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5-01-11" sheetId="2" r:id="rId2"/>
    <sheet name="PS 15-02-11.01" sheetId="3" r:id="rId3"/>
    <sheet name="PS 15-02-21" sheetId="4" r:id="rId4"/>
    <sheet name="PS 15-02-31" sheetId="5" r:id="rId5"/>
    <sheet name="PS 15-02-41" sheetId="6" r:id="rId6"/>
    <sheet name="PS 15-02-71" sheetId="7" r:id="rId7"/>
    <sheet name="PS 15-02-81" sheetId="8" r:id="rId8"/>
    <sheet name="PS 15-02-91" sheetId="9" r:id="rId9"/>
    <sheet name="PS 15-02-92" sheetId="10" r:id="rId10"/>
    <sheet name="PS 15-03-71" sheetId="11" r:id="rId11"/>
    <sheet name="PS 15-04-11" sheetId="12" r:id="rId12"/>
    <sheet name="PS 15-04-51" sheetId="13" r:id="rId13"/>
    <sheet name="SO 15-10-01" sheetId="14" r:id="rId14"/>
    <sheet name="SO 15-14-01" sheetId="15" r:id="rId15"/>
    <sheet name="SO 15-11-01" sheetId="16" r:id="rId16"/>
    <sheet name="SO 15-12-01" sheetId="17" r:id="rId17"/>
    <sheet name="SO 15-13-01" sheetId="18" r:id="rId18"/>
    <sheet name="SO 15-20-01" sheetId="19" r:id="rId19"/>
    <sheet name="SO 15-20-02" sheetId="20" r:id="rId20"/>
    <sheet name="SO 15-20-03" sheetId="21" r:id="rId21"/>
    <sheet name="SO 15-20-04" sheetId="22" r:id="rId22"/>
    <sheet name="SO 15-21-01" sheetId="23" r:id="rId23"/>
    <sheet name="SO 15-23-01" sheetId="24" r:id="rId24"/>
    <sheet name="SO 15-31-01" sheetId="25" r:id="rId25"/>
    <sheet name="SO 15-31-02" sheetId="26" r:id="rId26"/>
    <sheet name="SO 15-31-03" sheetId="27" r:id="rId27"/>
    <sheet name="SO 15-31-04" sheetId="28" r:id="rId28"/>
    <sheet name="SO 15-31-05" sheetId="29" r:id="rId29"/>
    <sheet name="SO 15-32-01" sheetId="30" r:id="rId30"/>
    <sheet name="SO 15-32-02" sheetId="31" r:id="rId31"/>
    <sheet name="SO 15-52-01" sheetId="32" r:id="rId32"/>
    <sheet name="SO 15-52-02" sheetId="33" r:id="rId33"/>
    <sheet name="SO 15-52-03" sheetId="34" r:id="rId34"/>
    <sheet name="SO 15-52-04" sheetId="35" r:id="rId35"/>
    <sheet name="SO 15-52-05" sheetId="36" r:id="rId36"/>
    <sheet name="SO 15-52-06" sheetId="37" r:id="rId37"/>
    <sheet name="SO 15-52-07" sheetId="38" r:id="rId38"/>
    <sheet name="SO 15-52-08" sheetId="39" r:id="rId39"/>
    <sheet name="SO 15-52-09" sheetId="40" r:id="rId40"/>
    <sheet name="SO 10-71-01.04" sheetId="41" r:id="rId41"/>
    <sheet name="SO 15-71-01.01" sheetId="42" r:id="rId42"/>
    <sheet name="SO 15-71-01.02" sheetId="43" r:id="rId43"/>
    <sheet name="SO 15-71-01.03" sheetId="44" r:id="rId44"/>
    <sheet name="SO 15-71-01.04" sheetId="45" r:id="rId45"/>
    <sheet name="SO 15-71-01.05" sheetId="46" r:id="rId46"/>
    <sheet name="SO 15-71-01.06" sheetId="47" r:id="rId47"/>
    <sheet name="SO 15-71-01.07" sheetId="48" r:id="rId48"/>
    <sheet name="SO 15-71-01.08" sheetId="49" r:id="rId49"/>
    <sheet name="SO 15-71-01.09" sheetId="50" r:id="rId50"/>
    <sheet name="SO 15-74-01" sheetId="51" r:id="rId51"/>
    <sheet name="SO 15-77-01" sheetId="52" r:id="rId52"/>
    <sheet name="SO 15-78-01" sheetId="53" r:id="rId53"/>
    <sheet name="SO 15-78-02" sheetId="54" r:id="rId54"/>
    <sheet name="SO 15-78-03" sheetId="55" r:id="rId55"/>
    <sheet name="SO 15-78-04" sheetId="56" r:id="rId56"/>
    <sheet name="SO 15-79-01" sheetId="57" r:id="rId57"/>
    <sheet name="SO 15-84-01" sheetId="58" r:id="rId58"/>
    <sheet name="SO 15-30-01" sheetId="59" r:id="rId59"/>
    <sheet name="SO 15-30-02" sheetId="60" r:id="rId60"/>
    <sheet name="SO 15-86-01" sheetId="61" r:id="rId61"/>
    <sheet name="SO 15-86-02" sheetId="62" r:id="rId62"/>
    <sheet name="SO 15-86-03" sheetId="63" r:id="rId63"/>
    <sheet name="SO 15-86-04" sheetId="64" r:id="rId64"/>
    <sheet name="SO 15-86-05" sheetId="65" r:id="rId65"/>
    <sheet name="SO 15-86-06" sheetId="66" r:id="rId66"/>
    <sheet name="SO 15-92-01" sheetId="67" r:id="rId67"/>
    <sheet name="SO 15-96-01" sheetId="68" r:id="rId68"/>
    <sheet name="SO 98-98" sheetId="69" r:id="rId69"/>
    <sheet name="SO 90-90" sheetId="70" r:id="rId70"/>
  </sheets>
  <definedNames/>
  <calcPr/>
  <webPublishing/>
</workbook>
</file>

<file path=xl/sharedStrings.xml><?xml version="1.0" encoding="utf-8"?>
<sst xmlns="http://schemas.openxmlformats.org/spreadsheetml/2006/main" count="49682" uniqueCount="7829">
  <si>
    <t>Aspe</t>
  </si>
  <si>
    <t>Rekapitulace ceny</t>
  </si>
  <si>
    <t>5513720005_Zm28</t>
  </si>
  <si>
    <t>Rekonstrukce ŽST Hrádek nad Nisou</t>
  </si>
  <si>
    <t>1</t>
  </si>
  <si>
    <t/>
  </si>
  <si>
    <t>Celková cena bez DPH:</t>
  </si>
  <si>
    <t>Celková cena s DPH:</t>
  </si>
  <si>
    <t>Objekt</t>
  </si>
  <si>
    <t>Popis</t>
  </si>
  <si>
    <t>Cena bez DPH</t>
  </si>
  <si>
    <t>DPH</t>
  </si>
  <si>
    <t>Cena s DPH</t>
  </si>
  <si>
    <t>Počet neoceněných položek</t>
  </si>
  <si>
    <t>D.1.1</t>
  </si>
  <si>
    <t>Zabezpečovací zařízení</t>
  </si>
  <si>
    <t xml:space="preserve">  PS 15-01-11</t>
  </si>
  <si>
    <t>ŽST Hrádek nad Nisou,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</si>
  <si>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</si>
  <si>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</si>
  <si>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</si>
  <si>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</si>
  <si>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</si>
  <si>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</si>
  <si>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</si>
  <si>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</si>
  <si>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</si>
  <si>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</si>
  <si>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</si>
  <si>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</si>
  <si>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</si>
  <si>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</si>
  <si>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</si>
  <si>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</si>
  <si>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</si>
  <si>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</si>
  <si>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</si>
  <si>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</si>
  <si>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</si>
  <si>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</si>
  <si>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</si>
  <si>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</si>
  <si>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</si>
  <si>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</si>
  <si>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</si>
  <si>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15-01-11</t>
  </si>
  <si>
    <t>SD</t>
  </si>
  <si>
    <t>0</t>
  </si>
  <si>
    <t>Všeobecné konstrukce a práce</t>
  </si>
  <si>
    <t>P</t>
  </si>
  <si>
    <t>201</t>
  </si>
  <si>
    <t>02730</t>
  </si>
  <si>
    <t>111</t>
  </si>
  <si>
    <t>POMOC PRÁCE ZŘÍZ NEBO ZAJIŠŤ OCHRANU INŽENÝRSKÝCH SÍTÍ</t>
  </si>
  <si>
    <t>KPL</t>
  </si>
  <si>
    <t>OTSKP 2023</t>
  </si>
  <si>
    <t>PP</t>
  </si>
  <si>
    <t>VV</t>
  </si>
  <si>
    <t>1=1.000 [A] 
Celkové množství 1.000000=1.000 [B]</t>
  </si>
  <si>
    <t>TS</t>
  </si>
  <si>
    <t>zahrnuje veškeré náklady spojené s objednatelem požadovanými zařízeními</t>
  </si>
  <si>
    <t>ZEMNÍ PRÁCE</t>
  </si>
  <si>
    <t>13293</t>
  </si>
  <si>
    <t>HLOUBENÍ RÝH ŠÍŘ DO 2M PAŽ I NEPAŽ TŘ. III</t>
  </si>
  <si>
    <t>M3</t>
  </si>
  <si>
    <t>popis položky</t>
  </si>
  <si>
    <t>výkaz výměr  
Celkem 1044,855=1 044.855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</si>
  <si>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</si>
  <si>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</si>
  <si>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</si>
  <si>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</si>
  <si>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</si>
  <si>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</si>
  <si>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</si>
  <si>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</si>
  <si>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</si>
  <si>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</si>
  <si>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</si>
  <si>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</si>
  <si>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SE ZHUTNĚNÍM</t>
  </si>
  <si>
    <t>916,265=916.265 [A] 
Celkové množství 916.265000=916.265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</si>
  <si>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</si>
  <si>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</si>
  <si>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</si>
  <si>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0,5M</t>
  </si>
  <si>
    <t>M2</t>
  </si>
  <si>
    <t>položka zahrnuje srovnání výškových rozdílů terénu</t>
  </si>
  <si>
    <t>7</t>
  </si>
  <si>
    <t>75C537R</t>
  </si>
  <si>
    <t>ATYPICKÝ ZÁKLAD PRO NÁVĚSTIDLO NEBO VÝSTRAŽNÍK</t>
  </si>
  <si>
    <t>KUS</t>
  </si>
  <si>
    <t>R</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</si>
  <si>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</si>
  <si>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188</t>
  </si>
  <si>
    <t>13273A</t>
  </si>
  <si>
    <t>HLOUBENÍ RÝH ŠÍŘ DO 2M PAŽ I NEPAŽ TŘ. I - BEZ DOPRAVY</t>
  </si>
  <si>
    <t>88=88.000 [A] 
Celkové množství 88.000000=88.000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</si>
  <si>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</si>
  <si>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189</t>
  </si>
  <si>
    <t>13373A</t>
  </si>
  <si>
    <t>HLOUBENÍ ŠACHET ZAPAŽ I NEPAŽ TŘ. I - BEZ DOPRAVY</t>
  </si>
  <si>
    <t>50,5=50.500 [A] 
Celkové množství 50.500000=50.500 [B]</t>
  </si>
  <si>
    <t>190</t>
  </si>
  <si>
    <t>21461C</t>
  </si>
  <si>
    <t>SEPARAČNÍ GEOTEXTILIE DO 300G/M2</t>
  </si>
  <si>
    <t>84=84.000 [A] 
Celkové množství 84.000000=84.000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</si>
  <si>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</si>
  <si>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ZEMNÍ KABELIZACE</t>
  </si>
  <si>
    <t>8</t>
  </si>
  <si>
    <t>38824B</t>
  </si>
  <si>
    <t>KABELOVOD Z MULTIKANÁLŮ DEVÍTIOTVOROVÝCH PROTIPOŽÁRNÍCH</t>
  </si>
  <si>
    <t>Položka zahrnuje veškerý materiál, výrobky a polotovary, včetně mimostaveništní a vnitrostaveništní dopravy (rovněž přesuny), včetně naložení a složení, případně s uložením.</t>
  </si>
  <si>
    <t>9</t>
  </si>
  <si>
    <t>701001</t>
  </si>
  <si>
    <t>OZNAČOVACÍ ŠTÍTEK KABELOVÉHO VEDENÍ, SPOJKY NEBO KABELOVÉ SKŘÍNĚ (VČETNĚ OBJÍMKY)</t>
  </si>
  <si>
    <t>1. Položka obsahuje:  
– pomocné mechanismy  
2. Položka neobsahuje:  
X  
3. Způsob měření:  
Měří se plocha v metrech čtverečných.</t>
  </si>
  <si>
    <t>10</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</si>
  <si>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</si>
  <si>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</si>
  <si>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</si>
  <si>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</si>
  <si>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</si>
  <si>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</si>
  <si>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</si>
  <si>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12</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</si>
  <si>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</si>
  <si>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</si>
  <si>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</si>
  <si>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</si>
  <si>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702112</t>
  </si>
  <si>
    <t>KABELOVÝ ŽLAB ZEMNÍ VČETNĚ KRYTU SVĚTLÉ ŠÍŘKY PŘES 120 DO 250 MM</t>
  </si>
  <si>
    <t>14</t>
  </si>
  <si>
    <t>702222</t>
  </si>
  <si>
    <t>KABELOVÁ CHRÁNIČKA ZEMNÍ UV STABILNÍ DN PŘES 100 DO 200 MM</t>
  </si>
  <si>
    <t>1. Položka obsahuje:  
– přípravu podkladu pro osazení  
2. Položka neobsahuje:  
X  
3. Způsob měření:  
Měří se metr délkový.</t>
  </si>
  <si>
    <t>15</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</si>
  <si>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</si>
  <si>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</si>
  <si>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</si>
  <si>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16</t>
  </si>
  <si>
    <t>702902</t>
  </si>
  <si>
    <t>ZASYPÁNÍ KABELOVÉHO ŽLABU VRSTVOU Z PŘESÁTÉHO PÍSKU SVĚTLÉ ŠÍŘKY PŘES 120 DO 250 MM</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</si>
  <si>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</si>
  <si>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17</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</si>
  <si>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</si>
  <si>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</si>
  <si>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</si>
  <si>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18</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</si>
  <si>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</si>
  <si>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</si>
  <si>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</si>
  <si>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19</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</si>
  <si>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</si>
  <si>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</si>
  <si>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</si>
  <si>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20</t>
  </si>
  <si>
    <t>709210</t>
  </si>
  <si>
    <t>KŘIŽOVATKA KABELOVÝCH VEDENÍ SE STÁVAJÍCÍ INŽENÝRSKOU SÍTÍ (KABELEM, POTRUBÍM APOD.)</t>
  </si>
  <si>
    <t>21</t>
  </si>
  <si>
    <t>75A131</t>
  </si>
  <si>
    <t>KABEL METALICKÝ DVOUPLÁŠŤOVÝ DO 12 PÁRŮ - DODÁVKA</t>
  </si>
  <si>
    <t>KMPAR</t>
  </si>
  <si>
    <t>21,884=21.884 [A] 
Celkové množství 21.884000=21.884 [B]</t>
  </si>
  <si>
    <t>1. Položka obsahuje:  
– dodání kabelů podle typu od výrobců včetně mimostaveništní dopravy  
2. Položka neobsahuje:  
X  
3. Způsob měření:  
Měří se n-násobky páru vodičů na kilometr.</t>
  </si>
  <si>
    <t>22</t>
  </si>
  <si>
    <t>75A141</t>
  </si>
  <si>
    <t>KABEL METALICKÝ DVOUPLÁŠŤOVÝ PŘES 12 PÁRŮ - DODÁVKA</t>
  </si>
  <si>
    <t>39,216=39.216 [A] 
Celkové množství 39.216000=39.216 [B]</t>
  </si>
  <si>
    <t>23</t>
  </si>
  <si>
    <t>75A217</t>
  </si>
  <si>
    <t>ZATAŽENÍ A SPOJKOVÁNÍ KABELŮ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</si>
  <si>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</si>
  <si>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</si>
  <si>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</si>
  <si>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75A227</t>
  </si>
  <si>
    <t>ZATAŽENÍ A SPOJKOVÁNÍ KABELŮ PŘES 12 PÁRŮ - MONTÁŽ</t>
  </si>
  <si>
    <t>25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</si>
  <si>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</si>
  <si>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</si>
  <si>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</si>
  <si>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26</t>
  </si>
  <si>
    <t>75A312</t>
  </si>
  <si>
    <t>KABELOVÁ FORMA (UKONČENÍ KABELŮ) PRO KABELY ZABEZPEČOVACÍ PŘES 12 PÁRŮ</t>
  </si>
  <si>
    <t>29</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</si>
  <si>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</si>
  <si>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</si>
  <si>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</si>
  <si>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</si>
  <si>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</si>
  <si>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</si>
  <si>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</si>
  <si>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31</t>
  </si>
  <si>
    <t>8984H</t>
  </si>
  <si>
    <t>KABELOVÉ KOMORY ŽELEZOBETONOVÉ VČ. VÝZTUŽE, UŽITNÝ OBJEM NAD 15M3</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</si>
  <si>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</si>
  <si>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ELEKTROMONTÁŽE</t>
  </si>
  <si>
    <t>32</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</si>
  <si>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</si>
  <si>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</si>
  <si>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</si>
  <si>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33</t>
  </si>
  <si>
    <t>741C02</t>
  </si>
  <si>
    <t>UZEMŇOVACÍ SVORKA</t>
  </si>
  <si>
    <t>1. Položka obsahuje:  
– veškeré příslušenství  
2. Položka neobsahuje:  
X  
3. Způsob měření:  
Udává se počet kusů kompletní konstrukce nebo práce.</t>
  </si>
  <si>
    <t>34</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</si>
  <si>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</si>
  <si>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</si>
  <si>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</si>
  <si>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35</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</si>
  <si>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</si>
  <si>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</si>
  <si>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</si>
  <si>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36</t>
  </si>
  <si>
    <t>742G11</t>
  </si>
  <si>
    <t>KABEL NN DVOU- A TŘÍŽÍLOVÝ CUS PLASTOVOU IZOLACÍ DO 2,5 MM2</t>
  </si>
  <si>
    <t>140=140.000 [A] 
Celkové množství 140.000000=140.000 [B]</t>
  </si>
  <si>
    <t>1. Položka obsahuje:  
– manipulace a uložení kabelu (do země, chráničky, kanálu, na rošty, na TV a pod.)  
2. Položka neobsahuje:  
– příchytky, spojky, koncovky, chráničky apod.  
3. Způsob měření:  
Měří se metr délkový.</t>
  </si>
  <si>
    <t>37</t>
  </si>
  <si>
    <t>742H12</t>
  </si>
  <si>
    <t>KABEL NN ČTYŘ- A PĚTIŽÍLOVÝ CU S PLASTOVOU IZOLACÍ OD 4 DO 16 MM2</t>
  </si>
  <si>
    <t>640=640.000 [A] 
Celkové množství 640.000000=640.000 [B]</t>
  </si>
  <si>
    <t>38</t>
  </si>
  <si>
    <t>742l11</t>
  </si>
  <si>
    <t>UKONČENÍ DVOU AŽ PĚTIŽILOVÉHO KABELU V ROZVADĚČI NEBO NA PŘÍSTROJI DO 2,5 MM2</t>
  </si>
  <si>
    <t>4=4.000 [A] 
Celkové množství 4.000000=4.000 [B]</t>
  </si>
  <si>
    <t>1. Položka obsahuje:  
– všechny práce spojené s úpravou kabelů pro montáž včetně veškerého příslušentsví  
2. Položka neobsahuje:  
X  
3. Způsob měření:  
Udává se počet kusů kompletní konstrukce nebo práce.</t>
  </si>
  <si>
    <t>39</t>
  </si>
  <si>
    <t>742L12</t>
  </si>
  <si>
    <t>UKONČENÍ DVOU AŽ PĚTIŽÍLOVÉHO KABELU V ROZVADĚČI NEBO NA PŘÍSTROJI OD 4 DO 16 MM2</t>
  </si>
  <si>
    <t>10=10.000 [A] 
Celkové množství 10.000000=10.000 [B]</t>
  </si>
  <si>
    <t>MONTÁŽ SDĚLOVACÍ A ZABEZPEČOVACÍ TECHNIKY DOPRAVNÍ KANCELÁŘ/STAVĚDLO</t>
  </si>
  <si>
    <t>40</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</si>
  <si>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</si>
  <si>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</si>
  <si>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</si>
  <si>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41</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</si>
  <si>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</si>
  <si>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</si>
  <si>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</si>
  <si>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</si>
  <si>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</si>
  <si>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</si>
  <si>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</si>
  <si>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</si>
  <si>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</si>
  <si>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</si>
  <si>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</si>
  <si>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</si>
  <si>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</si>
  <si>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</si>
  <si>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</si>
  <si>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45</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</si>
  <si>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</si>
  <si>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</si>
  <si>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</si>
  <si>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46</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</si>
  <si>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</si>
  <si>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</si>
  <si>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</si>
  <si>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</si>
  <si>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75B368R</t>
  </si>
  <si>
    <t>TERMINÁL ŘÍZENÍ PZZ - DEMONTÁŽ</t>
  </si>
  <si>
    <t>1. Položka obsahuje:  
– demontáž terminálu řízení PZZ,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</si>
  <si>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</si>
  <si>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</si>
  <si>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</si>
  <si>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</si>
  <si>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49</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</si>
  <si>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</si>
  <si>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</si>
  <si>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</si>
  <si>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50</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</si>
  <si>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</si>
  <si>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</si>
  <si>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</si>
  <si>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MONTÁŽ SDĚLOVACÍ A ZABEZPEČOVACÍ TECHNIKY SÚ</t>
  </si>
  <si>
    <t>51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</si>
  <si>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</si>
  <si>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</si>
  <si>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</si>
  <si>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52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</si>
  <si>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</si>
  <si>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</si>
  <si>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</si>
  <si>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53</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</si>
  <si>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</si>
  <si>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</si>
  <si>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</si>
  <si>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54</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</si>
  <si>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</si>
  <si>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</si>
  <si>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</si>
  <si>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55</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</si>
  <si>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</si>
  <si>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</si>
  <si>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</si>
  <si>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56</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</si>
  <si>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</si>
  <si>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</si>
  <si>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</si>
  <si>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</si>
  <si>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</si>
  <si>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</si>
  <si>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</si>
  <si>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</si>
  <si>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</si>
  <si>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</si>
  <si>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</si>
  <si>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59</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</si>
  <si>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</si>
  <si>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</si>
  <si>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</si>
  <si>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60</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</si>
  <si>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</si>
  <si>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</si>
  <si>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</si>
  <si>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61</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</si>
  <si>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</si>
  <si>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</si>
  <si>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</si>
  <si>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62</t>
  </si>
  <si>
    <t>75B521</t>
  </si>
  <si>
    <t>ELEKTRONICKÁ VAZBA S PROVÁDĚCÍMI POČÍTAČI PRO ZABEZPEČENÍ VÝHYBKOVÉ JEDNOTKY - DODÁVKA</t>
  </si>
  <si>
    <t>V.J.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</si>
  <si>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</si>
  <si>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63</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</si>
  <si>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</si>
  <si>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</si>
  <si>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</si>
  <si>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64</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</si>
  <si>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</si>
  <si>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</si>
  <si>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</si>
  <si>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65</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</si>
  <si>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</si>
  <si>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</si>
  <si>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</si>
  <si>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66</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</si>
  <si>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</si>
  <si>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</si>
  <si>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</si>
  <si>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67</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</si>
  <si>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</si>
  <si>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</si>
  <si>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</si>
  <si>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68</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</si>
  <si>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</si>
  <si>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</si>
  <si>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</si>
  <si>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69</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</si>
  <si>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</si>
  <si>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</si>
  <si>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</si>
  <si>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70</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</si>
  <si>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</si>
  <si>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</si>
  <si>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</si>
  <si>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</si>
  <si>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</si>
  <si>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</si>
  <si>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</si>
  <si>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72</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</si>
  <si>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</si>
  <si>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</si>
  <si>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</si>
  <si>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73</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</si>
  <si>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</si>
  <si>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</si>
  <si>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</si>
  <si>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74</t>
  </si>
  <si>
    <t>75B971</t>
  </si>
  <si>
    <t>SW PRACOVIŠTĚ DISPEČERA DOZ - DODÁVKA</t>
  </si>
  <si>
    <t>1. Položka obsahuje:  
– dodání základního SW pracoviště dispečera DOZ podle typu určeného položkou  
2. Položka neobsahuje:  
X  
3. Způsob měření:  
Udává se počet kusů kompletní konstrukce nebo práce.</t>
  </si>
  <si>
    <t>75</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</si>
  <si>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</si>
  <si>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</si>
  <si>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</si>
  <si>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76</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</si>
  <si>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</si>
  <si>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</si>
  <si>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</si>
  <si>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77</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</si>
  <si>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</si>
  <si>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</si>
  <si>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</si>
  <si>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78</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</si>
  <si>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</si>
  <si>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</si>
  <si>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</si>
  <si>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79</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</si>
  <si>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</si>
  <si>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</si>
  <si>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</si>
  <si>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</si>
  <si>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80</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</si>
  <si>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</si>
  <si>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</si>
  <si>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</si>
  <si>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81</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</si>
  <si>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</si>
  <si>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</si>
  <si>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</si>
  <si>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82</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</si>
  <si>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</si>
  <si>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</si>
  <si>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</si>
  <si>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</si>
  <si>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</si>
  <si>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</si>
  <si>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</si>
  <si>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84</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</si>
  <si>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</si>
  <si>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</si>
  <si>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</si>
  <si>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85</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</si>
  <si>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</si>
  <si>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</si>
  <si>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</si>
  <si>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86</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</si>
  <si>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</si>
  <si>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</si>
  <si>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</si>
  <si>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87</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</si>
  <si>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</si>
  <si>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</si>
  <si>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</si>
  <si>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88</t>
  </si>
  <si>
    <t>75B6S1</t>
  </si>
  <si>
    <t>BATERIE NAPÁJECÍHO ZDROJE 384 V/50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</si>
  <si>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</si>
  <si>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89</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</si>
  <si>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</si>
  <si>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</si>
  <si>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</si>
  <si>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90</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</si>
  <si>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</si>
  <si>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</si>
  <si>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</si>
  <si>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MONTÁŽ SDĚLOVACÍ A ZABEZPEČOVACÍ TECHNIKY PZZ</t>
  </si>
  <si>
    <t>91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</si>
  <si>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</si>
  <si>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</si>
  <si>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</si>
  <si>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</si>
  <si>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</si>
  <si>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</si>
  <si>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</si>
  <si>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</si>
  <si>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75B6L1</t>
  </si>
  <si>
    <t>BEZÚDRŽBOVÁ BATERIE 24 V/160 AH - DODÁVKA</t>
  </si>
  <si>
    <t>94</t>
  </si>
  <si>
    <t>97</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</si>
  <si>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</si>
  <si>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</si>
  <si>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</si>
  <si>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98</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</si>
  <si>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</si>
  <si>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</si>
  <si>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</si>
  <si>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186</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</si>
  <si>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</si>
  <si>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</si>
  <si>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</si>
  <si>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187</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</si>
  <si>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</si>
  <si>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</si>
  <si>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</si>
  <si>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191</t>
  </si>
  <si>
    <t>75A151</t>
  </si>
  <si>
    <t>KABEL METALICKÝ SE STÍNĚNÍM DO 12 PÁRŮ - DODÁVKA</t>
  </si>
  <si>
    <t>45,462=45.462 [A] 
Celkové množství 45.462000=45.462 [B]</t>
  </si>
  <si>
    <t>1. Položka obsahuje:  
 – dodání kabelů podle typu od výrobců včetně mimostaveništní dopravy  
2. Položka neobsahuje:  
 X  
3. Způsob měření:  
Měří se n-násobky páru vodičů na kilometr.</t>
  </si>
  <si>
    <t>192</t>
  </si>
  <si>
    <t>75A161</t>
  </si>
  <si>
    <t>KABEL METALICKÝ SE STÍNĚNÍM PŘES 12 PÁRŮ - DODÁVKA</t>
  </si>
  <si>
    <t>25,952=25.952 [A] 
Celkové množství 25.952000=25.952 [B]</t>
  </si>
  <si>
    <t>193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</si>
  <si>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</si>
  <si>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</si>
  <si>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</si>
  <si>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194</t>
  </si>
  <si>
    <t>75A247</t>
  </si>
  <si>
    <t>ZATAŽENÍ A SPOJKOVÁNÍ KABELŮ SE STÍNĚNÍM PŘES 12 PÁRŮ - MONTÁŽ</t>
  </si>
  <si>
    <t>195</t>
  </si>
  <si>
    <t>75A331</t>
  </si>
  <si>
    <t>SPOJKA ROVNÁ PRO PLASTOVÉ KABELY SE STÍNĚNÍM S JÁDRY O PRŮMĚRU 1 MM2 DO 12 PÁRŮ</t>
  </si>
  <si>
    <t>5=5.000 [A] 
Celkové množství 5.000000=5.000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</si>
  <si>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</si>
  <si>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196</t>
  </si>
  <si>
    <t>75A332</t>
  </si>
  <si>
    <t>SPOJKA ROVNÁ PRO PLASTOVÉ KABELY SE STÍNĚNÍM S JÁDRY O PRŮMĚRU 1 MM2 PŘES 12 PÁRŮ</t>
  </si>
  <si>
    <t>198</t>
  </si>
  <si>
    <t>75D111</t>
  </si>
  <si>
    <t>SKŘÍŇ LOGIKY RELÉOVÉHO PŘEJEZDOVÉHO ZABEZPEČOVACÍHO ZAŘÍZENÍ - DODÁVKA</t>
  </si>
  <si>
    <t>1. Položka obsahuje:  
 – dodávka skříně logiky reléového přejezdového zabezpečovacího zařízení, potřebného pomocného materiálu a dopravy do staveništního skladu  
 – dodávku skříňky místního ovládání přejezdového zabezpečovacího zařízení včetně pomocného materiálu, dopravu do staveništního skladu  
2. Položka neobsahuje:  
 X  
3. Způsob měření:  
Udává se počet kusů kompletní konstrukce nebo práce.</t>
  </si>
  <si>
    <t>199</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</si>
  <si>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</si>
  <si>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</si>
  <si>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</si>
  <si>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</si>
  <si>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101</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</si>
  <si>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</si>
  <si>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</si>
  <si>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</si>
  <si>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102</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</si>
  <si>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</si>
  <si>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</si>
  <si>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</si>
  <si>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103</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</si>
  <si>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</si>
  <si>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</si>
  <si>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</si>
  <si>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</si>
  <si>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104</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</si>
  <si>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</si>
  <si>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</si>
  <si>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</si>
  <si>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105</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</si>
  <si>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</si>
  <si>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</si>
  <si>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</si>
  <si>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106</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</si>
  <si>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</si>
  <si>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</si>
  <si>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</si>
  <si>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107</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</si>
  <si>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</si>
  <si>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</si>
  <si>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</si>
  <si>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</si>
  <si>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</si>
  <si>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</si>
  <si>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</si>
  <si>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109</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</si>
  <si>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</si>
  <si>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</si>
  <si>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</si>
  <si>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110</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</si>
  <si>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</si>
  <si>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</si>
  <si>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</si>
  <si>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</si>
  <si>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</si>
  <si>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</si>
  <si>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112</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</si>
  <si>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</si>
  <si>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</si>
  <si>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</si>
  <si>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113</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</si>
  <si>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</si>
  <si>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</si>
  <si>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</si>
  <si>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114</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</si>
  <si>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</si>
  <si>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</si>
  <si>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</si>
  <si>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115</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</si>
  <si>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</si>
  <si>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</si>
  <si>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</si>
  <si>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</si>
  <si>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75C511</t>
  </si>
  <si>
    <t>STOŽÁROVÉ NÁVĚSTIDLO DO DVOU SVĚTEL - MONTÁŽ</t>
  </si>
  <si>
    <t>6=6.000 [A] 
Celkové množství 6.000000=6.000 [B]</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</si>
  <si>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</si>
  <si>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117</t>
  </si>
  <si>
    <t>75C518</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</si>
  <si>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</si>
  <si>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</si>
  <si>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118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</si>
  <si>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</si>
  <si>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</si>
  <si>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</si>
  <si>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</si>
  <si>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</si>
  <si>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</si>
  <si>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120</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</si>
  <si>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</si>
  <si>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</si>
  <si>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</si>
  <si>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121</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</si>
  <si>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</si>
  <si>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</si>
  <si>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</si>
  <si>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122</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</si>
  <si>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</si>
  <si>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</si>
  <si>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</si>
  <si>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123</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</si>
  <si>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</si>
  <si>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</si>
  <si>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</si>
  <si>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124</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</si>
  <si>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</si>
  <si>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</si>
  <si>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</si>
  <si>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</si>
  <si>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</si>
  <si>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</si>
  <si>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</si>
  <si>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126</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</si>
  <si>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</si>
  <si>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</si>
  <si>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</si>
  <si>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127</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</si>
  <si>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</si>
  <si>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</si>
  <si>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</si>
  <si>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128</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</si>
  <si>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</si>
  <si>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</si>
  <si>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</si>
  <si>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129</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</si>
  <si>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</si>
  <si>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</si>
  <si>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130</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</si>
  <si>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</si>
  <si>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</si>
  <si>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</si>
  <si>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131</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</si>
  <si>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</si>
  <si>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</si>
  <si>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</si>
  <si>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132</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</si>
  <si>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</si>
  <si>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</si>
  <si>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</si>
  <si>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133</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</si>
  <si>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</si>
  <si>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</si>
  <si>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134</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</si>
  <si>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</si>
  <si>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</si>
  <si>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</si>
  <si>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135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</si>
  <si>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</si>
  <si>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</si>
  <si>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</si>
  <si>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136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</si>
  <si>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</si>
  <si>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</si>
  <si>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</si>
  <si>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137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</si>
  <si>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</si>
  <si>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</si>
  <si>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</si>
  <si>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138</t>
  </si>
  <si>
    <t>75C728R</t>
  </si>
  <si>
    <t>NEPROMĚNNÁ NÁVĚST "STŮJ" - DEMONTÁŽ</t>
  </si>
  <si>
    <t>1. Položka obsahuje:  
– demontáž návěsti   
nebo Indikátorová tabulka podle typu daného položkou  
– demontáž návěsti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</si>
  <si>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139</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</si>
  <si>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</si>
  <si>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</si>
  <si>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</si>
  <si>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140</t>
  </si>
  <si>
    <t>75C751R</t>
  </si>
  <si>
    <t>NEPROMĚNNÁ NÁVĚST "STŮJ" - DODÁVKA</t>
  </si>
  <si>
    <t>1. Položka obsahuje:  
– dodávka návěsti   
nebo Indikátorová tabulka včetně potřebného pomocného materiálu a dopravy do  
staveništního skladu  
– dodávku návěsti   
nebo Indikátorová tabulka včetně pomocného materiálu, dopravu do místa určení  
2. Položka neobsahuje:  
X  
3. Způsob měření:  
Udává se počet kusů kompletní konstrukce nebo práce.</t>
  </si>
  <si>
    <t>141</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</si>
  <si>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</si>
  <si>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</si>
  <si>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</si>
  <si>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142</t>
  </si>
  <si>
    <t>75C757R</t>
  </si>
  <si>
    <t>NEPROMĚNNÁ NÁVĚST "STŮJ" - MONTÁŽ</t>
  </si>
  <si>
    <t>1. Položka obsahuje:  
– vyměření místa umístění, sestavení a usazení návěsti  nebo Indikátorová tabulka, oprava nátěru  
– montáž návěsti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</si>
  <si>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143</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</si>
  <si>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</si>
  <si>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</si>
  <si>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</si>
  <si>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</si>
  <si>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75C911</t>
  </si>
  <si>
    <t>SNÍMAČ POČÍTAČE NÁPRAV - DODÁVKA</t>
  </si>
  <si>
    <t>19=19.000 [A] 
Celkové množství 19.000000=19.000 [B]</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</si>
  <si>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</si>
  <si>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145</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</si>
  <si>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</si>
  <si>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</si>
  <si>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</si>
  <si>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146</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</si>
  <si>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</si>
  <si>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</si>
  <si>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</si>
  <si>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147</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</si>
  <si>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</si>
  <si>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</si>
  <si>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</si>
  <si>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148</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</si>
  <si>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</si>
  <si>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</si>
  <si>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</si>
  <si>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149</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</si>
  <si>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</si>
  <si>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</si>
  <si>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</si>
  <si>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150</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</si>
  <si>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</si>
  <si>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</si>
  <si>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</si>
  <si>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151</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</si>
  <si>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</si>
  <si>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</si>
  <si>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</si>
  <si>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152</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</si>
  <si>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</si>
  <si>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</si>
  <si>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</si>
  <si>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153</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</si>
  <si>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</si>
  <si>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</si>
  <si>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</si>
  <si>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154</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</si>
  <si>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</si>
  <si>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</si>
  <si>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</si>
  <si>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155</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</si>
  <si>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</si>
  <si>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</si>
  <si>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</si>
  <si>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156</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</si>
  <si>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</si>
  <si>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</si>
  <si>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</si>
  <si>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157</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</si>
  <si>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</si>
  <si>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</si>
  <si>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</si>
  <si>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158</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</si>
  <si>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</si>
  <si>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</si>
  <si>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</si>
  <si>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159</t>
  </si>
  <si>
    <t>75D277</t>
  </si>
  <si>
    <t>ZAŘÍZENÍ (PZZ) PRO NEVIDOMÉ - MONTÁŽ</t>
  </si>
  <si>
    <t>.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</si>
  <si>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160</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</si>
  <si>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</si>
  <si>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</si>
  <si>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</si>
  <si>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</si>
  <si>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161</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</si>
  <si>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</si>
  <si>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</si>
  <si>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</si>
  <si>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162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</si>
  <si>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</si>
  <si>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</si>
  <si>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</si>
  <si>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163</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</si>
  <si>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</si>
  <si>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</si>
  <si>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</si>
  <si>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164</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</si>
  <si>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</si>
  <si>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</si>
  <si>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</si>
  <si>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165</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</si>
  <si>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</si>
  <si>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</si>
  <si>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</si>
  <si>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166</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</si>
  <si>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</si>
  <si>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</si>
  <si>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</si>
  <si>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167</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</si>
  <si>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</si>
  <si>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</si>
  <si>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</si>
  <si>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168</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</si>
  <si>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</si>
  <si>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</si>
  <si>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</si>
  <si>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169</t>
  </si>
  <si>
    <t>75E1C7</t>
  </si>
  <si>
    <t>PROTOKOL UTZ</t>
  </si>
  <si>
    <t>1. Položka obsahuje:  
– protokol autorizovanou osobou podle požadavku ČSN, včetně hodnocení  
2. Položka neobsahuje:  
X  
3. Způsob měření:  
Udává se počet kusů kompletní konstrukce nebo práce.</t>
  </si>
  <si>
    <t>170</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</si>
  <si>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</si>
  <si>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</si>
  <si>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</si>
  <si>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171</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</si>
  <si>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</si>
  <si>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</si>
  <si>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</si>
  <si>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182</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</si>
  <si>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</si>
  <si>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</si>
  <si>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</si>
  <si>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ODPADOVÉ HOSPODÁŘSTVÍ</t>
  </si>
  <si>
    <t>183</t>
  </si>
  <si>
    <t>R015113</t>
  </si>
  <si>
    <t>903</t>
  </si>
  <si>
    <t>POPLATKY ZA LIKVIDACI ODPADŮ NEKONTAMINOVANÝCH - 17 05 04 VYTĚŽENÉ ZEMINY A HORNINY - III. TŘÍDA TĚŽITELNOSTI VČETNĚ DOPRAVY</t>
  </si>
  <si>
    <t>T</t>
  </si>
  <si>
    <t>Evidenční položka. Neoceňovat !!! Položka se oceňuje pouze pod SO 90-90</t>
  </si>
  <si>
    <t>184</t>
  </si>
  <si>
    <t>R015140</t>
  </si>
  <si>
    <t>906</t>
  </si>
  <si>
    <t>POPLATKY ZA LIKVIDACI ODPADŮ NEKONTAMINOVANÝCH - 17 01 01 BETON Z DEMOLIC OBJEKTŮ, ZÁKLADŮ TV, KŮLY A SLOUPY VČETNĚ DOPRAVY</t>
  </si>
  <si>
    <t>20,2=20.200 [A] 
Celkové množství 20.200000=20.200 [B]</t>
  </si>
  <si>
    <t>185</t>
  </si>
  <si>
    <t>R015510</t>
  </si>
  <si>
    <t>914</t>
  </si>
  <si>
    <t>POPLATKY ZA LIKVIDACI ODPADŮ NEBEZPEČNÝCH - 17 05 07* ŠTĚRK Z KOLEJIŠTĚ (VÝHYBKY) LOKÁLNĚ ZNEČIŠTĚNÁ NEBEZPEČNÝMI LÁTKAMI (NAPŘ. As, Pb) - SKLÁDKA S-NO, VČETNĚ DOPRAVY</t>
  </si>
  <si>
    <t>200</t>
  </si>
  <si>
    <t>R015111</t>
  </si>
  <si>
    <t>901</t>
  </si>
  <si>
    <t>POPLATKY ZA LIKVIDACI ODPADŮ NEKONTAMINOVANÝCH - 17 05 04 VYTĚŽENÉ ZEMINY A HORNINY - I. TŘÍDA TĚŽITELNOSTI VČETNĚ DOPRAVY</t>
  </si>
  <si>
    <t>[bez vazby na CS]</t>
  </si>
  <si>
    <t>249,3+249,22=498.520 [A] 
Celkové množství 498.520000=498.520 [B]</t>
  </si>
  <si>
    <t>203</t>
  </si>
  <si>
    <t>R015310</t>
  </si>
  <si>
    <t>920</t>
  </si>
  <si>
    <t>POPLATKY ZA LIKVIDACI ODPADŮ NEKONTAMINOVANÝCH - 16 02 14  ELEKTROŠROT (VYŘAZENÁ EL. ZAŘÍZENÍ A PŘÍSTR. - AL, CU A VZ. KOVY)</t>
  </si>
  <si>
    <t>9,4=9.400 [A] 
Celkové množství 9.400000=9.400 [B]</t>
  </si>
  <si>
    <t>D.1.2</t>
  </si>
  <si>
    <t>Sdělovací zařízení</t>
  </si>
  <si>
    <t xml:space="preserve">  PS 15-02-11.01</t>
  </si>
  <si>
    <t>ŽST Hrádek nad Nisou, místní kabelizace</t>
  </si>
  <si>
    <t>PS 15-02-11.01</t>
  </si>
  <si>
    <t>R701AAA</t>
  </si>
  <si>
    <t>VYTYČENÍ TRASY VENKOVNÍHO SILOVÉHO VEDENÍ NN A VN V PŘEHLEDNÉM TERÉNU (TÉŽ V OBCI)</t>
  </si>
  <si>
    <t>0,581=0.581 [A] 
Celkové množství 0.581000=0.581 [B]</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</si>
  <si>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</si>
  <si>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R701AAEB</t>
  </si>
  <si>
    <t>VYTYČENÍ KABELOVÉHO VEDENÍ - PEVNÁ ČÁSTKA</t>
  </si>
  <si>
    <t>KS</t>
  </si>
  <si>
    <t>Pevné náklady za vytýčení kabelového vedení</t>
  </si>
  <si>
    <t>R2911</t>
  </si>
  <si>
    <t>OSTATNÍ POŽADAVKY - GEODETICKÉ ZAMĚŘENÍ</t>
  </si>
  <si>
    <t>HM</t>
  </si>
  <si>
    <t>5,81=5.810 [A] 
Celkové množství 5.810000=5.810 [B]</t>
  </si>
  <si>
    <t>zahrnuje veškeré náklady spojené s objednatelem požadovanými pracemi</t>
  </si>
  <si>
    <t>R75IJ12</t>
  </si>
  <si>
    <t>VYHOTOVENÍ KABELOVÉ KNIHY</t>
  </si>
  <si>
    <t>581=581.000 [A] 
Celkové množství 581.000000=581.000 [B]</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</si>
  <si>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</si>
  <si>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Zemní práce</t>
  </si>
  <si>
    <t>13273</t>
  </si>
  <si>
    <t>HLOUBENÍ RÝH ŠÍŘ DO 2M PAŽ I NEPAŽ TŘ. I</t>
  </si>
  <si>
    <t>0,35*0,8*436+1*0,8*145=238.080 [A] 
Celkové množství 238.080000=238.080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</si>
  <si>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</si>
  <si>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</si>
  <si>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</si>
  <si>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</si>
  <si>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</si>
  <si>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43.000000=43.000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</si>
  <si>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</si>
  <si>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</si>
  <si>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2R75JA51</t>
  </si>
  <si>
    <t>ZÁSOBNÍK PARCHCORDŮ - DODÁVKA</t>
  </si>
  <si>
    <t>8.000000=8.000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</si>
  <si>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</si>
  <si>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2R75JA5X</t>
  </si>
  <si>
    <t>ZÁSOBNÍK PARCHCORDŮ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</si>
  <si>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</si>
  <si>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54.000000=54.000 [A]</t>
  </si>
  <si>
    <t>1. Položka obsahuje:  
 – pomocné mechanismy  
2. Položka neobsahuje:  
 X  
3. Způsob měření:  
Měří se plocha v metrech čtverečných.</t>
  </si>
  <si>
    <t>701003</t>
  </si>
  <si>
    <t>BETONOVÝ OZNAČNÍK</t>
  </si>
  <si>
    <t>4.000000=4.000 [A]</t>
  </si>
  <si>
    <t>1. Položka obsahuje:  
 – veškeré práce a materiál obsažený v názvu položky  
2. Položka neobsahuje:  
 X  
3. Způsob měření:  
Udává se počet kusů kompletní konstrukce nebo práce.</t>
  </si>
  <si>
    <t>10.000000=10.000 [A]</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</si>
  <si>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</si>
  <si>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</si>
  <si>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</si>
  <si>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252.000000=252.000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</si>
  <si>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</si>
  <si>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</si>
  <si>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</si>
  <si>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195.000000=195.000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</si>
  <si>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</si>
  <si>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702212</t>
  </si>
  <si>
    <t>KABELOVÁ CHRÁNIČKA ZEMNÍ DN PŘES 100 DO 200 MM</t>
  </si>
  <si>
    <t>408.000000=408.000 [A]</t>
  </si>
  <si>
    <t>756.000000=756.000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</si>
  <si>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</si>
  <si>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</si>
  <si>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</si>
  <si>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</si>
  <si>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</si>
  <si>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</si>
  <si>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32.000000=32.000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</si>
  <si>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</si>
  <si>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</si>
  <si>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</si>
  <si>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703612</t>
  </si>
  <si>
    <t>ELEKTROINSTALAČNÍ KANÁL ŠÍŘKY PŘES 100 MM</t>
  </si>
  <si>
    <t>1. Položka obsahuje:  
 – přípravu podkladu pro osazení  
2. Položka neobsahuje:  
 X  
3. Způsob měření:  
Měří se metr délkový.</t>
  </si>
  <si>
    <t>703721</t>
  </si>
  <si>
    <t>KABELOVÁ PŘÍCHYTKA PRO ROZSAH UPNUTÍ DO 25 MM</t>
  </si>
  <si>
    <t>703722</t>
  </si>
  <si>
    <t>KABELOVÁ PŘÍCHYTKA PRO ROZSAH UPNUTÍ OD 26 DO 50 MM</t>
  </si>
  <si>
    <t>20.000000=20.000 [A]</t>
  </si>
  <si>
    <t>1. Položka obsahuje:  
 – protažení tyčí, vyčištění otvoru čistící soupravou  
 – zatažení konopného lana (nebo ocelového)  
 – pomocné mechanismy  
2. Položka neobsahuje:  
 X  
3. Způsob měření:  
Měří se metr délkový.</t>
  </si>
  <si>
    <t>2.000000=2.000 [A]</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</si>
  <si>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</si>
  <si>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</si>
  <si>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</si>
  <si>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1.000000=1.000 [A]</t>
  </si>
  <si>
    <t>709400</t>
  </si>
  <si>
    <t>ZATAŽENÍ LANKA DO CHRÁNIČKY NEBO ŽLABU</t>
  </si>
  <si>
    <t>603.000000=603.000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</si>
  <si>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</si>
  <si>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</si>
  <si>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</si>
  <si>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</si>
  <si>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</si>
  <si>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</si>
  <si>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</si>
  <si>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</si>
  <si>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</si>
  <si>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</si>
  <si>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</si>
  <si>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</si>
  <si>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</si>
  <si>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27</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</si>
  <si>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</si>
  <si>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</si>
  <si>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28</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</si>
  <si>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</si>
  <si>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</si>
  <si>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</si>
  <si>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742G12</t>
  </si>
  <si>
    <t>KABEL NN DVOU- A TŘÍŽÍLOVÝ CU S PLASTOVOU IZOLACÍ OD 4 DO 16 MM2</t>
  </si>
  <si>
    <t>415.000000=415.000 [A]</t>
  </si>
  <si>
    <t>744152</t>
  </si>
  <si>
    <t>ROZVODNICE NN PRÁZDNÁ OCELOPLECHOVÁ DO 500 X 410-600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</si>
  <si>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</si>
  <si>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744652</t>
  </si>
  <si>
    <t>JISTIČ DC OD 4 DO 10 A</t>
  </si>
  <si>
    <t>1. Položka obsahuje:  
 – veškerý spojovací materiál vč. připojovacího vedení  
 – technický popis viz. projektová dokumentace  
2. Položka neobsahuje:  
 X  
3. Způsob měření:  
Udává se počet kusů kompletní konstrukce nebo práce.</t>
  </si>
  <si>
    <t>744Q21</t>
  </si>
  <si>
    <t>SVODIČ PŘEPĚTÍ TYP 1+2 (TŘÍDA B+C) 1-2 PÓLOVÝ</t>
  </si>
  <si>
    <t>744Q41</t>
  </si>
  <si>
    <t>SVODIČ PŘEPĚTÍ TYP 3 (TŘÍDA D) 1-2 PÓLOVÝ</t>
  </si>
  <si>
    <t>75I222</t>
  </si>
  <si>
    <t>KABEL ZEMNÍ DVOUPLÁŠŤOVÝ BEZ PANCÍŘE PRŮMĚRU ŽÍLY 0,8 MM DO 25XN</t>
  </si>
  <si>
    <t>KMČTYŘKA</t>
  </si>
  <si>
    <t>1.900000=1.900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</si>
  <si>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</si>
  <si>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</si>
  <si>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</si>
  <si>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190.000000=190.000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</si>
  <si>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</si>
  <si>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</si>
  <si>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</si>
  <si>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</si>
  <si>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5.230000=5.230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</si>
  <si>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</si>
  <si>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</si>
  <si>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</si>
  <si>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644.000000=644.000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</si>
  <si>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</si>
  <si>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</si>
  <si>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</si>
  <si>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</si>
  <si>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</si>
  <si>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</si>
  <si>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</si>
  <si>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</si>
  <si>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</si>
  <si>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</si>
  <si>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</si>
  <si>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</si>
  <si>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</si>
  <si>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</si>
  <si>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</si>
  <si>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</si>
  <si>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</si>
  <si>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</si>
  <si>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</si>
  <si>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</si>
  <si>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</si>
  <si>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75IA51</t>
  </si>
  <si>
    <t>OPTOTRUBKOVÁ KONCOVKA PRŮMĚRU DO 40 MM</t>
  </si>
  <si>
    <t>75IA5X</t>
  </si>
  <si>
    <t>OPTOTRUBKOVÁ KONCOVKA - MONTÁŽ</t>
  </si>
  <si>
    <t>75IA61</t>
  </si>
  <si>
    <t>OPTOTRUBKOVÁ KONCOKA S VENTILKEM PRŮMĚRU DO 40 MM</t>
  </si>
  <si>
    <t>5.000000=5.000 [A]</t>
  </si>
  <si>
    <t>75IA6X</t>
  </si>
  <si>
    <t>OPTOTRUBKOVÁ KONCOKA S VENTILKEM - MONTÁŽ</t>
  </si>
  <si>
    <t>75IA71</t>
  </si>
  <si>
    <t>OPTOTRUBKOVÁ PRŮCHODKA PRŮMĚRU DO 40 MM</t>
  </si>
  <si>
    <t>12.000000=12.000 [A]</t>
  </si>
  <si>
    <t>75IA7X</t>
  </si>
  <si>
    <t>OPTOTRUBKOVÁ PRŮCHODKA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</si>
  <si>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</si>
  <si>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</si>
  <si>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</si>
  <si>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</si>
  <si>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</si>
  <si>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</si>
  <si>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</si>
  <si>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</si>
  <si>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75IE11</t>
  </si>
  <si>
    <t>SKŘÍŇ ROZVODNÁ DO 20 PÁRŮ</t>
  </si>
  <si>
    <t>75IE1X</t>
  </si>
  <si>
    <t>SKŘÍŇ ROZVODNÁ DO 20 PÁRŮ - MONTÁŽ</t>
  </si>
  <si>
    <t>75IEE1</t>
  </si>
  <si>
    <t>OPTICKÝ ROZVADĚČ 19" PROVEDENÍ DO 12 VLÁKEN</t>
  </si>
  <si>
    <t>75IEE5</t>
  </si>
  <si>
    <t>OPTICKÝ ROZVADĚČ 19" PROVEDENÍ DO 144 VLÁKEN</t>
  </si>
  <si>
    <t>75IEEX</t>
  </si>
  <si>
    <t>OPTICKÝ ROZVADĚČ 19" PROVEDENÍ - MONTÁŽ</t>
  </si>
  <si>
    <t>6.000000=6.000 [A]</t>
  </si>
  <si>
    <t>75IEG1</t>
  </si>
  <si>
    <t>KAZETA PRO ULOŽENÍ SVÁRŮ - DODÁVKA</t>
  </si>
  <si>
    <t>75IEGX</t>
  </si>
  <si>
    <t>KAZETA PRO ULOŽENÍ SVÁRŮ - MONTÁŽ</t>
  </si>
  <si>
    <t>75IEH1</t>
  </si>
  <si>
    <t>KONEKTOROVÝ MODUL 12 VLÁKEN - DODÁVKA</t>
  </si>
  <si>
    <t>75IEHX</t>
  </si>
  <si>
    <t>KONEKTOROVÝ MODUL 12 VLÁKEN - MONTÁŽ</t>
  </si>
  <si>
    <t>75IEJ1</t>
  </si>
  <si>
    <t>ZASLEPOVACÍ MODUL 12 VLÁKEN - DODÁVKA</t>
  </si>
  <si>
    <t>7.000000=7.000 [A]</t>
  </si>
  <si>
    <t>75IEJX</t>
  </si>
  <si>
    <t>ZASLEPOVACÍ MODUL 12 VLÁKEN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</si>
  <si>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</si>
  <si>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</si>
  <si>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</si>
  <si>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</si>
  <si>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</si>
  <si>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</si>
  <si>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</si>
  <si>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</si>
  <si>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</si>
  <si>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</si>
  <si>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</si>
  <si>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</si>
  <si>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</si>
  <si>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</si>
  <si>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</si>
  <si>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</si>
  <si>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</si>
  <si>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</si>
  <si>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</si>
  <si>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</si>
  <si>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</si>
  <si>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</si>
  <si>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80.000000=80.000 [A]</t>
  </si>
  <si>
    <t>75IFBX</t>
  </si>
  <si>
    <t>BLESKOJISTKA - MONTÁŽ</t>
  </si>
  <si>
    <t>75IG21</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</si>
  <si>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</si>
  <si>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</si>
  <si>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t>
  </si>
  <si>
    <t>SVORKA ROZPOJOVACÍ ZKUŠEBNÍ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</si>
  <si>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</si>
  <si>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</si>
  <si>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</si>
  <si>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</si>
  <si>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</si>
  <si>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75IH61</t>
  </si>
  <si>
    <t>UKONČENÍ KABELU OPTICKÉHO DO 12 VLÁKEN</t>
  </si>
  <si>
    <t>75IH71</t>
  </si>
  <si>
    <t>UKONČENÍ KABELU SMRŠŤOVACÍ KONCOVKA  DO 40 MM</t>
  </si>
  <si>
    <t>75IH7X</t>
  </si>
  <si>
    <t>UKONČENÍ KABELU SMRŠŤOVACÍ KONCOVKA  - MONTÁŽ</t>
  </si>
  <si>
    <t>75IH81</t>
  </si>
  <si>
    <t>UKONČENÍ KABELU OBJÍMKA KABELOVÁ</t>
  </si>
  <si>
    <t>22.000000=22.000 [A]</t>
  </si>
  <si>
    <t>75IH8X</t>
  </si>
  <si>
    <t>UKONČENÍ KABELU OBJÍMKA KABELOVÁ - MONTÁŽ</t>
  </si>
  <si>
    <t>UKONČENÍ KABELU ŠTÍTEK KABELOVÝ</t>
  </si>
  <si>
    <t>75IJ12</t>
  </si>
  <si>
    <t>MĚŘENÍ JEDNOSMĚRNÉ NA SDĚLOVACÍM KABELU</t>
  </si>
  <si>
    <t>40.000000=40.000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</si>
  <si>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</si>
  <si>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</si>
  <si>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</si>
  <si>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</si>
  <si>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75IK21</t>
  </si>
  <si>
    <t>MĚŘENÍ KOMPLEXNÍ OPTICKÉHO KABELU</t>
  </si>
  <si>
    <t>VLÁKNO</t>
  </si>
  <si>
    <t>30.000000=30.000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</si>
  <si>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</si>
  <si>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75JB43</t>
  </si>
  <si>
    <t>DATOVÝ ROZVADĚČ 19" 800X800 DO 47 U</t>
  </si>
  <si>
    <t>75JB4X</t>
  </si>
  <si>
    <t>DATOVÝ ROZVADĚČ 19" 800X800 - MONTÁŽ</t>
  </si>
  <si>
    <t>95</t>
  </si>
  <si>
    <t>75K111</t>
  </si>
  <si>
    <t>TRANSFORMÁTOR ODDĚLOVACÍ (OCHRANNÝ) DO 1000 VA</t>
  </si>
  <si>
    <t>96</t>
  </si>
  <si>
    <t>75K11X</t>
  </si>
  <si>
    <t>TRANSFORMÁTOR ODDĚLOVACÍ (OCHRANNÝ) - MONTÁŽ</t>
  </si>
  <si>
    <t>R703761</t>
  </si>
  <si>
    <t>KABELOVÁ UCPÁVKA VODĚ ODOLNÁ PRO VNITŘNÍ PRŮMĚR OTVORU DO 60 MM</t>
  </si>
  <si>
    <t>Položka obsahuje: Dodávku a montáž kabelové ucpávky vč. příslušenství ( utěsňovací spony apod. ) a pomocného materiálu, vyhotovení a dodání atestu. Dále obsahuje cenu za pom. mechanismy včetně všech ostatních vedlejších nákladů.</t>
  </si>
  <si>
    <t>R75JA51</t>
  </si>
  <si>
    <t>ORGANIZÉR KABELŮ 19" -DODÁVKA</t>
  </si>
  <si>
    <t>99</t>
  </si>
  <si>
    <t>R75JA5X</t>
  </si>
  <si>
    <t>ORGANIZÉR KABELŮ 19" - MONTÁŽ</t>
  </si>
  <si>
    <t>100</t>
  </si>
  <si>
    <t>R75O5D1</t>
  </si>
  <si>
    <t>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</si>
  <si>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</si>
  <si>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R75O5DX</t>
  </si>
  <si>
    <t>HLASOVÝ KOMUNIKÁTOR  - MONTÁŽ</t>
  </si>
  <si>
    <t xml:space="preserve">  PS 15-02-21</t>
  </si>
  <si>
    <t>ŽST Hrádek nad Nisou, rozhlasové zařízení</t>
  </si>
  <si>
    <t>PS 15-02-21</t>
  </si>
  <si>
    <t>KABELOVÝ ŽLAB ZEMNÍ VČETNĚ KRYTU SVĚTLÉ ŠÍŘKY DO 120 MM</t>
  </si>
  <si>
    <t>450.000000=450.000 [A]</t>
  </si>
  <si>
    <t>31.000000=31.000 [A]</t>
  </si>
  <si>
    <t>702311</t>
  </si>
  <si>
    <t>ZAKRYTÍ KABELŮ VÝSTRAŽNOU FÓLIÍ ŠÍŘKY DO 20 CM</t>
  </si>
  <si>
    <t>742F12</t>
  </si>
  <si>
    <t>KABEL NN NEBO VODIČ JEDNOŽÍLOVÝ CU S PLASTOVOU IZOLACÍ OD 4 DO 16 MM2</t>
  </si>
  <si>
    <t>KABEL NN DVOU- A TŘÍŽÍLOVÝ CU S PLASTOVOU IZOLACÍ DO 2,5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</si>
  <si>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</si>
  <si>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</si>
  <si>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</si>
  <si>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744612</t>
  </si>
  <si>
    <t>JISTIČ JEDNOPÓLOVÝ (10 KA) OD 4 DO 10 A</t>
  </si>
  <si>
    <t>18.000000=18.000 [A]</t>
  </si>
  <si>
    <t>75J311</t>
  </si>
  <si>
    <t>KABEL SDĚLOVACÍ PRO STRUKTUROVANOU KABELÁŽ UTP</t>
  </si>
  <si>
    <t>0.060000=0.060 [A]</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</si>
  <si>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</si>
  <si>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</si>
  <si>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</si>
  <si>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</si>
  <si>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</si>
  <si>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</si>
  <si>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</si>
  <si>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</si>
  <si>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</si>
  <si>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</si>
  <si>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</si>
  <si>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13.000000=13.000 [A]</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</si>
  <si>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</si>
  <si>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</si>
  <si>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</si>
  <si>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</si>
  <si>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</si>
  <si>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</si>
  <si>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</si>
  <si>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</si>
  <si>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</si>
  <si>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</si>
  <si>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</si>
  <si>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</si>
  <si>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</si>
  <si>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</si>
  <si>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</si>
  <si>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1.700000=1.700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</si>
  <si>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</si>
  <si>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</si>
  <si>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</si>
  <si>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</si>
  <si>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</si>
  <si>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</si>
  <si>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</si>
  <si>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</si>
  <si>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</si>
  <si>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</si>
  <si>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</si>
  <si>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1,806=1.806 [A] 
Celkové množství 1.806000=1.806 [B]</t>
  </si>
  <si>
    <t xml:space="preserve">  PS 15-02-31</t>
  </si>
  <si>
    <t>ŽST Hrádek nad Nisou, telefonní zapojovač a technologická datová síť</t>
  </si>
  <si>
    <t>PS 15-02-31</t>
  </si>
  <si>
    <t>75J121</t>
  </si>
  <si>
    <t>NOSNÁ LIŠTA KOVOVÁ</t>
  </si>
  <si>
    <t>50.000000=50.000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</si>
  <si>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</si>
  <si>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75J12X</t>
  </si>
  <si>
    <t>NOSNÁ LIŠTA KOVOVÁ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</si>
  <si>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</si>
  <si>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75J222</t>
  </si>
  <si>
    <t>KABEL SDĚLOVACÍ PRO VNITŘNÍ POUŽITÍ DO 20 PÁRŮ PRŮMĚRU 0,5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</si>
  <si>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</si>
  <si>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</si>
  <si>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</si>
  <si>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7.500000=7.500 [A]</t>
  </si>
  <si>
    <t>75JA21</t>
  </si>
  <si>
    <t>ZÁSUVKA DATOVÁ RJ45 POD OMÍTKU</t>
  </si>
  <si>
    <t>38.000000=38.000 [A]</t>
  </si>
  <si>
    <t>75JA23</t>
  </si>
  <si>
    <t>ZÁSUVKA DATOVÁ RJ45 DO LIŠTOVÉHO ROZVODU</t>
  </si>
  <si>
    <t>24.000000=24.000 [A]</t>
  </si>
  <si>
    <t>75JA2X</t>
  </si>
  <si>
    <t>ZÁSUVKA DATOVÁ RJ45 - MONTÁŽ</t>
  </si>
  <si>
    <t>62.000000=62.000 [A]</t>
  </si>
  <si>
    <t>75JA51</t>
  </si>
  <si>
    <t>ROZVADĚČ STRUKT. KABELÁŽE, ORGANIZAR-DODÁVKA</t>
  </si>
  <si>
    <t>75JA53</t>
  </si>
  <si>
    <t>ROZVADĚČ STRUKT. KABELÁŽE, PATCHPANEL, 24 ZÁSUVEK, DODÁVKA</t>
  </si>
  <si>
    <t>75JA54</t>
  </si>
  <si>
    <t>ROZVADĚČ STRUKT. KABELÁŽE, PATCHPANEL, 48 ZÁSUVEK, DODÁVKA</t>
  </si>
  <si>
    <t>75JA55</t>
  </si>
  <si>
    <t>ROZVADĚČ STRUKT. KABELÁŽE, PATCHPANEL, ZÁSUVKA RJ45, DODÁVKA, MONTÁŽ, UKONČ. KABELU</t>
  </si>
  <si>
    <t>48.000000=48.000 [A]</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</si>
  <si>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</si>
  <si>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</si>
  <si>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</si>
  <si>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75K212</t>
  </si>
  <si>
    <t>NAPÁJECÍ ZDROJ 12 V DC DO 10 A</t>
  </si>
  <si>
    <t>75K21X</t>
  </si>
  <si>
    <t>NAPÁJECÍ ZDROJ 12 V DC - MONTÁŽ</t>
  </si>
  <si>
    <t>75L212</t>
  </si>
  <si>
    <t>HLAVNÍ HODINY JEDNOLINKOVÉ S AKUMULÁTOREM</t>
  </si>
  <si>
    <t>75L221</t>
  </si>
  <si>
    <t>PŘIJÍMAČ DCF</t>
  </si>
  <si>
    <t>75L231</t>
  </si>
  <si>
    <t>HODINY PODRUŽNÉ NEBO AUTONOMNÍ VNITŘNÍ RUČIČKOVÉ JEDNOSTRANNÉ DO 50 CM</t>
  </si>
  <si>
    <t>3.000000=3.000 [A]</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</si>
  <si>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</si>
  <si>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</si>
  <si>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</si>
  <si>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</si>
  <si>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</si>
  <si>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</si>
  <si>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</si>
  <si>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</si>
  <si>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</si>
  <si>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</si>
  <si>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75L271</t>
  </si>
  <si>
    <t>PŘEZKOUŠENÍ, UVEDENÍ FUNKCÍ A NASTAVENÍ HODIN NA PŘESNÝ ČAS</t>
  </si>
  <si>
    <t>75L272</t>
  </si>
  <si>
    <t>PŘEZKOUŠENÍ, UVEDENÍ HODINOVÉHO ZAŘÍZENÍ DO PROVOZU</t>
  </si>
  <si>
    <t>75M111</t>
  </si>
  <si>
    <t>TELEFONNÍ PŘÍSTROJ MB - DODÁVKA</t>
  </si>
  <si>
    <t>75M11X</t>
  </si>
  <si>
    <t>TELEFONNÍ PŘÍSTROJ MB - MONTÁŽ</t>
  </si>
  <si>
    <t>75M11Y</t>
  </si>
  <si>
    <t>TELEFONNÍ PŘÍSTROJ MB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</si>
  <si>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</si>
  <si>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75M12Y</t>
  </si>
  <si>
    <t>TELEFONNÍ PŘÍSTROJ AUT - DEMONTÁŽ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</si>
  <si>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</si>
  <si>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</si>
  <si>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</si>
  <si>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</si>
  <si>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</si>
  <si>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</si>
  <si>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75M311</t>
  </si>
  <si>
    <t>DIGITÁLNÍ TELEFONIE A VOIP, TELEFONNÍ PŘÍSTROJ DIGITÁLNÍ ZÁKLADNÍ - DODÁVKA</t>
  </si>
  <si>
    <t>75M31X</t>
  </si>
  <si>
    <t>DIGITÁLNÍ TELEFONIE A VOIP, TELEFONNÍ PŘÍSTROJ DIGITÁLNÍ ZÁKLADNÍ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</si>
  <si>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</si>
  <si>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</si>
  <si>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</si>
  <si>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</si>
  <si>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</si>
  <si>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</si>
  <si>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75M434</t>
  </si>
  <si>
    <t>TELEFONNÍ ZAPOJOVAČ DIGITÁLNÍ, BRÁNA IP/MRS</t>
  </si>
  <si>
    <t>75M43X</t>
  </si>
  <si>
    <t>TELEFONNÍ ZAPOJOVAČ DIGITÁLNÍ, BRÁNA - MONTÁŽ</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</si>
  <si>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</si>
  <si>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</si>
  <si>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</si>
  <si>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75M444</t>
  </si>
  <si>
    <t>TELEFONNÍ ZAPOJOVAČ DIGITÁLNÍ, ŘÍDÍCÍ ČÁSTI SÍTĚ SCU LICENCE</t>
  </si>
  <si>
    <t>75M44X</t>
  </si>
  <si>
    <t>TELEFONNÍ ZAPOJOVAČ DIGITÁLNÍ, ŘÍDÍCÍ ČÁSTI SÍTĚ - MONTÁŽ</t>
  </si>
  <si>
    <t xml:space="preserve">  PS 15-02-41</t>
  </si>
  <si>
    <t>ŽST Hrádek nad Nisou, EZS</t>
  </si>
  <si>
    <t>PS 15-02-41</t>
  </si>
  <si>
    <t>75J213</t>
  </si>
  <si>
    <t>KABEL SDĚLOVACÍ PRO VNITŘNÍ POUŽITÍ DO 10 PÁRŮ PRŮMĚRU 0,8 MM</t>
  </si>
  <si>
    <t>0.500000=0.500 [A]</t>
  </si>
  <si>
    <t>250.000000=250.000 [A]</t>
  </si>
  <si>
    <t>75J512</t>
  </si>
  <si>
    <t>KABEL SILOVÝ PRO EPS OHNIODOLNÝ, BEZHALOGENOVÝ PRŮMĚRU DO 2,5 MM2</t>
  </si>
  <si>
    <t>0.360000=0.360 [A]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</si>
  <si>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</si>
  <si>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</si>
  <si>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</si>
  <si>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75O111</t>
  </si>
  <si>
    <t>EPS (ZPDP), ÚSTŘEDNA ADRESOVATELNÁ DO 256 ADRES</t>
  </si>
  <si>
    <t>75O11X</t>
  </si>
  <si>
    <t>EPS (ZPDP), ÚSTŘEDNA - MONTÁŽ</t>
  </si>
  <si>
    <t>75O121</t>
  </si>
  <si>
    <t>EPS (ZPDP), SOFTWARE ÚSTŘEDNY</t>
  </si>
  <si>
    <t>75O12X</t>
  </si>
  <si>
    <t>EPS (ZPDP), SOFTWARE ÚSTŘEDNY - MONTÁŽ</t>
  </si>
  <si>
    <t>75O1A1</t>
  </si>
  <si>
    <t>EPS (ZPDP), HLÁSIČ IONIZAČNÍ - LEHKÉ PROVEDENÍ</t>
  </si>
  <si>
    <t>9.000000=9.000 [A]</t>
  </si>
  <si>
    <t>75O1B1</t>
  </si>
  <si>
    <t>EPS (ZPDP), HLÁSIČ TLAČÍTKOVÝ - LEHKÉ PROVEDENÍ</t>
  </si>
  <si>
    <t>75O1BX</t>
  </si>
  <si>
    <t>EPS (ZPDP), HLÁSIČ - MONTÁŽ</t>
  </si>
  <si>
    <t>14.000000=14.000 [A]</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</si>
  <si>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</si>
  <si>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</si>
  <si>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</si>
  <si>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</si>
  <si>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</si>
  <si>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</si>
  <si>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</si>
  <si>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</si>
  <si>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</si>
  <si>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</si>
  <si>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</si>
  <si>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</si>
  <si>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</si>
  <si>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</si>
  <si>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</si>
  <si>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</si>
  <si>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</si>
  <si>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</si>
  <si>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</si>
  <si>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</si>
  <si>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</si>
  <si>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</si>
  <si>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</si>
  <si>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</si>
  <si>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</si>
  <si>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</si>
  <si>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</si>
  <si>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</si>
  <si>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</si>
  <si>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</si>
  <si>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</si>
  <si>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</si>
  <si>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</si>
  <si>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</si>
  <si>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</si>
  <si>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</si>
  <si>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</si>
  <si>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</si>
  <si>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</si>
  <si>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</si>
  <si>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</si>
  <si>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</si>
  <si>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</si>
  <si>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</si>
  <si>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</si>
  <si>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</si>
  <si>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</si>
  <si>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</si>
  <si>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</si>
  <si>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</si>
  <si>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</si>
  <si>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</si>
  <si>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</si>
  <si>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</si>
  <si>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</si>
  <si>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</si>
  <si>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75O5E1</t>
  </si>
  <si>
    <t>EZS, ČIDLO SPECIÁLNÍ</t>
  </si>
  <si>
    <t>75O5EX</t>
  </si>
  <si>
    <t>EZS, ČIDLO SPECIÁLNÍ - MONTÁŽ</t>
  </si>
  <si>
    <t>75O5F1</t>
  </si>
  <si>
    <t>EZS, DVEŘNÍ MODUL</t>
  </si>
  <si>
    <t>75O5FX</t>
  </si>
  <si>
    <t>EZS, DVEŘNÍ MODUL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</si>
  <si>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</si>
  <si>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</si>
  <si>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</si>
  <si>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</si>
  <si>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</si>
  <si>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</si>
  <si>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</si>
  <si>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</si>
  <si>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</si>
  <si>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</si>
  <si>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</si>
  <si>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</si>
  <si>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</si>
  <si>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</si>
  <si>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75O961</t>
  </si>
  <si>
    <t>DDTS ŽDC, SPOLUPRÁCE ZHOTOVITELE URČENÉHO ZAŘÍZENÍ PŘI INTEGRACI DO DDTS</t>
  </si>
  <si>
    <t>2=2.000 [A] 
Celkové množství 2.000000=2.000 [B]</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</si>
  <si>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</si>
  <si>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15-02-71</t>
  </si>
  <si>
    <t>ŽST Hrádek nad Nisou, informační systém</t>
  </si>
  <si>
    <t>PS 15-02-71</t>
  </si>
  <si>
    <t>13283A</t>
  </si>
  <si>
    <t>HLOUBENÍ RÝH ŠÍŘ DO 2M PAŽ I NEPAŽ TŘ. II - BEZ DOPRAVY</t>
  </si>
  <si>
    <t>200.000000=200.000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</si>
  <si>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</si>
  <si>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</si>
  <si>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</si>
  <si>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</si>
  <si>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</si>
  <si>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741154</t>
  </si>
  <si>
    <t>KRABICE (ROZVODKA) INSTALAČNÍ PRO ULOŽENÍ DO BETONU VČETNĚ UPEVNĚNÍ A PŘÍSLUŠENSTVÍ SE SVORKOVNICÍ DO 4 MM2,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</si>
  <si>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</si>
  <si>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565.000000=565.000 [A]</t>
  </si>
  <si>
    <t>744613</t>
  </si>
  <si>
    <t>JISTIČ JEDNOPÓLOVÝ (10 KA) OD 13 DO 20 A</t>
  </si>
  <si>
    <t>75H141</t>
  </si>
  <si>
    <t>STOŽÁR (SLOUP) OCELOVÝ DO 10 M</t>
  </si>
  <si>
    <t>75H14X</t>
  </si>
  <si>
    <t>STOŽÁR (SLOUP) OCELOVÝ - MONTÁŽ</t>
  </si>
  <si>
    <t>850.000000=850.000 [A]</t>
  </si>
  <si>
    <t>0.850000=0.850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</si>
  <si>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</si>
  <si>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</si>
  <si>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</si>
  <si>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</si>
  <si>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</si>
  <si>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</si>
  <si>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</si>
  <si>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</si>
  <si>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</si>
  <si>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</si>
  <si>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</si>
  <si>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75L36X</t>
  </si>
  <si>
    <t>NÁSTUPIŠTNÍ TABULE IS - MONTÁŽ</t>
  </si>
  <si>
    <t>75L3A1</t>
  </si>
  <si>
    <t>INFORMAČNÍ PRVEK, HLASOVÝ MODUL PRO NEVIDOMÉ</t>
  </si>
  <si>
    <t>8=8.000 [A] 
Celkové množství 8.000000=8.000 [B]</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</si>
  <si>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</si>
  <si>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</si>
  <si>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</si>
  <si>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</si>
  <si>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</si>
  <si>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</si>
  <si>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</si>
  <si>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</si>
  <si>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3=3.000 [A] 
Celkové množství 3.000000=3.000 [B]</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</si>
  <si>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</si>
  <si>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</si>
  <si>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</si>
  <si>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</si>
  <si>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</si>
  <si>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</si>
  <si>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</si>
  <si>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</si>
  <si>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</si>
  <si>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</si>
  <si>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</si>
  <si>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</si>
  <si>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</si>
  <si>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</si>
  <si>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</si>
  <si>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</si>
  <si>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</si>
  <si>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</si>
  <si>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</si>
  <si>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</si>
  <si>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</si>
  <si>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</si>
  <si>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</si>
  <si>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</si>
  <si>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</si>
  <si>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</si>
  <si>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</si>
  <si>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</si>
  <si>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</si>
  <si>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</si>
  <si>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</si>
  <si>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</si>
  <si>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</si>
  <si>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</si>
  <si>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</si>
  <si>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</si>
  <si>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</si>
  <si>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</si>
  <si>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75L3E7</t>
  </si>
  <si>
    <t>SW PRO ŘÍZENÍ SYSTÉMU (TRAŤOVÉ NASAZENÍ) - SW MODUL ŘÍZENÍ TABULÍ - NAD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</si>
  <si>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</si>
  <si>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75L364</t>
  </si>
  <si>
    <t>NÁSTUPIŠTNÍ TABULE IS OBOUSTRANNÁ S ČÍSLEM KOLEJE + HODINY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</si>
  <si>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</si>
  <si>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  PS 15-02-81</t>
  </si>
  <si>
    <t>ŽST Hrádek nad Nisou, úprava MRS</t>
  </si>
  <si>
    <t>PS 15-02-81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</si>
  <si>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</si>
  <si>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</si>
  <si>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</si>
  <si>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</si>
  <si>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</si>
  <si>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</si>
  <si>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</si>
  <si>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</si>
  <si>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</si>
  <si>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</si>
  <si>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</si>
  <si>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</si>
  <si>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</si>
  <si>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</si>
  <si>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</si>
  <si>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</si>
  <si>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</si>
  <si>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</si>
  <si>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</si>
  <si>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</si>
  <si>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</si>
  <si>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</si>
  <si>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</si>
  <si>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</si>
  <si>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</si>
  <si>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75N25X</t>
  </si>
  <si>
    <t>MRS, ANTÉNNNÍ SOUSTAVA - MONTÁŽ</t>
  </si>
  <si>
    <t>75N25Y</t>
  </si>
  <si>
    <t>MRS, ANTÉNNNÍ SOUSTAVA - DEMONTÁŽ</t>
  </si>
  <si>
    <t>75N261</t>
  </si>
  <si>
    <t>MRS,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</si>
  <si>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</si>
  <si>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</si>
  <si>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</si>
  <si>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</si>
  <si>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</si>
  <si>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</si>
  <si>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</si>
  <si>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75N271</t>
  </si>
  <si>
    <t>MRS, KOAXIÁLNÍ KABEL VNITŘNÍ PRŮMĚRU DO 35 MM</t>
  </si>
  <si>
    <t>75N27X</t>
  </si>
  <si>
    <t>MRS, KOAXIÁLNÍ KABEL VNITŘNÍ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</si>
  <si>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</si>
  <si>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75N27Y</t>
  </si>
  <si>
    <t>MRS, KOAXIÁLNÍ KABEL VNITŘNÍ - DEMONTÁŽ</t>
  </si>
  <si>
    <t>75N281</t>
  </si>
  <si>
    <t>MRS, RÁDIOVÝ SERVER - DODÁVKA</t>
  </si>
  <si>
    <t>75N28W</t>
  </si>
  <si>
    <t>MRS,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</si>
  <si>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</si>
  <si>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75N28X</t>
  </si>
  <si>
    <t>MRS, RÁDIOVÝ SERVER - MONTÁŽ</t>
  </si>
  <si>
    <t>75N291</t>
  </si>
  <si>
    <t>MRS, PROGRAMOVÉ VYBAVENÍ A GRAFICKÉ ZOBRAZENÍ INTEGRACE DO OVLÁDÁNÍ TELEFONNÍHO ZAPOJOVAČE</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</si>
  <si>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</si>
  <si>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</si>
  <si>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</si>
  <si>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</si>
  <si>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</si>
  <si>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</si>
  <si>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75N641</t>
  </si>
  <si>
    <t>NAPĚŤOVÉ ODDĚLENÍ ANTÉNNÍ SOUSTAVY OD ZAŘÍZENÍ</t>
  </si>
  <si>
    <t>75N64X</t>
  </si>
  <si>
    <t>NAPĚŤOVÉ ODDĚLENÍ ANTÉNNÍ SOUSTAVY OD ZAŘÍZENÍ,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</si>
  <si>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</si>
  <si>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</si>
  <si>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</si>
  <si>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</si>
  <si>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</si>
  <si>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</si>
  <si>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15-02-91</t>
  </si>
  <si>
    <t>ŽST Hrádek nad Nisou, kamerový systém</t>
  </si>
  <si>
    <t>PS 15-02-91</t>
  </si>
  <si>
    <t>300.000000=300.000 [A]</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</si>
  <si>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</si>
  <si>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</si>
  <si>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</si>
  <si>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</si>
  <si>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</si>
  <si>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</si>
  <si>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2.800000=2.800 [A]</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</si>
  <si>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</si>
  <si>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</si>
  <si>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</si>
  <si>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</si>
  <si>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</si>
  <si>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</si>
  <si>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</si>
  <si>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</si>
  <si>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</si>
  <si>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</si>
  <si>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</si>
  <si>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</si>
  <si>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</si>
  <si>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</si>
  <si>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</si>
  <si>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</si>
  <si>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</si>
  <si>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</si>
  <si>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</si>
  <si>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</si>
  <si>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</si>
  <si>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</si>
  <si>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</si>
  <si>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75L441</t>
  </si>
  <si>
    <t>KAMERA SPECIÁLNÍ - DODÁVKA</t>
  </si>
  <si>
    <t>Kamera pro snímání SPZ</t>
  </si>
  <si>
    <t>75L442</t>
  </si>
  <si>
    <t>KAMERA SPECIÁLNÍ SW LICENCE</t>
  </si>
  <si>
    <t>75L44X</t>
  </si>
  <si>
    <t>KAMERA SPECIÁLNÍ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</si>
  <si>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</si>
  <si>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</si>
  <si>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</si>
  <si>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</si>
  <si>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</si>
  <si>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</si>
  <si>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</si>
  <si>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</si>
  <si>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11.000000=11.000 [A]</t>
  </si>
  <si>
    <t>75L461</t>
  </si>
  <si>
    <t>KLIENSTKÉ PRACOVIŠTĚ - DODÁVKA</t>
  </si>
  <si>
    <t>75L46W</t>
  </si>
  <si>
    <t>KLIENSTKÉ PRACOVIŠTĚ - DOPLNĚNÍ HW, SW, LICENCE</t>
  </si>
  <si>
    <t>75L46X</t>
  </si>
  <si>
    <t>KLIENSTKÉ PRACOVIŠTĚ - MONTÁŽ</t>
  </si>
  <si>
    <t>75L476</t>
  </si>
  <si>
    <t>MONITOR - VIDEOMATICE</t>
  </si>
  <si>
    <t>75L47X</t>
  </si>
  <si>
    <t>MONITOR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</si>
  <si>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</si>
  <si>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</si>
  <si>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</si>
  <si>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</si>
  <si>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</si>
  <si>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</si>
  <si>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</si>
  <si>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</si>
  <si>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</si>
  <si>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</si>
  <si>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16.000000=16.000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</si>
  <si>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</si>
  <si>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</si>
  <si>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</si>
  <si>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15.000000=15.000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</si>
  <si>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</si>
  <si>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</si>
  <si>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</si>
  <si>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</si>
  <si>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</si>
  <si>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</si>
  <si>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</si>
  <si>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</si>
  <si>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16=16.000 [A] 
Celkové množství 16.000000=16.000 [B]</t>
  </si>
  <si>
    <t>1. Položka obsahuje:  
 – dodávku specifikovaného bloku - SW licenci pro začlenění kamery do systému KAC  
 – dodávku souvisejícího příslušenství pro specifikovaný blok/zařízení  
 – dopravu a skladování  
2. Položka neobsahuje:  
 X  
3. Způsob měř</t>
  </si>
  <si>
    <t>75M911</t>
  </si>
  <si>
    <t>DATOVÁ INFRASTRUKTURA LAN, SWITCH ETHERNET L2 - 8X10/100 + 2XUPLINK</t>
  </si>
  <si>
    <t>75M91X</t>
  </si>
  <si>
    <t>DATOVÁ INFRASTRUKTURA LAN, SWITCH ETHERNET L2 - MONTÁŽ</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</si>
  <si>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</si>
  <si>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</si>
  <si>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</si>
  <si>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14=14.000 [A] 
Celkové množství 14.000000=14.000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</si>
  <si>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</si>
  <si>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450=450.000 [A] 
Celkové množství 450.000000=450.000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</si>
  <si>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</si>
  <si>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PS 15-02-92</t>
  </si>
  <si>
    <t>ŽST Hrádek nad Nisou, DDTS + integrační koncentrátor</t>
  </si>
  <si>
    <t>PS 15-02-92</t>
  </si>
  <si>
    <t>120.000000=120.000 [A]</t>
  </si>
  <si>
    <t>742M11</t>
  </si>
  <si>
    <t>UKONČENÍ 7-12ŽÍLOVÉHO KABELU V ROZVADĚČI NEBO NA PŘÍSTROJI DO 2,5 MM2</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</si>
  <si>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</si>
  <si>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</si>
  <si>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</si>
  <si>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</si>
  <si>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0.200000=0.200 [A]</t>
  </si>
  <si>
    <t>75J32X</t>
  </si>
  <si>
    <t>KABEL SDĚLOVACÍ PRO STRUKTUROVANOU KABELÁŽ FTP/STP - MONTÁŽ</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</si>
  <si>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</si>
  <si>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</si>
  <si>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</si>
  <si>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</si>
  <si>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</si>
  <si>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</si>
  <si>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</si>
  <si>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</si>
  <si>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</si>
  <si>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</si>
  <si>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</si>
  <si>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</si>
  <si>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</si>
  <si>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</si>
  <si>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</si>
  <si>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</si>
  <si>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</si>
  <si>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</si>
  <si>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</si>
  <si>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</si>
  <si>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</si>
  <si>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</si>
  <si>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</si>
  <si>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</si>
  <si>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</si>
  <si>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</si>
  <si>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</si>
  <si>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</si>
  <si>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</si>
  <si>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</si>
  <si>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</si>
  <si>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</si>
  <si>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</si>
  <si>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</si>
  <si>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</si>
  <si>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</si>
  <si>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</si>
  <si>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</si>
  <si>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</si>
  <si>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</si>
  <si>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</si>
  <si>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</si>
  <si>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</si>
  <si>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</si>
  <si>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</si>
  <si>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</si>
  <si>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</si>
  <si>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</si>
  <si>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</si>
  <si>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</si>
  <si>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</si>
  <si>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</si>
  <si>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</si>
  <si>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</si>
  <si>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</si>
  <si>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</si>
  <si>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</si>
  <si>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</si>
  <si>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</si>
  <si>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</si>
  <si>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</si>
  <si>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</si>
  <si>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</si>
  <si>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</si>
  <si>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</si>
  <si>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</si>
  <si>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</si>
  <si>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</si>
  <si>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</si>
  <si>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</si>
  <si>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</si>
  <si>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</si>
  <si>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</si>
  <si>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</si>
  <si>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50=50.000 [A] 
Celkové množství 50.000000=50.000 [B]</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</si>
  <si>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</si>
  <si>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</si>
  <si>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</si>
  <si>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</si>
  <si>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</si>
  <si>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</si>
  <si>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</si>
  <si>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</si>
  <si>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</si>
  <si>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</si>
  <si>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</si>
  <si>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</si>
  <si>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</si>
  <si>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</si>
  <si>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</si>
  <si>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R75O926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</si>
  <si>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</si>
  <si>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</si>
  <si>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</si>
  <si>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</si>
  <si>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</si>
  <si>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</si>
  <si>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</si>
  <si>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</si>
  <si>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</si>
  <si>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</si>
  <si>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</si>
  <si>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R75O93C</t>
  </si>
  <si>
    <t>DDTS ŽDC, SW DOPLNĚNÍ MOBILNÍHO KLIENTA</t>
  </si>
  <si>
    <t>R75O93X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</si>
  <si>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</si>
  <si>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</si>
  <si>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</si>
  <si>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</si>
  <si>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</si>
  <si>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D.1.3</t>
  </si>
  <si>
    <t>Silnoproudá technologie včetně DŘT</t>
  </si>
  <si>
    <t xml:space="preserve">  PS 15-03-71</t>
  </si>
  <si>
    <t>ŽST Hrádek nad Nisou, Rozvodna nn</t>
  </si>
  <si>
    <t>PS 15-03-71</t>
  </si>
  <si>
    <t>R014102</t>
  </si>
  <si>
    <t>917</t>
  </si>
  <si>
    <t>POPLATKY ZA SKLÁDKU</t>
  </si>
  <si>
    <t>-</t>
  </si>
  <si>
    <t>výkaz výměr   
Celkem 0,4 = 0,400000   
Celkem 0,4 = 0,400000  
Celkem 0,4=0.400 [B]</t>
  </si>
  <si>
    <t>zahrnuje veškeré poplatky provozovateli skládky související s uložením odpadu na skládce.</t>
  </si>
  <si>
    <t>R015240</t>
  </si>
  <si>
    <t>919</t>
  </si>
  <si>
    <t>POPLATKY ZA LIKVIDACŮ ODPADŮ NEKONTAMINOVANÝCH - 20 03 99  ODPAD PODOBNÝ KOMUNÁLNÍMU ODPADU VČETNĚ DOPRAVY</t>
  </si>
  <si>
    <t>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</si>
  <si>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</si>
  <si>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</si>
  <si>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921</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</si>
  <si>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</si>
  <si>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</si>
  <si>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</si>
  <si>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</si>
  <si>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</si>
  <si>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</si>
  <si>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</si>
  <si>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741B11</t>
  </si>
  <si>
    <t>ZEMNÍCÍ TYČ FEZN DÉLKY DO 2 M</t>
  </si>
  <si>
    <t>741C05</t>
  </si>
  <si>
    <t>SPOJOVÁNÍ UZEMŇOVACÍCH VODIČŮ</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</si>
  <si>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</si>
  <si>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</si>
  <si>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</si>
  <si>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</si>
  <si>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</si>
  <si>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</si>
  <si>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</si>
  <si>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</si>
  <si>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</si>
  <si>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</si>
  <si>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(RH.1-4)</t>
  </si>
  <si>
    <t>RH.1-4</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</si>
  <si>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</si>
  <si>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</si>
  <si>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</si>
  <si>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</si>
  <si>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</si>
  <si>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</si>
  <si>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</si>
  <si>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</si>
  <si>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</si>
  <si>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</si>
  <si>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</si>
  <si>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</si>
  <si>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</si>
  <si>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</si>
  <si>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</si>
  <si>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</si>
  <si>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</si>
  <si>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</si>
  <si>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</si>
  <si>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</si>
  <si>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</si>
  <si>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</si>
  <si>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</si>
  <si>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</si>
  <si>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</si>
  <si>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</si>
  <si>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</si>
  <si>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</si>
  <si>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</si>
  <si>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</si>
  <si>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15-04-11</t>
  </si>
  <si>
    <t>ŽST Hrádek nad Nisou, výtahy k přístupu na nástupiště</t>
  </si>
  <si>
    <t>PS 15-04-11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</si>
  <si>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</si>
  <si>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</si>
  <si>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</si>
  <si>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</si>
  <si>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</si>
  <si>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</si>
  <si>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</si>
  <si>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</si>
  <si>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</si>
  <si>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</si>
  <si>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</si>
  <si>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</si>
  <si>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</si>
  <si>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</si>
  <si>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</si>
  <si>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744911</t>
  </si>
  <si>
    <t>PROUDOVÝ CHRÁNIČ ČTYŘPÓLOVÝ (10 KA) DO 30 MA, DO 25 A</t>
  </si>
  <si>
    <t>R79711</t>
  </si>
  <si>
    <t>Výtah 1200x2100, průchozí, nosnost 15 osob, 2 stanice, dveře 900x2100, šachta 1650x2650</t>
  </si>
  <si>
    <t>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</si>
  <si>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</si>
  <si>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 xml:space="preserve">  PS 15-04-51</t>
  </si>
  <si>
    <t>ŽST Hrádek nad Nisou, NNZ (dieselagregát)</t>
  </si>
  <si>
    <t>PS 15-04-51</t>
  </si>
  <si>
    <t>výkaz výměr   
Celkem 8,15 = 8,150000  
Celkem 8,15=8.150 [B]</t>
  </si>
  <si>
    <t>POPLATKY ZA LIKVIDACŮ ODPADŮ NEKONTAMINOVANÝCH - 17 05 04  VYTĚŽENÉ ZEMINY A HORNINY -  I. TŘÍDA TĚŽITELNOSTI VČETNĚ DOPRAVY</t>
  </si>
  <si>
    <t>Hloubené vykopávky</t>
  </si>
  <si>
    <t>13193</t>
  </si>
  <si>
    <t>HLOUBENÍ JAM ZAPAŽ I NEPAŽ TŘ III</t>
  </si>
  <si>
    <t>4,5*3,2*0,8   
Celkem 11,52 = 11,520000  
Celkem 11,52=11.520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</si>
  <si>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</si>
  <si>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0,35*0,8*(70+90)   
Celkem 44,8 = 44,800000  
Celkem 44,8=44.800 [B]</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</si>
  <si>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</si>
  <si>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</si>
  <si>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</si>
  <si>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</si>
  <si>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</si>
  <si>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</si>
  <si>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</si>
  <si>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</si>
  <si>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</si>
  <si>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</si>
  <si>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</si>
  <si>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</si>
  <si>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</si>
  <si>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</si>
  <si>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</si>
  <si>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</si>
  <si>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</si>
  <si>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</si>
  <si>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</si>
  <si>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</si>
  <si>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</si>
  <si>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</si>
  <si>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</si>
  <si>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15-10-01</t>
  </si>
  <si>
    <t>Železniční svršek</t>
  </si>
  <si>
    <t>SO 15-10-01</t>
  </si>
  <si>
    <t>R015150</t>
  </si>
  <si>
    <t>907</t>
  </si>
  <si>
    <t>POPLATKY ZA LIKVIDACI ODPADŮ NEKONTAMINOVANÝCH - 17 05 08  ŠTĚRK Z KOLEJIŠTĚ (ODPAD PO RECYKLACI)</t>
  </si>
  <si>
    <t>OTSKP - 2023</t>
  </si>
  <si>
    <t>viz. výkaz výměr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</si>
  <si>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</si>
  <si>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R015210</t>
  </si>
  <si>
    <t>910</t>
  </si>
  <si>
    <t>POPLATKY ZA LIKVIDACI ODPADŮ NEKONTAMINOVANÝCH - 17 01 01  ŽELEZNIČNÍ PRAŽCE BETONOVÉ</t>
  </si>
  <si>
    <t>847,57=847.570 [A] 
odstr námezníky 16x0,056 16*0,056=0.896 [B] 
Celkové množství 848.466000=848.466 [C]</t>
  </si>
  <si>
    <t>R015250</t>
  </si>
  <si>
    <t>911</t>
  </si>
  <si>
    <t>POPLATKY ZA LIKVIDACI ODPADŮ NEKONTAMINOVANÝCH - 17 02 03  POLYETYLÉNOVÉ  PODLOŽKY (ŽEL. SVRŠEK)</t>
  </si>
  <si>
    <t>R015260</t>
  </si>
  <si>
    <t>912</t>
  </si>
  <si>
    <t>POPLATKY ZA LIKVIDACI ODPADŮ NEKONTAMINOVANÝCH - 07 02 99  PRYŽOVÉ PODLOŽKY (ŽEL. SVRŠEK)</t>
  </si>
  <si>
    <t>POPLATKY ZA LIKVIDACI ODPADŮ NEBEZPEČNÝCH - 17 05 07*  LOKÁLNĚ ZNEČIŠTĚNÝ ŠTĚRK A ZEMINA Z KOLEJIŠTĚ (VÝHYBKY)</t>
  </si>
  <si>
    <t>R015520</t>
  </si>
  <si>
    <t>915</t>
  </si>
  <si>
    <t>POPLATKY ZA LIKVIDACI ODPADŮ NEBEZPEČNÝCH - 17 02 04*  ŽELEZNIČNÍ PRAŽCE DŘEVĚNÉ</t>
  </si>
  <si>
    <t>viz. výkaz výměr   
Evidenční položka. Neoceňovat !!! Položka se oceňuje pouze pod SO 90-90</t>
  </si>
  <si>
    <t>17481</t>
  </si>
  <si>
    <t>ZÁSYP JAM A RÝH Z NAKUPOVANÝCH MATERIÁLŮ</t>
  </si>
  <si>
    <t>viz. výkaz výměr    
zásyp drážních stezek a vyrovnání okolního terénu po vytržených kolejích, materiál propustný a nenamrzavý</t>
  </si>
  <si>
    <t>3171,4=3 171.400 [A] 
Celkové množství 3171.400000=3 171.400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</si>
  <si>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</si>
  <si>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</si>
  <si>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</si>
  <si>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</si>
  <si>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 3303,9 = 3303,900 [A]  
Celkem 3303,9=3 303.900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</si>
  <si>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</si>
  <si>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</si>
  <si>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</si>
  <si>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viz. výkaz výměr 1164,9 = 1164,900 [A]  
Celkem 1164,9=1 164.900 [B]</t>
  </si>
  <si>
    <t>513550</t>
  </si>
  <si>
    <t>KOLEJOVÉ LOŽE - DOPLNĚNÍ Z KAMENIVA HRUBÉHO DRCENÉHO (ŠTĚRK)</t>
  </si>
  <si>
    <t>viz. výkaz výměr 65,8 = 65,800 [A]  
Celkem 65,8=65.800 [B]</t>
  </si>
  <si>
    <t>514000</t>
  </si>
  <si>
    <t>KOLEJOVÉ LOŽE - PROČIŠTĚNÍ</t>
  </si>
  <si>
    <t>viz. výkaz výměr 219,3 = 219,300 [A]  
Celkem 219,3=219.300 [B]</t>
  </si>
  <si>
    <t>1. Položka obsahuje:  
 – veškeré práce a materiál obsažený v názvu položky  
2. Položka neobsahuje:  
 – případné doplnění lože, vykazuje se položkami 5135x0  
 – poplatek za likvidaci odpadů (nacení se dle SSD 0)  
3. Způsob měření:  
Měří se metr krychlový kolejového lože ve stavu před pročištěním, tj. před odečtením odpadního materiálu.</t>
  </si>
  <si>
    <t>528152</t>
  </si>
  <si>
    <t>KOLEJ 49 E1, ROZD. "C", BEZSTYKOVÁ, PR. BET. BEZPODKLADNICOVÝ, UP. PRUŽNÉ</t>
  </si>
  <si>
    <t>viz. výkaz výměr  
betonové pražce délky 2,6 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</si>
  <si>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</si>
  <si>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viz. výkaz výměr  
betonové pražce délky 2,4 m</t>
  </si>
  <si>
    <t>528352</t>
  </si>
  <si>
    <t>KOLEJ 49 E1, ROZD. "U", BEZSTYKOVÁ, PR. BET. BEZPODKLADNICOVÝ, UP. PRUŽNÉ</t>
  </si>
  <si>
    <t>viz. výkaz výměr  
kolej v místě železničního přejezdu</t>
  </si>
  <si>
    <t>528372</t>
  </si>
  <si>
    <t>KOLEJ 49 E1, ROZD. "U", BEZSTYKOVÁ, PR. BET. VÝHYBKOVÝ KRÁTKÝ, UP. PRUŽNÉ</t>
  </si>
  <si>
    <t>viz. výkaz výměr</t>
  </si>
  <si>
    <t>49,202=49.202 [A] 
Celkové množství 49.202000=49.202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</si>
  <si>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</si>
  <si>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</si>
  <si>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</si>
  <si>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41,256=41.256 [A] 
Celkové množství 41.256000=41.256 [B]</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</si>
  <si>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</si>
  <si>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</si>
  <si>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</si>
  <si>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533243</t>
  </si>
  <si>
    <t>J 49 1:7,5-190,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</si>
  <si>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</si>
  <si>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533273</t>
  </si>
  <si>
    <t>J 49 1:9-300, PR. BET., UP. PRUŽNÉ</t>
  </si>
  <si>
    <t>5332C3</t>
  </si>
  <si>
    <t>J 49 1:12-500,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</si>
  <si>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</si>
  <si>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</si>
  <si>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</si>
  <si>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</si>
  <si>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</si>
  <si>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</si>
  <si>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</si>
  <si>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</si>
  <si>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</si>
  <si>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</si>
  <si>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</si>
  <si>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</si>
  <si>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</si>
  <si>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</si>
  <si>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</si>
  <si>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</si>
  <si>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</si>
  <si>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541121</t>
  </si>
  <si>
    <t>PŘÍČNÝ POSUN KOLEJE NA PRAŽCÍCH BETONOVÝCH DO 0,5 M</t>
  </si>
  <si>
    <t>viz. výkaz výměr 354,4 = 354,400 [A]  
Celkem 354,4=354.400 [B]</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</si>
  <si>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</si>
  <si>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</si>
  <si>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</si>
  <si>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</si>
  <si>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543231</t>
  </si>
  <si>
    <t>VÝMĚNA JEDNOTLIVÉHO PRAŽCE BETONOVÉHO PODKLADNICOVÉHO, UPEVNĚNÍ TUHÉ</t>
  </si>
  <si>
    <t>v úsecích SVU je uvažováno s ojedinělou výměnou vadných pražců v rozsahu 30%</t>
  </si>
  <si>
    <t>viz. výkaz výměr 162 = 162,000 [A]  
Celkem 162=162.000 [B]</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</si>
  <si>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</si>
  <si>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545122</t>
  </si>
  <si>
    <t>SVAR KOLEJNIC (STEJNÉHO TVARU) 49 E1, T SPOJITĚ</t>
  </si>
  <si>
    <t>viz. výkaz výměr 166 = 166,000 [A]  
Celkem 166=166.000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</si>
  <si>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</si>
  <si>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</si>
  <si>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</si>
  <si>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</si>
  <si>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</si>
  <si>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</si>
  <si>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viz.výkaz výměr 129 = 129,000 [A]  
Celkem 129=129.000 [B]</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</si>
  <si>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</si>
  <si>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542312</t>
  </si>
  <si>
    <t>NÁSLEDNÁ ÚPRAVA SMĚROVÉHO A VÝŠKOVÉHO USPOŘÁDÁNÍ KOLEJE - PRAŽCE BETONOVÉ</t>
  </si>
  <si>
    <t>následné podbití po 1 roce provozu</t>
  </si>
  <si>
    <t>1688,134=1 688.134 [A] 
Celkové množství 1688.134000=1 688.134 [B]</t>
  </si>
  <si>
    <t>Ostatní konstrukce a práce</t>
  </si>
  <si>
    <t>921930</t>
  </si>
  <si>
    <t>ANTIKOROZNÍ PROVEDENÍ UPEVŇOVADEL A JINÉHO DROBNÉHO KOLEJIVA</t>
  </si>
  <si>
    <t>viz. výkaz výměr  
upevňovadla a drobné kolejivo v železničním přejezdu</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</si>
  <si>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</si>
  <si>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</si>
  <si>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</si>
  <si>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</si>
  <si>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925110</t>
  </si>
  <si>
    <t>DRÁŽNÍ STEZKY Z DRTI TL. DO 50 MM</t>
  </si>
  <si>
    <t>viz. výkaz výměr 2587,4 = 2587,400 [A]  
Celkem 2587,4=2 587.400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</si>
  <si>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</si>
  <si>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</si>
  <si>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</si>
  <si>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viz. výkaz výměr 3882,89 = 3882,890 [A]  
Celkem 3882,89=3 882.890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</si>
  <si>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</si>
  <si>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965112</t>
  </si>
  <si>
    <t>DEMONTÁŽ KOLEJE NA BETONOVÝCH PRAŽCÍCH DO KOLEJOVÝCH POLÍ S ODVOZEM NA MONTÁŽNÍ ZÁKLADNU BEZ NÁSLEDNÉHO ROZEBRÁNÍ</t>
  </si>
  <si>
    <t>viz. výkaz výměr 893 = 893,000 [A]  
Celkem 893=893.000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</si>
  <si>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</si>
  <si>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965113</t>
  </si>
  <si>
    <t>DEMONTÁŽ KOLEJE NA BETONOVÝCH PRAŽCÍCH DO KOLEJOVÝCH POLÍ S ODVOZEM NA MONTÁŽNÍ ZÁKLADNU S NÁSLEDNÝM ROZEBRÁNÍM</t>
  </si>
  <si>
    <t>viz. výkaz výměr 1397 = 1397,000 [A]  
Celkem 1397=1 397.000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</si>
  <si>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</si>
  <si>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</si>
  <si>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</si>
  <si>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viz. výkaz výměr 150 = 150,000 [A]  
Celkem 150=150.000 [B]</t>
  </si>
  <si>
    <t>965123</t>
  </si>
  <si>
    <t>DEMONTÁŽ KOLEJE NA DŘEVĚNÝCH PRAŽCÍCH DO KOLEJOVÝCH POLÍ S ODVOZEM NA MONTÁŽNÍ ZÁKLADNU S NÁSLEDNÝM ROZEBRÁNÍM</t>
  </si>
  <si>
    <t>viz. výkaz výměr 731 = 731,000 [A]  
Celkem 731=731.000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</si>
  <si>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</si>
  <si>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</si>
  <si>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</si>
  <si>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viz. výkaz výměr 620 = 620,000 [A]  
Celkem 620=620.000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</si>
  <si>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</si>
  <si>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</si>
  <si>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</si>
  <si>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¨viz. výkaz výměr 174 = 174,000 [A]  
Celkem 174=174.000 [B]</t>
  </si>
  <si>
    <t>965831</t>
  </si>
  <si>
    <t>DEMONTÁŽ NÁMEZNÍKU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</si>
  <si>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</si>
  <si>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</si>
  <si>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</si>
  <si>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</si>
  <si>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965023</t>
  </si>
  <si>
    <t>ODSTRANĚNÍ KOLEJOVÉHO LOŽE A DRÁŽNÍCH STEZEK - ODVOZ NA RECYKLACI</t>
  </si>
  <si>
    <t>M3KM</t>
  </si>
  <si>
    <t>viz výkaz výměr</t>
  </si>
  <si>
    <t>3882,89=3 882.890 [A] 
Celkové množství 3882.890000=3 882.890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</si>
  <si>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</si>
  <si>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 xml:space="preserve">  SO 15-14-01</t>
  </si>
  <si>
    <t>ŽST Hrádek nad Nisou, výstroj trati</t>
  </si>
  <si>
    <t>SO 15-14-01</t>
  </si>
  <si>
    <t>914921</t>
  </si>
  <si>
    <t>SLOUPKY A STOJKY DOPRAVNÍCH ZNAČEK Z OCEL TRUBEK DO PATKY - DODÁVKA A MONTÁŽ</t>
  </si>
  <si>
    <t>13.000000 = 13,000 [A]  
Celkem 13=13.000 [B]</t>
  </si>
  <si>
    <t>923121</t>
  </si>
  <si>
    <t>HEKTOMETROVNÍK</t>
  </si>
  <si>
    <t>24.000000 = 24,000 [A]  
Celkem 24=24.000 [B]</t>
  </si>
  <si>
    <t>923341</t>
  </si>
  <si>
    <t>RYCHLOSTNÍK N - TABULE</t>
  </si>
  <si>
    <t>2.000000 = 2,000 [A]  
Celkem 2=2.000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</si>
  <si>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</si>
  <si>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923441</t>
  </si>
  <si>
    <t>NÁVĚST "POSUN ZAKÁZÁN"</t>
  </si>
  <si>
    <t>923471</t>
  </si>
  <si>
    <t>SKLONOVNÍK</t>
  </si>
  <si>
    <t>3.000000 = 3,000 [A]  
Celkem 3=3.000 [B]</t>
  </si>
  <si>
    <t>D.2.1.1.1</t>
  </si>
  <si>
    <t>Kolejový spodek</t>
  </si>
  <si>
    <t xml:space="preserve">  SO 15-11-01</t>
  </si>
  <si>
    <t>Železniční spodek</t>
  </si>
  <si>
    <t>SO 15-11-01</t>
  </si>
  <si>
    <t>POPLATKY ZA LIKVIDACI ODPADŮ NEKONTAMINOVANÝCH - 17 05 04  VYTĚŽENÉ ZEMINY A HORNINY -  I. TŘÍDA TĚŽITELNOSTI</t>
  </si>
  <si>
    <t>R015112</t>
  </si>
  <si>
    <t>902</t>
  </si>
  <si>
    <t>POPLATKY ZA LIKVIDACI ODPADŮ NEKONTAMINOVANÝCH - 17 05 04  VYTĚŽENÉ ZEMINY A HORNINY -  II. TŘÍDA TĚŽITELNOSTI</t>
  </si>
  <si>
    <t>2628,468=2 628.468 [A] 
Celkové množství 2628.468000=2 628.468 [B]</t>
  </si>
  <si>
    <t>R015120</t>
  </si>
  <si>
    <t>904</t>
  </si>
  <si>
    <t>POPLATKY ZA LIKVIDACI ODPADŮ NEKONTAMINOVANÝCH - 17 01 02  STAVEBNÍ A DEMOLIČNÍ SUŤ (CIHLY)</t>
  </si>
  <si>
    <t>R015130</t>
  </si>
  <si>
    <t>905</t>
  </si>
  <si>
    <t>POPLATKY ZA LIKVIDACI ODPADŮ NEKONTAMINOVANÝCH - 17 03 02  VYBOURANÝ ASFALTOVÝ BETON BEZ DEHTU</t>
  </si>
  <si>
    <t>POPLATKY ZA LIKVIDACI ODPADŮ NEKONTAMINOVANÝCH - 17 01 01  BETON Z DEMOLIC OBJEKTŮ, ZÁKLADŮ TV</t>
  </si>
  <si>
    <t>R015160</t>
  </si>
  <si>
    <t>908</t>
  </si>
  <si>
    <t>POPLATKY ZA LIKVIDACI ODPADŮ NEKONTAMINOVANÝCH - 02 01 03  SMÝCENÉ STROMY A KEŘE</t>
  </si>
  <si>
    <t>R015330</t>
  </si>
  <si>
    <t>913</t>
  </si>
  <si>
    <t>POPLATKY ZA LIKVIDACI ODPADŮ NEKONTAMINOVANÝCH - 17 05 04  KAMENNÁ SUŤ</t>
  </si>
  <si>
    <t>11120</t>
  </si>
  <si>
    <t>ODSTRANĚNÍ KŘOVIN</t>
  </si>
  <si>
    <t>odstranění křovin a stromů do průměru 100 mm  
doprava dřevin bez ohledu na vzdálenost  
spálení na hromadách nebo štěpkování</t>
  </si>
  <si>
    <t>11313</t>
  </si>
  <si>
    <t>ODSTRANĚNÍ KRYTU ZPEVNĚNÝCH PLOCH S ASFALTOVÝM POJIVEM</t>
  </si>
  <si>
    <t>Plocha * tloušťka 97,5*0,2 = 19,500 [A]  
Celkem 19,5=19.500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</si>
  <si>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</si>
  <si>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</si>
  <si>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</si>
  <si>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plocha * tloušťka 10*0,3 = 3,000 [A]  
Celkem 3=3.000 [B]</t>
  </si>
  <si>
    <t>12110</t>
  </si>
  <si>
    <t>SEJMUTÍ ORNICE NEBO LESNÍ PŮDY</t>
  </si>
  <si>
    <t>viz. výkaz výměr  
zářez před stanicí  
uložení na deponii pro zpětné použití</t>
  </si>
  <si>
    <t>položka zahrnuje sejmutí ornice bez ohledu na tloušťku vrstvy a její vodorovnou dopravu  
nezahrnuje uložení na trvalou skládku</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</si>
  <si>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</si>
  <si>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</si>
  <si>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</si>
  <si>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</si>
  <si>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</si>
  <si>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šachty plastové 36,923=36.923 [A] 
šachty betonové 56,38=56.380 [B] 
vsakovací zařízení 411,661=411.661 [C] 
rýha svodného potrubí 591,948=591.948 [D] 
Celkové množství 1096.912000=1 096.912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</si>
  <si>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</si>
  <si>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</si>
  <si>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</si>
  <si>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viz. výkaz výměr  
úprava pláně tělesa železničního spodku</t>
  </si>
  <si>
    <t>položka zahrnuje úpravu pláně včetně vyrovnání výškových rozdílů. Míru zhutnění určuje projekt.</t>
  </si>
  <si>
    <t>18222</t>
  </si>
  <si>
    <t>ROZPROSTŘENÍ ORNICE VE SVAHU V TL DO 0,15M</t>
  </si>
  <si>
    <t>viz. výkaz výměr  
zářez + odpařovací objekt</t>
  </si>
  <si>
    <t>položka zahrnuje:  
nutné přemístění ornice z dočasných skládek vzdálených do 50m  
rozprostření ornice v předepsané tloušťce ve svahu přes 1:5</t>
  </si>
  <si>
    <t>18242</t>
  </si>
  <si>
    <t>ZALOŽENÍ TRÁVNÍKU HYDROOSEVEM NA ORNICI</t>
  </si>
  <si>
    <t>viz. výkaz výměr  
zatravnění zářezu a odpařovacího oběktu</t>
  </si>
  <si>
    <t>Zahrnuje dodání předepsané travní směsi, hydroosev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</si>
  <si>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</si>
  <si>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</si>
  <si>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</si>
  <si>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zásyp výkopkem se zhutněním</t>
  </si>
  <si>
    <t>beton šachty 31,015=31.015 [A] 
svodné potrubí 497,934=497.934 [B] 
vsakovací objekt 141,285=141.285 [C] 
Celkové množství 670.234000=670.234 [D]</t>
  </si>
  <si>
    <t>šachty trativodů 33,123=33.123 [A] 
Celkové množství 33.123000=33.123 [B]</t>
  </si>
  <si>
    <t>212036</t>
  </si>
  <si>
    <t>TRATIVODY KOMPLET Z TRUB NEKOV DN DO 150MM,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</si>
  <si>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</si>
  <si>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vyložení trativodních rýh</t>
  </si>
  <si>
    <t>4084,435=4 084.435 [A] 
Celkové množství 4084.435000=4 084.435 [B]</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</si>
  <si>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</si>
  <si>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</si>
  <si>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</si>
  <si>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</si>
  <si>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</si>
  <si>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Plocha * hmotnost (0,85*5,4)/1000 = 0,005 [A]  
Celkem 0,005=0.005 [B]</t>
  </si>
  <si>
    <t>Svislé konstrukce</t>
  </si>
  <si>
    <t>348173</t>
  </si>
  <si>
    <t>ZÁBRADLÍ Z DÍLCŮ KOVOVÝCH ŽÁROVĚ ZINK PONOREM S NÁTĚREM</t>
  </si>
  <si>
    <t>KG</t>
  </si>
  <si>
    <t>délka * hmotnost 123,77*40 = 4950,800 [A]  
Celkem 4950,8=4 950.800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</si>
  <si>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</si>
  <si>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</si>
  <si>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45152</t>
  </si>
  <si>
    <t>PODKLADNÍ A VÝPLŇOVÉ VRSTVY Z KAMENIVA DRCENÉHO</t>
  </si>
  <si>
    <t>viz. výkaz výměr  
pískové lože pro plastové vegetační tvárnice tl. 0,15 m</t>
  </si>
  <si>
    <t>plocha * tloušťka 990*0,15 = 148,500 [A]  
Celkem 148,5=148.500 [B]</t>
  </si>
  <si>
    <t>položka zahrnuje dodávku předepsaného kameniva, mimostaveništní a vnitrostaveništní dopravu a jeho uložení  
není-li v zadávací dokumentaci uvedeno jinak, jedná se o nakupovaný materiál</t>
  </si>
  <si>
    <t>46615</t>
  </si>
  <si>
    <t>DLAŽBY VEGETAČNÍ Z TVÁRNIC Z PLASTICKÝCH HMOT</t>
  </si>
  <si>
    <t>viz. výkaz výměr  
odpařovací objekt</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</si>
  <si>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</si>
  <si>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drenážní vrstva viz výkaz výměr</t>
  </si>
  <si>
    <t>261,638=261.638 [A] 
Celkové množství 261.638000=261.638 [B]</t>
  </si>
  <si>
    <t>501101</t>
  </si>
  <si>
    <t>ZŘÍZENÍ KONSTRUKČNÍ VRSTVY TĚLESA ŽELEZNIČNÍHO SPODKU ZE ŠTĚRKODRTI NOVÉ</t>
  </si>
  <si>
    <t>viz. výkaz výměr  
frakce 0/32 mm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</si>
  <si>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</si>
  <si>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</si>
  <si>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</si>
  <si>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viz. výkaz výměr  
frakce 0/32 mm - recyklované kamenivo z původního štěrkového lože</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</si>
  <si>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</si>
  <si>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</si>
  <si>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</si>
  <si>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viz. výkaz výměr  
vrstva stmeleného kameniva SC 0/32 mm, C 5/6 tl. 0,65 m</t>
  </si>
  <si>
    <t>plocha * tloušťka 674,46*0,65 = 438,399 [A]  
Celkem 438,399=438.399 [B]</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</si>
  <si>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</si>
  <si>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501420</t>
  </si>
  <si>
    <t>ZŘÍZENÍ KONSTRUKČNÍ VRSTVY TĚLESA ŽELEZNIČNÍHO SPODKU ZE ZEMINY ZLEPŠENÉ (STABILIZOVANÉ) VÁPNEM</t>
  </si>
  <si>
    <t>viz. výkaz výměr  
zlepšní zeminy, na místě, těžkou zemní frézou</t>
  </si>
  <si>
    <t>plocha * tloušťka 8328,43*0,35 = 2914,951 [A]  
Celkem 2914,951=2 914.951 [B]</t>
  </si>
  <si>
    <t>Potrubí</t>
  </si>
  <si>
    <t>87434</t>
  </si>
  <si>
    <t>POTRUBÍ Z TRUB PLASTOVÝCH ODPADNÍCH DN DO 200MM</t>
  </si>
  <si>
    <t>viz. výkaz výměr  
svodné potrubí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</si>
  <si>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</si>
  <si>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</si>
  <si>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</si>
  <si>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viz. výkaz výměr  
betonové šachty s poklopem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</si>
  <si>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</si>
  <si>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</si>
  <si>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</si>
  <si>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viz. výkaz výměr  
betonová šachta DN 1500 s poklopem - vsakovací objekt</t>
  </si>
  <si>
    <t>894846</t>
  </si>
  <si>
    <t>ŠACHTY KANALIZAČNÍ PLASTOVÉ D 400MM</t>
  </si>
  <si>
    <t>viz. výkaz výměr  
Plastové trativodní šachty, poklop se zámkem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</si>
  <si>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</si>
  <si>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89721</t>
  </si>
  <si>
    <t>VPUSŤ KANALIZAČNÍ HORSKÁ KOMPLETNÍ MONOLITICKÁ BETONOVÁ</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</si>
  <si>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</si>
  <si>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9185A2</t>
  </si>
  <si>
    <t>ČELA KAMENNÁ PROPUSTU Z TRUB DN DO 300MM</t>
  </si>
  <si>
    <t>viz. výkaz výměr  
odláždění lomovým kamenem výtoku svodného potrubí</t>
  </si>
  <si>
    <t>Položka zahrnuje:  
zdivo z lomového kamen na MC ve tvaru, předepsaným zadávací dokumentací  
vyspárování zdiva MC  
římsu ze železobetonu včetně výztuže, pokud je předepsaná zadávací dokumentací  
Nezahrnuje zábradlí</t>
  </si>
  <si>
    <t>935222</t>
  </si>
  <si>
    <t>PŘÍKOPOVÉ ŽLABY Z BETON TVÁRNIC ŠÍŘ DO 900MM DO BETONU TL 100MM</t>
  </si>
  <si>
    <t>viz. výkaz výměr  
tvárnice TZZ4</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</si>
  <si>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</si>
  <si>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</si>
  <si>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</si>
  <si>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viz. výkaz výměr  
tvárnice TZZ5</t>
  </si>
  <si>
    <t>96714</t>
  </si>
  <si>
    <t>VYBOURÁNÍ ČÁSTÍ KONSTRUKCÍ Z CIHEL A TVÁRNIC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</si>
  <si>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</si>
  <si>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</si>
  <si>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</si>
  <si>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D.2.1.2</t>
  </si>
  <si>
    <t>Nástupiště</t>
  </si>
  <si>
    <t xml:space="preserve">  SO 15-12-01</t>
  </si>
  <si>
    <t>SO 15-12-01</t>
  </si>
  <si>
    <t>303,11=303.110 [A] 
odstranění  provizorního nástupiště 97,11=97.110 [B] 
Celkové množství 400.220000=400.220 [C]</t>
  </si>
  <si>
    <t>11343</t>
  </si>
  <si>
    <t>ODSTRAN KRYTU ZPEVNĚNÝCH PLOCH S ASFALT POJIVEM VČET PODKLADU</t>
  </si>
  <si>
    <t>plocha * tloušťka 50*0,2 = 10,000 [A]  
Celkem 10=10.000 [B]</t>
  </si>
  <si>
    <t>11347</t>
  </si>
  <si>
    <t>ODSTRAN KRYTU ZPEVNĚNÝCH PLOCH Z DLAŽEB KOSTEK VČET PODKL</t>
  </si>
  <si>
    <t>plocha * tloušťka 1030*0,08 = 82,400 [A]  
Celkem 82,4=82.400 [B]</t>
  </si>
  <si>
    <t>viz. výkaz výměr  
zhutněný zásyp z propustného nenamrzavého materiálu</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</si>
  <si>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</si>
  <si>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</si>
  <si>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</si>
  <si>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</si>
  <si>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</si>
  <si>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45131A</t>
  </si>
  <si>
    <t>PODKLADNÍ A VÝPLŇOVÉ VRSTVY Z PROSTÉHO BETONU C20/25</t>
  </si>
  <si>
    <t>XF3</t>
  </si>
  <si>
    <t>podkladní beton pod nástupištní frefabrikát 1,2*0,1*(318+12+12) = 41,040 [A]  
Celkem 41,04=41.040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</si>
  <si>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</si>
  <si>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45145</t>
  </si>
  <si>
    <t>PODKL A VÝPLŇ VRSTVY Z MALTY CEMENTOVÉ</t>
  </si>
  <si>
    <t>vyrovnávací vrstva MC10 1,2*0,01*(318+12+12) = 4,104 [A]  
Celkem 4,104=4.104 [B]</t>
  </si>
  <si>
    <t>56330</t>
  </si>
  <si>
    <t>VOZOVKOVÉ VRSTVY ZE ŠTĚRKODRTI</t>
  </si>
  <si>
    <t>viz. výkaz výměr  
spodní vrstva štěrkodrti frakce 0/32 mm pod dlažbu</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</si>
  <si>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</si>
  <si>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</si>
  <si>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tl. dlažby 80 mm</t>
  </si>
  <si>
    <t>viz. výkaz výměr  
dlažba tl. 80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</si>
  <si>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</si>
  <si>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tl. dlažby 60 mm</t>
  </si>
  <si>
    <t>viz. výkaz výměr  
dlažba tl. 60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</si>
  <si>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</si>
  <si>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</si>
  <si>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</si>
  <si>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</si>
  <si>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</si>
  <si>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</si>
  <si>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snížená výšky 1,1 m</t>
  </si>
  <si>
    <t>NÁSTUPIŠTĚ L (H) BEZ KONZOLOVÝCH DESEK - ukončující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</si>
  <si>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</si>
  <si>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</si>
  <si>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</si>
  <si>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</si>
  <si>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</si>
  <si>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</si>
  <si>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</si>
  <si>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</si>
  <si>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</si>
  <si>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</si>
  <si>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</si>
  <si>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</si>
  <si>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</si>
  <si>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</si>
  <si>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924110</t>
  </si>
  <si>
    <t>NÁSTUPIŠTĚ PROVIZORNÍ SYPANÉ ÚROVŇOVÉ JEDNOSTRANNÉ</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</si>
  <si>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  
2. Položka neobsahuje: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</si>
  <si>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D.2.1.3</t>
  </si>
  <si>
    <t>Přejezdy a přechody</t>
  </si>
  <si>
    <t xml:space="preserve">  SO 15-13-01</t>
  </si>
  <si>
    <t>Železniční přejezd v ev. km 19,922</t>
  </si>
  <si>
    <t>SO 15-13-01</t>
  </si>
  <si>
    <t>viz. výkaz výměr  
pryžové přejezdové panely  
Evidenční položka. Neoceňovat !!! Položka se oceňuje pouze pod SO 90-90</t>
  </si>
  <si>
    <t>11352</t>
  </si>
  <si>
    <t>ODSTRANĚNÍ CHODNÍKOVÝCH A SILNIČNÍCH OBRUBNÍKŮ BETONOVÝCH</t>
  </si>
  <si>
    <t>561431</t>
  </si>
  <si>
    <t>KAMENIVO ZPEVNĚNÉ CEMENTEM TŘ. I TL. DO 150MM</t>
  </si>
  <si>
    <t>viz. výkaz výměr  
SC C8/10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</si>
  <si>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</si>
  <si>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</si>
  <si>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</si>
  <si>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viz. výkaz výměr  
štěrkodrť ŠDA</t>
  </si>
  <si>
    <t>572113</t>
  </si>
  <si>
    <t>INFILTRAČNÍ POSTŘIK Z EMULZE DO 0,5KG/M2</t>
  </si>
  <si>
    <t>viz. výkaz výměr  
Infiltrační postřik - kationakt. asf. emulze 0,3 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</si>
  <si>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</si>
  <si>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</si>
  <si>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</si>
  <si>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viz. výkaz výměr  
Spojovací postřik - kationakt. asf. emulze 0,35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</si>
  <si>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</si>
  <si>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</si>
  <si>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</si>
  <si>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</si>
  <si>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</si>
  <si>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582611</t>
  </si>
  <si>
    <t>KRYTY Z BETON DLAŽDIC SE ZÁMKEM ŠEDÝCH TL 60MM DO LOŽE Z KAM</t>
  </si>
  <si>
    <t>921410</t>
  </si>
  <si>
    <t>ŽELEZNIČNÍ PŘEJEZD PLASTBETONOVÝ</t>
  </si>
  <si>
    <t>66=66.000 [A] 
Celkové množství 66.000000=66.000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</si>
  <si>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</si>
  <si>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viz. výkaz výměr  
příčný odvodňovací žlab š. 700 m a v. 600 mm, třída zatížení D400 do betonového lože C25/30nXF3</t>
  </si>
  <si>
    <t>965311</t>
  </si>
  <si>
    <t>ROZEBRÁNÍ PŘEJEZDU, PŘECHODU Z DÍLCŮ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</si>
  <si>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</si>
  <si>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917426</t>
  </si>
  <si>
    <t>CHODNÍKOVÉ OBRUBY Z KAMENNÝCH OBRUBNÍKŮ ŠÍŘ 250MM</t>
  </si>
  <si>
    <t>190=190.000 [A] 
Celkové množství 190.000000=190.000 [B]</t>
  </si>
  <si>
    <t>Položka zahrnuje:  
dodání a pokládku kamenných obrubníků o rozměrech předepsaných zadávací dokumentací  
betonové lože i boční betonovou opěrku.</t>
  </si>
  <si>
    <t>D.2.1.4</t>
  </si>
  <si>
    <t>Mosty, propustky, zdi</t>
  </si>
  <si>
    <t xml:space="preserve">  SO 15-20-01</t>
  </si>
  <si>
    <t>Železniční most v ev. km 19,900 - demolice podchodu</t>
  </si>
  <si>
    <t>SO 15-20-01</t>
  </si>
  <si>
    <t>Zásyp jam a rýh zeminou se zhutněním; 270+200=470 [A]   
zásyp výkopu do požadovného tvaru terénu, zásyp mimo kol. spodek a svršek  
Celkem 400=400.000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</si>
  <si>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</si>
  <si>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POPLATKY ZA LIKVIDACŮ ODPADŮ NEKONTAMINOVANÝCH - 17 01 01  BETON Z DEMOLIC OBJEKTŮ, ZÁKLADŮ TV</t>
  </si>
  <si>
    <t>viz položka 96616; 152,75*2,5381.875=381,875 [A]  
Celkem 381,875=381.875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</si>
  <si>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</si>
  <si>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R015170</t>
  </si>
  <si>
    <t>909</t>
  </si>
  <si>
    <t>POPLATKY ZA LIKVIDACŮ ODPADŮ NEKONTAMINOVANÝCH - 17 02 01  DŘEVO PO STAVEBNÍM POUŽITÍ, Z DEMOLIC</t>
  </si>
  <si>
    <t>viz položka 98816 (10%), 0,7 t/m3; 340*0,1*0,70023.8=23,800 [A]  
Celkem 23,8=23.800 [B]</t>
  </si>
  <si>
    <t>POPLATKY ZA LIKVIDACŮ ODPADŮ NEKONTAMINOVANÝCH - 17 05 04  KAMENNÁ SUŤ</t>
  </si>
  <si>
    <t>viz položka 96613; 13,92*2,534.8=34,800 [A]  
Celkem 34,8=34.800 [B]</t>
  </si>
  <si>
    <t>R02730</t>
  </si>
  <si>
    <t>R-položka</t>
  </si>
  <si>
    <t>Vymístění sítí, EN kabely osvětlení (30 m); 6464=64,000 [A]  
Celkem 64=64.000 [B]</t>
  </si>
  <si>
    <t>272324</t>
  </si>
  <si>
    <t>ZÁKLADY ZE ŽELEZOBETONU DO C25/30</t>
  </si>
  <si>
    <t>Železobetonová deska z C25/30; 0,7*22,8*1,117.556=17,556 [A]  
Celkem 17,556=17.556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</si>
  <si>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</si>
  <si>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desky z kari sítí 8x100x100; 2,7*22,8*2*1,1*7,9/10001.07=1,070 [A]  
Celkem 1,07=1.070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</si>
  <si>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</si>
  <si>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</si>
  <si>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</si>
  <si>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Výplň podchodu betonem C8/10; 40*2,7*1,15124.2=124,200 [A]  
Celkem 124,2=124.200 [B]</t>
  </si>
  <si>
    <t>Izolace proti vodě</t>
  </si>
  <si>
    <t>71150</t>
  </si>
  <si>
    <t>OCHRANA IZOLACE NA POVRCHU</t>
  </si>
  <si>
    <t>Polystyren jako distační vložka nad horkovodem EPS 50 mm; 1*22,822.8=22,800 [A]  
Celkem 22,8=22.800 [B]</t>
  </si>
  <si>
    <t>položka zahrnuje:   
- dodání  předepsaného ochranného materiálu   
- zřízení ochrany izolace</t>
  </si>
  <si>
    <t>Trubní vedení</t>
  </si>
  <si>
    <t>893112</t>
  </si>
  <si>
    <t>ŠACHTY ARMATUR Z BETON DÍLCŮ PŮDORYS PLOCHY DO 2,5M2</t>
  </si>
  <si>
    <t>Prefabrikovaná šachata 1500x1500 mm C35/45,  včetně osazení a dopravy a poklopu, výška 3,465 m; 11=1,000 [A]  
Celkem 1=1.000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</si>
  <si>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t>
  </si>
  <si>
    <t>96613</t>
  </si>
  <si>
    <t>BOURÁNÍ KONSTRUKCÍ Z KAMENE NA MC</t>
  </si>
  <si>
    <t>Odstranění stávajících kamenných schodů; 2,9*8*2*0,313.92=13,920 [A]  
Celkem 13,92=13.920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</si>
  <si>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</si>
  <si>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</si>
  <si>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</si>
  <si>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železobetonové konstrukce podchodu; (2,6*21+0,5*2,5*2*10+7,3*0,5*2*2+3,5*10*2*0,4)*1,25152.75=152,750 [A]  
Celkem 152,75=152.750 [B]</t>
  </si>
  <si>
    <t>96618</t>
  </si>
  <si>
    <t>BOURÁNÍ KONSTRUKCÍ KOVOVÝCH</t>
  </si>
  <si>
    <t>2,02=2,000 [A]  
Celkem 2=2.000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</si>
  <si>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</si>
  <si>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98816</t>
  </si>
  <si>
    <t>DEMOLICE DROBNÝCH STAVEB S PODÍLEM KONSTR DO 10% DŘEVĚNÝCH</t>
  </si>
  <si>
    <t>M3OP</t>
  </si>
  <si>
    <t>Demolice stávajících dřevěnných přístřešků, včetně odvozu na skládku; 7*4*5+10*4*5340=340,000 [A]  
Celkem 340=340.000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</si>
  <si>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</si>
  <si>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 xml:space="preserve">  SO 15-20-02</t>
  </si>
  <si>
    <t>Železniční most v km 20,151 - podchod</t>
  </si>
  <si>
    <t>SO 15-20-02</t>
  </si>
  <si>
    <t>POPLATKY ZA LIKVIDACŮ ODPADŮ NEKONTAMINOVANÝCH - 17 05 04 VYTĚŽENÉ ZEMINY A HORNINY - I.TŘÍDY TĚŽITELNOSTI VČETNĚ DOPRAVY</t>
  </si>
  <si>
    <t>viz. položka 13173  
Evidenční položka. Neoceňovat !!! Položka se oceňuje pouze pod SO 90-90</t>
  </si>
  <si>
    <t>1700*2,0  
Celkem 3400=3 400.000 [B]</t>
  </si>
  <si>
    <t>položka obsahuje:  
- veškeré poplatky provozovateli skládky, reciklační linky nebo jiného zařízení na zpracování nebo likvidaci odpadů související s převzetím, uložením, zpracováním nebo likvidaci odpadu  
- náklady spojené s dopravou odpadu z místa stavby na místo převzetí provozovatelem skládky, reciklační linky nebo jiného zařízení na zpracování nebo likvidaci odpadů</t>
  </si>
  <si>
    <t>11511</t>
  </si>
  <si>
    <t>ČERPÁNÍ VODY DO 500L/MIN</t>
  </si>
  <si>
    <t>1*30*8  
Celkem 240=240.000 [B]</t>
  </si>
  <si>
    <t>Technická specifikace položky odpovídá příslušné cenové soustavě</t>
  </si>
  <si>
    <t>13173</t>
  </si>
  <si>
    <t>HLOUBENÍ JAM ZAPAŽ I NEPAŽ TŘ. I</t>
  </si>
  <si>
    <t>určeno elektronicky  
Celkem 1700=1 700.000 [B]</t>
  </si>
  <si>
    <t>17120</t>
  </si>
  <si>
    <t>ULOŽENÍ SYPANINY DO NÁSYPŮ A NA SKLÁDKY BEZ ZHUTNĚNÍ</t>
  </si>
  <si>
    <t>17180</t>
  </si>
  <si>
    <t>ULOŽENÍ SYPANINY DO NÁSYPŮ Z NAKUPOVANÝCH MATERIÁLŮ</t>
  </si>
  <si>
    <t>určeno elektronicky  
Celkem 851,19=851.190 [B]</t>
  </si>
  <si>
    <t>ZÁKLADY ZE ŽELEZOBETÓNU DO C25/30</t>
  </si>
  <si>
    <t>0103-Tésnící vana, základová deska  
88,97=88.970 [B] 
Celkové množství 88.970000=88.970 [C]</t>
  </si>
  <si>
    <t>VÝSTUŽ ZÁKLADU Z OCELI 10505, B500B</t>
  </si>
  <si>
    <t>0103-Tésnící vana, základová deska  
Celkem 0,766=0.766 [B]</t>
  </si>
  <si>
    <t>VÝSTUŽ ZÁKLADU Z KARI SÍTÍ</t>
  </si>
  <si>
    <t>0103-Tésnící vana, základová deska  
Celkem 7,366=7.366 [B]</t>
  </si>
  <si>
    <t>SVISLÉ KONSTRUKCE (A KOMPLETNÍ)</t>
  </si>
  <si>
    <t>34894A</t>
  </si>
  <si>
    <t>ZÁBRADLÍ A ZÁBRADEL ZÍDKY Z OCELI S 235</t>
  </si>
  <si>
    <t>0303-Zábradlí okolo schodiště DC1, 0304-Zábradlí okolo schodiště DC2  
Celkem 1,84=1.840 [B]</t>
  </si>
  <si>
    <t>389325</t>
  </si>
  <si>
    <t>MOSTNÍ RÁMOVÉ KONSTRUKCE ZE ŽELEZOBETONU C30/37</t>
  </si>
  <si>
    <t>0201-Výkres tvaru DC1, 0202-Výkres tvaru DC2  
Celkem 328,8=328.800 [B]</t>
  </si>
  <si>
    <t>389365</t>
  </si>
  <si>
    <t>VÝZTUŽ MOSTNÍ RÁMOVÉ KONSTRUKCE Z OCELI 10505, B500B</t>
  </si>
  <si>
    <t>0203,0204-Výkres výstuže DC1, 0205,0206-Výkres výstuže DC2  
Celkem 31,49=31.490 [B]</t>
  </si>
  <si>
    <t>VODOROVNÉ KONSTRUKCE</t>
  </si>
  <si>
    <t>451312</t>
  </si>
  <si>
    <t>PODKLADNÍ A VÝPLŇOVÉ VRSTVY Z PROSTÉHO BETÓNU C12/15</t>
  </si>
  <si>
    <t>1: Podkladní beton - určeno elektronicky  
2: Ochrana zpětného spoje - určeno elektronicky  
Celkem 59,94=59.940 [B]</t>
  </si>
  <si>
    <t>457324</t>
  </si>
  <si>
    <t>VYROVNÁVACÍ A SPÁD ŽELEZOBETON DO C25/30</t>
  </si>
  <si>
    <t>1: Spádový beton - určeno elektronicky  
2: Schodiskové stupně - určeno elektronicky  
Celkem 31,855=31.855 [B]</t>
  </si>
  <si>
    <t>457366</t>
  </si>
  <si>
    <t>VÝZTUŽ VYROVNÁVACÍHO A SPÁDOVÉHO BETONU Z KARI SÍTÍ</t>
  </si>
  <si>
    <t>1: Spádový beton - určeno elektronicky  
2: Schodiskové stupně - určeno elektronicky  
Celkem 0,15=0.150 [B]</t>
  </si>
  <si>
    <t>KOMUNIKACE</t>
  </si>
  <si>
    <t>58242</t>
  </si>
  <si>
    <t>DLÁŽDĚNÉ KRYTY Z KAMEN DESEK DO LOŽE Z MC</t>
  </si>
  <si>
    <t>1: Podlaha podchodu (včetne sokla)- určenou elektronicky    
2: Podlaha schodišťových stupňů (včetně podstupnice a sokla) - určeno elektronicky  
Celkem 143,93=143.930 [B]</t>
  </si>
  <si>
    <t>ÚPRAVA POVRCHŮ, PODLAHY, VÝPLNĚ OTVORŮ</t>
  </si>
  <si>
    <t>631384</t>
  </si>
  <si>
    <t>MAZANINA ZE ŽELEZOBETONU DO C25/30 VČET VÝZTUŽE</t>
  </si>
  <si>
    <t>Betónová ochrana vodorovné izolace tl. 50mm,  
1: Výtahová šachta: (4,65*2,72)*0,05*2  
2: Tubus (19,16*3,9)*0,05*2+(1+1,35+1,88)*0,05*2,72  
3: Schodiště (12,85*2,72+10,75*3,92)*0,05  
Celkem 11,67=11.670 [B]</t>
  </si>
  <si>
    <t>PŘIDRUŽENÁ STAVEBNÍ VÝROBA</t>
  </si>
  <si>
    <t>703432</t>
  </si>
  <si>
    <t>ELEKTROINSTALAČNÍ TRUBKA PRO ULOŽENÍ DO BETONU VČETNĚ UPEVNĚNÍ A PŘÍSLUŠENSTVÍ DN PRŮMĚRU PŘES 25 DO 40 MM</t>
  </si>
  <si>
    <t>0306-Schéma osazení chrániček  
Celkem 100=100.000 [B]</t>
  </si>
  <si>
    <t>703433</t>
  </si>
  <si>
    <t>ELEKTROINSTALAČNÍ TRUBKA PRO ULOŽENÍ DO BETONU VČETNĚ UPEVNĚNÍ A PŘÍSLUŠENSTVÍ DN PRŮMĚRU PŘES 40 MM</t>
  </si>
  <si>
    <t>0306-Schéma osazení chrániček  
Celkem 125=125.000 [B]</t>
  </si>
  <si>
    <t>711121</t>
  </si>
  <si>
    <t>IZOLACE BĚŽN KONSTR PROTI TLAK VODĚ ASFLAT NÁTĚRY</t>
  </si>
  <si>
    <t>1: Horní plocha základu zastřešení 1xALP+2xALN - určeno elektronicky  
Celkem 1=1.000 [B]</t>
  </si>
  <si>
    <t>711122</t>
  </si>
  <si>
    <t>IZOLACE BÉŽNÝCH KONSTRUKCÍ PROTI TLAKOVÉ VODĚ ASFALTOVÝMI PÁSY</t>
  </si>
  <si>
    <t>1: Asfaltová modifikovaná izolace  
Celkem 905=905.000 [B]</t>
  </si>
  <si>
    <t>1:Tvrzený extrudovaný polystyrén tl. 50mm  
Celkem 520,43=520.430 [B]</t>
  </si>
  <si>
    <t>711507</t>
  </si>
  <si>
    <t>OCHRANA IZOLACE NA POVRCHU Z PE FÓLIE</t>
  </si>
  <si>
    <t>1: Separační geotextílie tl. 0,3mm  
Celkem 233,4=233.400 [B]</t>
  </si>
  <si>
    <t>711509</t>
  </si>
  <si>
    <t>OCHRANA IZOLACE NA POVRCHU TEXTÍLII</t>
  </si>
  <si>
    <t>1: Goetextílie s ochrannou funkcí, min. 300g/m2  
Celkem 753,83=753.830 [B]</t>
  </si>
  <si>
    <t>711735</t>
  </si>
  <si>
    <t>IZOLACE ŠACHET DLE SD 37 PROTI VOL STÉK VODĚ POLYMERNÍ STŔIK</t>
  </si>
  <si>
    <t>1: Odvodňovací jímka - stěny a dno jímky  
Celkem 19,5=19.500 [B]</t>
  </si>
  <si>
    <t>71512</t>
  </si>
  <si>
    <t>IZOL PROTI CHEM VLIV BĚŽ KONSTR NATĚRAD A TMELY ZA STUDENA</t>
  </si>
  <si>
    <t>1: výtahová šachta - stěny do výšky 0,5m nad dnem+ dno šachty  
Celkem 17,35=17.350 [B]</t>
  </si>
  <si>
    <t>741151</t>
  </si>
  <si>
    <t>KRABICE (ROZVODKA) INSTALAČNÍ PRO ULOŽENÍ DO BETONU VČETnÉ UPEVNĚNÍ A PŘÍSLUŠENSTVÍ PRÁZDNÁ</t>
  </si>
  <si>
    <t>0306-Schéma osazení chrániček  
Celkem 15=15.000 [B]</t>
  </si>
  <si>
    <t>742171</t>
  </si>
  <si>
    <t>VEDENÍ SPOJOVACÍ, PRŮCHODKA - JEDEN PÓL</t>
  </si>
  <si>
    <t>1: Průchodka kabelů DN150, proti tlakové vodě  
Celkem 4=4.000 [B]</t>
  </si>
  <si>
    <t>76292</t>
  </si>
  <si>
    <t>DŘEVĚNÉ ZÁBRADLÍ Z ŘEZIVA</t>
  </si>
  <si>
    <t>1: Ochranné zábradlí podél výkopu - dočasné, 2*30+2*20  
Celkem 100=100.000 [B]</t>
  </si>
  <si>
    <t>78382</t>
  </si>
  <si>
    <t>NÁTĚRY BETON KONSTR TYP S2 (OS-B)</t>
  </si>
  <si>
    <t>1: Sjednocující nátěr ploch tubusu a schodíšť  
2: Sjednocující nátěr stěn schodíšť nad úrovní nástupiště a zpevněných ploch  
Celkem 397,97=397.970 [B]</t>
  </si>
  <si>
    <t>7838A</t>
  </si>
  <si>
    <t>NÁTĚRY BETON KONSTR TYP S3</t>
  </si>
  <si>
    <t>viz. Položka 58242</t>
  </si>
  <si>
    <t>1: Ochranný nátěr/nástřik podlahy v podchodu  
Celkem 143,93=143.930 [B]</t>
  </si>
  <si>
    <t>7838H</t>
  </si>
  <si>
    <t>NÁTĚRY NA BETON KONSTR ANTIGRAFITI</t>
  </si>
  <si>
    <t>1: Vnitřní nátěr pohledových ploch tubusu a schodišť  
Celkem 313,6=313.600 [B]</t>
  </si>
  <si>
    <t>787217</t>
  </si>
  <si>
    <t>ZASKLÍVÁNÍ OKEN A DVEŘÍ BEZPEČNOSTNÍM SKLEM</t>
  </si>
  <si>
    <t>6,0=6.000 [A] 
Celkové množství 6.000000=6.000 [B]</t>
  </si>
  <si>
    <t>- položky zasklívání zahrnují kompletní zasklení, včetně lišt, spojovacího materiálu, těsnící profily a tmely. Zahrnují i další předepsané práce jako broušení, vrtání, lepení a pod.</t>
  </si>
  <si>
    <t>POTRUBÍ</t>
  </si>
  <si>
    <t>87415</t>
  </si>
  <si>
    <t>POTRUBÍ Z TRUB PLAST ODPAD DN DO 50MM</t>
  </si>
  <si>
    <t>1: PVC trouba DN50 - propojení výtahové šachty s čerpací jímkou  
Celkem 1=1.000 [B]</t>
  </si>
  <si>
    <t>87433</t>
  </si>
  <si>
    <t>POTRUBÍ Z TRUB PLASTOVÝCH ODPADNÍCH DN DO 150MM</t>
  </si>
  <si>
    <t>1: PVC trouba DN110 - propojení zběrného žlebu s čerpací jímkou  
Celkem 5=5.000 [B]</t>
  </si>
  <si>
    <t>89911Q</t>
  </si>
  <si>
    <t>POKLOP PRO ZÁDLAŽBU B125</t>
  </si>
  <si>
    <t>1: Poklop čerpací jímky  
Celkem 2=2.000 [B]</t>
  </si>
  <si>
    <t>89915</t>
  </si>
  <si>
    <t>STUPADLA (A POD)</t>
  </si>
  <si>
    <t>1: Stupadla do čerpací jímky  
Celkem 12=12.000 [B]</t>
  </si>
  <si>
    <t>OSTATNÍ PRÁCE</t>
  </si>
  <si>
    <t>923890</t>
  </si>
  <si>
    <t>ŠIKMÝ ŽLUTOČERNÝ BEZPEČNOSTNÍ NÁTĚR</t>
  </si>
  <si>
    <t>1: Nátěr nástupního a výstupního stupně  
Celkem 1,92=1.920 [B]</t>
  </si>
  <si>
    <t>924912</t>
  </si>
  <si>
    <t>NÁSTUPIŠTĚ-VAROVNÝ PÁS ŠÍŘKY 0,40 M Z DLAŽDIC S RELIEFNÍM POVRCHEM</t>
  </si>
  <si>
    <t>1: Reliefní pás před schodištem- 0305-detaily  
Celkem 5=5.000 [B]</t>
  </si>
  <si>
    <t>931182</t>
  </si>
  <si>
    <t>VÝPLŇ DILATAČNÍCH SPAR Z POLYSTYRENU TL 20MM</t>
  </si>
  <si>
    <t>1: Dilatační spára mezi dilatačními celky DC1 a DC2  
Celkem 5,26=5.260 [B]</t>
  </si>
  <si>
    <t>931244</t>
  </si>
  <si>
    <t>VLOŽ DIL SPAR Z PRYŽ PÁSŮ ŠÍŘ DO 400MM PROF TL DO 12MM</t>
  </si>
  <si>
    <t>1: Vnější povrch dilatační spáry mezi dilatačními celky DC1 a DC2  
Celkem 14,7=14.700 [B]</t>
  </si>
  <si>
    <t>93135</t>
  </si>
  <si>
    <t>TEĚSNĚNÍ DILATAČNÍCH SPAR PRYŽ PÁSKOU NEBO KRUH PROFILEM</t>
  </si>
  <si>
    <t>1: Dilatační spára mezi dilatačními celky DC1 a DC2  
Celkem 14,7=14.700 [B]</t>
  </si>
  <si>
    <t>931381</t>
  </si>
  <si>
    <t>TĚSNÉNÍ DILATAČNÍCH SPÁR SILIKONOVÝM TMELEM PRŮŘEZU DO 100MM2</t>
  </si>
  <si>
    <t>1: Vnitŕní povrch dilatační spáry mezi dilatačními celky DC1 a DC2  
Celkem 14,7=14.700 [B]</t>
  </si>
  <si>
    <t>93541</t>
  </si>
  <si>
    <t>ŽLABY Z DÍLCŮ Z POLYMERBETONU SVĚTLÉ ŠÍŘKY DO 100MM VČETNĚ MŘÍŽÍ</t>
  </si>
  <si>
    <t>Výkres odvodnění  
Celkem 18=18.000 [B]</t>
  </si>
  <si>
    <t>936501</t>
  </si>
  <si>
    <t>DROBNÉ DOPLŇK KONSTR KOVOVÉ NEREZ</t>
  </si>
  <si>
    <t>(nerezové destičky pro měření bludných proudů) 40=40.000 [A] 
Celkové množství 40.000000=40.000 [B]</t>
  </si>
  <si>
    <t>R93631</t>
  </si>
  <si>
    <t>MATRICE DO BETONU - OBTISK LETOPOČTU VÝSTAVBY</t>
  </si>
  <si>
    <t xml:space="preserve">  SO 15-20-03</t>
  </si>
  <si>
    <t>Železniční most v ev. km 20,210 - demolice podchodu</t>
  </si>
  <si>
    <t>SO 15-20-03</t>
  </si>
  <si>
    <t>Zásyp jam a rýh štěrkodrtí fr. 0/32 se zhutněním; 40=40 [A]   
zásyp výkopu do požadovného tvaru terénu, zásyp mimo kol. spodek a svršek  
Celkem 60=60.000 [B]</t>
  </si>
  <si>
    <t>viz položka 96616; 94,806*2,5237.015=237,015 [A]   
viz položka 264527; 3,14*0,25*0,25*10,5*2,55.152=5,152 [B]   
Celkem: A+B=242,167 [C]  
Celkem 242,167=242.167 [B]</t>
  </si>
  <si>
    <t>viz položka 96613; 8,7*2,521.75=21,750 [A]  
Celkem 21,75=21.750 [B]</t>
  </si>
  <si>
    <t>Vymístění sítí, EN kabely osvětlení (30 m); 3030=30,000 [A]  
Celkem 30=30.000 [B]</t>
  </si>
  <si>
    <t>21461G</t>
  </si>
  <si>
    <t>SEPARAČNÍ GEOTEXTILIE DLE SVI/M2</t>
  </si>
  <si>
    <t>SVI 1 - Geotextílie s ochrannou funkcí, gramáž dle SVI; 2,5*3,5+1,5*5 =16,25 [A]  
Celkem 16,25=16.250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</si>
  <si>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</si>
  <si>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264527</t>
  </si>
  <si>
    <t>VRTY PRO PILOTY TŘ V D DO 500MM</t>
  </si>
  <si>
    <t>Vrty DN 500 - probourání železobetonu; 7*1,510.5=10,500 [A]  
Celkem 10,5=10.500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</si>
  <si>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</si>
  <si>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</si>
  <si>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</si>
  <si>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2,6*3*0,32.34=2,340 [A]  
Celkem 2,34=2.340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</si>
  <si>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</si>
  <si>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27*2,9*1,1590.045=90,045 [A]  
Celkem 90,045=90.045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</si>
  <si>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</si>
  <si>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Vyplnění vrtů štěrkem fr. 16/32 mm; 0,25*0,25*3,14*1,5*7*1,152.37=2,370 [A]  
Celkem 2,37=2.370 [B]</t>
  </si>
  <si>
    <t>položka zahrnuje dodávku předepsaného kameniva, mimostaveništní a vnitrostaveništní dopravu a jeho uložení   
není-li v zadávací dokumentaci uvedeno jinak, jedná se o nakupovaný materiál</t>
  </si>
  <si>
    <t>711132</t>
  </si>
  <si>
    <t>IZOLACE BĚŽNÝCH KONSTRUKCÍ PROTI VOLNĚ STÉKAJÍCÍ VODĚ ASFALTOVÝMI PÁSY</t>
  </si>
  <si>
    <t>SVI 1 - Izolace z modifikovaných natavovaných pásů + 10% na přesahy a s penetrační vrstvou; 4,5*522.5=22,500 [A]  
Celkem 7,85=7.850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</si>
  <si>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</si>
  <si>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Nerezová přítlačná lišta P40x5 dl 5m (včetně kotvení dle SVI) PL 50x4, vč. vrtání po 30 cm; 0,05*0,004*5*7850=7,85 [A]  
0,04*0,005*5*7850=7.850 [B] 
Celkové množství 7.850000=7.850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</si>
  <si>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</si>
  <si>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stávajících kamenných schodů; 6*2,9*0,25*28.7=8,700 [A]  
Celkem 8,7=8.700 [B]</t>
  </si>
  <si>
    <t>Demolice železobetonové konstrukce podchodu; (2,2*12+1,2*19*2+2,9*6*2*0,3)*1,1594.806=94,806 [A]  
Celkem 94,806=94.806 [B]</t>
  </si>
  <si>
    <t xml:space="preserve">  SO 15-20-04</t>
  </si>
  <si>
    <t>Liberec - Varnsdorf st. hr. - Železniční most v ev. km 20,368</t>
  </si>
  <si>
    <t>SO 15-20-04</t>
  </si>
  <si>
    <t>zaměření a ochrana stávajících IS na mostě a na komunikaci pod mostem</t>
  </si>
  <si>
    <t>POPLATKY ZA LIKVIDACŮ ODPADŮ NEKONTAMINOVANÝCH - 17 05 04  VYTĚŽENÉ ZEMINY A HORNINY -  I. TŘÍDA TĚŽITELNOSTI</t>
  </si>
  <si>
    <t>předpoklad cca 70% vytěžené zeminy  
Evidenční položka. Neoceňovat !!! Položka se oceňuje pouze pod SO 90-90</t>
  </si>
  <si>
    <t>1138,3*2,0*0,7=1 593,620 [A]    zemina z výkopů - objem dle pool. 13173 x hmotnost x 70%  
Celkem 1593,62=1 593.620 [B]</t>
  </si>
  <si>
    <t>347,66*2,5=869,150 [A]    železobeton z vybouraných opěr a křídel - objem dle pol. 96616 x hmotnost   
26,775*2,4=64,260 [B]    bet.zámková dlažba vč. podkladu - objem dle pol. 11348 x hm.   
0,2*0,25*85*2,4=10,200 [C]    obrubníky vč. bet.podkladu - cca š. x v. x dl. dle pol. 917224 x hm.   
Celkem: A+B+C=943,610 [D]  
Celkem 943,61=943.610 [B]</t>
  </si>
  <si>
    <t>POPLATKY ZA LIKVIDACŮ ODPADŮ NEBEZPEČNÝCH - 17 05 07*  LOKÁLNĚ ZNEČIŠTĚNÝ ŠTĚRK A ZEMINA Z KOLEJIŠTĚ (VÝHYBKY)</t>
  </si>
  <si>
    <t>předpoklad cca 30% vytěžené zeminy  
Evidenční položka. Neoceňovat !!! Položka se oceňuje pouze pod SO 90-90</t>
  </si>
  <si>
    <t>1138,3*2,0*0,3=682,980 [A]    zemina z výkopů - objem dle pool. 13173 x hmotnost x 30%  
Celkem 682,98=682.980 [B]</t>
  </si>
  <si>
    <t>R015760</t>
  </si>
  <si>
    <t>916</t>
  </si>
  <si>
    <t>POPLATKY ZA LIKVIDACŮ ODPADŮ NEBEZPEČNÝCH - 17 06 03*  IZOLAČNÍ MATERIÁLY OBSAHUJÍCÍ NEBEZPEČNÉ LÁTKY</t>
  </si>
  <si>
    <t>240*0,01*1,4=3,360 [A]    odstraněná mostní izolace - m2 dle pol. 97817 x cca tl. x hmotnost  
Celkem 3,36=3.360 [B]</t>
  </si>
  <si>
    <t>11348</t>
  </si>
  <si>
    <t>ODSTRANĚNÍ KRYTU ZPEVNĚNÝCH PLOCH Z DLAŽDIC VČETNĚ PODKLADU</t>
  </si>
  <si>
    <t>úprava chodníku pod mostem - vybourání stávající zámkové dlažby</t>
  </si>
  <si>
    <t>(0,06+0,15)*127,5=26,775 [A]    tl. dlažby + tl. podkladu x plocha dle pol. 582611  
Celkem 26,775=26.775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</si>
  <si>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</si>
  <si>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úprava chodníku pod mostem - vybourání stávajících obrubníků</t>
  </si>
  <si>
    <t>85,0=85,000 [A]    dle pol. 917224  
Celkem 85=85.000 [B]</t>
  </si>
  <si>
    <t>odhumusování kuželů v tl. 150 mm vč. uložení na hromady v blízkosti objektu</t>
  </si>
  <si>
    <t>0,15*(56+40)*1,2=17,280 [A]    O1 - tl. x součet ploch za oběma křídly (odhad) x koef. sklonu   
0,15*(45+23)*1,2=12,240 [B]    O2 - dtto   
Celkem: A+B=29,520 [C]  
Celkem 29,52=29.520 [B]</t>
  </si>
  <si>
    <t>položka zahrnuje sejmutí ornice bez ohledu na tloušťku vrstvy a její vodorovnou dopravu nezahrnuje uložení na trvalou skládku</t>
  </si>
  <si>
    <t>12190</t>
  </si>
  <si>
    <t>PŘEVRSTVENÍ ORNICE</t>
  </si>
  <si>
    <t>položka zahrnuje převrstvení ornice na skládce</t>
  </si>
  <si>
    <t>výkop za opěrou, odkop části kuželů</t>
  </si>
  <si>
    <t>22,9*20,0*2=916,000 [A]    opěry - plocha v podél.řezu x dl.   
11,4*(6,2+7,5+5,8)=222,300 [B]    odkop kuželů za křídly - dtto   
Celkem: A+B=1 138,300 [C]  
Celkem 1138,3=1 138.300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</si>
  <si>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</si>
  <si>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skládku</t>
  </si>
  <si>
    <t>1138,3=1 138,300 [A]    zemina z výkopů dle pol. 13173  
Celkem 1138,3=1 138.300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</si>
  <si>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</si>
  <si>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za opěrou, násyp části kuželů</t>
  </si>
  <si>
    <t>22,9*14,5=332,050 [A]    O1 - plocha v podél.řezu x dl.   
22,9*14,1=322,890 [B]    O2 - dtto   
11,4*(6,2+7,5+5,8)=222,300 [C]    křídla - dtto   
0,362*12,68*14,1*2=129,443 [D]    konstrukční vrstva -  tl. x dl. x š. x 2   
Celkem: A+B+C+D=1 006,683 [E]  
Celkem 1006,683=1 006.683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</si>
  <si>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</si>
  <si>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</si>
  <si>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</si>
  <si>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ŠD fr. 16/32</t>
  </si>
  <si>
    <t>0,14*(13,6+13,4)=3,780 [A]    za opěrami O1+O2   
0,3*0,3*(6+7)=1,170 [B]    lože a obsyp drenáž.potrubí v kuželech   
Celkem: A+B=4,950 [C]  
Celkem 4,95=4.950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</si>
  <si>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</si>
  <si>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kuželů v tl. 150 mm</t>
  </si>
  <si>
    <t>(56+40)*1,2=115,200 [A]    O1 - součet ploch za oběma křídly (odhad) x koef. sklonu   
(45+23)*1,2=81,600 [B]    O2 - dtto   
Celkem: A+B=196,800 [C]  
Celkem 196,8=196.800 [B]</t>
  </si>
  <si>
    <t>položka zahrnuje:    
nutné přemístění ornice z dočasných skládek vzdálených do 50m rozprostření ornice v předepsané tloušťce ve svahu přes 1:5</t>
  </si>
  <si>
    <t>18241</t>
  </si>
  <si>
    <t>ZALOŽENÍ TRÁVNÍKU RUČNÍM VÝSEVEM</t>
  </si>
  <si>
    <t>vč. ošetření trávníku dle TS položky</t>
  </si>
  <si>
    <t>Zahrnuje dodání předepsané travní směsi, její výsev na ornici, zalévání, první pokosení, to vše    
bez ohledu na sklon terénu</t>
  </si>
  <si>
    <t>SEPARAČNÍ GEOTEXTILIE DO 800G/M2</t>
  </si>
  <si>
    <t>SVI - typ 1 - ochrana izolace ocelové NK (vodorovné plochy) geotextilií 800 g/m2   
113,6=113,600 [A]    dle pol. 783122.R   
SVI - typ 3 - ochrana izolace rubů opěr, křídel a těsnění za opěrou- ochrana izolace geotextilií 700 g/m2   
dle pol. 711332   
169,32=169,320 [B]    ruby opěr, křídel a op. zdi   
93,94=93,940 [C]     těsnění za opěrami pod drenáží   
26,84=26,840 [D]    MZ - překrytí spáry mezi NK a spodní stavbou dle pol. 93263   
mezisoučet: B+C+D=290,100 [E]   
Celkem: A+E=403,700 [F]  
Celkem 403,7=403.700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</si>
  <si>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</si>
  <si>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227831</t>
  </si>
  <si>
    <t>MIKROPILOTY KOMPLET D DO 150MM NA POVRCHU</t>
  </si>
  <si>
    <t>mikropiloty z trubek 108/16 mm dl. 11,5 m s cementovou zálivkou   
kořen piloty DN 300 mm, dl. 8,5 m</t>
  </si>
  <si>
    <t>dle výkresů tvaru opěr   
(24+12)*11,5=414,000 [A]    opěra O1 - součet ks x dl.   
(22+11+10)*11,5=494,500 [B]    opěra a šikmé křídlo O2 - dtto   
Celkem: A+B=908,500 [C]  
Celkem 908,5=908.500 [B]</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</si>
  <si>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</si>
  <si>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26125</t>
  </si>
  <si>
    <t>VRTY PRO KOTVENÍ, INJEKTÁŽ A MIKROPILOTY NA POVRCHU TŘ. II D DO 300MM</t>
  </si>
  <si>
    <t>vrty DN 220 mm dl. 11,5 m pro mikropiloty</t>
  </si>
  <si>
    <t>dle výkresů tvaru opěr   
(24+12)*11,5=414,000 [A]    opěra O1 - součet ks x dl.   
(22+11+10)*11,5=494,500 [B]    opěra a šikmé křídlo O2 - dtto   
mezisoučet - vrty celkem ve tř. II a V: A+B=908,500 [C]   
142,2=142,200 [D]    vrty skrz stáv. betonový základ ve tř. V dle pol. 26155   
Celkem vrty ve tř. II: C-D=766,300 [E]  
Celkem 766,3=766.300 [B]</t>
  </si>
  <si>
    <t>položka zahrnuje:    
přemístění, montáž a demontáž vrtných souprav    
svislou dopravu zeminy z vrtu    
vodorovnou dopravu zeminy bez uložení na skládku případně nutné pažení dočasné (včetně odpažení) i trvalé</t>
  </si>
  <si>
    <t>26155</t>
  </si>
  <si>
    <t>VRTY PRO KOTVENÍ, INJEKTÁŽ A MIKROPILOTY NA POVRCHU TŘ. V D DO 300MM</t>
  </si>
  <si>
    <t>vrty DN 220 mm dl. cca 2,0 m skrz původní betonový základ pro mikropiloty</t>
  </si>
  <si>
    <t>(24+12)*1,8=64,800 [A]    opěra O1 - součet ks x dl. (předpokládaná tl. původního základu po odbourání)   
(22+11+10)*1,8=77,400 [B]    opěra O2 - dtto   
Celkem: A+B=142,200 [C]  
Celkem 142,2=142.200 [B]</t>
  </si>
  <si>
    <t>285394</t>
  </si>
  <si>
    <t>DODATEČNÉ KOTVENÍ VLEPENÍM BETONÁŘSKÉ VÝZTUŽE D DO 25MM DO VRTŮ</t>
  </si>
  <si>
    <t>propojení opěry O2 s opěrnou zdí - kompletní dle tech. specifikace položky</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</si>
  <si>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</si>
  <si>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t>
  </si>
  <si>
    <t>ŘÍMSY ZE ŽELEZOBETONU DO C30/37</t>
  </si>
  <si>
    <t>římsy z betonu C 30/37 - XC4, XF2, XD3, XA1   
vč. výplně a těsnění pracovních, dilatačních a smršťovacích spár   
(výztuž říms je součástí položky 333365)</t>
  </si>
  <si>
    <t>0,124*((5,7+1,2+2,6+1,3+5,7)+(1,2+1,75+1,3+5,7))=3,280 [A]    římsy na křídlech - plocha v příč.řezu x součet délek   
0,186*(0,35+5,65+1,7)=1,432 [B]     římsa na opěrné zdi - dtto   
Celkem: A+B=4,712 [C]  
Celkem 4,712=4.712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</si>
  <si>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</si>
  <si>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327325</t>
  </si>
  <si>
    <t>ZDI OPĚRNÉ, ZÁRUBNÍ, NÁBŘEŽNÍ ZE ŽELEZOVÉHO BETONU DO C30/37</t>
  </si>
  <si>
    <t>úhlová opěrná zeď z betonu C 30/37 - XC4, XF2, XD3, XA1   
vč. izolace zasypaných částí konstrukce proti zemní vlhkosti 1x ALP + 2x ALN a výplně a těsnění pracovních, dilatačních a smršťovacích spár   
Do bednění na lícové straně opěrné zdi se vloží matrice s prolisem, vzor granit III</t>
  </si>
  <si>
    <t>18,0*0,8=14,400 [A]    základ - plocha v půdorysu x v.   
4,3*(3,9+3,4)/2=15,695 [B]    dřík - plocha v půdorysu x průměrná v.   
Celkem: A+B=30,095 [C]  
Celkem 30,095=30.095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</si>
  <si>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</si>
  <si>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</si>
  <si>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</si>
  <si>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opěrné zdi vč. římsy a základu</t>
  </si>
  <si>
    <t>2,233=2,233 [A]    výztuž základu   
1,681=1,681 [B]    výztuž dříku a římsy   
Celkem výztuž: A+B=3,914 [C]   
C*0,02=0,078 [D]    spojovací a drobné ocel. prvky cca 2%   
Celkem: C+D=3,992 [E]  
Celkem 3,992=3.992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</si>
  <si>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</si>
  <si>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</si>
  <si>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</si>
  <si>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a křídla vč. základů z betonu C 30/37 - XC4, XF2, XD3, XA1   
vč. izolace zasypaných částí konstrukce proti zemní vlhkosti 1x ALP + 2x ALN a výplně a těsnění pracovních, dilatačních a smršťovacích spár   
Do bednění na lícové straně opěr a křídel se vloží matrice s prolisem, vzor granit III a matrice s letopočtem výstavby mostu</t>
  </si>
  <si>
    <t>5,97*13,73=81,968 [A]    opěra O1   
5,83*13,11=76,431 [B]    opěra O2   
mezisoučet opěry: A+B=158,399 [C]   
22,9*0,8*3=54,960 [D]    křídla 3x   
Celkem:C+D=213,359 [E]  
Celkem 213,359=213.359 [B]</t>
  </si>
  <si>
    <t>333326</t>
  </si>
  <si>
    <t>MOSTNÍ OPĚRY A KŘÍDLA ZE ŽELEZOVÉHO BETONU DO C40/50</t>
  </si>
  <si>
    <t>podložiskové bloky na opěrách z betonu C 40/50 (výztuž podlož.bloků je součástí výztuže opěr a křídel)</t>
  </si>
  <si>
    <t>0,46*0,46*0,2*8=0,339 [A]    š. x dl. x cca v. x 8 ks  
Celkem 0,339=0.339 [B]</t>
  </si>
  <si>
    <t>333365</t>
  </si>
  <si>
    <t>VÝZTUŽ MOSTNÍCH OPĚR A KŘÍDEL Z OCELI 10505, B500B</t>
  </si>
  <si>
    <t>výztuž opěr a křídel vč. výztuže říms a základů</t>
  </si>
  <si>
    <t>16,246=16,246 [A]    výztuž O1   
13,054=13,054 [B]    výztuž O2   
Celkem výztuž: A+B=29,300 [C]   
C*0,02=0,586 [D]    spojovací a drobné ocel. prvky cca 2%   
Celkem: C+D=29,886 [E]  
Celkem 29,886=29.886 [B]</t>
  </si>
  <si>
    <t>348175</t>
  </si>
  <si>
    <t>ZÁBRADLÍ Z DÍLCŮ KOVOVÝCH ŽÁROVĚ STŘÍKANÉ KOVEM S NÁTĚREM</t>
  </si>
  <si>
    <t>zábradlí na křídlech a opěrné stěně vč. ukotvení do říms chemickými kotvami přes patní plechy, vč. vrtů a podlití patních plechů polymermaltou</t>
  </si>
  <si>
    <t>648=648.000 [A] 
Celkové množství 648.000000=648.000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</si>
  <si>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</si>
  <si>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Název dílu</t>
  </si>
  <si>
    <t>42194B</t>
  </si>
  <si>
    <t>MOSTNÍ NOSNÉ DESKOVÉ KONSTR Z OCELI S 355</t>
  </si>
  <si>
    <t>ocelová nosná svařovaná konstrukce vč. zábradlí na NK, spojovacího materiálu, tabulky s vyznačením výrobce ocel. NK a kompletní PKO (protikorozní nátěr včetně úpravy povrchu na syntetické bázi dle schváleného systému), vč. dopravy konstrukce na místo vcelku a uložení na ložiska</t>
  </si>
  <si>
    <t>161,668=161.668 [A] 
Celkové množství 161.668000=161.668 [B]</t>
  </si>
  <si>
    <t>42852</t>
  </si>
  <si>
    <t>MOSTNÍ LOŽISKA HRNCOVÁ PRO ZATÍŽ DO 2,5MN</t>
  </si>
  <si>
    <t>všesměrně pohyblivé vč. plastbetonové izolační vrstvy tl. min. 20 mm (polymermalta bude vykazovat izolační schopnosti podle ČD SR 5/7 (S))</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</si>
  <si>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</si>
  <si>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</si>
  <si>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</si>
  <si>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</si>
  <si>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451313</t>
  </si>
  <si>
    <t>PODKLADNÍ A VÝPLŇOVÉ VRSTVY Z PROSTÉHO BETONU C16/20</t>
  </si>
  <si>
    <t>podkladní beton pod těsnící  fólii a drenážní potrubí (zásyp základů opěr)</t>
  </si>
  <si>
    <t>2,25*13,73=30,893 [A]    pod těsněním O1   
2,25*13,11+4,67*7=62,188 [B]    pod těsněním O2 a opěrné stěny   
70,0*0,15+17,64*0,15=13,146 [C]    podkl. beton pod konstrukcí opěr a opěrné stěny   
Celkem: A+B+C=106,227 [D]  
Celkem 106,227=106.227 [B]</t>
  </si>
  <si>
    <t>úprava chodníku pod mostem - podkladní vrstva ze ŠD tl. 150 mm pod zámkovou dlažbu</t>
  </si>
  <si>
    <t>0,15*127,5=19,125 [A]     tl. x plocha dle pol. 582611  
Celkem 19,125=19.125 [B]</t>
  </si>
  <si>
    <t>položka zahrnuje dodávku předepsaného kameniva, mimostaveništní a vnitrostaveništní dopravu a jeho uložení    
není-li v zadávací dokumentaci uvedeno jinak, jedná se o nakupovaný materiál</t>
  </si>
  <si>
    <t>46321</t>
  </si>
  <si>
    <t>ROVNANINA Z LOMOVÉHO KAMENE</t>
  </si>
  <si>
    <t>drenážní vrstva za opěrami t. 1000 mm (rovnanina z lomového kamene min. 125 mm)</t>
  </si>
  <si>
    <t>položka zahrnuje:    
- dodávku a vyrovnání lomového kamene předepsané frakce do předepsaného tvaru včetně mimostaveništní a vnitrostaveništní dopravy    
není-li v zadávací dokumentaci uvedeno jinak, jedná se o nakupovaný materiál</t>
  </si>
  <si>
    <t>úprava chodníku pod mostem - zámková dlažba vč. ŠP lože tl. 30 mm, napojení na stávající chodníky</t>
  </si>
  <si>
    <t>(40,0+45,0)*1,5=127,500 [A]  
Celkem 127,5=127.500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</si>
  <si>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</si>
  <si>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711332</t>
  </si>
  <si>
    <t>IZOLACE PODZEM OBJ PROTI VOL STÉK VODĚ ASFALT PÁSY</t>
  </si>
  <si>
    <t>SVI - typ 3 - izolace rubů opěr a křídel, těsnící vrstva za opěrou - celoplošně natavované dvouvrstvé asfaltové pásy z modifikovaného asfaltu (NAIP minimálně 2x 5 mm)</t>
  </si>
  <si>
    <t>3,6*(13,73+13,11)=96,624 [A]    ruby opěr   
14,5*3=43,500 [B]    křídla   
3,6*(1,57+5,54+0,5*2)=29,196 [C]    opěrná zeď   
mezisoučet ruby opěr, křídel a op. zdi: A+B+C=169,320 [D]   
3,5*(13,73+13,11)=93,940 [E]    těsnění za opěrami pod drenáží   
Celkem x 2 vrstvy: (D+E)*2=526,520 [F]  
Celkem 526,52=526.520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</si>
  <si>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</si>
  <si>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R703201</t>
  </si>
  <si>
    <t>KABELOVÝ ŽLAB S KRYTEM KOMPOZITNÍ VČETNĚ UPEVNĚNÍ A PŘÍSLUŠENSTVÍ SVĚTLÉ ŠÍŘKY PŘES 100 DO 250 MM</t>
  </si>
  <si>
    <t>kompozitní kabelový žlab 200x100 mm</t>
  </si>
  <si>
    <t>12,5*2+1,0*4=29,000 [A]    dl. vč. přesahů  
Celkem 29=29.000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</si>
  <si>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</si>
  <si>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</si>
  <si>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</si>
  <si>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 tl. 5 - 6 mm</t>
  </si>
  <si>
    <t>12,45*4,56*2=113,544 [A]    mostovka  
Celkem 113,544=113.544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</si>
  <si>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</si>
  <si>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</si>
  <si>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 tl. 3 mm</t>
  </si>
  <si>
    <t>0,705*12,48*4=35,194 [A]  
Celkem 35,194=35.194 [B]</t>
  </si>
  <si>
    <t>87533</t>
  </si>
  <si>
    <t>POTRUBÍ DREN Z TRUB PLAST DN DO 150MM</t>
  </si>
  <si>
    <t>vyústění drenáže za opěrami násypem kuželů do skluzů vč. ukončení tzv. kapličkou</t>
  </si>
  <si>
    <t>6+7=13,000 [A]    O1+O2  
Celkem 13=13.000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</si>
  <si>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</si>
  <si>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</si>
  <si>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</si>
  <si>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drenáž za rubem opěr - potrubí plast DN 150 mm</t>
  </si>
  <si>
    <t>13,6+13,4=27,000 [A]    O1+O2  
Celkem 27=27.000 [B]</t>
  </si>
  <si>
    <t>87634</t>
  </si>
  <si>
    <t>CHRÁNIČKY Z TRUB PLASTOVÝCH DN DO 200MM</t>
  </si>
  <si>
    <t>chránička DN 180 pro vyvedení drenáže za opěrami skrz křídla vč. těsnění</t>
  </si>
  <si>
    <t>0,9*2=1,800 [A]  
Celkem 1,8=1.800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</si>
  <si>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</si>
  <si>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917224</t>
  </si>
  <si>
    <t>SILNIČNÍ A CHODNÍKOVÉ OBRUBY Z BETONOVÝCH OBRUBNÍKŮ ŠÍŘ 150MM</t>
  </si>
  <si>
    <t>úprava chodníku pod mostem - nové obrubníky vč. bet. lože s opěrkou</t>
  </si>
  <si>
    <t>40+45=85,000 [A]  
Celkem 85=85.000 [B]</t>
  </si>
  <si>
    <t>Položka zahrnuje:    
dodání a pokládku betonových obrubníků o rozměrech předepsaných zadávací dokumentací betonové lože i boční betonovou opěrku.</t>
  </si>
  <si>
    <t>931185</t>
  </si>
  <si>
    <t>VÝPLŇ DILATAČNÍCH SPAR Z POLYSTYRENU TL 50MM</t>
  </si>
  <si>
    <t>ochrana izolace opěr a křídel</t>
  </si>
  <si>
    <t>3,6*(13,73+13,11)=96,624 [A]    ruby opěr   
14,5*3=43,500 [B]    křídla   
3,6*(1,57+5,54+0,5*2)=29,196 [C]    opěrná zeď   
Celkem: A+B+C=169,320 [D]  
Celkem 169,32=169.320 [B]</t>
  </si>
  <si>
    <t>položka zahrnuje dodávku a osazení předepsaného materiálu, očištění ploch spáry před úpravou, očištění okolí spáry po úpravě</t>
  </si>
  <si>
    <t>931234</t>
  </si>
  <si>
    <t>VLOŽKA DILAT SPAR Z PRYŽ PÁSŮ ŠÍŘ DO 200MM PROFIL TL DO 12MM</t>
  </si>
  <si>
    <t>931325</t>
  </si>
  <si>
    <t>TĚSNĚNÍ DILATAČ SPAR ASF ZÁLIVKOU MODIFIK PRŮŘ DO 600MM2</t>
  </si>
  <si>
    <t>úprava chodníku pod mostem - zálivka podél nových obrubníků</t>
  </si>
  <si>
    <t>85=85,000 [A]    dle pol. 917224  
Celkem 85=85.000 [B]</t>
  </si>
  <si>
    <t>položka zahrnuje dodávku a osazení předepsaného materiálu, očištění ploch spáry před úpravou, očištění okolí spáry po úpravě    
nezahrnuje těsnící profil</t>
  </si>
  <si>
    <t>TĚSNĚNÍ DILATAČ SPAR PRYŽ PÁSKOU NEBO KRUH PROFILEM</t>
  </si>
  <si>
    <t>těsnění dilatačních spar kolem ocelové konstrukce nad závěrnou zídkou</t>
  </si>
  <si>
    <t>26=26,000 [A]  
Celkem 26=26.000 [B]</t>
  </si>
  <si>
    <t>93261</t>
  </si>
  <si>
    <t>POCHOZÍ ROŠT Z KOMPOZITU - PŘEKRYTÍ ZRCADLA MOSTU</t>
  </si>
  <si>
    <t>konzolové lávky - kompozitní GFRP rošt vč. rámů a ukotvrní k NK</t>
  </si>
  <si>
    <t>4,0*2+4,5+3,3=15,800 [A]   
4,5+3,3+4,0*2=15,800 [B]   
Celkem: A+B=31,600 [C]  
Celkem 31,6=31.600 [B]</t>
  </si>
  <si>
    <t>položka zahrnuje:    
- dodání a uložení předepsané konstrukce z předepsaného materiálu včetně vnitrostaveništní a mimostaveništní dopravy    
- veškeré potřebné pomocné práce    
- veškerý pomocný a upevňovací materiál</t>
  </si>
  <si>
    <t>935212</t>
  </si>
  <si>
    <t>PŘÍKOPOVÉ ŽLABY Z BETON TVÁRNIC ŠÍŘ DO 600MM DO BETONU TL 100MM</t>
  </si>
  <si>
    <t>skluzy pro vyvedení drenáže za opěrami, napojení na vsakovací jímky</t>
  </si>
  <si>
    <t>1,5*2=3,000 [A]  
Celkem 3=3.000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</si>
  <si>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</si>
  <si>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938543</t>
  </si>
  <si>
    <t>OČIŠTĚNÍ BETON KONSTR OTRYSKÁNÍM TLAK VODOU DO 1000 BARŮ</t>
  </si>
  <si>
    <t>očištění základové spáry po ubourání stávajících základů</t>
  </si>
  <si>
    <t>1,95*2,2=4,290 [A]    op. zeď   
1,95*(14,1+14,5)=55,770 [B]    O1+O2   
Celkem: A+B=60,060 [C]  
Celkem 60,06=60.060 [B]</t>
  </si>
  <si>
    <t>položka zahrnuje očištění předepsaným způsobem včetně odklizení vzniklého odpadu</t>
  </si>
  <si>
    <t>vybourání opěr a křídel do úrovně základové spáry vč. uložení na skládku</t>
  </si>
  <si>
    <t>6,86*20*2=274,400 [A]    opěry vč. části základů - plocha v podél.řezu x š. opěry x 2 opěry   
(6,0+7,0+4,0+5,2)*1,5*4,4*0,5=73,260 [B]    křídla a op.zeď   
Celkem: A+B=347,660 [C]  
Celkem 347,66=347.660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</si>
  <si>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</si>
  <si>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snesení stávající ocelové NK včetně zábradlí na NK a křídlech vč. odvozu a uložení na místo určené investorem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</si>
  <si>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</si>
  <si>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967864</t>
  </si>
  <si>
    <t>VYBOURÁNÍ MOST LOŽISEK Z OCELI (OCELOLITINY)</t>
  </si>
  <si>
    <t>vybourání stávajících ocelových ložisek vč. odvozu a uložení na místo určené investorem</t>
  </si>
  <si>
    <t>8*2=16,000 [A]    (předpoklad 10 kg/kus)  
Celkem 16=16.000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</si>
  <si>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</si>
  <si>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</si>
  <si>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</si>
  <si>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izolace za opěrami a křídly - odstranění vč. uložení na skládku</t>
  </si>
  <si>
    <t>20*6*2=240,000 [A]  
Celkem 240=240.000 [B]</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</si>
  <si>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</si>
  <si>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</si>
  <si>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</si>
  <si>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</si>
  <si>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R931351</t>
  </si>
  <si>
    <t>TĚSNĚNÍ DILATAČ SPAR TĚSNÍCÍM PROVAZCEM</t>
  </si>
  <si>
    <t>MZ - těsnící provazec z pěnového EPDM</t>
  </si>
  <si>
    <t>(13,73+13,11)+0,5*4=28,840 [A]  
Celkem 28,84=28.840 [B]</t>
  </si>
  <si>
    <t>R936504</t>
  </si>
  <si>
    <t>lišty pro kotvení izolace</t>
  </si>
  <si>
    <t>(13,73+13,11)*2=53,680 [A]    opěry   
5,71+5,68+5,65+2,07*3=23,250 [B]    křídla   
(5,61+1,57)*2+0,75*8=20,360 [C]    opěrná zeď   
Celkem: A+B+C=97,290 [D]  
Celkem 97,29=97.290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</si>
  <si>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</si>
  <si>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15-21-01</t>
  </si>
  <si>
    <t>Propustek v ev. km 20,641- demolice</t>
  </si>
  <si>
    <t>SO 15-21-01</t>
  </si>
  <si>
    <t>Poplatek za skládku: 13,1*2,0=26,2 [A]  
Celkem 26,2=26.200 [B]</t>
  </si>
  <si>
    <t>Zahrnuje veškeré poplatky provozovateli skládky související s uložením odpadu na skládce.</t>
  </si>
  <si>
    <t>viz položka 96616:   
35,631*2,4= 85,51 t  
Celkem 85,51=85.510 [B]</t>
  </si>
  <si>
    <t>viz položka 96613:  
1,2*2,5=3 t  
Celkem 3=3.000 [B]</t>
  </si>
  <si>
    <t>12940</t>
  </si>
  <si>
    <t>ČIŠTĚNÍ RÁMOVÝCH A KLENBOVÝCH PROPUSTŮ OD NÁNOSŮ</t>
  </si>
  <si>
    <t>Odstranění nánosů</t>
  </si>
  <si>
    <t>Nánosy pod konstrukcí:   
24,64*1,4=34,5 m3  
Celkem 34,5=34.500 [B]</t>
  </si>
  <si>
    <t>Výkop kolem konstrukce:   
1,35*9,7=13,1 m3  
Celkem 13,1=13.100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</si>
  <si>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</si>
  <si>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</si>
  <si>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</si>
  <si>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5,5*4,7= 25,85 m3  
Celkem 25,85=25.850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</si>
  <si>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</si>
  <si>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Výplň objektu betonem C8/10</t>
  </si>
  <si>
    <t>Výplň objektu betonem:  
7,7*1,4= 10,78m3  
Celkem 10,78=10.780 [B]</t>
  </si>
  <si>
    <t>Ostatní práce</t>
  </si>
  <si>
    <t>87646</t>
  </si>
  <si>
    <t>CHRÁNIČKY Z TRUB PLASTOVÝCH DN DO 400MM</t>
  </si>
  <si>
    <t>Zaslepení přepadu kanalizace</t>
  </si>
  <si>
    <t>1,0m  
Celkem 1=1.000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</si>
  <si>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</si>
  <si>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Odstranění kamennej klenby</t>
  </si>
  <si>
    <t>0,24*5=1,2 m3  
Celkem 1,2=1.200 [B]</t>
  </si>
  <si>
    <t>Demolice železobetónové konstrukce</t>
  </si>
  <si>
    <t>3,7*9,63=35,631 m3  
Celkem 35,631=35.631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</si>
  <si>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</si>
  <si>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zábradlí</t>
  </si>
  <si>
    <t>Zábradlí:  
3,7*50= 185 kg  
Celkem 0,185=0.185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</si>
  <si>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</si>
  <si>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15-23-01</t>
  </si>
  <si>
    <t>Opěrná zeď v km 20,379 - 20,484 vpravo</t>
  </si>
  <si>
    <t>SO 15-23-01</t>
  </si>
  <si>
    <t>Poplatek za skládku; 102,827*2,0205.654=205,654 [A]  
Celkem 205,654=205.654 [B]</t>
  </si>
  <si>
    <t>viz položka 96613; 37,157*2,281.745=81,745 [A]  
Celkem 81,745=81.745 [B]</t>
  </si>
  <si>
    <t>Ochrana kabelového vedení za rubem zdi, v případě potřeby přesun sítí do vzdálenosti 2 m ; 4x30=120,000 [A]  
Celkem 120=120.000 [B]</t>
  </si>
  <si>
    <t>POPLATKY ZA LIKVIDACI ODPADŮ NEKONTAMINOVANÝCH - 17 03 02  VYBOURANÝ ASFALTOVÝ BETON BEZ DEHTU VČETNĚ DOPRAVY</t>
  </si>
  <si>
    <t>7*2,4=16.800 [A] 
Celkové množství 16.800000=16.800 [B]</t>
  </si>
  <si>
    <t>113764</t>
  </si>
  <si>
    <t>FRÉZOVÁNÍ DRÁŽKY PRŮŘEZU DO 400MM2 V ASFALTOVÉ VOZOVCE</t>
  </si>
  <si>
    <t>Řez pro asfaltovou zálivku; 100100=100,000 [A]  
Celkem 100=100.000 [B]</t>
  </si>
  <si>
    <t>Položka zahrnuje veškerou manipulaci s vybouranou sutí a s vybouranými hmotami vč. uložení na skládku.</t>
  </si>
  <si>
    <t>Výkop třídy 1, min. 50 % ruční výkop z důvodu sdělovacího kabelu; 0,9*99,35*1,15102.827=102,827 [A]  
Celkem 102,827=102.827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</si>
  <si>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</si>
  <si>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výkopu hutněnou zeminou, zemina vhodná z výkopu; 102,827102.827=102,827 [A]  
Celkem 102,827=102.827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</si>
  <si>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</si>
  <si>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 1 - Izolace z modifikovaných natavovaných pásů + 10% na přesahy a s penetrační vrstvou; 0,6*99,35*1,1*1,2=78,7 [A]  
Celkem 78,7=78.700 [B]</t>
  </si>
  <si>
    <t>Nátěry</t>
  </si>
  <si>
    <t>78383</t>
  </si>
  <si>
    <t>NÁTĚRY BETON KONSTR TYP S4 (OS-C)</t>
  </si>
  <si>
    <t>Impregnační nátěr římsy; 1,6*99,35158.96=158,960 [A]  
Celkem 158,96=158.960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</si>
  <si>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</si>
  <si>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R78383</t>
  </si>
  <si>
    <t>NÁTĚRY KAMENNÉHO ZDIVA</t>
  </si>
  <si>
    <t>Impregnační nátěr kamenného zdiva; 197197=197,000 [A]  
Celkem 197=197.000 [B]</t>
  </si>
  <si>
    <t>11372</t>
  </si>
  <si>
    <t>FRÉZOVÁNÍ ZPEVNĚNÝCH PLOCH ASFALTOVÝCH</t>
  </si>
  <si>
    <t>Odstranění asfaltu podél zdi, délka 100m, tl. 7cm v?šířce 1m</t>
  </si>
  <si>
    <t>100*0,07*1,0=7.000 [A] 
Celkové množství 7.000000=7.000 [B]</t>
  </si>
  <si>
    <t>21152</t>
  </si>
  <si>
    <t>SANAČNÍ ŽEBRA Z KAMENIVA DRCENÉHO</t>
  </si>
  <si>
    <t>Obsyp potrubí drenážním štěrkem fr. 16/32; 0,15*105*1,2519.688=19,688 [A]  
Celkem 19,688=19.688 [B]</t>
  </si>
  <si>
    <t>položka zahrnuje dodávku předepsaného kameniva, mimostaveništní a vnitrostaveništní dopravu a jeho uložení není-li v zadávací dokumentaci uvedeno jinak, jedná se o nakupovaný materiál</t>
  </si>
  <si>
    <t>SVI 1 - Geotextílie s ochrannou funkcí, min. 800g/m2; 06*99,35*1,1*1,2 =78,7 [A]  
Celkem 78,7=78.700 [B]</t>
  </si>
  <si>
    <t>285393</t>
  </si>
  <si>
    <t>DODATEČNÉ KOTVENÍ VLEPENÍM BETONÁŘSKÉ VÝZTUŽE D DO 20MM DO VRTŮ</t>
  </si>
  <si>
    <t>398=398.000 [A] 
Celkové množství 398.000000=398.000 [B]</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</si>
  <si>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</si>
  <si>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0,25*99,35=25 [A]  
Celkem 25=25.000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</si>
  <si>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</si>
  <si>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</si>
  <si>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</si>
  <si>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železobetonové římsy z B500B; 4,0964.096=4,096 [A]  
Celkem 4,096=4.096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</si>
  <si>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</si>
  <si>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</si>
  <si>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t>
  </si>
  <si>
    <t>Výměna kamenů zdiva, dodávka, kamenické práce; 197*0,2*0,3513.79=13,790 [A]  
Celkem 13,79=13.790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</si>
  <si>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</si>
  <si>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Konstrukce tesařské</t>
  </si>
  <si>
    <t>R76292</t>
  </si>
  <si>
    <t>DŘEVĚNÉ ZÁBRADLÍ PROVIZORNÍ</t>
  </si>
  <si>
    <t>Provizorní dřevěné zábradlí; 100100=100,000 [A]  
Celkem 100=100.000 [B]</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</si>
  <si>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</si>
  <si>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574A43</t>
  </si>
  <si>
    <t>ASFALTOVÝ BETON PRO OBRUSNÉ VRSTVY ACO 11 TL. 50MM</t>
  </si>
  <si>
    <t>Oprava asfaltového krytu vozovky kolem zdi š. 1 m; 1,0*100100=100,000 [A]  
Celkem 100=100.000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</si>
  <si>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</si>
  <si>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Úpravy povrchu</t>
  </si>
  <si>
    <t>62745</t>
  </si>
  <si>
    <t>SPÁROVÁNÍ STARÉHO ZDIVA CEMENTOVOU MALTOU</t>
  </si>
  <si>
    <t>Hloubkové spárování kamenného zdiva; 197=197,000 [A]  
Celkem 197=197.000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</si>
  <si>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</si>
  <si>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TATO POLOŽKA BUDE ČERPÁNA V PŘÍPADĚ VÝMĚNY STÁVAJÍCÍHO POTRUBÍ  
Drenážní trubka DN 150 - včetně napojení do stávajících odvodňovačů; 105105=105,000 [A]  
Celkem 105=105.000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</si>
  <si>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</si>
  <si>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TATO POLOŽKA BUDE ČERPÁNA V PŘÍPADĚ POTŘEBY OCHRANY KABELŮ  
Provizorní ochana sdělovacího kabelu - vrapovka; 120120=120,000 [A]  
Celkem 120=120.000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</si>
  <si>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</si>
  <si>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9112A1</t>
  </si>
  <si>
    <t>ZÁBRADLÍ MOSTNÍ S VODOR MADLY - DODÁVKA A MONTÁŽ</t>
  </si>
  <si>
    <t>Ocelové úhelníkové zábradlí, doprava včetně montáže; 99,3599.35=99,350 [A]  
Celkem 99,35=99.350 [B]</t>
  </si>
  <si>
    <t>položka zahrnuje:   
dodání zábradlí včetně předepsané povrchové úpravy   
kotvení sloupků, t.j. kotevní desky, šrouby z nerez oceli, vrty a zálivku, pokud zadávací dokumentace nestanoví jinak   
případné nivelační hmoty pod kotevní desky</t>
  </si>
  <si>
    <t>931314</t>
  </si>
  <si>
    <t>TĚSNĚNÍ DILATAČ SPAR ASF ZÁLIVKOU PRŮŘ DO 400MM2</t>
  </si>
  <si>
    <t>Asfaltová zálivka; 100100=100,000 [A]  
Celkem 100=100.000 [B]</t>
  </si>
  <si>
    <t>položka zahrnuje dodávku a osazení předepsaného materiálu, očištění ploch spáry před úpravou, očištění okolí spáry po úpravě   
nezahrnuje těsnící profil</t>
  </si>
  <si>
    <t>Nerezová přítlačná lišta (včetně kotvení dle SVI) PL 50x4, vč. vrtání po 30 cm; 0,05*0,004*99,35*7850155.98=155,980 [A]  
Celkem 155,98=155.980 [B]</t>
  </si>
  <si>
    <t>938442</t>
  </si>
  <si>
    <t>OČIŠTĚNÍ ZDIVA OTRYSKÁNÍM TLAKOVOU VODOU DO 500 BARŮ</t>
  </si>
  <si>
    <t>Očištění tlakovou vodou 300-500 barů; 197197=197,000 [A]  
Celkem 197=197.000 [B]</t>
  </si>
  <si>
    <t>položka zahrnuje očištění předepsaným způsobem včetně odklizení vzniklého odpadu,  
položka zahrnuje i pročistění stávajících odvodňovačů tlakovou vodou</t>
  </si>
  <si>
    <t>Odstranění stávajících římsových kamenů; 0,34*99,35*1,137.157=37,157 [A]  
Celkem 37,157=37.157 [B]</t>
  </si>
  <si>
    <t>Odstranění stávajícího ocelového zábradlí 100 m   
Likvidace ocelového zábradlí do šrotu; 100*0,044=4,000 [A]  
Celkem 4=4.000 [B]</t>
  </si>
  <si>
    <t>D.2.1.6</t>
  </si>
  <si>
    <t>Potrubní vedení</t>
  </si>
  <si>
    <t xml:space="preserve">  SO 15-31-01</t>
  </si>
  <si>
    <t>ŽST Hrádek nad Nisou, dešťová kanalizace</t>
  </si>
  <si>
    <t>SO 15-31-01</t>
  </si>
  <si>
    <t>`stoka D1 DN250: 2,10*1,1*23,40 = 54,05 m3`  
 `stoka D1 DN800: 2,895*1,95*18,60 = 105,00 m3`  
 `stoka D1-1: 1,875*1,1*13,0 = 26,81 m3`  
 `stoka D1-2 DN250: 2,035*1,1*16,00 = 35,82 m3`  
 `stoka D1-2 DN800: 2,99*1,95*20,5 = 119,53 m3`  
 `přípojky: 2,0*1,1*82,0 = 180,40 m3`  
 `výtlaky: 2,0*1,1*(10,5+7,0) = 38,50 m3`  
Celkem 560,11=560.110 [B]</t>
  </si>
  <si>
    <t>13373</t>
  </si>
  <si>
    <t>HLOUBENÍ ŠACHET ZAPAŽ I NEPAŽ TŘ. I</t>
  </si>
  <si>
    <t>`šachty: 4x(1,4*2,5)*2,47 + 1*(1,4*2,5)*1,83 + 3*(1,4*2,5)*1,985`  
Celkem 61,83=61.830 [B]</t>
  </si>
  <si>
    <t>`stoky: pol.1 - pol.3 - pol.6 = 204,43 m3`  
 `přípojky: pol.1 - pol.3 - pol.6 = 128,99 m3`  
 `výtlaky: pol.1 - pol.3 - pol.6 = 28,88 m3`  
 `šachty: pol.2 - (4*2,47*0,622*3,14) - (1*1,83*0,622*3,14) - (3*1,985*0,622*3,14) = 40,50 m3`  
Celkem 402,8=402.800 [B]</t>
  </si>
  <si>
    <t>Hutnit dle pokynů v v D.2.1.1 a D.2.1.8</t>
  </si>
  <si>
    <t>`stoky DN250: (0,25+0,3)*1,1*(23,40+13,0+16,0) = 31,70 m3`  
 `stoky DN800: (0,8+0,3)*1,95*(18,60+20,5) = 83,87 m3`  
 `přípojky: (0,15+0,3)*1,1*82,0 = 40,59 m3`  
 `výtlaky: (0,1+0,3)*1,1*(10,5+7,0) = 7,70 m3`  
Celkem 163,86=163.860 [B]</t>
  </si>
  <si>
    <t>Specifikace materiálu dle výkresu uložení potrubí</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</si>
  <si>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</si>
  <si>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</si>
  <si>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Celkem 621,94=621.940 [B]</t>
  </si>
  <si>
    <t>PODKLADNÍ A VÝPLŇOVÉ VRSTVY Z PROSTÉHO BETONU C12/15</t>
  </si>
  <si>
    <t>`uložení odovodňovacích žlabů a dvorních vpustí`  
 `odv.žlaby: 0,35*0,2*(8,50+11,0) = 1,37 m3`  
 `dvorní vpusti: 11*(0,5*0,5*0,2) = 0,55 m3`  
Celkem 1,92=1.920 [B]</t>
  </si>
  <si>
    <t>45157</t>
  </si>
  <si>
    <t>PODKLADNÍ A VÝPLŇOVÉ VRSTVY Z KAMENIVA TĚŽENÉHO</t>
  </si>
  <si>
    <t>`Lože pod potrubí`  
 `stoky DN250: 0,13*1,1*(23,40+13,0+16,0) = 7,49 m3`  
 `stoky DN800: 0,18*1,95*(18,60+20,5) = 13,72 m3`  
 `přípojky: 0,12*1,1*82,0 = 10,82 m3`  
 `výtlaky:0,1*1,1*(10,5+7,0) = 1,93 m3`  
Celkem 33,96=33.960 [B]</t>
  </si>
  <si>
    <t>87315</t>
  </si>
  <si>
    <t>POTRUBÍ Z TRUB PLASTOVÝCH TLAKOVÝCH SVAŘOVANÝCH DN DO 50MM</t>
  </si>
  <si>
    <t>`výtlaky: ((10,50+6,00)+(7,0+6,0))*1,015 = 29,94 m`  
Celkem 29,94=29.940 [B]</t>
  </si>
  <si>
    <t>potrubí PE100 d50x4,6 mm SDR11</t>
  </si>
  <si>
    <t>`Přípojky: 82,00*1,015`  
Celkem 83,23=83.230 [B]</t>
  </si>
  <si>
    <t>plastové potrubí DN100-150 SN12</t>
  </si>
  <si>
    <t>87444</t>
  </si>
  <si>
    <t>POTRUBÍ Z TRUB PLASTOVÝCH ODPADNÍCH DN DO 250MM</t>
  </si>
  <si>
    <t>`Stoky D1,D1-1,D2: (23,4+13,0+16,0) * 1,015 = 53,19 m`  
Celkem 53,19=53.190 [B]</t>
  </si>
  <si>
    <t>plastové potrubí DN250 SN16</t>
  </si>
  <si>
    <t>87460</t>
  </si>
  <si>
    <t>POTRUBÍ Z TRUB PLASTOVÝCH ODPADNÍCH DN DO 800MM</t>
  </si>
  <si>
    <t>`Stoky D1,D2: (18,6+20,5) * 1,015 = 39,69 m`  
Celkem 39,69=39.690 [B]</t>
  </si>
  <si>
    <t>plastové potrubí DN800 SN16 (trubní retence)</t>
  </si>
  <si>
    <t>`chránička na stoce D1`  
Celkem 13=13.000 [B]</t>
  </si>
  <si>
    <t>chránička PE100 D355x21,1 mm</t>
  </si>
  <si>
    <t>ŠACHTY KANALIZAČNÍ Z BETON DÍLCŮ NA POTRUBÍ DN DO 800MM</t>
  </si>
  <si>
    <t>`Stoky D: 4 ks`  
Celkem 4=4.000 [B]</t>
  </si>
  <si>
    <t>Prefabrikovaná betonová šachta DN1200 na kanalizaci DN800, vč. dna, poklopů tř D400, stupadel, vložek, podkladních vrstev z ŠP tl. 150 mm a betonu C12/15 XF3 tl. 100 mm.</t>
  </si>
  <si>
    <t>894858</t>
  </si>
  <si>
    <t>ŠACHTY KANALIZAČNÍ PLASTOVÉ D 600MM</t>
  </si>
  <si>
    <t>`Stoky D: 3ks`  
Celkem 4=4.000 [B]</t>
  </si>
  <si>
    <t>Revizní plastová šachta DN600 na kanalizaci DN250, vč. dna, poklopů tř D400, teleskopického adaptéru, tesnění, podkladních vrstev z ŠP tl. 100 mm</t>
  </si>
  <si>
    <t>89738</t>
  </si>
  <si>
    <t>VPUSŤ DVORNÍ Z PLASTŮ</t>
  </si>
  <si>
    <t>`11 ks`  
Celkem 11=11.000 [B]</t>
  </si>
  <si>
    <t>Dvorní vpust z korugované roury DN425 PP, vč dna, vč. 2 spojek in-situ DN150, teleskopické roury, litinového poklopu pro zatížení B125</t>
  </si>
  <si>
    <t>899611</t>
  </si>
  <si>
    <t>TLAKOVÉ ZKOUŠKY POTRUBÍ DN DO 80MM</t>
  </si>
  <si>
    <t>`výtlaky: pol. 11`  
Celkem 29,94=29.940 [B]</t>
  </si>
  <si>
    <t>899632</t>
  </si>
  <si>
    <t>ZKOUŠKA VODOTĚSNOSTI POTRUBÍ DN DO 150MM</t>
  </si>
  <si>
    <t>`pol. 8`  
Celkem 83,23=83.230 [B]</t>
  </si>
  <si>
    <t>899652</t>
  </si>
  <si>
    <t>ZKOUŠKA VODOTĚSNOSTI POTRUBÍ DN DO 300MM</t>
  </si>
  <si>
    <t>`pol. 9`  
Celkem 53,19=53.190 [B]</t>
  </si>
  <si>
    <t>899682</t>
  </si>
  <si>
    <t>ZKOUŠKA VODOTĚSNOSTI POTRUBÍ DN DO 800MM</t>
  </si>
  <si>
    <t>`pol. 10`  
Celkem 39,69=39.690 [B]</t>
  </si>
  <si>
    <t>89980</t>
  </si>
  <si>
    <t>TELEVIZNÍ PROHLÍDKA POTRUBÍ</t>
  </si>
  <si>
    <t>`pol.8 + pol.9 + pol. 10`  
Celkem 176,11=176.110 [B]</t>
  </si>
  <si>
    <t>Prohlídka bude provedena dle technických standardů a požadavek provozovatele</t>
  </si>
  <si>
    <t>72124</t>
  </si>
  <si>
    <t>LAPAČE STŘEŠNÍCH SPLAVENIN</t>
  </si>
  <si>
    <t>`výpravní budova - 2 ks`  
Celkem 2=2.000 [B]</t>
  </si>
  <si>
    <t>Technická specifikace je uvedena v příloze 15-31-01 2. 009</t>
  </si>
  <si>
    <t>93542</t>
  </si>
  <si>
    <t>ŽLABY Z DÍLCŮ Z POLYMERBETONU SVĚTLÉ ŠÍŘKY DO 150MM VČETNĚ MŘÍŽÍ</t>
  </si>
  <si>
    <t>`OŽ1 = 8,5 m, OŽ2 = 11,0 m`  
Celkem 19,5=19.500 [B]</t>
  </si>
  <si>
    <t>Technická specifikace žlabů je uvedena v příloze 15-31-01 2. 010, vč. odtoku a štěrbinového nástavce</t>
  </si>
  <si>
    <t>96711</t>
  </si>
  <si>
    <t>VYBOURÁNÍ ČÁSTÍ KONSTRUKCÍ Z BETON DÍLCŮ</t>
  </si>
  <si>
    <t>`vybourání stropní desky septiku - odhadem 4,0*2,0*0,3`  
Celkem 2,4=2.400 [B]</t>
  </si>
  <si>
    <t>969245</t>
  </si>
  <si>
    <t>VYBOURÁNÍ POTRUBÍ DN DO 300MM KANALIZAČ</t>
  </si>
  <si>
    <t>`rušení přípojky od septiku`  
Celkem 18=18.000 [B]</t>
  </si>
  <si>
    <t>POPLATKY ZA LIKVIDACŮ ODPADŮ NEKONTAMINOVANÝCH - 17 01 01 BETON Z DEMOLIC OBJEKTŮ, ZÁKLADŮ TV</t>
  </si>
  <si>
    <t>Beton z demolic objektů, základů TV  
Evidenční položka. Neoceňovat !!! Položka se oceňuje pouze pod SO 90-90</t>
  </si>
  <si>
    <t>`pol. 25`  
Celkem 2,4=2.400 [B]</t>
  </si>
  <si>
    <t>R1</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</si>
  <si>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</si>
  <si>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</si>
  <si>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</si>
  <si>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15-31-02</t>
  </si>
  <si>
    <t>ŽST Hrádek nad Nisou, jednotná kanalizace</t>
  </si>
  <si>
    <t>SO 15-31-02</t>
  </si>
  <si>
    <t>`stoka J1: (3,00*1,1*9,68)+(2,77*1,1*85,42) = 292,21 m3`  
 `stoka J1-1: 2,355*1,1*18,0 = 46,63 m3`  
 `přípojky: 2,0*1,1*96,0 = 211,20 m3`  
Celkem 550,04=550.040 [B]</t>
  </si>
  <si>
    <t>`šachty DN1000: 1x(1,4*2,5)*3,00 + 3*(1,4*2,5)*2,77 + 1*(1,4*2,5)*2,13 = 47,05 m3`  
 `šachty DN425: 6x(0,5*1,6)*2,00 = 9,60 m3`  
 `UV: 2*(1,6*1,6)*2,0 = 10,24 m3`  
Celkem 66,89=66.890 [B]</t>
  </si>
  <si>
    <t>`stoky: pol.1 - pol.3 - pol.6 = 254,24 m3`  
 `přípojky: pol.1 - pol.3 - pol.6 = 151,01 m3`  
 `šachty DN1000: pol.2 - (1*3,00*0,622*3,14) - (3*2,77*0,622*3,14) - (1*2,13*0,622*3,14) = 30,83 m3`  
Celkem 436,08=436.080 [B]</t>
  </si>
  <si>
    <t>`stoky: (0,25+0,3)*1,1*(95,10+18,00) = 68,43 m3`  
 `přípojky: (0,15+0,3)*1,1*96,0 = 47,52 m3`  
 `šachty DN425: pol.2 - (6*2,00*0,22*3,14) = 8,09 m3`  
 `UV: po.2 - (2*2,0*0,2752*3,14) = 8,29 m3`  
Celkem 132,33=132.330 [B]</t>
  </si>
  <si>
    <t>`pol 1 + pol. 2`  
Celkem 616,93=616.930 [B]</t>
  </si>
  <si>
    <t>`Lože pod potrubí`  
 `stoky: 0,13*1,1*(95,10+18,00) = 16,17 m3`  
 `přípojky: 0,12*1,1*96,0 = 12,67 m3`  
Celkem 28,84=28.840 [B]</t>
  </si>
  <si>
    <t>`Přípojky: 96,00*1,015`  
Celkem 97,44=97.440 [B]</t>
  </si>
  <si>
    <t>`Stoky J1,J1-1: (95,10+18,00) * 1,015 = 92,87 m`  
Celkem 114,8=114.800 [B]</t>
  </si>
  <si>
    <t>894145</t>
  </si>
  <si>
    <t>ŠACHTY KANALIZAČNÍ Z BETON DÍLCŮ NA POTRUBÍ DN DO 300MM</t>
  </si>
  <si>
    <t>`Stoky J: 5 ks`  
Celkem 5=5.000 [B]</t>
  </si>
  <si>
    <t>Prefabrikovaná betonová šachta DN1000 na kanalizaci DN250, vč. dna, poklopů tř D400, stupadel, vložek, podkladních vrstev z ŠP tl. 150 mm a betonu C12/15 XF3 tl. 100 mm.</t>
  </si>
  <si>
    <t>`Rev.šachty na přípojkách: 6ks`  
Celkem 6=6.000 [B]</t>
  </si>
  <si>
    <t>Revizní plastová šachta DN425 na kanalizaci DN150, vč. dna, poklopů tř D400, teleskopického adaptéru, tesnění, podkladních vrstev z ŠP tl. 100 mm</t>
  </si>
  <si>
    <t>89712</t>
  </si>
  <si>
    <t>VPUSŤ KANALIZAČNÍ ULIČNÍ KOMPLETNÍ Z BETONOVÝCH DÍLCŮ</t>
  </si>
  <si>
    <t>`UV1+UV2`  
Celkem 2=2.000 [B]</t>
  </si>
  <si>
    <t>Prefabrikovaná betonová uliční vpust DN450 s odtokem DN150, vč. dna, zápach. uzávěry, mříže 500x500 mm tř D400, kalového koše, podkladních vrstev, tesnění</t>
  </si>
  <si>
    <t>`pol. 7`  
Celkem 97,44=97.440 [B]</t>
  </si>
  <si>
    <t>`pol. 8`  
Celkem 114,8=114.800 [B]</t>
  </si>
  <si>
    <t>`pol.7 + pol.8`  
Celkem 212,24=212.240 [B]</t>
  </si>
  <si>
    <t>`výpravní budova - 9 ks`  
Celkem 9=9.000 [B]</t>
  </si>
  <si>
    <t>`stáv. zdená šachta v silnici  hl. 2,8 m - odhad (1,4*1,4-1,0*1,0)*2,8 = 2,69 m3`  
Celkem 2,69=2.690 [B]</t>
  </si>
  <si>
    <t>96688</t>
  </si>
  <si>
    <t>VYBOURÁNÍ KANALIZAČ ŠACHET KOMPLETNÍCH</t>
  </si>
  <si>
    <t>`stáv. šachta DN1000 hl. 2,5 m - 1 ks`  
Celkem 1=1.000 [B]</t>
  </si>
  <si>
    <t>`rušení přípojek a stok`  
Celkem 70=70.000 [B]</t>
  </si>
  <si>
    <t>POPLATKY ZA LIKVIDACŮ ODPADŮ NEKONTAMINOVANÝCH - 17 01 02 STAVEBNÍ A DEMOLIČNÍ SUŤ (CIHLY)</t>
  </si>
  <si>
    <t>Stavební a demoliční suť (cihly)  
Evidenční položka. Neoceňovat !!! Položka se oceňuje pouze pod SO 90-90</t>
  </si>
  <si>
    <t>`pol.18`  
Celkem 2,69=2.690 [B]</t>
  </si>
  <si>
    <t>`pol. 17`  
Celkem 1,05=1.050 [B]</t>
  </si>
  <si>
    <t xml:space="preserve">  SO 15-31-03</t>
  </si>
  <si>
    <t>ŽST Hrádek nad Nisou, dešťová kanalizace - ul. Nádražní</t>
  </si>
  <si>
    <t>SO 15-31-03</t>
  </si>
  <si>
    <t>`přípojky UV: 2,5*1,1*14,00 = 38,50 m3`  
Celkem 38,5=38.500 [B]</t>
  </si>
  <si>
    <t>`UV: 5*(1,6*1,6)*2,5 = 32,00 m3`  
Celkem 32=32.000 [B]</t>
  </si>
  <si>
    <t>`přípojky: pol.1 - pol.3 - pol.6 = 29,72 m3`  
Celkem 29,72=29.720 [B]</t>
  </si>
  <si>
    <t>Hutnit dle pokynů v D.2.1.8</t>
  </si>
  <si>
    <t>`přípojky: (0,15+0,3)*1,1*14,0 = 6,93 m3`  
 `UV: pol.2 - (5*2,5*0,2752*3,14) = 29,03 m3`  
Celkem 35,96=35.960 [B]</t>
  </si>
  <si>
    <t>`pol 1 + pol. 2`  
Celkem 70,5=70.500 [B]</t>
  </si>
  <si>
    <t>`Lože pod přípojky: 0,12*1,1*14,0 = 1,85 m3`  
Celkem 1,85=1.850 [B]</t>
  </si>
  <si>
    <t>`Přípojky: 14,00*1,015`  
Celkem 14,21=14.210 [B]</t>
  </si>
  <si>
    <t>plastové potrubí DN150 SN12</t>
  </si>
  <si>
    <t>`5 ks UV`  
Celkem 5=5.000 [B]</t>
  </si>
  <si>
    <t>89922</t>
  </si>
  <si>
    <t>VÝŠKOVÁ ÚPRAVA MŘÍŽÍ</t>
  </si>
  <si>
    <t>`1 ks`  
Celkem 1=1.000 [B]</t>
  </si>
  <si>
    <t>89945</t>
  </si>
  <si>
    <t>VÝŘEZ, VÝSEK, ÚTES NA POTRUBÍ DN DO 300MM</t>
  </si>
  <si>
    <t>`5 ks`  
Celkem 5=5.000 [B]</t>
  </si>
  <si>
    <t>napojení přípojek UV do stáv. stoky PVC DN300 pomocí navrtávky a odboč. Tvarovky</t>
  </si>
  <si>
    <t>`pol. 7`  
Celkem 14,21=14.210 [B]</t>
  </si>
  <si>
    <t>96687</t>
  </si>
  <si>
    <t>VYBOURÁNÍ ULIČNÍCH VPUSTÍ KOMPLETNÍCH</t>
  </si>
  <si>
    <t>`4 ks stáv. UV v ul. Nádražní`  
Celkem 4=4.000 [B]</t>
  </si>
  <si>
    <t>ZASLEPENÍ STÁV. RUŠENÝCH PŘÍPOJEK OD UV</t>
  </si>
  <si>
    <t>`3 ks`  
Celkem 3=3.000 [B]</t>
  </si>
  <si>
    <t>zaslepení stáv. rušených přípojek od UV pomocí záslepky</t>
  </si>
  <si>
    <t xml:space="preserve">  SO 15-31-04</t>
  </si>
  <si>
    <t>ŽST Hrádek nad Nisou, dešťová kanalizace a přeložka hydrantu - obratiště</t>
  </si>
  <si>
    <t>SO 15-31-04</t>
  </si>
  <si>
    <t>`vsak VRN2: 13,8*8,4*3,6`  
Celkem 417,3=417.300 [B]</t>
  </si>
  <si>
    <t>`stoka DK1: 2,67*1,1*30,3 = 88,99 m3`  
 `příp. OŽ1: 1,9*1,1*15,80 = 33,02 m3`  
 `příp. OŽ2: 1,9*1,1*15,3 = 31,98 m3`  
 `příp. OŽ3: 1,9*1,1*19,1 = 39,92 m3`  
 `vodovod: 1,5*1,1*3,0 = 4,95 m3`  
Celkem 198,86=198.860 [B]</t>
  </si>
  <si>
    <t>`šachty: 1*(1,4*2,5)*3,16 + 1*(1,4*2,5)*2,60 +  1*(1,4*2,5)*2,17= 27,76 m3`  
 `OLK: 3,7*3,7*4,11 = 56,27 m3`  
 `UV od štěrb.žlabů: 2*0,65*1,6*1,6 = 3,33 m3`  
Celkem 87,36=87.360 [B]</t>
  </si>
  <si>
    <t>`DK1: pol.1 - pol.4 - pol.7 = 68,32 m3`  
 `příp. OŽ1: pol.1 - pol.4 - pol.7 = 22,24 m3`  
 `příp. OŽ2: pol.1 - pol.4 - pol.7 = 21,54 m3`  
 `příp. OŽ3: pol.1 - pol.4 - pol.7 = 26,89 m3`  
 `vodovod:  pol.1 - pol.4 - pol.6 = 3,30 m3`  
 `šachta: pol.2 - (3*2,64*0,622*3,14) = 18,20 m3`  
 `OLK: pol.2 - (1*2,19*0,622*3,14) - (1,67*1,252*3,14) = 45,44 m3`  
 `VRN2: pol.3 -  13,0*7,6*1,0 = 318,5 m3`  
Celkem 524,43=524.430 [B]</t>
  </si>
  <si>
    <t>`DK1: (0,2+0,3)*1,1*30,3 = 16,67 m3`  
 `příp. OŽ1: (0,2+0,3)*1,1*15,8 = 8,69 m3`  
 `příp. OŽ2: (0,2+0,3)*1,1*15,3 = 8,42 m3`  
 `příp. OŽ3: (0,15+0,3)*1,1*19,1 = 10,51 m3`  
 `vodovod: (0,1+0,3)*1,1*3,0 = 1,32 m3`  
 `UV: pol.2 - (2*0,65*0,2752*3,14) = 3,02 m3`  
Celkem 48,63=48.630 [B]</t>
  </si>
  <si>
    <t>`pol 1 + pol. 2 + pol. 3`  
Celkem 703,52=703.520 [B]</t>
  </si>
  <si>
    <t>`DK1: 0,12*1,1*30,3 = 4,00 m3`  
 `příp. OŽ1: 0,12*1,1*15,8 = 2,09 m3`  
 `příp. OŽ2: 0,12*1,1*15,3 = 2,02 m3`  
 `příp. OŽ3: 0,12*1,1*19,1 = 2,52 m3`  
 `vodovod: 0,1*1,1*3,0 = 0,33 m3`  
Celkem 10,96=10.960 [B]</t>
  </si>
  <si>
    <t>87327</t>
  </si>
  <si>
    <t>POTRUBÍ Z TRUB PLASTOVÝCH TLAKOVÝCH SVAŘOVANÝCH DN DO 100MM</t>
  </si>
  <si>
    <t>`vodovod: 3,0*1,015`  
Celkem 3,05=3.050 [B]</t>
  </si>
  <si>
    <t>potrubí PE100 d110x10,0 mm SDR11</t>
  </si>
  <si>
    <t>`DK1 + příp.OŽ1,2,3: (30,3+15,8+15,3+19,1) * 1,015 = 81,71 m`  
Celkem 81,71=81.710 [B]</t>
  </si>
  <si>
    <t>plastové potrubí DN200 SN16</t>
  </si>
  <si>
    <t>`Stoky DK1: 3 ks`  
Celkem 3=3.000 [B]</t>
  </si>
  <si>
    <t>`OŽ1+OŽ2 - 2ks`  
Celkem 2=2.000 [B]</t>
  </si>
  <si>
    <t>Prefabrikovaná betonová uliční vpust DN450 s odtokem DN200 pod beton. štěrbinový žlab, vč. dna, přechodového kusu, kalového koše, podkladních vrstev, tesnění</t>
  </si>
  <si>
    <t>899621</t>
  </si>
  <si>
    <t>TLAKOVÉ ZKOUŠKY POTRUBÍ DN DO 100MM</t>
  </si>
  <si>
    <t>`pol. 9`  
Celkem 3,05=3.050 [B]</t>
  </si>
  <si>
    <t>`pol. 8`  
Celkem 81,71=81.710 [B]</t>
  </si>
  <si>
    <t>891127</t>
  </si>
  <si>
    <t>ŠOUPÁTKA DN DO 100MM</t>
  </si>
  <si>
    <t>1.000000 = 1,000 [A]  
Celkem 1=1.000 [B]</t>
  </si>
  <si>
    <t>Specifikace dle přílohy 15-31-04 2. 008 Kladečské schema</t>
  </si>
  <si>
    <t>891527</t>
  </si>
  <si>
    <t>HYDRANTY NADZEMNÍ DN 100MM</t>
  </si>
  <si>
    <t>891927</t>
  </si>
  <si>
    <t>ZEMNÍ SOUPRAVY DN DO 100MM S POKLOPEM</t>
  </si>
  <si>
    <t>šoupátková teleskopická, vč. tvarovek, podkladní desky a poklopu</t>
  </si>
  <si>
    <t>897624</t>
  </si>
  <si>
    <t>VPUSŤ ŠTĚRBINOVÝCH ŽLABŮ Z BETON DÍLCŮ SV. ŠÍŘKY DO 250MM</t>
  </si>
  <si>
    <t>`OŽ3 - 1ks`  
Celkem 1=1.000 [B]</t>
  </si>
  <si>
    <t>897626</t>
  </si>
  <si>
    <t>VPUSŤ ŠTĚRBINOVÝCH ŽLABŮ Z BETON DÍLCŮ SV. ŠÍŘKY DO 400MM</t>
  </si>
  <si>
    <t>`OŽ1 - 1ks, OŽ2 - 1ks`  
Celkem 2=2.000 [B]</t>
  </si>
  <si>
    <t>897724</t>
  </si>
  <si>
    <t>ČISTÍCÍ KUSY ŠTĚRBIN ŽLABŮ Z BETON DÍLCŮ SV. ŠÍŘKY DO 250MM</t>
  </si>
  <si>
    <t>897726</t>
  </si>
  <si>
    <t>ČISTÍCÍ KUSY ŠTĚRBIN ŽLABŮ Z BETON DÍLCŮ SV. ŠÍŘKY DO 400MM</t>
  </si>
  <si>
    <t>935111</t>
  </si>
  <si>
    <t>ŠTĚRBINOVÉ ŽLABY Z BETONOVÝCH DÍLCŮ ŠÍŘ DO 400MM VÝŠ DO 500MM BEZ OBRUBY</t>
  </si>
  <si>
    <t>`OŽ1: 21,24-1,0-1,0-2*0,12 m = 19,0 m`  
 `OŽ2 = 9,24-1,0-1,0-2*0,12 m = 7,0 m`  
Celkem 26=26.000 [B]</t>
  </si>
  <si>
    <t>935161</t>
  </si>
  <si>
    <t>MIKROŠTĚRBINOVÉ ŽLABY S PŘERUŠOVANOU ŠTĚRBINOU BEZ VNITŘNÍHO SPÁDU</t>
  </si>
  <si>
    <t>`OŽ3 - 14 m`  
Celkem 14=14.000 [B]</t>
  </si>
  <si>
    <t>R2</t>
  </si>
  <si>
    <t>TP kus - 200 mm</t>
  </si>
  <si>
    <t>R3</t>
  </si>
  <si>
    <t>Litinová multitoleranční spojka hrdlo-hrdlo DN100</t>
  </si>
  <si>
    <t>R4</t>
  </si>
  <si>
    <t>Litinové patkové koleno DN100</t>
  </si>
  <si>
    <t>R5</t>
  </si>
  <si>
    <t>Vsakovací objekt VRN2</t>
  </si>
  <si>
    <t>`VRN2`  
Celkem 1=1.000 [B]</t>
  </si>
  <si>
    <t>Podzemní plastové vsakovací boxy s min. retenčním objemem 52,0 m3 a s min. rozměry 12,6x7,2x0,6 m vč. 2x revizní šachty DN600 s poklopem tř. B125, s napojením potrubí DN200,s geotextilí, jako komplet funčkní vsakovací objekt dle předpisů výrobce</t>
  </si>
  <si>
    <t>R892112</t>
  </si>
  <si>
    <t>JÍMKY PRO ODLOUČ ROP PRODUKT Z BET DÍLCŮ, PRŮT DO 20L/SEC</t>
  </si>
  <si>
    <t>`OLK`  
Celkem 1=1.000 [B]</t>
  </si>
  <si>
    <t>Prefarbikovaný odlučovač lehkých kapalin tř. I, Qn= 15 l/s</t>
  </si>
  <si>
    <t xml:space="preserve">  SO 15-31-05</t>
  </si>
  <si>
    <t>ŽST Hrádek nad Nisou, přípojka jednotná kanalizace - ul. Nádražní</t>
  </si>
  <si>
    <t>SO 15-31-05</t>
  </si>
  <si>
    <t>`stoka JP1: (3,14+2,85)/2*1,1*15,40 = 50,82 m3`  
Celkem 50,82=50.820 [B]</t>
  </si>
  <si>
    <t>`šachty DN1200: 1x(2,5*2,5)*2,85 = 17,81 m3`  
Celkem 17,81=17.810 [B]</t>
  </si>
  <si>
    <t>`JP1: pol.1 - pol.3 - pol.6 = 40,32 m3`  
 `šachty DN1200: pol.2 - (1*2,85*0,622*3,14) = 14,37 m3`  
Celkem 54,69=54.690 [B]</t>
  </si>
  <si>
    <t>`stoky: (0,2+0,3)*1,1*15,40 = 8,47 m3`  
Celkem 8,47=8.470 [B]</t>
  </si>
  <si>
    <t>`pol 1 + pol. 2`  
Celkem 68,63=68.630 [B]</t>
  </si>
  <si>
    <t>`JP1: 0,12*1,1*15,40 = 2,03 m3`  
Celkem 2,03=2.030 [B]</t>
  </si>
  <si>
    <t>`JP1: 15,40*1,015`  
Celkem 15,63=15.630 [B]</t>
  </si>
  <si>
    <t>`JP1: 1 ks`  
Celkem 1=1.000 [B]</t>
  </si>
  <si>
    <t>Prefabrikovaná betonová šachta DN1200 na kanalizaci DN200 resp. DN800, vč. dna, poklopů tř D400, stupadel, vložek, podkladních vrstev z ŠP tl. 150 mm a betonu C12/15 XF3 tl. 100 mm.</t>
  </si>
  <si>
    <t>899642</t>
  </si>
  <si>
    <t>ZKOUŠKA VODOTĚSNOSTI POTRUBÍ DN DO 200MM</t>
  </si>
  <si>
    <t>`pol.7`  
Celkem 15,63=15.630 [B]</t>
  </si>
  <si>
    <t>Vertikální vírový ventil s regulovaným odtokem Q= 4 l/s</t>
  </si>
  <si>
    <t>`1 ks v šachtě ŠJP1`  
Celkem 1=1.000 [B]</t>
  </si>
  <si>
    <t>Dodávka a montáž ventilu dle předpisů výrobce vč. dobetonování</t>
  </si>
  <si>
    <t>`stáv. šachta DN1000 na přípojce hl. 2,3 m - 1 ks`  
Celkem 1=1.000 [B]</t>
  </si>
  <si>
    <t>`pol.12`  
Celkem 1,28=1.280 [B]</t>
  </si>
  <si>
    <t>ZASLEPENÍ STÁV. RUŠENÉ PŘÍPOJKY</t>
  </si>
  <si>
    <t>zaslepení stáv. rušené přípojky pomocí záslepky</t>
  </si>
  <si>
    <t xml:space="preserve">  SO 15-32-01</t>
  </si>
  <si>
    <t>ŽST Hrádek nad Nisou, přeložka vodovodu PE 90 
(podchod v ev. km 19,900)</t>
  </si>
  <si>
    <t>SO 15-32-01</t>
  </si>
  <si>
    <t>`(1,6+2,38)/2*1,1*13,69 = 29,97 m3`  
 `(2,28+2,47)/2*1,1*22,00 = 57,48 m3`  
 `(2,47+1,70)/2*1,1*3,46 = 7,94 m3`  
Celkem 95,39=95.390 [B]</t>
  </si>
  <si>
    <t>`pol.1 - pol.2 - pol.5 = 74,28 m3`  
Celkem 74,28=74.280 [B]</t>
  </si>
  <si>
    <t>`(0,09+0,3)*1,1*39,15 = 16,80 m3`  
Celkem 16,8=16.800 [B]</t>
  </si>
  <si>
    <t>`pol 1`  
Celkem 95,39=95.390 [B]</t>
  </si>
  <si>
    <t>`opěrné bloky`  
Celkem 0,112=0.112 [B]</t>
  </si>
  <si>
    <t>`Lože pod potrubí`  
 `0,1*1,1*39,15 = 4,31 m3`  
Celkem 4,31=4.310 [B]</t>
  </si>
  <si>
    <t>`39,15*1,015`  
Celkem 39,74=39.740 [B]</t>
  </si>
  <si>
    <t>potrubí PE100 d90x8,2 mm SDR11 vč. tvarovek (kolena apod.) a přírub dle kladečského plánu</t>
  </si>
  <si>
    <t>`chránička na vodovodu`  
Celkem 20=20.000 [B]</t>
  </si>
  <si>
    <t>chránička PE100 d160x9,5 mm</t>
  </si>
  <si>
    <t>87827</t>
  </si>
  <si>
    <t>NASUNUTÍ PLAST TRUB DN DO 100MM DO CHRÁNIČKY</t>
  </si>
  <si>
    <t>20.000000 = 20,000 [A]  
Celkem 20=20.000 [B]</t>
  </si>
  <si>
    <t>891126</t>
  </si>
  <si>
    <t>ŠOUPÁTKA DN DO 80MM</t>
  </si>
  <si>
    <t>4.000000 = 4,000 [A]  
Celkem 4=4.000 [B]</t>
  </si>
  <si>
    <t>Specifikace dle přílohy 15-32-01 2. 006 Kladečské schema</t>
  </si>
  <si>
    <t>891526</t>
  </si>
  <si>
    <t>HYDRANTY PODZEMNÍ DN 80MM</t>
  </si>
  <si>
    <t>`HVP1 + HVZ1`  
Celkem 2=2.000 [B]</t>
  </si>
  <si>
    <t>vč. armatur, podkladní desky, poklopu</t>
  </si>
  <si>
    <t>899308</t>
  </si>
  <si>
    <t>DOPLŇKY NA POTRUBÍ - SIGNALIZAČ VODIČ</t>
  </si>
  <si>
    <t>`pol.7`  
Celkem 39,74=39.740 [B]</t>
  </si>
  <si>
    <t>899309</t>
  </si>
  <si>
    <t>DOPLŇKY NA POTRUBÍ - VÝSTRAŽNÁ FÓLIE</t>
  </si>
  <si>
    <t>`pol. 7`  
Celkem 39,74=39.740 [B]</t>
  </si>
  <si>
    <t>89972</t>
  </si>
  <si>
    <t>PROPLACH A DEZINFEKCE VODOVODNÍHO POTRUBÍ DN DO 100MM</t>
  </si>
  <si>
    <t>899901</t>
  </si>
  <si>
    <t>PŘEPOJENÍ PŘÍPOJEK</t>
  </si>
  <si>
    <t>přepojení potrubí na stáv. vodovod vč. multitolerančních spojek hrdlo-hrdlo dle kladeč. Schema</t>
  </si>
  <si>
    <t>TP kus DN80 - 200 mm</t>
  </si>
  <si>
    <t>TP kus DN80 - 800 mm</t>
  </si>
  <si>
    <t>Litinové patkové koleno DN80</t>
  </si>
  <si>
    <t>DOPLŃKY NA POTRUBÍ - ORIENTAČ SLOUPKY</t>
  </si>
  <si>
    <t>ocelové sloupky prům. 38 mm s víčkem, výšky 1,8 m vč. povrch. úpravy a nátěru</t>
  </si>
  <si>
    <t>96912</t>
  </si>
  <si>
    <t>VYBOURÁNÍ POTRUBÍ DN DO 100MM VODOVODNÍCH</t>
  </si>
  <si>
    <t>44.000000 = 44,000 [A]  
Celkem 44=44.000 [B]</t>
  </si>
  <si>
    <t>vč. odvozu na mezideponii a poplatku za skládku</t>
  </si>
  <si>
    <t xml:space="preserve">  SO 15-32-02</t>
  </si>
  <si>
    <t>ŽST Hrádek nad Nisou, vodovodní přípojka</t>
  </si>
  <si>
    <t>SO 15-32-02</t>
  </si>
  <si>
    <t>`větev 1: 1,7*1,1*27,20 = 50,86 m3`  
Celkem 50,86=50.860 [B]</t>
  </si>
  <si>
    <t>`VŠ: (1,36+0,6+0,6)*(1,16+0,6+0,6)*2,04 = 12,32 m3`  
Celkem 12,32=12.320 [B]</t>
  </si>
  <si>
    <t>`větev 1: pol.1 - pol.3 - pol.6 = 37,10 m3`  
 `VŠ: pol.2 - (1,36*1,16*1,94) = 9,26 m3`  
Celkem 46,36=46.360 [B]</t>
  </si>
  <si>
    <t>`větev 1: (0,06+0,3)*1,1*27,20 = 10,77 m3`  
Celkem 10,77=10.770 [B]</t>
  </si>
  <si>
    <t>`pol 1+2`  
Celkem 63,18=63.180 [B]</t>
  </si>
  <si>
    <t>`Podkladní beton pod VŠ: 1,56*1,36*0,1`  
Celkem 0,21=0.210 [B]</t>
  </si>
  <si>
    <t>`Lože pod potrubí - větev 1: 0,1*1,1*27,20 = 2,99 m3`  
Celkem 2,99=2.990 [B]</t>
  </si>
  <si>
    <t>87326</t>
  </si>
  <si>
    <t>POTRUBÍ Z TRUB PLASTOVÝCH TLAKOVÝCH SVAŘOVANÝCH DN DO 80MM</t>
  </si>
  <si>
    <t>`větev 1: 27,20*1,015`  
Celkem 27,6=27.600 [B]</t>
  </si>
  <si>
    <t>potrubí PE100 d63x5,8 mm SDR11 vč. tvarovek (kolena apod.) a přírub dle kladečského plánu</t>
  </si>
  <si>
    <t>`vodoměrná šachta`  
Celkem 1=1.000 [B]</t>
  </si>
  <si>
    <t>komplet ŽB prefa šachta vč. litinového poklopu D400 600x600 mm s rámem, žebříku, zákr. desky, těsnění, dobetonování vstupního komínu, izolace, dle výkresu vodoměrné šachty</t>
  </si>
  <si>
    <t>`pol.8`  
Celkem 27,6=27.600 [B]</t>
  </si>
  <si>
    <t>`pol. 8`  
Celkem 27,6=27.600 [B]</t>
  </si>
  <si>
    <t>89971</t>
  </si>
  <si>
    <t>PROPLACH A DEZINFEKCE VODOVODNÍHO POTRUBÍ DN DO 80MM</t>
  </si>
  <si>
    <t>přepojení potrubí na stáv. vodovodní přípojku vč. multitoleranční spojky hrdlo-hrdlo</t>
  </si>
  <si>
    <t>VODOMĚRNÁ SESTAVA</t>
  </si>
  <si>
    <t>sedlový ventil, redukce, vodoměr, uklidňující kus, integr. zpětná klapka, sedlový ventil, výpustní ventil</t>
  </si>
  <si>
    <t>52.000000 = 52,000 [A]  
Celkem 52=52.000 [B]</t>
  </si>
  <si>
    <t>D.2.1.8</t>
  </si>
  <si>
    <t>Pozemní komunikace</t>
  </si>
  <si>
    <t xml:space="preserve">  SO 15-52-01</t>
  </si>
  <si>
    <t>Opravy komunikací</t>
  </si>
  <si>
    <t>SO 15-52-01</t>
  </si>
  <si>
    <t>POPLATKY ZA LIKVIDACŮ ODPADŮ NEKONTAMINOVANÝCH - 17 05 04 VYTĚŽENÉ ZEMINY A HORNINY - I. TŘÍDA TĚŽITELNOSTI VČETNĚ DOPRAVY</t>
  </si>
  <si>
    <t>NEOCEŇOVAT. Evidenční položka. Položka se oceňuje pouze v SO 90-90</t>
  </si>
  <si>
    <t>12926 1500*1,808=2 712,000 [A]    
12933 2000*0,5*1,808=1 808,000 [B]    
Celkem: A+B=4 520,000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</si>
  <si>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</si>
  <si>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03 02 VYBOURANÝ ASFALTOVÝ BETON BEZ DEHTU VČETNĚ DOPRAVY</t>
  </si>
  <si>
    <t>11372 700*2,4=1680,000 [A]   
Celkem 1680 = 1680,000   
Celkem 1680 = 1680,000  
Celkem 1680=1 680.000 [B]</t>
  </si>
  <si>
    <t>02720</t>
  </si>
  <si>
    <t>POMOC PRÁCE ZŘÍZ NEBO ZAJIŠŤ REGULACI A OCHRANU DOPRAVY</t>
  </si>
  <si>
    <t>skládkovné 015130</t>
  </si>
  <si>
    <t>1000*7*0,1=7 00,000 [A]   
Celkem 700 = 700,000   
Celkem 700 = 700,000  
Celkem 700=700.000 [B]</t>
  </si>
  <si>
    <t>12926</t>
  </si>
  <si>
    <t>ČIŠTĚNÍ KRAJNIC OD NÁNOSU TL. DO 300MM</t>
  </si>
  <si>
    <t>odstranění krajnic     
skládkovné 015111</t>
  </si>
  <si>
    <t>1000*2*0.75=1 500,0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</si>
  <si>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</si>
  <si>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</si>
  <si>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</si>
  <si>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</si>
  <si>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 00,000 [A]   
Celkem 2000 = 2000,000   
Celkem 2000 = 2000,000  
Celkem 2000=2 000.000 [B]</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</si>
  <si>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</si>
  <si>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</si>
  <si>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</si>
  <si>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</si>
  <si>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</si>
  <si>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</si>
  <si>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</si>
  <si>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</si>
  <si>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</si>
  <si>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</si>
  <si>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</si>
  <si>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15-52-02</t>
  </si>
  <si>
    <t>Přístupové komunikace (SŽ)</t>
  </si>
  <si>
    <t>SO 15-52-02</t>
  </si>
  <si>
    <t>12373.1 753,060=753,060 [A]    
12373.2 87,5=87,500 [B]    
Celkem: A+B=840,560 [C]    
C*1,808=1 519,732 [D]   
Celkem 1519,732 = 1519,732   
Celkem 1519,732 = 1519,732  
Celkem 1519,732=1 519.732 [B]</t>
  </si>
  <si>
    <t>11372 27,835*2,4=66,804 [A]   
Celkem 66,804 = 66,804   
Celkem 66,804 = 66,804  
Celkem 66,804=66.804 [B]</t>
  </si>
  <si>
    <t>POPLATKY ZA LIKVIDACŮ ODPADŮ NEKONTAMINOVANÝCH - 17 01 01 BETON Z DEMOLIC OBJEKTŮ, ZÁKLADŮ TV VČETNĚ DOPRAVY</t>
  </si>
  <si>
    <t>11318 24,762*2,3=56,953 [A]    
11351 37,92*0,3*0,08*2,3=2,093 [B]    
Celkem: A+B=59,046 [C]   
Celkem 59,046 = 59,046   
Celkem 59,046 = 59,046  
Celkem 59,046=59.046 [B]</t>
  </si>
  <si>
    <t>POPLATKY ZA LIKVIDACŮ ODPADŮ NEKONTAMINOVANÝCH - 17 05 04 KAMENNÁ SUŤ VČETNĚ DOPRAVY</t>
  </si>
  <si>
    <t>11332 81,611*1,9=155,061 [A]   
Celkem 155,061 = 155,061   
Celkem 155,061 = 155,061  
Celkem 155,061=155.061 [B]</t>
  </si>
  <si>
    <t>Odstranění chodníku tl. 60 mm     
skládkovné 015140</t>
  </si>
  <si>
    <t>412,7*0,06=24,762 [A]   
Celkem 24,762 = 24,762   
Celkem 24,762 = 24,762  
Celkem 24,762=24.762 [B]</t>
  </si>
  <si>
    <t>11332</t>
  </si>
  <si>
    <t>ODSTRANĚNÍ PODKLADŮ ZPEVNĚNÝCH PLOCH Z KAMENIVA NESTMELENÉHO</t>
  </si>
  <si>
    <t>skládkovné 015330</t>
  </si>
  <si>
    <t>Odstranění ŠD chodníku tl. 180 mm412,7*0,18=74,286 [A]    
Odstranění ŠD vozovky tl. 50 mm 146,5*0,05=7,325 [B]    
Celkem: A+B=81,611 [C]   
Celkem 81,611 = 81,611   
Celkem 81,611 = 81,611  
Celkem 81,611=81.611 [B]</t>
  </si>
  <si>
    <t>11351</t>
  </si>
  <si>
    <t>ODSTRANĚNÍ ZÁHONOVÝCH OBRUBNÍKŮ</t>
  </si>
  <si>
    <t>skládkovné 015140</t>
  </si>
  <si>
    <t>33,88+4,04=37,920 [A]   
Celkem 37,92 = 37,920   
Celkem 37,92 = 37,920  
Celkem 37,92=37.920 [B]</t>
  </si>
  <si>
    <t>Frézování vozovky tl. 190 mm     
skládkovné 015130</t>
  </si>
  <si>
    <t>146,5*0,19=27,835 [A]   
Celkem 27,835 = 27,835   
Celkem 27,835 = 27,835  
Celkem 27,835=27.835 [B]</t>
  </si>
  <si>
    <t>tl. 150 mm</t>
  </si>
  <si>
    <t>2809,4*0,15=421,410 [A]   
Celkem 421,41 = 421,410   
Celkem 421,41 = 421,410  
Celkem 421,41=421.410 [B]</t>
  </si>
  <si>
    <t>položka zahrnuje sejmutí ornice bez ohledu na tloušťku vrstvy a její vodorovnou dopravu     
nezahrnuje uložení na trvalou skládku</t>
  </si>
  <si>
    <t>12373</t>
  </si>
  <si>
    <t>ODKOP PRO SPOD STAVBU SILNIC A ŽELEZNIC TŘ. I</t>
  </si>
  <si>
    <t>včetně odvozu na skládku</t>
  </si>
  <si>
    <t>753,06+40,13=793,190 [A]   
Celkem 793,19 = 793,190   
Celkem 793,19 = 793,190  
Celkem 793,19=793.190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</si>
  <si>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</si>
  <si>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AZ včetně odvozu na skládku     
položka na přímý příkaz TDI</t>
  </si>
  <si>
    <t>87,5+103,05=190,550 [A]   
Celkem 190,55 = 190,550   
Celkem 190,55 = 190,550  
Celkem 190,55=190.550 [B]</t>
  </si>
  <si>
    <t>12573</t>
  </si>
  <si>
    <t>VYKOPÁVKY ZE ZEMNÍKŮ A SKLÁDEK TŘ. I</t>
  </si>
  <si>
    <t>zemina vhodná dle ČSN 736133     
včetně dopravy na místo uložení</t>
  </si>
  <si>
    <t>17110 62,54=62,540 [A]    
17130 235,59=235,590 [B]    
ornice (670,475+1104,53)*0,15=266,251 [C]    
Celkem: A+B+C=564,381 [D]   
Celkem 564,381 = 564,381   
Celkem 564,381 = 564,381  
Celkem 564,381=564.381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</si>
  <si>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</si>
  <si>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41,08+21,46=62,540 [A]   
Celkem 62,54 = 62,540   
Celkem 62,54 = 62,540  
Celkem 62,54=62.540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</si>
  <si>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</si>
  <si>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12373.1 793,19=793,190 [A]    
12373.11 190,55=190,550 [B]    
12110 421,41=421,410 [C]    
Celkem: A+B+C=1 405,150 [D]   
Celkem 1405,15 = 1405,150   
Celkem 1405,15 = 1405,150  
Celkem 1405,15=1 405.150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</si>
  <si>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</si>
  <si>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</si>
  <si>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</si>
  <si>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127,63+107,96=235,590 [A]   
Celkem 235,59 = 235,590   
Celkem 235,59 = 235,590  
Celkem 235,59=235.590 [B]</t>
  </si>
  <si>
    <t>536,38*1,25=670,475 [A]   
Celkem 670,475 = 670,475   
Celkem 670,475 = 670,475  
Celkem 670,475=670.475 [B]</t>
  </si>
  <si>
    <t>položka zahrnuje:     
nutné přemístění ornice z dočasných skládek vzdálených do 50m     
rozprostření ornice v předepsané tloušťce ve svahu přes 1:5</t>
  </si>
  <si>
    <t>18232</t>
  </si>
  <si>
    <t>ROZPROSTŘENÍ ORNICE V ROVINĚ V TL DO 0,15M</t>
  </si>
  <si>
    <t>1104,53=1 104,530 [A]   
Celkem 1104,53 = 1104,530   
Celkem 1104,53 = 1104,530  
Celkem 1104,53=1 104.530 [B]</t>
  </si>
  <si>
    <t>položka zahrnuje:     
nutné přemístění ornice z dočasných skládek vzdálených do 50m     
rozprostření ornice v předepsané tloušťce v rovině a ve svahu do 1:5</t>
  </si>
  <si>
    <t>670,475+1104,53=1 775,005 [A]   
Celkem 1775,005 = 1775,005   
Celkem 1775,005 = 1775,005  
Celkem 1775,005=1 775.005 [B]</t>
  </si>
  <si>
    <t>Zahrnuje dodání předepsané travní směsi, její výsev na ornici, zalévání, první pokosení, to vše bez ohledu na sklon terénu</t>
  </si>
  <si>
    <t>(670,475+1104,53)*4=7 100,020 [A]   
Celkem 7100,02 = 7100,020   
Celkem 7100,02 = 7100,020  
Celkem 7100,02=7 100.020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</si>
  <si>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</si>
  <si>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</si>
  <si>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</si>
  <si>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</si>
  <si>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212025</t>
  </si>
  <si>
    <t>TRATIVODY KOMPLET Z TRUB NEKOV DN DO 100MM, RÝHA TŘ I</t>
  </si>
  <si>
    <t>57,6=57,600 [A]   
Celkem 57,6 = 57,600   
Celkem 57,6 = 57,600  
Celkem 57,6=57.600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</si>
  <si>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</si>
  <si>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3272A1</t>
  </si>
  <si>
    <t>ZDI OPĚR, ZÁRUB, NÁBŘEŽ Z GABIONŮ RUČNĚ ROVNANÝCH, DRÁT O2,2MM, POVRCHOVÁ ÚPRAVA Zn + Al</t>
  </si>
  <si>
    <t>19,22+11,69=30,910 [A]   
Celkem 30,91 = 30,910   
Celkem 30,91 = 30,910  
Celkem 30,91=30.910 [B]</t>
  </si>
  <si>
    <t>- položka zahrnuje dodávku a osazení drátěných košů s výplní lomovým kamenem.     
- gabionové matrace se vykazují v pol.č.2722**.</t>
  </si>
  <si>
    <t>451112</t>
  </si>
  <si>
    <t>PODKL A VÝPLŇ VRSTVY Z DÍLCŮ BETON DO C12/15</t>
  </si>
  <si>
    <t>žlaby 33,7*0,2*0,15=1,011 [A]    
dle VV 2,4=2,400 [B]    
Celkem: A+B=3,411 [C]   
Celkem 3,411 = 3,411   
Celkem 3,411 = 3,411  
Celkem 3,411=3.411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</si>
  <si>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</si>
  <si>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ŠDa 0/32</t>
  </si>
  <si>
    <t>(1433,8+31,2+17,8+10,2)*0,15=223,950 [A]   
Celkem 223,95 = 223,950   
Celkem 223,95 = 223,950  
Celkem 223,95=223.950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</si>
  <si>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</si>
  <si>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</si>
  <si>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t>
  </si>
  <si>
    <t>17,8=17,800 [A]   
Celkem 17,8 = 17,800   
Celkem 17,8 = 17,800  
Celkem 17,8=17.800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</si>
  <si>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</si>
  <si>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1433,8=1 433,800 [A]   
Celkem 1433,8 = 1433,800   
Celkem 1433,8 = 1433,800  
Celkem 1433,8=1 433.800 [B]</t>
  </si>
  <si>
    <t>58261A</t>
  </si>
  <si>
    <t>KRYTY Z BETON DLAŽDIC SE ZÁMKEM BAREV RELIÉF TL 60MM DO LOŽE Z KAM</t>
  </si>
  <si>
    <t>31,2=31,200 [A]   
Celkem 31,2 = 31,200   
Celkem 31,2 = 31,200  
Celkem 31,2=31.200 [B]</t>
  </si>
  <si>
    <t>58271</t>
  </si>
  <si>
    <t>DLÁŽDĚNÉ KRYTY Z DESEK Z KONGLOMER KAMENE DO LOŽE Z KAMENIVA</t>
  </si>
  <si>
    <t>Umělá vodící linie š. 0,4m</t>
  </si>
  <si>
    <t>10,2=10,200 [A]   
Celkem 10,2 = 10,200   
Celkem 10,2 = 10,200  
Celkem 10,2=10.200 [B]</t>
  </si>
  <si>
    <t>9111B1</t>
  </si>
  <si>
    <t>ZÁBRADLÍ SILNIČNÍ SE SVISLOU VÝPLNÍ - DODÁVKA A MONTÁŽ</t>
  </si>
  <si>
    <t>68=68,000 [A]   
Celkem 68 = 68,000   
Celkem 68 = 68,000  
Celkem 68=68.000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</si>
  <si>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</si>
  <si>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917212</t>
  </si>
  <si>
    <t>ZÁHONOVÉ OBRUBY Z BETONOVÝCH OBRUBNÍKŮ ŠÍŘ 80MM</t>
  </si>
  <si>
    <t>do lože C 20/25nXF3</t>
  </si>
  <si>
    <t>686=686,000 [A]   
Celkem 686 = 686,000   
Celkem 686 = 686,000  
Celkem 686=686.000 [B]</t>
  </si>
  <si>
    <t>Položka zahrnuje:     
dodání a pokládku betonových obrubníků o rozměrech předepsaných zadávací dokumentací     
betonové lože i boční betonovou opěrku.</t>
  </si>
  <si>
    <t>93530</t>
  </si>
  <si>
    <t>ŽLABY A RIGOLY MONOLITICKÉ BETONOVÉ</t>
  </si>
  <si>
    <t>Žlabovka š. 200mm</t>
  </si>
  <si>
    <t>20*0,2*0,15=0,600 [A]   
Celkem 0,6 = 0,600   
Celkem 0,6 = 0,600  
Celkem 0,6=0.600 [B]</t>
  </si>
  <si>
    <t>položka zahrnuje:     
- dodání a uložení betonové směsi předepsané kvality do předepsaného tvaru     
- provedení spar (smršťovacích, vkládaných, řezaných)     
- postřiky povrchu (proti odpařování, ochranné)</t>
  </si>
  <si>
    <t>11,09+8,73+13,91=33,730 [A]   
Celkem 33,73 = 33,730   
Celkem 33,73 = 33,730  
Celkem 33,73=33.730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</si>
  <si>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</si>
  <si>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 xml:space="preserve">  SO 15-52-03</t>
  </si>
  <si>
    <t>Přístupové komunikace ( město)</t>
  </si>
  <si>
    <t>SO 15-52-03</t>
  </si>
  <si>
    <t>12373.1 12,36*1,808=22,347 [A]   
Celkem 22,347 = 22,347   
Celkem 22,347 = 22,347  
Celkem 22,347=22.347 [B]</t>
  </si>
  <si>
    <t>11372 19,395*2,4=46,548 [A]   
Celkem 46,548 = 46,548   
Celkem 46,548 = 46,548  
Celkem 46,548=46.548 [B]</t>
  </si>
  <si>
    <t>11318 5,287*2,3=12,160 [A]    
11352 52,68*0,25*0,3*2,3=9,087 [B]    
Celkem: A+B=21,247 [C]   
Celkem 21,247 = 21,247   
Celkem 21,247 = 21,247  
Celkem 21,247=21.247 [B]</t>
  </si>
  <si>
    <t>11332 21,985*1,9=41,772 [B]   
Celkem 41,772 = 41,772   
Celkem 41,772 = 41,772  
Celkem 41,772=41.772 [B]</t>
  </si>
  <si>
    <t>88,11*0,06=5,287 [A]   
Celkem 5,287 = 5,287   
Celkem 5,287 = 5,287  
Celkem 5,287=5.287 [B]</t>
  </si>
  <si>
    <t>podkl vrstvy komunikací 60 mm 102,08*0,06=6,125 [A]    
podkl vrstvy chodníku 180 mm  88,11*0,18=15,860 [B]    
Celkem: A+B=21,985 [C]   
Celkem 21,985 = 21,985   
Celkem 21,985 = 21,985  
Celkem 21,985=21.985 [B]</t>
  </si>
  <si>
    <t>4,4+35,87+12,41=52,680 [A]   
Celkem 52,68 = 52,680   
Celkem 52,68 = 52,680  
Celkem 52,68=52.680 [B]</t>
  </si>
  <si>
    <t>102,08*0,19=19,395 [A]   
Celkem 19,395 = 19,395   
Celkem 19,395 = 19,395  
Celkem 19,395=19.395 [B]</t>
  </si>
  <si>
    <t>včetně odvozu na skládku      
skládkovné 015111</t>
  </si>
  <si>
    <t>12,36=12,360 [A]   
Celkem 12,36 = 12,360   
Celkem 12,36 = 12,360  
Celkem 12,36=12.360 [B]</t>
  </si>
  <si>
    <t>16,52=16,520 [A]   
Celkem 16,52 = 16,520   
Celkem 16,52 = 16,520  
Celkem 16,52=16.520 [B]</t>
  </si>
  <si>
    <t>12373.1 12,36=12,360 [A]   
Celkem 12,36 = 12,360   
Celkem 12,36 = 12,360  
Celkem 12,36=12.360 [B]</t>
  </si>
  <si>
    <t>chodník tl. 150 mm (430,87+12,61+9,24+5,89)*0,15=68,792 [A]    
komunikace tl. 220 mm 1,92*0,22=0,422 [B]    
komunikace tl. 150 mm 1,92*0,15=0,288 [C]    
Celkem: A+B+C=69,502 [D]   
Celkem 69,502 = 69,502   
Celkem 69,502 = 69,502  
Celkem 69,502=69.502 [B]</t>
  </si>
  <si>
    <t>572123</t>
  </si>
  <si>
    <t>INFILTRAČNÍ POSTŘIK Z EMULZE DO 1,0KG/M2</t>
  </si>
  <si>
    <t>0,8 kg/m2</t>
  </si>
  <si>
    <t>1,92=1,920 [A]   
Celkem 1,92 = 1,920   
Celkem 1,92 = 1,920  
Celkem 1,92=1.920 [B]</t>
  </si>
  <si>
    <t>obrus-ložná 1,92=1,920 [A]    
ložná-podkladní 1,92=1,920 [B]    
Celkem: A+B=3,840 [C]   
Celkem 3,84 = 3,840   
Celkem 3,84 = 3,840  
Celkem 3,84=3.840 [B]</t>
  </si>
  <si>
    <t>574E88</t>
  </si>
  <si>
    <t>ASFALTOVÝ BETON PRO PODKLADNÍ VRSTVY ACP 22+, 22S TL. 90MM</t>
  </si>
  <si>
    <t>ACP 22+ 50/70</t>
  </si>
  <si>
    <t>Lemování reliéfní dlažby, kontrastní dlažba</t>
  </si>
  <si>
    <t>9,24+5,89=15,130 [A]   
Celkem 15,13 = 15,130   
Celkem 15,13 = 15,130  
Celkem 15,13=15.130 [B]</t>
  </si>
  <si>
    <t>430,87=430,870 [A]   
Celkem 430,87 = 430,870   
Celkem 430,87 = 430,870  
Celkem 430,87=430.870 [B]</t>
  </si>
  <si>
    <t>12,61=12,610 [A]   
Celkem 12,61 = 12,610   
Celkem 12,61 = 12,610  
Celkem 12,61=12.610 [B]</t>
  </si>
  <si>
    <t>58920</t>
  </si>
  <si>
    <t>VÝPLŇ SPAR MODIFIKOVANÝM ASFALTEM</t>
  </si>
  <si>
    <t>7,7=7,700 [A]   
Celkem 7,7 = 7,700   
Celkem 7,7 = 7,700  
Celkem 7,7=7.700 [B]</t>
  </si>
  <si>
    <t>položka zahrnuje:     
- dodávku předepsaného materiálu     
- vyčištění a výplň spar tímto materiálem</t>
  </si>
  <si>
    <t>8=8,000 [A]   
Celkem 8 = 8,000   
Celkem 8 = 8,000  
Celkem 8=8.000 [B]</t>
  </si>
  <si>
    <t>3,45=3,450 [A]   
Celkem 3,45 = 3,450   
Celkem 3,45 = 3,450  
Celkem 3,45=3.450 [B]</t>
  </si>
  <si>
    <t>919112</t>
  </si>
  <si>
    <t>ŘEZÁNÍ ASFALTOVÉHO KRYTU VOZOVEK TL DO 100MM</t>
  </si>
  <si>
    <t>položka zahrnuje řezání vozovkové vrstvy v předepsané tloušťce, včetně spotřeby vody</t>
  </si>
  <si>
    <t xml:space="preserve">  SO 15-52-04</t>
  </si>
  <si>
    <t>Úprava komunikace a chodníku, železniční přejezd (KSS LK)</t>
  </si>
  <si>
    <t>SO 15-52-04</t>
  </si>
  <si>
    <t>12373.1 53,9*1,808=97,451 [A]    
12373.11 58,65*1,808=106,039 [B]    
Celkem: A+B=203,490 [C]   
Celkem 203,49 = 203,490   
Celkem 203,49 = 203,490  
Celkem 203,49=203.490 [B]</t>
  </si>
  <si>
    <t>11372 13,126*2,4=31,502 [A]   
Celkem 31,502 = 31,502   
Celkem 31,502 = 31,502  
Celkem 31,502=31.502 [B]</t>
  </si>
  <si>
    <t>11318 2,153*2,3=4,952 [A]    
11351 28,55*0,08*0,25*2,3=1,313 [B]    
11352 55,44*0,15*0,3*2,3=5,738 [C]    
Celkem: A+B+C=12,003 [D]   
Celkem 12,003 = 12,003   
Celkem 12,003 = 12,003  
Celkem 12,003=12.003 [B]</t>
  </si>
  <si>
    <t>11332 0,871*1,9=1,655 [A]   
Celkem 1,655 = 1,655   
Celkem 1,655 = 1,655  
Celkem 1,655=1.655 [B]</t>
  </si>
  <si>
    <t>35,89*0,06=2,153 [A]   
Celkem 2,153 = 2,153   
Celkem 2,153 = 2,153  
Celkem 2,153=2.153 [B]</t>
  </si>
  <si>
    <t>tech napojení tl. 20mm 13,4*0,02+tl 90mm 6,7*0,09=0,871 [A]   
Celkem 0,871 = 0,871   
Celkem 0,871 = 0,871  
Celkem 0,871=0.871 [B]</t>
  </si>
  <si>
    <t>28,55=28,550 [A]   
Celkem 28,55 = 28,550   
Celkem 28,55 = 28,550  
Celkem 28,55=28.550 [B]</t>
  </si>
  <si>
    <t>35,27+20,17=55,440 [A]   
Celkem 55,44 = 55,440   
Celkem 55,44 = 55,440  
Celkem 55,44=55.440 [B]</t>
  </si>
  <si>
    <t>Frézování vozovky tl. 80mm     
skládkovné 015130</t>
  </si>
  <si>
    <t>vozovka 143,8*0,08=11,504 [A]    
tech napojení 20,27*0,08=1,622 [B]    
Celkem: A+B=13,126 [C]   
Celkem 13,126 = 13,126   
Celkem 13,126 = 13,126  
Celkem 13,126=13.126 [B]</t>
  </si>
  <si>
    <t>15,75*0,15=2,363 [A]   
Celkem 2,363 = 2,363   
Celkem 2,363 = 2,363  
Celkem 2,363=2.363 [B]</t>
  </si>
  <si>
    <t>53,9=53,900 [A]   
Celkem 53,9 = 53,900   
Celkem 53,9 = 53,900  
Celkem 53,9=53.900 [B]</t>
  </si>
  <si>
    <t>58,65=58,650 [A]   
Celkem 58,65 = 58,650   
Celkem 58,65 = 58,650  
Celkem 58,65=58.650 [B]</t>
  </si>
  <si>
    <t>17110 0,73=0,730 [A]    
17130 51,89=51,890 [B]    
ornice (26,63+31,76)*0,15=8,759 [C]    
Celkem: A+B+C=61,379 [D]   
Celkem 61,379 = 61,379   
Celkem 61,379 = 61,379  
Celkem 61,379=61.379 [B]</t>
  </si>
  <si>
    <t>0,73=0,730 [A]   
Celkem 0,73 = 0,730   
Celkem 0,73 = 0,730  
Celkem 0,73=0.730 [B]</t>
  </si>
  <si>
    <t>ornice 2,363=2,363 [A]    
12373.1 53,9=53,900 [B]    
12373.11 58,65=58,650 [C]    
Celkem: A+B+C=114,913 [D]   
Celkem 114,913 = 114,913   
Celkem 114,913 = 114,913  
Celkem 114,913=114.913 [B]</t>
  </si>
  <si>
    <t>51,89=51,890 [A]   
Celkem 51,89 = 51,890   
Celkem 51,89 = 51,890  
Celkem 51,89=51.890 [B]</t>
  </si>
  <si>
    <t>21,33*1,25=26,663 [A]   
Celkem 26,663 = 26,663   
Celkem 26,663 = 26,663  
Celkem 26,663=26.663 [B]</t>
  </si>
  <si>
    <t>31,76=31,760 [A]   
Celkem 31,76 = 31,760   
Celkem 31,76 = 31,760  
Celkem 31,76=31.760 [B]</t>
  </si>
  <si>
    <t>(26,63+31,76)=58,390 [A]   
Celkem 58,39 = 58,390   
Celkem 58,39 = 58,390  
Celkem 58,39=58.390 [B]</t>
  </si>
  <si>
    <t>(26,63+31,76)*4=233,560 [A]   
Celkem 233,56 = 233,560   
Celkem 233,56 = 233,560  
Celkem 233,56=233.560 [B]</t>
  </si>
  <si>
    <t>33,51=33,510 [A]   
Celkem 33,51 = 33,510   
Celkem 33,51 = 33,510  
Celkem 33,51=33.510 [B]</t>
  </si>
  <si>
    <t>289971</t>
  </si>
  <si>
    <t>OPLÁŠTĚNÍ (ZPEVNĚNÍ) Z GEOTEXTILIE</t>
  </si>
  <si>
    <t>opláštění trativodu</t>
  </si>
  <si>
    <t>2,4*33,51=80,424 [A]   
Celkem 80,424 = 80,424   
Celkem 80,424 = 80,424  
Celkem 80,424=80.424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</si>
  <si>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</si>
  <si>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 tl. 250 mm 143,88*0,25*1,025=36,869 [A]    
komunikace tl. 150 mm 143,88*0,15*1,05=22,661 [B]    
chodník tl. 150 mm (39,21+3,23+1,52)*0,15=6,594 [C]    
Celkem: A+B+C=66,124 [D]   
Celkem 66,124 = 66,124   
Celkem 66,124 = 66,124  
Celkem 66,124=66.124 [B]</t>
  </si>
  <si>
    <t>vozovka 143,88=143,880 [A]    
tech napojení 6,7=6,700 [B]    
Celkem: A+B=150,580 [C]   
Celkem 150,58 = 150,580   
Celkem 150,58 = 150,580  
Celkem 150,58=150.580 [B]</t>
  </si>
  <si>
    <t>vozovka O-L 143,88=143,880 [A]    
L-P 143,88=143,880 [B]    
tech napojení O-L20,27=20,270 [C]    
L-P 20,27*0,66=13,378 [D]    
Celkem: A+B+C+D=321,408 [E]   
Celkem 321,408 = 321,408   
Celkem 321,408 = 321,408  
Celkem 321,408=321.408 [B]</t>
  </si>
  <si>
    <t>vozovka 143,88=143,880 [A]    
tech napojení 20,27=20,270 [B]    
Celkem: A+B=164,150 [C]   
Celkem 164,15 = 164,150   
Celkem 164,15 = 164,150  
Celkem 164,15=164.150 [B]</t>
  </si>
  <si>
    <t>vozovka 143,88=143,880 [A]    
tech napojení 20,27*0,66=13,378 [B]    
Celkem: A+B=157,258 [C]   
Celkem 157,258 = 157,258   
Celkem 157,258 = 157,258  
Celkem 157,258=157.258 [B]</t>
  </si>
  <si>
    <t>vozovka 143,88=143,880 [A]    
tech napojení 20,27*0,33=6,689 [B]    
Celkem: A+B=150,569 [C]   
Celkem 150,569 = 150,569   
Celkem 150,569 = 150,569  
Celkem 150,569=150.569 [B]</t>
  </si>
  <si>
    <t>1,52=1,520 [A]   
Celkem 1,52 = 1,520   
Celkem 1,52 = 1,520  
Celkem 1,52=1.520 [B]</t>
  </si>
  <si>
    <t>39,21=39,210 [A]   
Celkem 39,21 = 39,210   
Celkem 39,21 = 39,210  
Celkem 39,21=39.210 [B]</t>
  </si>
  <si>
    <t>3,23=3,230 [A]   
Celkem 3,23 = 3,230   
Celkem 3,23 = 3,230  
Celkem 3,23=3.230 [B]</t>
  </si>
  <si>
    <t>89,08=89,080 [A]   
Celkem 89,08 = 89,080   
Celkem 89,08 = 89,080  
Celkem 89,08=89.080 [B]</t>
  </si>
  <si>
    <t>63,53=63,530 [A]   
Celkem 63,53 = 63,530   
Celkem 63,53 = 63,530  
Celkem 63,53=63.530 [B]</t>
  </si>
  <si>
    <t>917427</t>
  </si>
  <si>
    <t>CHODNÍKOVÉ OBRUBY Z KAMENNÝCH OBRUBNÍKŮ ŠÍŘ 300MM</t>
  </si>
  <si>
    <t>35+20,51=55,51   
Celkem 55,51 = 55,510   
Celkem 55,51 = 55,510  
Celkem 55,51=55.510 [B]</t>
  </si>
  <si>
    <t>Položka zahrnuje:     
dodání a pokládku kamenných obrubníků o rozměrech předepsaných zadávací dokumentací     
betonové lože i boční betonovou opěrku.</t>
  </si>
  <si>
    <t>9,91=9,910 [A]   
Celkem 9,91 = 9,910   
Celkem 9,91 = 9,910  
Celkem 9,91=9.910 [B]</t>
  </si>
  <si>
    <t>93512</t>
  </si>
  <si>
    <t>ŠTĚRBINOVÉ ŽLABY Z BET DÍLCŮ ŠÍŘ 500MM VÝŠ 400MM</t>
  </si>
  <si>
    <t>11,45=11,450 [A]   
Celkem 11,45 = 11,450   
Celkem 11,45 = 11,450  
Celkem 11,45=11.450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</si>
  <si>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</si>
  <si>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 xml:space="preserve">  SO 15-52-05</t>
  </si>
  <si>
    <t>Úprava komunikace a chodníku, železniční přejezd (město)</t>
  </si>
  <si>
    <t>SO 15-52-05</t>
  </si>
  <si>
    <t>(69,63+58,12)*1,808=230,972 [A]   
Celkem 230,972 = 230,972   
Celkem 230,972 = 230,972  
Celkem 230,972=230.972 [B]</t>
  </si>
  <si>
    <t>11372 12,311*2,4=29,546 [A]   
Celkem 29,546 = 29,546   
Celkem 29,546 = 29,546  
Celkem 29,546=29.546 [B]</t>
  </si>
  <si>
    <t>11318 5,982*2,3=13,759 [A]    
11351 26,48*0,25*0,08*2,3=1,218 [B]    
11352 42,79*0,15*0,3*2,3=4,429 [C]    
Celkem: A+B+C=19,406 [D]   
Celkem 19,406 = 19,406   
Celkem 19,406 = 19,406  
Celkem 19,406=19.406 [B]</t>
  </si>
  <si>
    <t>99,7*0,06=5,982 [A]   
Celkem 5,982 = 5,982   
Celkem 5,982 = 5,982  
Celkem 5,982=5.982 [B]</t>
  </si>
  <si>
    <t>26,48=26,480 [A]   
Celkem 26,48 = 26,480   
Celkem 26,48 = 26,480  
Celkem 26,48=26.480 [B]</t>
  </si>
  <si>
    <t>42,79=42,790 [A]   
Celkem 42,79 = 42,790   
Celkem 42,79 = 42,790  
Celkem 42,79=42.790 [B]</t>
  </si>
  <si>
    <t>Frézování vozovky tl. 80 mm     
skládkovné 015130</t>
  </si>
  <si>
    <t>153,89*0,08=12,311 [A]   
Celkem 12,311 = 12,311   
Celkem 12,311 = 12,311  
Celkem 12,311=12.311 [B]</t>
  </si>
  <si>
    <t>73,9*0,15=11,085 [A]   
Celkem 11,085 = 11,085   
Celkem 11,085 = 11,085  
Celkem 11,085=11.085 [B]</t>
  </si>
  <si>
    <t>69,63=69,630 [A]   
Celkem 69,63 = 69,630   
Celkem 69,63 = 69,630  
Celkem 69,63=69.630 [B]</t>
  </si>
  <si>
    <t>59,12=59,120 [A]   
Celkem 59,12 = 59,120   
Celkem 59,12 = 59,120  
Celkem 59,12=59.120 [B]</t>
  </si>
  <si>
    <t>17130 52,35=52,350 [A]    
17110 1,15=1,150 [B]    
ornice (5,763+6,52)*0,15=1,842 [C]    
Celkem: A+B+C=55,342 [D]   
Celkem 55,342 = 55,342   
Celkem 55,342 = 55,342  
Celkem 55,342=55.342 [B]</t>
  </si>
  <si>
    <t>1,15=1,150 [A]   
Celkem 1,15 = 1,150   
Celkem 1,15 = 1,150  
Celkem 1,15=1.150 [B]</t>
  </si>
  <si>
    <t>ornice 11,085=11,085 [A]    
12373.1 69,63=69,630 [B]    
12373.11 59,12=59,120 [C]    
Celkem: A+B+C=139,835 [D]   
Celkem 139,835 = 139,835   
Celkem 139,835 = 139,835  
Celkem 139,835=139.835 [B]</t>
  </si>
  <si>
    <t>52,35=52,350 [A]   
Celkem 52,35 = 52,350   
Celkem 52,35 = 52,350  
Celkem 52,35=52.350 [B]</t>
  </si>
  <si>
    <t>4,61*1,25=5,763 [A]   
Celkem 5,763 = 5,763   
Celkem 5,763 = 5,763  
Celkem 5,763=5.763 [B]</t>
  </si>
  <si>
    <t>6,52=6,520 [A]   
Celkem 6,52 = 6,520   
Celkem 6,52 = 6,520  
Celkem 6,52=6.520 [B]</t>
  </si>
  <si>
    <t>(5,763+6,52)=12,283 [C]   
Celkem 12,283 = 12,283   
Celkem 12,283 = 12,283  
Celkem 12,283=12.283 [B]</t>
  </si>
  <si>
    <t>(5,763+6,52)*4=49,132 [C]   
Celkem 49,132 = 49,132   
Celkem 49,132 = 49,132  
Celkem 49,132=49.132 [B]</t>
  </si>
  <si>
    <t>37,66=37,660 [A]   
Celkem 37,66 = 37,660   
Celkem 37,66 = 37,660  
Celkem 37,66=37.660 [B]</t>
  </si>
  <si>
    <t>2,4*37,66=90,384 [A]   
Celkem 90,384 = 90,384   
Celkem 90,384 = 90,384  
Celkem 90,384=90.384 [B]</t>
  </si>
  <si>
    <t>465923</t>
  </si>
  <si>
    <t>PŘEDLÁŽDĚNÍ DLAŽBY Z BETON DLAŽDIC</t>
  </si>
  <si>
    <t>14,55=14,550 [A]   
Celkem 14,55 = 14,550   
Celkem 14,55 = 14,550  
Celkem 14,55=14.550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</si>
  <si>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</si>
  <si>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vozovka tl 220 153,89*1,025*0,22=34,702 [A]    
vozovka tl.150 153,89*1,05*0,15=24,238 [B]    
chodník tl 150 mm (109,85+3,47+1,62)*0,15=17,241 [C]    
Celkem: A+B+C=76,181 [D]   
Celkem 76,181 = 76,181   
Celkem 76,181 = 76,181  
Celkem 76,181=76.181 [B]</t>
  </si>
  <si>
    <t>153,89=153,890 [A]   
Celkem 153,89 = 153,890   
Celkem 153,89 = 153,890  
Celkem 153,89=153.890 [B]</t>
  </si>
  <si>
    <t>OV-LV 153,89=153,890 [A]    
LV-PV 153,89=153,890 [B]    
Celkem: A+B=307,780 [C]   
Celkem 307,78 = 307,780   
Celkem 307,78 = 307,780  
Celkem 307,78=307.780 [B]</t>
  </si>
  <si>
    <t>1,62=1,620 [A]   
Celkem 1,62 = 1,620   
Celkem 1,62 = 1,620  
Celkem 1,62=1.620 [B]</t>
  </si>
  <si>
    <t>109,85=109,850 [A]   
Celkem 109,85 = 109,850   
Celkem 109,85 = 109,850  
Celkem 109,85=109.850 [B]</t>
  </si>
  <si>
    <t>3,47=3,470 [A]   
Celkem 3,47 = 3,470   
Celkem 3,47 = 3,470  
Celkem 3,47=3.470 [B]</t>
  </si>
  <si>
    <t>59,48=59,480 [A]   
Celkem 59,48 = 59,480   
Celkem 59,48 = 59,480  
Celkem 59,48=59.480 [B]</t>
  </si>
  <si>
    <t>16,81=16,810 [A]   
Celkem 16,81 = 16,810   
Celkem 16,81 = 16,810  
Celkem 16,81=16.810 [B]</t>
  </si>
  <si>
    <t>12,64=12,640 [A]   
Celkem 12,64 = 12,640   
Celkem 12,64 = 12,640  
Celkem 12,64=12.640 [B]</t>
  </si>
  <si>
    <t xml:space="preserve">  SO 15-52-06</t>
  </si>
  <si>
    <t>Úprava komunikace ul. Nádražní</t>
  </si>
  <si>
    <t>SO 15-52-06</t>
  </si>
  <si>
    <t>NEOCEŇOVAT. Evidenční položka. Položka se oceňuje pouze v SO 90-90    
Zemina (2,0 t/m3)</t>
  </si>
  <si>
    <t>476,29=476.290 [A] 
136,084=136.084 [B] 
68,040=68.040 [C] 
Celkové množství 680.414000=680.414 [D]</t>
  </si>
  <si>
    <t>R015140a</t>
  </si>
  <si>
    <t>NEOCEŇOVAT. Evidenční položka. Položka se oceňuje pouze v SO 90-90    
Betonové konstrukce (2,3 t/m3)</t>
  </si>
  <si>
    <t>93,16*0,25*0,15*2,3=8.035 [A]   
Celkové množství 8.035000=8.035 [B]   
Celkem 8,035 = 8,035   
Celkem 8,035 = 8,035  
Celkem 8,035=8.035 [B]</t>
  </si>
  <si>
    <t>R015140b</t>
  </si>
  <si>
    <t>NEOCEŇOVAT. Evidenční položka. Položka se oceňuje pouze v SO 90-90    
Suť z betonových dlaždic (2,0 t/m3)</t>
  </si>
  <si>
    <t>6,318*2,0=12.636 [A]   
Celkové množství 12.636000=12.636 [B]   
Celkem 12,636 = 12,636   
Celkem 12,636 = 12,636  
Celkem 12,636=12.636 [B]</t>
  </si>
  <si>
    <t>NEOCEŇOVAT. Evidenční položka. Položka se oceňuje pouze v SO 90-90    
Sypké vozovkové vrstvy (1,9 t/m3)</t>
  </si>
  <si>
    <t>88,945*1,9=168.996 [A]   
Celkové množství 168.996000=168.996 [B]   
Celkem 168,996 = 168,996   
Celkem 168,996 = 168,996  
Celkem 168,996=168.996 [B]</t>
  </si>
  <si>
    <t>11317</t>
  </si>
  <si>
    <t>ODSTRAN KRYTU ZPEVNENÝCH PLOCH Z DLAŽEB KOSTEK</t>
  </si>
  <si>
    <t>povinný odkup zhotovitelem</t>
  </si>
  <si>
    <t>110,6*0,1=11.060 [A]   
Celkové množství 11.060000=11.060 [B]   
Celkem 11,06 = 11,060   
Celkem 11,06 = 11,060  
Celkem 11,06=11.060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</si>
  <si>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</si>
  <si>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ODSTRANENÍ KRYTU ZPEVNENÝCH PLOCH Z DLAŽDIC</t>
  </si>
  <si>
    <t>Vč. odvozu na skládku určenou zhototvitelem    
Poplatek za skládku uveden v položce 014102.5</t>
  </si>
  <si>
    <t>105,3*0,06=6.318 [A]   
Celkové množství 6.318000=6.318 [B]   
Celkem 6,318 = 6,318   
Celkem 6,318 = 6,318  
Celkem 6,318=6.318 [B]</t>
  </si>
  <si>
    <t>ODSTRANENÍ PODKLADU ZPEVNENÝCH PLOCH Z KAMENIVA NESTMELENÉHO</t>
  </si>
  <si>
    <t>Vč. odvozu na skládku určenou zhototvitelem    
Poplatek za skládku uveden v položce 014102.2</t>
  </si>
  <si>
    <t>vozovka 890,01*0,06=53.401 [A]   
kamenná dlažba 110,6*0,15=16.590 [B]   
dlaždice 105,3*0,18=18.954 [C]   
Celkové množství 88.945000=88.945 [D]   
Celkem 88,945 = 88,945   
Celkem 88,945 = 88,945  
Celkem 88,945=88.945 [B]</t>
  </si>
  <si>
    <t>ODSTRANENÍ CHODNÍKOVÝCH A SILNICNÍCH OBRUBNÍKU BETONOVÝCH</t>
  </si>
  <si>
    <t>Vč. odvozu na skládku určenou zhototvitelem    
Poplatek za skládku uveden v položce 014102.4</t>
  </si>
  <si>
    <t>93,16=93.160 [A]   
Celkové množství 93.160000=93.160 [B]   
Celkem 93,16 = 93,160   
Celkem 93,16 = 93,160  
Celkem 93,16=93.160 [B]</t>
  </si>
  <si>
    <t>FRÉZOVÁNÍ ZPEVNENÝCH PLOCH ASFALTOVÝCH</t>
  </si>
  <si>
    <t>890,01*0,19=169.102 [A]   
Celkové množství 169.102000=169.102 [B]   
Celkem 169,102 = 169,102   
Celkem 169,102 = 169,102  
Celkem 169,102=169.102 [B]</t>
  </si>
  <si>
    <t>ODKOP PRO SPOD STAVBU SILNIC A ŽELEZNIC TR. I</t>
  </si>
  <si>
    <t>Vč. odvozu na skládku určenou zhototvitelem    
Uložení v položce 17120    
Poplatek za skládku uveden v položce 014102.1a</t>
  </si>
  <si>
    <t>Vozovka 890,01*0,34*0,7=211.822 [A]   
Kamenná dlažba 110,6*0,34*0,7=26.323 [B]   
Celkové množství 238.145000=238.145 [C]   
Celkem 238,145 = 238,145   
Celkem 238,145 = 238,145  
Celkem 238,145=238.145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</si>
  <si>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</si>
  <si>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12383</t>
  </si>
  <si>
    <t>ODKOP PRO SPOD STAVBU SILNIC A ŽELEZNIC TR. II</t>
  </si>
  <si>
    <t>Vč. odvozu na skládku určenou zhototvitelem    
Uložení v položce 17120    
Poplatek za skládku uveden v položce 014102.1b</t>
  </si>
  <si>
    <t>Vozovka 890,01*0,34*0,2=60.521 [A]   
Kamenná dlažba 110,6*0,34*0,2=7.521 [B]   
Celkové množství 68.042000=68.042 [C]   
Celkem 68,042 = 68,042   
Celkem 68,042 = 68,042  
Celkem 68,042=68.042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</si>
  <si>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eventuelne nutné druhotné rozpojení odstrelené horniny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</si>
  <si>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12393</t>
  </si>
  <si>
    <t>ODKOP PRO SPOD STAVBU SILNIC A ŽELEZNIC TR. III</t>
  </si>
  <si>
    <t>Vč. odvozu na skládku určenou zhototvitelem    
Uložení v položce 17120    
Poplatek za skládku uveden v položce 014102.1c</t>
  </si>
  <si>
    <t>Vozovka 890,01*0,34*0,1=30.260 [A]   
Kamenná dlažba 110,6*0,34*0,1=3.760 [B]   
Celkové množství 34.020000=34.020 [C]   
Celkem 34,02 = 34,020   
Celkem 34,02 = 34,020  
Celkem 34,02=34.020 [B]</t>
  </si>
  <si>
    <t>ULOŽENÍ SYPANINY DO NÁSYPU A NA SKLÁDKY BEZ ZHUTNENÍ</t>
  </si>
  <si>
    <t>12373 238,145=238.145 [A]   
12383 68,042=68.042 [B]   
12393 34,02=34.020 [C]   
Celkové množství 340.207000=340.207 [D]   
Celkem 340,207 = 340,207   
Celkem 340,207 = 340,207  
Celkem 340,207=340.207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</si>
  <si>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</si>
  <si>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</si>
  <si>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24,8=24.800 [A]   
Celkové množství 24.800000=24.800 [B]   
Celkem 24,8 = 24,800   
Celkem 24,8 = 24,800  
Celkem 24,8=24.800 [B]</t>
  </si>
  <si>
    <t>položka zahrnuje:    
nutné premístení ornice z docasných skládek vzdálených do 50m    
rozprostrení ornice v predepsané tlouštce v rovine a ve svahu do 1:5</t>
  </si>
  <si>
    <t>ZALOŽENÍ TRÁVNÍKU RUCNÍM VÝSEVEM</t>
  </si>
  <si>
    <t>Zahrnuje dodání predepsané travní smesi, její výsev na ornici, zalévání, první pokosení, to vše bez ohledu na sklon terénu</t>
  </si>
  <si>
    <t>21264</t>
  </si>
  <si>
    <t>TRATIVODY KOMPLET Z TRUB Z PLAST HMOT DN DO 200MM</t>
  </si>
  <si>
    <t>119,37=119.370 [A]   
Celkem 119,37 = 119,370   
Celkem 119,37 = 119,370  
Celkem 119,37=119.370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</si>
  <si>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</si>
  <si>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OPLÁŠTENÍ (ZPEVNENÍ) Z GEOTEXTILIE</t>
  </si>
  <si>
    <t>119,37*2,4=286.488 [A]   
Celkové množství 286.488000=286.488 [B]   
Celkem 286,488 = 286,488   
Celkem 286,488 = 286,488  
Celkem 286,488=286.488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</si>
  <si>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</si>
  <si>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56110</t>
  </si>
  <si>
    <t>PODKLADNÍ BETON</t>
  </si>
  <si>
    <t>Ostrůvek 51,6*0,1=5.160 [A]   
Celkové množství 5.160000=5.160 [B]   
Celkem 5,16 = 5,160   
Celkem 5,16 = 5,160  
Celkem 5,16=5.160 [B]</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</si>
  <si>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nezahrnuje postriky, nátery    
- nezahrnuje úpravu povrchu krytu</t>
  </si>
  <si>
    <t>56310</t>
  </si>
  <si>
    <t>VOZOVKOVÉ VRSTVY Z MECHANICKY ZPEVNENÉHO KAMENIVA</t>
  </si>
  <si>
    <t>Příčný práh 82,2*0,22=18.084 [A]   
BUS záliv 126,1*0,22=27.742 [B]   
Přejizdný ostrůvek 35,01*0,22=7.702 [C]   
Celkové množství 53.528000=53.528 [D]   
Celkem 53,528 = 53,528   
Celkem 53,528 = 53,528  
Celkem 53,528=53.528 [B]</t>
  </si>
  <si>
    <t>- dodání kameniva predepsané kvality a zrnitosti    
- rozprostrení a zhutnení vrstvy v predepsané tlouštce    
- zrízení vrstvy bez rozlišení šírky, pokládání vrstvy po etapách    
- nezahrnuje postriky, nátery</t>
  </si>
  <si>
    <t>VOZOVKOVÉ VRSTVY ZE ŠTERKODRTI</t>
  </si>
  <si>
    <t>Vozovka 762,1*0,22=167.662 [A]   
Vozovka 780,7*0,15=117.105 [B]   
BUS Záliv 129,2*0,25=32.300 [C]   
Příčný práh 84,2*0,25=21.050 [D]   
Chodník (21,5+16,9+7,3+6)*0,15=7.755 [E]   
Celkové množství 345.872000=345.872 [F]   
Celkem 345,872 = 345,872   
Celkem 345,872 = 345,872  
Celkem 345,872=345.872 [B]</t>
  </si>
  <si>
    <t>INFILTRACNÍ POSTRIK Z EMULZE DO 1,0KG/M2</t>
  </si>
  <si>
    <t>743,52=743.520 [A]   
Celkové množství 743.520000=743.520 [B]   
Celkem 743,52 = 743,520   
Celkem 743,52 = 743,520  
Celkem 743,52=743.520 [B]</t>
  </si>
  <si>
    <t>- dodání všech predepsaných materiálu pro postriky v predepsaném množství    
- provedení dle predepsaného technologického predpisu    
- zrízení vrstvy bez rozlišení šírky, pokládání vrstvy po etapách    
- úpravu napojení, ukoncení</t>
  </si>
  <si>
    <t>SPOJOVACÍ POSTRIK Z EMULZE DO 0,5KG/M2</t>
  </si>
  <si>
    <t>Vozovka ACO 743,52=743.520 [A]   
Vozovka ACL 743,52=743.520 [B]   
Tech. napojení 16,16+10,7=26.860 [C]   
Celkové množství 1513.900000=1 513.900 [D]   
Celkem 1513,9 = 1513,900   
Celkem 1513,9 = 1513,900  
Celkem 1513,9=1 513.900 [B]</t>
  </si>
  <si>
    <t>Vozovka 743,5=743.500 [A]   
Tech. napojení 16,16=16.160 [B]   
Celkové množství 759.660000=759.660 [C]   
Celkem 759,66 = 759,660   
Celkem 759,66 = 759,660  
Celkem 759,66=759.660 [B]</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</si>
  <si>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</si>
  <si>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Vozovka 743,52=743.520 [A]   
Tech. napojení 10,7=10.700 [B]   
Celkové množství 754.220000=754.220 [C]   
Celkem 754,22 = 754,220   
Celkem 754,22 = 754,220  
Celkem 754,22=754.220 [B]</t>
  </si>
  <si>
    <t>Vozovka 743,52=743.520 [A]   
Tech. napojení 5,3=5.300 [B]   
Celkové množství 748.820000=748.820 [C]   
Celkem 748,82 = 748,820   
Celkem 748,82 = 748,820  
Celkem 748,82=748.820 [B]</t>
  </si>
  <si>
    <t>58212</t>
  </si>
  <si>
    <t>DLÁŽDENÉ KRYTY Z VELKÝCH KOSTEK DO LOŽE Z MC</t>
  </si>
  <si>
    <t>BUS Záliv 123,1=123.100 [A]   
Příčný práh 80,2=80.200 [B]   
Ostrůvek 51,6=51.600 [C]   
Přejizdný ostrůvek 35,01=35.010 [D]   
Celkové množství 289.910000=289.910 [E]   
Celkem 289,91 = 289,910   
Celkem 289,91 = 289,910  
Celkem 289,91=289.910 [B]</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</si>
  <si>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</si>
  <si>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21,6=21.600 [A]   
Celkové množství 21.600000=21.600 [B]   
Celkem 21,6 = 21,600   
Celkem 21,6 = 21,600  
Celkem 21,6=21.600 [B]</t>
  </si>
  <si>
    <t>Dlažba pro lemování reliéfní dlažby</t>
  </si>
  <si>
    <t>7,3=7.300 [A]   
Celkové množství 7.300000=7.300 [B]   
Celkem 7,3 = 7,300   
Celkem 7,3 = 7,300  
Celkem 7,3=7.300 [B]</t>
  </si>
  <si>
    <t>582614</t>
  </si>
  <si>
    <t>KRYTY Z BETON DLAŽDIC SE ZÁMKEM BAREV TL 60MM DO LOŽE Z KAM</t>
  </si>
  <si>
    <t>6=6.000 [A]   
Celkové množství 6.000000=6.000 [B]   
Celkem 6 = 6,000   
Celkem 6 = 6,000  
Celkem 6=6.000 [B]</t>
  </si>
  <si>
    <t>16,9=16.900 [A]   
Celkové množství 16.900000=16.900 [B]   
Celkem 16,9 = 16,900   
Celkem 16,9 = 16,900  
Celkem 16,9=16.900 [B]</t>
  </si>
  <si>
    <t>587206</t>
  </si>
  <si>
    <t>PREDLÁŽDENÍ KRYTU Z BETONOVÝCH DLAŽDIC SE ZÁMKEM</t>
  </si>
  <si>
    <t>50,2=50.200 [A]   
Celkové množství 50.200000=50.200 [B]   
Celkem 50,2 = 50,200   
Celkem 50,2 = 50,200  
Celkem 50,2=50.200 [B]</t>
  </si>
  <si>
    <t>- pod pojmem *predláždení* se rozumí rozebrání stávající dlažby a pokládka dlažby ze stávajícího dlažebního materiálu (bez dodávky nového)    
- zahrnuje nezbytnou manipulaci s tímto materiálem (nakládání, doprava, složení, ocištení)    
- dodání a rozprostrení materiálu pro lože a jeho tlouštku predepsanou dokumentací a pro predepsanou výpln spar    
- eventuelní doplnení plochy s použitím nového materiálu se vykazuje v položce c.582</t>
  </si>
  <si>
    <t>58910</t>
  </si>
  <si>
    <t>VÝPLN SPAR ASFALTEM</t>
  </si>
  <si>
    <t>191,65+40+17=248.650 [A]   
Celkové množství 248.650000=248.650 [B]   
Celkem 248,65 = 248,650   
Celkem 248,65 = 248,650  
Celkem 248,65=248.650 [B]</t>
  </si>
  <si>
    <t>položka zahrnuje:    
- dodávku predepsaného materiálu    
- vycištení a výpln spar tímto materiálem</t>
  </si>
  <si>
    <t>Přípojky UV 16,3=16.300 [A]   
Celkové množství 16.300000=16.300 [B]   
Celkem 16,3 = 16,300   
Celkem 16,3 = 16,300  
Celkem 16,3=16.300 [B]</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</si>
  <si>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</si>
  <si>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89921</t>
  </si>
  <si>
    <t>VÝŠKOVÁ ÚPRAVA POKLOPU</t>
  </si>
  <si>
    <t>4=4.000 [A]   
Celkové množství 4.000000=4.000 [B]   
Celkem 4 = 4,000   
Celkem 4 = 4,000  
Celkem 4=4.000 [B]</t>
  </si>
  <si>
    <t>- položka výškové úpravy zahrnuje všechny nutné práce a materiály pro zvýšení nebo snížení zarízení (vcetne nutné úpravy stávajícího povrchu vozovky nebo chodníku).</t>
  </si>
  <si>
    <t>VÝŠKOVÁ ÚPRAVA MRÍŽÍ</t>
  </si>
  <si>
    <t>2=2.000 [A]   
Celkové množství 2.000000=2.000 [B]   
Celkem 2 = 2,000   
Celkem 2 = 2,000  
Celkem 2=2.000 [B]</t>
  </si>
  <si>
    <t>914131</t>
  </si>
  <si>
    <t>DOPRAVNÍ ZNACKY ZÁKLADNÍ VELIKOSTI OCELOVÉ FÓLIE TR 2 - DODÁVKA A MONTÁŽ</t>
  </si>
  <si>
    <t>17=17.000 [A]   
Celkové množství 17.000000=17.000 [B]   
Celkem 17 = 17,000   
Celkem 17 = 17,000  
Celkem 17=17.000 [B]</t>
  </si>
  <si>
    <t>položka zahrnuje:    
- dodávku a montáž znacek v požadovaném provedení</t>
  </si>
  <si>
    <t>914132</t>
  </si>
  <si>
    <t>DOPRAVNÍ ZNACKY ZÁKLADNÍ VELIKOSTI OCELOVÉ FÓLIE TR 2 - MONTÁŽ S PREMÍSTENÍM</t>
  </si>
  <si>
    <t>3=3.000 [A]   
Celkové množství 3.000000=3.000 [B]   
Celkem 3 = 3,000   
Celkem 3 = 3,000  
Celkem 3=3.000 [B]</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</si>
  <si>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</si>
  <si>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</si>
  <si>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</si>
  <si>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14=14.000 [A]   
Celkové množství 14.000000=14.000 [B]   
Celkem 14 = 14,000   
Celkem 14 = 14,000  
Celkem 14=14.000 [B]</t>
  </si>
  <si>
    <t>Položka zahrnuje odstranení, demontáž a odklizení materiálu s odvozem na predepsané místo</t>
  </si>
  <si>
    <t>Uchovat pro zpětnou montáž</t>
  </si>
  <si>
    <t>9=9.000 [A]   
Celkové množství 9.000000=9.000 [B]   
Celkem 9 = 9,000   
Celkem 9 = 9,000  
Celkem 9=9.000 [B]</t>
  </si>
  <si>
    <t>SLOUPKY A STOJKY DOPRAVNÍCH ZNACEK Z OCEL TRUBEK DO PATKY - DODÁVKA A MONTÁŽ</t>
  </si>
  <si>
    <t>15=15.000 [A]   
Celkové množství 15.000000=15.000 [B]   
Celkem 15 = 15,000   
Celkem 15 = 15,000  
Celkem 15=15.000 [B]</t>
  </si>
  <si>
    <t>položka zahrnuje:    
- sloupky a upevnovací zarízení vcetne jejich osazení (betonová patka, zemní práce)</t>
  </si>
  <si>
    <t>914923</t>
  </si>
  <si>
    <t>SLOUPKY A STOJKY DZ Z OCEL TRUBEK DO PATKY DEMONTÁŽ</t>
  </si>
  <si>
    <t>povinný odkup zhototvitelem</t>
  </si>
  <si>
    <t>10=10.000 [A]   
Celkové množství 10.000000=10.000 [B]   
Celkem 10 = 10,000   
Celkem 10 = 10,000  
Celkem 10=10.000 [B]</t>
  </si>
  <si>
    <t>915111</t>
  </si>
  <si>
    <t>VODOROVNÉ DOPRAVNÍ ZNACENÍ BARVOU HLADKÉ - DODÁVKA A POKLÁDKA</t>
  </si>
  <si>
    <t>žlutá</t>
  </si>
  <si>
    <t>V12c 22*0,125=2.750 [A]   
Celkové množství 2.750000=2.750 [B]   
Celkem 2,75 = 2,750   
Celkem 2,75 = 2,750  
Celkem 2,75=2.750 [B]</t>
  </si>
  <si>
    <t>položka zahrnuje:    
- dodání a pokládku náterového materiálu (merí se pouze natíraná plocha)    
- predznacení a reflexní úpravu</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</si>
  <si>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</si>
  <si>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915211</t>
  </si>
  <si>
    <t>VODOROVNÉ DOPRAVNÍ ZNACENÍ PLASTEM HLADKÉ - DODÁVKA A POKLÁDKA</t>
  </si>
  <si>
    <t>V12c 20*0,125=2.500 [A]   
Celkové množství 2.500000=2.500 [B]   
Celkem 2,5 = 2,500   
Celkem 2,5 = 2,500  
Celkem 2,5=2.500 [B]</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</si>
  <si>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</si>
  <si>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915214</t>
  </si>
  <si>
    <t>VODOR DOPRAV ZNAC PLASTEM HLADKÉ - ODSTRANENÍ BROUŠENÍM</t>
  </si>
  <si>
    <t>V7a 40=40.000 [A]   
V13 11,7=11.700 [B]   
Celkové množství 51.700000=51.700 [C]   
Celkem 51,7 = 51,700   
Celkem 51,7 = 51,700  
Celkem 51,7=51.700 [B]</t>
  </si>
  <si>
    <t>zahrnuje odstranení znacení predepsaným zpusobem provedení a odklizení vzniklé suti</t>
  </si>
  <si>
    <t>91551</t>
  </si>
  <si>
    <t>VODOROVNÉ DOPRAVNÍ ZNACENÍ - PREDEM PRIPRAVENÉ SYMBOLY</t>
  </si>
  <si>
    <t>Šipky na příčném prahu 18=18.000 [A]   
Vozíčkář 1=1.000 [B]   
Celkové množství 19.000000=19.000 [C]   
Celkem 19 = 19,000   
Celkem 19 = 19,000  
Celkem 19=19.000 [B]</t>
  </si>
  <si>
    <t>položka zahrnuje:    
- dodání a pokládku predepsaného symbolu    
- zahrnuje predznacení a reflexní úpravu</t>
  </si>
  <si>
    <t>91552</t>
  </si>
  <si>
    <t>VODOR DOPRAV ZNAC - PÍSMENA</t>
  </si>
  <si>
    <t>BUS 18=18.000 [A]   
Celkové množství 18.000000=18.000 [B]   
Celkem 18 = 18,000   
Celkem 18 = 18,000  
Celkem 18=18.000 [B]</t>
  </si>
  <si>
    <t>položka zahrnuje:    
- dodání a pokládku náterového materiálu    
- predznacení a reflexní úpravu</t>
  </si>
  <si>
    <t>91725</t>
  </si>
  <si>
    <t>NÁSTUPIŠTNÍ OBRUBNÍKY BETONOVÉ</t>
  </si>
  <si>
    <t>v=160mm 17=17.000 [A]   
Celkové množství 17.000000=17.000 [B]   
Celkem 17 = 17,000   
Celkem 17 = 17,000  
Celkem 17=17.000 [B]</t>
  </si>
  <si>
    <t>Položka zahrnuje:    
dodání a pokládku betonových obrubníku o rozmerech predepsaných zadávací dokumentací    
betonové lože i bocní betonovou operku.</t>
  </si>
  <si>
    <t>v=240mm 40=40.000 [A]   
Celkové množství 40.000000=40.000 [B]   
Celkem 40 = 40,000   
Celkem 40 = 40,000  
Celkem 40=40.000 [B]</t>
  </si>
  <si>
    <t>917424</t>
  </si>
  <si>
    <t>CHODNÍKOVÉ OBRUBY Z KAMENNÝCH OBRUBNÍKU ŠÍR 150MM</t>
  </si>
  <si>
    <t>191,65=191.650 [A]   
Celkové množství 191.650000=191.650 [B]   
Celkem 191,65 = 191,650   
Celkem 191,65 = 191,650  
Celkem 191,65=191.650 [B]</t>
  </si>
  <si>
    <t>Položka zahrnuje:    
dodání a pokládku kamenných obrubníku o rozmerech predepsaných zadávací dokumentací    
betonové lože i bocní betonovou operku.</t>
  </si>
  <si>
    <t>CHODNÍKOVÉ OBRUBY Z KAMENNÝCH OBRUBNÍKU ŠÍR 300MM</t>
  </si>
  <si>
    <t>45,6=45.600 [A]   
Celkové množství 45.600000=45.600 [B]   
Celkem 45,6 = 45,600   
Celkem 45,6 = 45,600  
Celkem 45,6=45.600 [B]</t>
  </si>
  <si>
    <t>919114</t>
  </si>
  <si>
    <t>REZÁNÍ ASFALTOVÉHO KRYTU VOZOVEK TL DO 200MM</t>
  </si>
  <si>
    <t>122,6=122.600 [A]   
Celkové množství 122.600000=122.600 [B]   
Celkem 122,6 = 122,600   
Celkem 122,6 = 122,600  
Celkem 122,6=122.600 [B]</t>
  </si>
  <si>
    <t>položka zahrnuje rezání vozovkové vrstvy v predepsané tlouštce, vcetne spotreby vody</t>
  </si>
  <si>
    <t>96688R</t>
  </si>
  <si>
    <t>VYBOURÁNÍ LAPOLŮ KOMPLETNÍCH</t>
  </si>
  <si>
    <t>položka zahrnuje:    
- kompletní bourací práce vcetne nezbytného rozsahu zemních prací,    
- veškerou manipulaci s vybouranou sutí a hmotami vcetne uložení na skládku,    
- veškeré další práce plynoucí z technologického predpisu a z platných predpisu,    
nezahrnuje poplatek za skládku, který se vykazuje v položce 0141** (s výjimkou malého množství bouraného materiálu, kde je možné poplatek zahrnout do jednotkové ceny bourání – tento fakt musí být uveden v doplnujícím textu k položce)</t>
  </si>
  <si>
    <t xml:space="preserve">  SO 15-52-07</t>
  </si>
  <si>
    <t>Obratiště autobusů</t>
  </si>
  <si>
    <t>SO 15-52-07</t>
  </si>
  <si>
    <t>POL 12373+11130 448,1*2,0+1559,9*0,15=1 130.185 [B] 
POL 12380 139,4*2,0=278.800 [C] 
POL 12393 69,8*2,0=139.600 [A] 
Celkové množství 1548.585000=1 548.585 [D]</t>
  </si>
  <si>
    <t>8*0,25*0,15*2,3+4*0,25*0,08*2,3=0.874 [A]   
Celkové množství 0.874000=0.874 [B]   
Celkem 0,874 = 0,874   
Celkem 0,874 = 0,874  
Celkem 0,874=0.874 [B]</t>
  </si>
  <si>
    <t>5,73*2,0=11.460 [A]   
Celkové množství 11.460000=11.460 [B]   
Celkem 11,46 = 11,460   
Celkem 11,46 = 11,460  
Celkem 11,46=11.460 [B]</t>
  </si>
  <si>
    <t>27,372*1,9=52.007 [A]   
Celkové množství 52.007000=52.007 [B]   
Celkem 52,007 = 52,007   
Celkem 52,007 = 52,007  
Celkem 52,007=52.007 [B]</t>
  </si>
  <si>
    <t>11130</t>
  </si>
  <si>
    <t>SEJMUTÍ DRNU</t>
  </si>
  <si>
    <t>1559,9=1 559.900 [A]   
Celkové množství 1559.900000=1 559.900 [B]   
Celkem 1559,9 = 1559,900   
Celkem 1559,9 = 1559,900  
Celkem 1559,9=1 559.900 [B]</t>
  </si>
  <si>
    <t>vcetne vodorovné dopravy  a uložení na skládku</t>
  </si>
  <si>
    <t>95,5*0,06=5.730 [A]   
Celkové množství 5.730000=5.730 [B]   
Celkem 5,73 = 5,730   
Celkem 5,73 = 5,730  
Celkem 5,73=5.730 [B]</t>
  </si>
  <si>
    <t>vozovka 169,7*0,06=10.182 [A]   
chodník 95,5*0,18=17.190 [B]   
Celkové množství 27.372000=27.372 [C]   
Celkem 27,372 = 27,372   
Celkem 27,372 = 27,372  
Celkem 27,372=27.372 [B]</t>
  </si>
  <si>
    <t>8+4=12.000 [A]   
Celkové množství 12.000000=12.000 [B]   
Celkem 12 = 12,000   
Celkem 12 = 12,000  
Celkem 12=12.000 [B]</t>
  </si>
  <si>
    <t>169,7*0,19=32.243 [A]   
Celkové množství 32.243000=32.243 [B]   
Celkem 32,243 = 32,243   
Celkem 32,243 = 32,243  
Celkem 32,243=32.243 [B]</t>
  </si>
  <si>
    <t>447,7+40,4=488.100 [A]   
Celkové množství 488.100000=488.100 [B]   
Celkem 488,1 = 488,100   
Celkem 488,1 = 488,100  
Celkem 488,1=488.100 [B]</t>
  </si>
  <si>
    <t>127,9+11,5=139.400 [A]   
Celkové množství 139.400000=139.400 [B]   
Celkem 139,4 = 139,400   
Celkem 139,4 = 139,400  
Celkem 139,4=139.400 [B]</t>
  </si>
  <si>
    <t>64+5,8=69.800 [A]   
Celkové množství 69.800000=69.800 [B]   
Celkem 69,8 = 69,800   
Celkem 69,8 = 69,800  
Celkem 69,8=69.800 [B]</t>
  </si>
  <si>
    <t>12373 488,1=488.100 [A]   
12383 139,4=139.400 [B]   
12393 69,8=69.800 [C]   
Celkové množství 697.300000=697.300 [D]   
Celkem 697,3 = 697,300   
Celkem 697,3 = 697,300  
Celkem 697,3=697.300 [B]</t>
  </si>
  <si>
    <t>ROZPROSTRENÍ ORNICE VE SVAHU V TL DO 0,15M</t>
  </si>
  <si>
    <t>30,5=30.500 [A]   
Celkové množství 30.500000=30.500 [B]   
Celkem 30,5 = 30,500   
Celkem 30,5 = 30,500  
Celkem 30,5=30.500 [B]</t>
  </si>
  <si>
    <t>položka zahrnuje:    
nutné premístení ornice z docasných skládek vzdálených do 50m    
rozprostrení ornice v predepsané tlouštce ve svahu pres 1:5</t>
  </si>
  <si>
    <t>262,9=262.900 [A]   
Celkové množství 262.900000=262.900 [B]   
Celkem 262,9 = 262,900   
Celkem 262,9 = 262,900  
Celkem 262,9=262.900 [B]</t>
  </si>
  <si>
    <t>293,4=293.400 [A]   
Celkové množství 293.400000=293.400 [B]   
Celkem 293,4 = 293,400   
Celkem 293,4 = 293,400  
Celkem 293,4=293.400 [B]</t>
  </si>
  <si>
    <t>90,6=90.600 [A]   
Celkové množství 90.600000=90.600 [B]   
Celkem 90,6 = 90,600   
Celkem 90,6 = 90,600  
Celkem 90,6=90.600 [B]</t>
  </si>
  <si>
    <t>Trativod 217,3=217.300 [A]   
pod silniční panely 41,4=41.400 [B]   
Celkové množství 258.700000=258.700 [C]   
Celkem 258,7 = 258,700   
Celkem 258,7 = 258,700  
Celkem 258,7=258.700 [B]</t>
  </si>
  <si>
    <t>Vozovka 1374,4*0,22=302.368 [A]   
Vozovka 1407,9*0,15=211.185 [B]   
rampa ze ŠD 5,4=5.400 [C]   
Chodník (126,9+10,6+18,26)*0,15=23.364 [D]   
Celkové množství 542.317000=542.317 [E]   
Celkem 542,317 = 542,317   
Celkem 542,317 = 542,317  
Celkem 542,317=542.317 [B]</t>
  </si>
  <si>
    <t>1340,9=1 340.900 [A]   
Celkové množství 1340.900000=1 340.900 [B]   
Celkem 1340,9 = 1340,900   
Celkem 1340,9 = 1340,900  
Celkem 1340,9=1 340.900 [B]</t>
  </si>
  <si>
    <t>Vozovka ACO 1340,9=1 340.900 [A]   
Vozovka ACL 1340,9=1 340.900 [B]   
Celkové množství 2681.800000=2 681.800 [C]   
Celkem 2681,8 = 2681,800   
Celkem 2681,8 = 2681,800  
Celkem 2681,8=2 681.800 [B]</t>
  </si>
  <si>
    <t>Vozovka 1340,9=1 340.900 [A]   
Celkové množství 1340.900000=1 340.900 [B]   
Celkem 1340,9 = 1340,900   
Celkem 1340,9 = 1340,900  
Celkem 1340,9=1 340.900 [B]</t>
  </si>
  <si>
    <t>126,9=126.900 [A]   
Celkové množství 126.900000=126.900 [B]   
Celkem 126,9 = 126,900   
Celkem 126,9 = 126,900  
Celkem 126,9=126.900 [B]</t>
  </si>
  <si>
    <t>10,6=10.600 [A]   
Celkové množství 10.600000=10.600 [B]   
Celkem 10,6 = 10,600   
Celkem 10,6 = 10,600  
Celkem 10,6=10.600 [B]</t>
  </si>
  <si>
    <t>18,26=18.260 [A]   
Celkové množství 18.260000=18.260 [B]   
Celkem 18,26 = 18,260   
Celkem 18,26 = 18,260  
Celkem 18,26=18.260 [B]</t>
  </si>
  <si>
    <t>58302</t>
  </si>
  <si>
    <t>KRYT ZE SINICNÍCH DÍLCU (PANELU) TL 180MM</t>
  </si>
  <si>
    <t>48,09=48.090 [A]   
Celkové množství 48.090000=48.090 [B]   
Celkem 48,09 = 48,090   
Celkem 48,09 = 48,090  
Celkem 48,09=48.090 [B]</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</si>
  <si>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</si>
  <si>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4,6=4.600 [A]   
Celkové množství 4.600000=4.600 [B]   
Celkem 4,6 = 4,600   
Celkem 4,6 = 4,600  
Celkem 4,6=4.600 [B]</t>
  </si>
  <si>
    <t>339,6=339.600 [A]   
Celkové množství 339.600000=339.600 [B]   
Celkem 339,6 = 339,600   
Celkem 339,6 = 339,600  
Celkem 339,6=339.600 [B]</t>
  </si>
  <si>
    <t>9111A1</t>
  </si>
  <si>
    <t>ZÁBRADLÍ SILNICNÍ S VODOR MADLY - DODÁVKA A MONTÁŽ</t>
  </si>
  <si>
    <t>Dvoumadlové zábradlí autobusových zastávek, kotveny do silničních panelů</t>
  </si>
  <si>
    <t>29,4=29.400 [A]   
Celkové množství 29.400000=29.400 [B]   
Celkem 29,4 = 29,400   
Celkem 29,4 = 29,400  
Celkem 29,4=29.400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</si>
  <si>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</si>
  <si>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</si>
  <si>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</si>
  <si>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Povinný odkup zhotovitelem</t>
  </si>
  <si>
    <t>položka zahrnuje:    
- demontáž a odstranení zarízení    
- jeho odvoz na predepsané místo</t>
  </si>
  <si>
    <t>Provizorní označníky zastávek</t>
  </si>
  <si>
    <t>Demontáž provizorních označníků zastávek    
povinný odkup zhotovitelem</t>
  </si>
  <si>
    <t>Žlutá</t>
  </si>
  <si>
    <t>Koridory 48,09=48.090 [A]   
V11a 28,9=28.900 [B]   
Celkové množství 76.990000=76.990 [C]   
Celkem 76,99 = 76,990   
Celkem 76,99 = 76,990  
Celkem 76,99=76.990 [B]</t>
  </si>
  <si>
    <t>V7 1=1.000 [A]   
Celkové množství 1.000000=1.000 [B]   
Celkem 1 = 1,000   
Celkem 1 = 1,000  
Celkem 1=1.000 [B]</t>
  </si>
  <si>
    <t>915114</t>
  </si>
  <si>
    <t>VODOR DOPRAV ZNAC BARVOU HLADKÉ - ODSTRANENÍ BROUŠENÍM</t>
  </si>
  <si>
    <t>V7a 14=14.000 [A]   
Celkové množství 14.000000=14.000 [B]   
Celkem 14 = 14,000   
Celkem 14 = 14,000  
Celkem 14=14.000 [B]</t>
  </si>
  <si>
    <t>915321</t>
  </si>
  <si>
    <t>VODOR DOPRAV ZNAC Z FÓLIE DOCAS ODSTRANITEL - DOD A POKLÁDKA</t>
  </si>
  <si>
    <t>Dočasný signální pás zastávek</t>
  </si>
  <si>
    <t>2,96=2.960 [A]   
Celkové množství 2.960000=2.960 [B]   
Celkem 2,96 = 2,960   
Celkem 2,96 = 2,960  
Celkem 2,96=2.960 [B]</t>
  </si>
  <si>
    <t>položka zahrnuje:    
- dodání a pokládku predepsané fólie    
- zahrnuje predznacení</t>
  </si>
  <si>
    <t>915322</t>
  </si>
  <si>
    <t>VODOR DOPRAV ZNAC Z FÓLIE DOCAS ODSTRANITEL - ODSTRANENÍ</t>
  </si>
  <si>
    <t>Odstranění signálních pásů zastávek</t>
  </si>
  <si>
    <t>zahrnuje odstranení znacení bez ohledu na zpusob provedení (zatrení, zbroušení) a odklizení vzniklé suti</t>
  </si>
  <si>
    <t>ZÁHONOVÉ OBRUBY Z BETONOVÝCH OBRUBNÍKU ŠÍR 80MM</t>
  </si>
  <si>
    <t>96,4=96.400 [A]   
Celkové množství 96.400000=96.400 [B]   
Celkem 96,4 = 96,400   
Celkem 96,4 = 96,400  
Celkem 96,4=96.400 [B]</t>
  </si>
  <si>
    <t>167,3=167.300 [A]   
Celkové množství 167.300000=167.300 [B]   
Celkem 167,3 = 167,300   
Celkem 167,3 = 167,300  
Celkem 167,3=167.300 [B]</t>
  </si>
  <si>
    <t>36=36.000 [A]   
Celkem 36 = 36,000   
Celkem 36 = 36,000  
Celkem 36=36.000 [B]</t>
  </si>
  <si>
    <t>82,3=82.300 [A]   
Celkové množství 82.300000=82.300 [B]   
Celkem 82,3 = 82,300   
Celkem 82,3 = 82,300  
Celkem 82,3=82.300 [B]</t>
  </si>
  <si>
    <t>ŠTERBINOVÉ ŽLABY Z BETONOVÝCH DÍLCU ŠÍR DO 400MM VÝŠ DO 500MM BEZ OBRUBY</t>
  </si>
  <si>
    <t>46,7=46.700 [A]   
Celkové množství 46.700000=46.700 [B]   
Celkem 46,7 = 46,700   
Celkem 46,7 = 46,700  
Celkem 46,7=46.700 [B]</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</si>
  <si>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</si>
  <si>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96611</t>
  </si>
  <si>
    <t>BOURÁNÍ KONSTRUKCÍ Z BETONOVÝCH DÍLCU</t>
  </si>
  <si>
    <t>Odstranění silničních panelů    
Povinný odkup zhotovitelem</t>
  </si>
  <si>
    <t>48,09*0,18=8.656 [A]   
Celkové množství 8.656000=8.656 [B]   
Celkem 8,656 = 8,656   
Celkem 8,656 = 8,656  
Celkem 8,656=8.656 [B]</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</si>
  <si>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</si>
  <si>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 xml:space="preserve">  SO 15-52-08</t>
  </si>
  <si>
    <t>Chodníky ul. Husová</t>
  </si>
  <si>
    <t>SO 15-52-08</t>
  </si>
  <si>
    <t>12373 6,97*2,0=13.940 [A]   
11130 17*0,15=2.550 [B]   
Celkové množství 16.490000=16.490 [C]   
Celkem 16,49 = 16,490   
Celkem 16,49 = 16,490  
Celkem 16,49=16.490 [B]</t>
  </si>
  <si>
    <t>22*0,25*0,08*2,3=1.012 [A]   
Celkové množství 1.012000=1.012 [B]   
Celkem 1,012 = 1,012   
Celkem 1,012 = 1,012  
Celkem 1,012=1.012 [B]</t>
  </si>
  <si>
    <t>9,447*1,9=17.949 [A]   
Celkové množství 17.949000=17.949 [B]   
Celkem 17,949 = 17,949   
Celkem 17,949 = 17,949  
Celkem 17,949=17.949 [B]</t>
  </si>
  <si>
    <t>vozovka 49,72*0,19=9.447 [A]   
Celkové množství 9.447000=9.447 [B]   
Celkem 9,447 = 9,447   
Celkem 9,447 = 9,447  
Celkem 9,447=9.447 [B]</t>
  </si>
  <si>
    <t>22=22.000 [A]   
Celkové množství 22.000000=22.000 [B]   
Celkem 22 = 22,000   
Celkem 22 = 22,000  
Celkem 22=22.000 [B]</t>
  </si>
  <si>
    <t>49,72*0,19=9.447 [A]   
Celkové množství 9.447000=9.447 [B]   
Celkem 9,447 = 9,447   
Celkem 9,447 = 9,447  
Celkem 9,447=9.447 [B]</t>
  </si>
  <si>
    <t>17*0,41=6.970 [A]   
Celkové množství 6.970000=6.970 [B]   
Celkem 6,97 = 6,970   
Celkem 6,97 = 6,970  
Celkem 6,97=6.970 [B]</t>
  </si>
  <si>
    <t>Vozovka 13,04*0,22=2.869 [A]   
Vozovka 13,04*0,15=1.956 [B]   
Chodník 16,33*0,15=2.450 [D]   
Celkové množství 7.275000=7.275 [E]   
Celkem 7,275 = 7,275   
Celkem 7,275 = 7,275  
Celkem 7,275=7.275 [B]</t>
  </si>
  <si>
    <t>13,04=13.040 [A]   
Celkové množství 13.040000=13.040 [B]   
Celkem 13,04 = 13,040   
Celkem 13,04 = 13,040  
Celkem 13,04=13.040 [B]</t>
  </si>
  <si>
    <t>Vozovka ACO 13,04=13.040 [A]   
Vozovka ACL 13,04=13.040 [B]   
Celkové množství 26.080000=26.080 [C]   
Celkem 26,08 = 26,080   
Celkem 26,08 = 26,080  
Celkem 26,08=26.080 [B]</t>
  </si>
  <si>
    <t>Vozovka 13,04=13.040 [A]   
Celkové množství 13.040000=13.040 [B]   
Celkem 13,04 = 13,040   
Celkem 13,04 = 13,040  
Celkem 13,04=13.040 [B]</t>
  </si>
  <si>
    <t>41,45=41.450 [A]   
Celkové množství 41.450000=41.450 [B]   
Celkem 41,45 = 41,450   
Celkem 41,45 = 41,450  
Celkem 41,45=41.450 [B]</t>
  </si>
  <si>
    <t>2,14=2.140 [A]   
Celkové množství 2.140000=2.140 [B]   
Celkem 2,14 = 2,140   
Celkem 2,14 = 2,140  
Celkem 2,14=2.140 [B]</t>
  </si>
  <si>
    <t>2,74=2.740 [A]   
Celkové množství 2.740000=2.740 [B]   
Celkem 2,74 = 2,740   
Celkem 2,74 = 2,740  
Celkem 2,74=2.740 [B]</t>
  </si>
  <si>
    <t>2,8=2.800 [A]   
Celkové množství 2.800000=2.800 [B]   
Celkem 2,8 = 2,800   
Celkem 2,8 = 2,800  
Celkem 2,8=2.800 [B]</t>
  </si>
  <si>
    <t>54=54.000 [A]   
Celkové množství 54.000000=54.000 [B]   
Celkem 54 = 54,000   
Celkem 54 = 54,000  
Celkem 54=54.000 [B]</t>
  </si>
  <si>
    <t>18,1=18.100 [A]   
Celkové množství 18.100000=18.100 [B]   
Celkem 18,1 = 18,100   
Celkem 18,1 = 18,100  
Celkem 18,1=18.100 [B]</t>
  </si>
  <si>
    <t>21=21.000 [A]   
Celkové množství 21.000000=21.000 [B]   
Celkem 21 = 21,000   
Celkem 21 = 21,000  
Celkem 21=21.000 [B]</t>
  </si>
  <si>
    <t>1=1.000 [A]   
Celkové množství 1.000000=1.000 [B]   
Celkem 1 = 1,000   
Celkem 1 = 1,000  
Celkem 1=1.000 [B]</t>
  </si>
  <si>
    <t xml:space="preserve">  SO 15-52-09</t>
  </si>
  <si>
    <t>Zpevněná plocha u VB</t>
  </si>
  <si>
    <t>SO 15-52-09</t>
  </si>
  <si>
    <t>132,729*1,9=252.185 [A]   
Celkové množství 252.185000=252.185 [B]   
Celkem 252,185 = 252,185   
Celkem 252,185 = 252,185  
Celkem 252,185=252.185 [B]</t>
  </si>
  <si>
    <t>Parkovište 125,3*0,09=11.277 [B]   
Celkové množství 11.277000=11.277 [C]   
Celkem 11,277 = 11,277   
Celkem 11,277 = 11,277  
Celkem 11,277=11.277 [B]</t>
  </si>
  <si>
    <t>323,73*0,10=32.373 [A]   
125,3*0,09=11.277 [B]   
Celkové množství 43.650000=43.650 [C]   
Celkem 43,65 = 43,650   
Celkem 43,65 = 43,650  
Celkem 43,65=43.650 [B]</t>
  </si>
  <si>
    <t>Parkoviště 125,3*0,25=31.325 [B]   
Celkové množství 31.325000=31.325 [C]   
Celkem 31,325 = 31,325   
Celkem 31,325 = 31,325  
Celkem 31,325=31.325 [B]</t>
  </si>
  <si>
    <t>Vozovka ACO 177,23=177.230 [A]   
Vozovka ACL 177,23=177.230 [B]   
Celkové množství 354.460000=354.460 [C]   
Celkem 354,46 = 354,460   
Celkem 354,46 = 354,460  
Celkem 354,46=354.460 [B]</t>
  </si>
  <si>
    <t>Vozovka 177,23=177.230 [A]   
Celkové množství 177.230000=177.230 [B]   
Celkem 177,23 = 177,230   
Celkem 177,23 = 177,230  
Celkem 177,23=177.230 [B]</t>
  </si>
  <si>
    <t>582612</t>
  </si>
  <si>
    <t>KRYTY Z BETON DLAŽDIC SE ZÁMKEM ŠEDÝCH TL 80MM DO LOŽE Z KAM</t>
  </si>
  <si>
    <t>125,3=125.300 [A]   
Celkové množství 125.300000=125.300 [B]   
Celkem 125,3 = 125,300   
Celkem 125,3 = 125,300  
Celkem 125,3=125.300 [B]</t>
  </si>
  <si>
    <t>84=84.000 [A]   
Celkové množství 84.000000=84.000 [B]   
Celkem 84 = 84,000   
Celkem 84 = 84,000  
Celkem 84=84.000 [B]</t>
  </si>
  <si>
    <t>V10a 49*0,125=6.125 [A]   
Celkové množství 6.125000=6.125 [B]   
Celkem 6,125 = 6,125   
Celkem 6,125 = 6,125  
Celkem 6,125=6.125 [B]</t>
  </si>
  <si>
    <t>V12c 49*0,125=6.125 [A]   
Celkové množství 6.125000=6.125 [B]   
Celkem 6,125 = 6,125   
Celkem 6,125 = 6,125  
Celkem 6,125=6.125 [B]</t>
  </si>
  <si>
    <t>Vozíčkář 1=1.000 [B]   
Celkové množství 1.000000=1.000 [C]   
Celkem 1 = 1,000   
Celkem 1 = 1,000  
Celkem 1=1.000 [B]</t>
  </si>
  <si>
    <t>51=51.000 [A]   
Celkové množství 51.000000=51.000 [B]   
Celkem 51 = 51,000   
Celkem 51 = 51,000  
Celkem 51=51.000 [B]</t>
  </si>
  <si>
    <t>31,3=31.300 [A]   
Celkové množství 31.300000=31.300 [B]   
Celkem 31,3 = 31,300   
Celkem 31,3 = 31,300  
Celkem 31,3=31.300 [B]</t>
  </si>
  <si>
    <t>D.2.2</t>
  </si>
  <si>
    <t>Pozemní stavební objekty budov</t>
  </si>
  <si>
    <t xml:space="preserve">  SO 10-71-01.04</t>
  </si>
  <si>
    <t>Slaboproud</t>
  </si>
  <si>
    <t>SO 10-71-01.04</t>
  </si>
  <si>
    <t>703411</t>
  </si>
  <si>
    <t>ELEKTROINSTALACNÍ TRUBKA PLASTOVÁ VCETNE UPEVNENÍ A PRÍSLUŠENSTVÍ DN PRUMERU DO 25 MM</t>
  </si>
  <si>
    <t>1. Položka obsahuje:  
 – prípravu podkladu pro osazení  
2. Položka neobsahuje:  
 X  
3. Zpusob merení:  
Merí se metr délkový.</t>
  </si>
  <si>
    <t>KABEL NN DVOU- A TRÍŽÍLOVÝ CU S PLASTOVOU IZOLACÍ OD 4 DO 16 MM2</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</si>
  <si>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</si>
  <si>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</si>
  <si>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</si>
  <si>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75H211</t>
  </si>
  <si>
    <t>UPEVNENÍ NA OBJEKTU, NÁSTENNÁ KONZOLA</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</si>
  <si>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</si>
  <si>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75H21X</t>
  </si>
  <si>
    <t>UPEVNENÍ NA OBJEKTU, NÁSTENNÁ KONZOLA - MONTÁŽ</t>
  </si>
  <si>
    <t>1. Položka obsahuje: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</si>
  <si>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KABEL SDELOVACÍ PRO STRUKTUROVANOU KABELÁŽ UTP</t>
  </si>
  <si>
    <t>1. Položka obsahuje:  
 – dodávku specifikované kabelizace vcetne potrebného drobného montážního materiálu  
 – dopravu a skladování  
2. Položka neobsahuje:  
 X  
3. Zpusob merení:  
Dodávka specifikované kabelizace se merí v délce udané v kmpárech.</t>
  </si>
  <si>
    <t>KABEL SDELOVACÍ PRO STRUKTUROVANOU KABELÁŽ UTP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</si>
  <si>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kmpárech.</t>
  </si>
  <si>
    <t>75J711</t>
  </si>
  <si>
    <t>KABEL KOAXIÁLNÍ PRO VNITRNÍ POUŽITÍ PRUMERU DO 5 MM</t>
  </si>
  <si>
    <t>1. Položka obsahuje:  
 – dodávku specifikované kabelizace vcetne potrebného drobného montážního materiálu  
 – dopravu a skladování  
2. Položka neobsahuje:  
 X  
3. Zpusob merení:  
Dodávka specifikované kabelizace se merí v délce udané v metrech.</t>
  </si>
  <si>
    <t>75J71X</t>
  </si>
  <si>
    <t>KABEL KOAXIÁLNÍ PRO VNITRNÍ POUŽITÍ PRUMERU DO 5 MM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</si>
  <si>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metrech.</t>
  </si>
  <si>
    <t>75JA32</t>
  </si>
  <si>
    <t>ZÁSUVKA SDRUŽENNÁ NA OMÍTKU</t>
  </si>
  <si>
    <t>1. Položka obsahuje:  
 – dodávku specifikovaného bloku/zarízení vcetne potrebného drobného montážního materiálu  
 – dodávku souvisejícího príslušenství pro specifikovaný blok/zarízení  
 – dopravu a skladování  
2. Položka neobsahuje:  
 X  
3. Zpusob merení:  
Udává se pocet kusu kompletní konstrukce nebo práce.</t>
  </si>
  <si>
    <t>75JA3X</t>
  </si>
  <si>
    <t>ZÁSUVKA SDRUŽENNÁ - MONTÁŽ</t>
  </si>
  <si>
    <t>1. Položka obsahuje: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</si>
  <si>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75K421</t>
  </si>
  <si>
    <t>MENIC NAPETÍ 230V - 12V</t>
  </si>
  <si>
    <t>75L131</t>
  </si>
  <si>
    <t>ANTENNÍ ZESILOVAC DO 100 W + NAPÁJECÍ ZDROJ</t>
  </si>
  <si>
    <t>1. Položka obsahuje:  
 – dodávku specifikovaného bloku/zarízení vcetne potrebného drobného montážního materiálu  
 – dodávku souvisejícího príslušenství pro specifikovaný blok/zarízení  
 – dopravu a skladování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</si>
  <si>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75L13X</t>
  </si>
  <si>
    <t>ANTENNÍ ZESILOVAC + NAPÁJECÍ ZDROJ - MONTÁŽ</t>
  </si>
  <si>
    <t>DATOVÁ INFRASTRUKTURA LAN, Multiswitch TV</t>
  </si>
  <si>
    <t>DATOVÁ INFRASTRUKTURA LAN, Multiswitch TV - MONTÁŽ</t>
  </si>
  <si>
    <t>75M967</t>
  </si>
  <si>
    <t>DATOVÁ INFRASTRUKTURA LAN, LNB KONVERTOR + DRŽÁK MULTIFEED</t>
  </si>
  <si>
    <t>75M96F1</t>
  </si>
  <si>
    <t>BEZDRÁTOVÉ SÍTE, EXTERNÍ SMEROVÁ ANTÉNA DVB-T2, POE INJEKTOR A KABELOVÉ PRÍSLUŠENSTVÍ</t>
  </si>
  <si>
    <t>75M96F2</t>
  </si>
  <si>
    <t>BEZDRÁTOVÉ SÍTE, EXTERNÍ SMEROVÁ PARABOLA 80, POE INJEKTOR A KABELOVÉ PRÍSLUŠENSTVÍ</t>
  </si>
  <si>
    <t>75O641</t>
  </si>
  <si>
    <t>EKV, SADA DOMOVNÍCH AUDIOTELEFONŮ 4 ÚČASTNÍCI</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</si>
  <si>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</si>
  <si>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75O64X</t>
  </si>
  <si>
    <t>EKV, SADA DOMOVNÍCH AUDIOTELEFONŮ 4 ÚČASTNÍCI - MONTÁŽ</t>
  </si>
  <si>
    <t>75O681</t>
  </si>
  <si>
    <t>EKV, ELEKTROMAGNETICKÝ ZÁMEK</t>
  </si>
  <si>
    <t>75O68X</t>
  </si>
  <si>
    <t>EKV, ELEKTROMAGNETICKÝ ZÁMEK - MONTÁŽ</t>
  </si>
  <si>
    <t xml:space="preserve">  SO 15-71-01.01</t>
  </si>
  <si>
    <t>Rekonstrukce výpravní budovy, Bourané konstrukce</t>
  </si>
  <si>
    <t>SO 15-71-01.01</t>
  </si>
  <si>
    <t>762</t>
  </si>
  <si>
    <t>762521812</t>
  </si>
  <si>
    <t>Demontáž podlah bez polštářů z prken nebo fošen tloušťky přes 32 mm</t>
  </si>
  <si>
    <t>Demontáž podlah bez polštářů z prken nebo fošen tl. přes 32 mm</t>
  </si>
  <si>
    <t>`Souvrství podlahy - záklop (pl)`  
 `1.NP`  
 (725.77) = 725,770 [A]  
 Celkem: A = 725,770 [B]  
Celkem 725,77=725.770 [B]</t>
  </si>
  <si>
    <t>762822840</t>
  </si>
  <si>
    <t>Demontáž stropních trámů z hraněného řeziva průřezové pl přes 450 do 540 cm2</t>
  </si>
  <si>
    <t>Demontáž stropních trámů z hraněného řeziva, průřezové plochy přes 450 do 540 cm2</t>
  </si>
  <si>
    <t>`Souvrství podlahy - trámy (dl * p)`  
 `1.NP`  
 (9.50)*44+(6.30)*9+(2.80)*5+(12.00)*16+(12.50)*25 = 993,200 [A]  
 Celkem: A = 993,200 [B]  
Celkem 993,2=993.200 [B]</t>
  </si>
  <si>
    <t>762841811</t>
  </si>
  <si>
    <t>Demontáž podbíjení obkladů stropů a střech sklonu do 60° z hrubých prken tl do 35 mm</t>
  </si>
  <si>
    <t>Demontáž podbíjení obkladů stropů a střech sklonu do 60° z hrubých prken tl. do 35 mm bez omítky</t>
  </si>
  <si>
    <t>763</t>
  </si>
  <si>
    <t>Konstrukce suché výstavby</t>
  </si>
  <si>
    <t>763131821</t>
  </si>
  <si>
    <t>Demontáž SDK podhledu s dvouvrstvou nosnou kcí z ocelových profilů opláštění jednoduché</t>
  </si>
  <si>
    <t>Demontáž podhledu nebo samostatného požárního předělu ze sádrokartonových desek s nosnou konstrukcí dvouvrstvou z ocelových profilů, opláštění jednoduché</t>
  </si>
  <si>
    <t>`Demontáž podhledu (pl)`  
 `1.NP`  
 (725.77) = 725,770 [A]  
 Celkem: A = 725,770 [B]  
Celkem 725,77=725.770 [B]</t>
  </si>
  <si>
    <t>765</t>
  </si>
  <si>
    <t>Krytina skládaná</t>
  </si>
  <si>
    <t>765151801</t>
  </si>
  <si>
    <t>Demontáž krytiny bitumenové ze šindelů do suti</t>
  </si>
  <si>
    <t>Demontáž krytiny bitumenové ze šindelů sklonu do 30° do suti</t>
  </si>
  <si>
    <t>`Souvrství střechy - krytina (pl)`  
 (473.58) = 473,580 [A]  
 (226.04) = 226,040 [B]  
 (190.20) = 190,200 [C]  
 Celkem: A+B+C = 889,820 [D]  
Celkem 889,82=889.820 [B]</t>
  </si>
  <si>
    <t>766</t>
  </si>
  <si>
    <t>Konstrukce truhlářské</t>
  </si>
  <si>
    <t>766411821</t>
  </si>
  <si>
    <t>Demontáž truhlářského obložení stěn z palubek</t>
  </si>
  <si>
    <t>Demontáž obložení stěn palubkami</t>
  </si>
  <si>
    <t>`Demontáž obložení (pl)`  
 `1.NP`  
 (84.61) = 84,610 [A]  
 Celkem: A = 84,610 [B]  
Celkem 84,61=84.610 [B]</t>
  </si>
  <si>
    <t>767</t>
  </si>
  <si>
    <t>Konstrukce zámečnické</t>
  </si>
  <si>
    <t>767141800</t>
  </si>
  <si>
    <t>Demontáž konstrukcí pro beztmelé zasklení se zasklením</t>
  </si>
  <si>
    <t>`Demontáž prosklených stěn (pl)`  
 `1.NP`  
 (15.12) = 15,120 [A]  
 Celkem: A = 15,120 [B]  
Celkem 15,12=15.120 [B]</t>
  </si>
  <si>
    <t>771</t>
  </si>
  <si>
    <t>Podlahy z dlaždic</t>
  </si>
  <si>
    <t>771571810</t>
  </si>
  <si>
    <t>Demontáž podlah z dlaždic keramických kladených do malty</t>
  </si>
  <si>
    <t>`Souvrství podlahy - dlažba (pl)`  
 `1.PP`  
 (194.79) = 194,790 [A]  
 `1.NP`  
 (358.44) = 358,440 [B]  
 `2.NP`  
 (559.68) = 559,680 [C]  
 Celkem: A+B+C = 1112,910 [D]  
Celkem 1112,91=1 112.910 [B]</t>
  </si>
  <si>
    <t>781</t>
  </si>
  <si>
    <t>Dokončovací práce - obklady</t>
  </si>
  <si>
    <t>781471810</t>
  </si>
  <si>
    <t>Demontáž obkladů z obkladaček keramických kladených do malty</t>
  </si>
  <si>
    <t>Demontáž obkladů z dlaždic keramických kladených do malty</t>
  </si>
  <si>
    <t>`Odsekání obkladu (pl)`  
 `1.NP`  
 (124.94) = 124,940 [A]  
 `2.NP`  
 (36.33) = 36,330 [B]  
 Celkem: A+B = 161,270 [C]  
Celkem 161,27=161.270 [B]</t>
  </si>
  <si>
    <t>Ostatní konstrukce a práce, bourání</t>
  </si>
  <si>
    <t>962031133</t>
  </si>
  <si>
    <t>Bourání příček z cihel pálených na MVC tl do 150 mm</t>
  </si>
  <si>
    <t>Bourání příček z cihel, tvárnic nebo příčkovek z cihel pálených, plných nebo dutých na maltu vápennou nebo vápenocementovou, tl. do 150 mm</t>
  </si>
  <si>
    <t>``Bourání příček (dl * v) - otvory (dl * v)`  
 `1.NP`  
 Celkem: A+B+C+D+E+F+G+H+I+J+K+L+M+N+O+P+Q+R+S+T+U+V+W+X+Y+Z = 447,227 [AA] `  
Celkem 447,228=447.228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</si>
  <si>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</si>
  <si>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</si>
  <si>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</si>
  <si>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``Bourání zdiva (dl * š * v) - otvory (dl * v * š)`  
 Celkem: A+B+C+D+E+F+G+H+I+J+K+L+M+N+O+P+Q+R+S+T+U+V+W+X+Y+Z+AA = 44,562 [AB] `  
Celkem 44,563=44.563 [B]</t>
  </si>
  <si>
    <t>965041441</t>
  </si>
  <si>
    <t>Bourání podkladů pod dlažby nebo mazanin škvárobetonových tl přes 100 mm pl přes 4 m2</t>
  </si>
  <si>
    <t>Bourání mazanin škvárobetonových tl. přes 100 mm, plochy přes 4 m2</t>
  </si>
  <si>
    <t>`Souvrství podlahy - mazanina (pl * v)`  
 `1.PP`  
 (194.79)*0.15 = 29,219 [A]  
 `1.NP`  
 (358.44)*0.15 = 53,766 [B]  
 `2.NP`  
 (559.68)*0.15 = 83,952 [C]  
 Celkem: A+B+C = 166,937 [D]  
Celkem 166,937=166.937 [B]</t>
  </si>
  <si>
    <t>968062376</t>
  </si>
  <si>
    <t>Vybourání dřevěných rámů oken zdvojených včetně křídel pl do 4 m2</t>
  </si>
  <si>
    <t>Vybourání dřevěných rámů oken s křídly, dveřních zárubní, vrat, stěn, ostění nebo obkladů rámů oken s křídly zdvojených, plochy do 4 m2</t>
  </si>
  <si>
    <t>`Vybourání oken (pl)`  
 `1.NP`  
 (170.76) = 170,760 [A]  
 `2.NP`  
 (85.18) = 85,180 [B]  
 `půda`  
 (6.95) = 6,950 [C]  
 Celkem: A+B+C = 262,890 [D]  
Celkem 262,89=262.890 [B]</t>
  </si>
  <si>
    <t>968062455</t>
  </si>
  <si>
    <t>Vybourání dřevěných dveřních zárubní pl do 2 m2</t>
  </si>
  <si>
    <t>Vybourání dřevěných rámů oken s křídly, dveřních zárubní, vrat, stěn, ostění nebo obkladů dveřních zárubní, plochy do 2 m2</t>
  </si>
  <si>
    <t>`Vybourání dveří (pl)`  
 `1.NP`  
 (42.42) = 42,420 [A]  
 Celkem: A = 42,420 [B]  
Celkem 42,42=42.420 [B]</t>
  </si>
  <si>
    <t>968072244</t>
  </si>
  <si>
    <t>Vybourání kovových rámů oken jednoduchých včetně křídel pl do 1 m2</t>
  </si>
  <si>
    <t>Vybourání kovových rámů oken s křídly, dveřních zárubní, vrat, stěn, ostění nebo obkladů okenních rámů s křídly jednoduchých, plochy do 1 m2</t>
  </si>
  <si>
    <t>`Vybourání oken (pl)`  
 `1.PP`  
 (5.45) = 5,450 [A]  
 Celkem: A = 5,450 [B]  
Celkem 5,45=5.450 [B]</t>
  </si>
  <si>
    <t>968072455</t>
  </si>
  <si>
    <t>Vybourání kovových dveřních zárubní pl do 2 m2</t>
  </si>
  <si>
    <t>Vybourání kovových rámů oken s křídly, dveřních zárubní, vrat, stěn, ostění nebo obkladů dveřních zárubní, plochy do 2 m2</t>
  </si>
  <si>
    <t>`Vybourání dveří (pl)`  
 `1.PP`  
 (2.15) = 2,150 [A]  
 `1.NP`  
 (84.93) = 84,930 [B]  
 `2.NP`  
 (83.42) = 83,420 [C]  
 Celkem: A+B+C = 170,500 [D]  
Celkem 170,5=170.500 [B]</t>
  </si>
  <si>
    <t>974031164</t>
  </si>
  <si>
    <t>Vysekání rýh ve zdivu cihelném hl do 150 mm š do 150 mm</t>
  </si>
  <si>
    <t>Vysekání rýh ve zdivu cihelném na maltu vápennou nebo vápenocementovou do hl. 150 mm a šířky do 150 mm</t>
  </si>
  <si>
    <t>`Vysekání drážek pro překlady (dl * p)`  
 `1.NP`  
 (1.00)*2+(1.30)*1 = 3,300 [A]  
 (2.00)*2+(2.35)*2+(1.40)*2+(1.10)*2+(1.60)*2+(1.50)*6 = 25,900 [B]  
 (2.50)*6+(1.70)*6+(2.00)*3 = 31,200 [C]  
 (2.80)*4 = 11,200 [D]  
 (2.16)*5+(1.73)*5+(1.50)*5 = 26,950 [E]  
 `2.NP`  
 (1.50)*2 = 3,000 [F]  
 (1.50)*2+(1.95)*2+(1.99)*2+(1.16)*2 = 13,200 [G]  
 Celkem: A+B+C+D+E+F+G = 114,750 [H]  
Celkem 114,75=114.750 [B]</t>
  </si>
  <si>
    <t>974031165</t>
  </si>
  <si>
    <t>Vysekání rýh ve zdivu cihelném hl do 150 mm š do 200 mm</t>
  </si>
  <si>
    <t>Vysekání rýh ve zdivu cihelném na maltu vápennou nebo vápenocementovou do hl. 150 mm a šířky do 200 mm</t>
  </si>
  <si>
    <t>`Vysekání drážek pro překlady (dl * p)`  
 `1.NP`  
 (2.65)*2+(3.10)*4 = 17,700 [A]  
 (2.55)*4 = 10,200 [B]  
 (2.75)*5 = 13,750 [C]  
 `2.NP`  
 (4.55)*2+(2.00)*2 = 13,100 [D]  
 Celkem: A+B+C+D = 54,750 [E]  
Celkem 54,75=54.750 [B]</t>
  </si>
  <si>
    <t>974031167</t>
  </si>
  <si>
    <t>Vysekání rýh ve zdivu cihelném hl do 150 mm š do 300 mm</t>
  </si>
  <si>
    <t>Vysekání rýh ve zdivu cihelném na maltu vápennou nebo vápenocementovou do hl. 150 mm a šířky do 300 mm</t>
  </si>
  <si>
    <t>`Vysekání drážek pro překlady (dl * p)`  
 `1.NP`  
 (3.60)*4+(2.60)*2 = 19,600 [A]  
 Celkem: A = 19,600 [B]  
Celkem 19,6=19.600 [B]</t>
  </si>
  <si>
    <t>978011191</t>
  </si>
  <si>
    <t>Otlučení (osekání) vnitřní vápenné nebo vápenocementové omítky stropů v rozsahu přes 50 do 100 %</t>
  </si>
  <si>
    <t>Otlučení vápenných nebo vápenocementových omítek vnitřních ploch stropů, v rozsahu přes 50 do 100 %</t>
  </si>
  <si>
    <t>`Oprava omítky (pl)`  
 `1.PP`  
 (101.34)+(87.91) = 189,250 [A]  
 Celkem: A = 189,250 [B]  
Celkem 189,25=189.250 [B]</t>
  </si>
  <si>
    <t>978012191</t>
  </si>
  <si>
    <t>Otlučení (osekání) vnitřní vápenné nebo vápenocementové omítky stropů rákosových v rozsahu přes 50 do 100 %</t>
  </si>
  <si>
    <t>Otlučení vápenných nebo vápenocementových omítek vnitřních ploch stropů rákosovaných, v rozsahu přes 50 do 100 %</t>
  </si>
  <si>
    <t>978013191</t>
  </si>
  <si>
    <t>Otlučení (osekání) vnitřní vápenné nebo vápenocementové omítky stěn v rozsahu přes 50 do 100 %</t>
  </si>
  <si>
    <t>Otlučení vápenných nebo vápenocementových omítek vnitřních ploch stěn s vyškrabáním spar, s očištěním zdiva, v rozsahu přes 50 do 100 %</t>
  </si>
  <si>
    <t>`Oprava omítky (dl * v)`  
 `1.PP`  
 (93.06)*2.50+(99.93)*2.20 = 452,496 [A]  
 `1.NP`  
 (340.51)*3.56+(106.85)*4.59+(190.88)*4.15 = 2494,809 [B]  
 -(1.33*2.03*19+1.12*3+1.72*3.25*2+1.08*2.7+0.89*1.89*2+1*1.87+1.72*3.25*2+1.87*3.21*3+1*1.66*2+0.9*2.15) = -108,431 [C]  
 -(1*1.66*2+0.9*2.15+0.6*1.28*8+2.5*3.56+2.1*2.16*2+2.8*2.9*3) = -53,731 [D]  
 -(2*2.67*3+0.8*1.22*2+1.3*2*8+0.8*0.54+1.35*2+1.88*2.36+1.37*2.85+2.82*2.8+2.1*2.15*2) = -67,171 [E]  
 `2.NP`  
 (333.13)*3.07+(217.17)*2.97+(78.84)*2.90 = 1896,340 [F]  
 -(0.99*1.74*26+0.77*1.69*2+1.05*0.82) = -48,251 [G]  
 -(1.38*2.13*5+0.72*1.64*2+0.96*0.64+0.84*0.5+1*1.74*3+1*1.56+0.99*1.74*7) = -36,931 [H]  
 -(1*1.56+0.76*1.13*2+0.89*1.39+0.62*0.28*14) = -6,945 [I]  
 Celkem: A+B+C+D+E+F+G+H+I = 4522,184 [J]  
Celkem 4522,185=4 522.185 [B]</t>
  </si>
  <si>
    <t>978019391</t>
  </si>
  <si>
    <t>Otlučení (osekání) vnější vápenné nebo vápenocementové omítky stupně členitosti 3 až 5 vrozsahu přes 80 do 100 %</t>
  </si>
  <si>
    <t>Otlučení vápenných nebo vápenocementových omítek vnějších ploch s vyškrabáním spar a s očištěním zdiva stupně členitosti 3 až 5, v rozsahu přes 80 do 100 %</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</si>
  <si>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Celkem: A+B+C+D = 1241,652 [E]  
Celkem 1241,652=1 241.652 [B]</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</si>
  <si>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</si>
  <si>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</si>
  <si>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</si>
  <si>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</si>
  <si>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</si>
  <si>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</si>
  <si>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</si>
  <si>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</si>
  <si>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</si>
  <si>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997013215</t>
  </si>
  <si>
    <t>Vnitrostaveništní doprava suti a vybouraných hmot pro budovy v přes 15 do 18 m ručně</t>
  </si>
  <si>
    <t>Vnitrostaveništní doprava suti a vybouraných hmot vodorovně do 50 m svisle ručně pro budovy a haly výšky přes 15 do 18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</si>
  <si>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</si>
  <si>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</si>
  <si>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</si>
  <si>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</si>
  <si>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</si>
  <si>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R997013871</t>
  </si>
  <si>
    <t>918</t>
  </si>
  <si>
    <t>Poplatek za uložení stavebního odpadu na recyklační skládce (skládkovné) směsného stavebního a demoličního kód odpadu 17 09 04 VČETNĚ DOPRAVY</t>
  </si>
  <si>
    <t xml:space="preserve">  SO 15-71-01.02</t>
  </si>
  <si>
    <t>Rekonstrukce výpravní budovy, Nové konstrukce</t>
  </si>
  <si>
    <t>SO 15-71-01.02</t>
  </si>
  <si>
    <t>122251104</t>
  </si>
  <si>
    <t>Odkopávky a prokopávky nezapažené v hornině třídy těžitelnosti I skupiny 3 objem do 500 m3 strojně</t>
  </si>
  <si>
    <t>Odkopávky a prokopávky nezapažené strojně v hornině třídy těžitelnosti I skupiny 3 přes 100 do 500 m3</t>
  </si>
  <si>
    <t>`Odkopávka podlahy (pl * v)`  
 `1.PP`  
 (189.25)*0.15 = 28,388 [A]  
 `1.NP`  
 (397.00)*0.50 = 198,500 [B]  
 Celkem: A+B = 226,888 [C]  
Celkem 226,888=226.888 [B]</t>
  </si>
  <si>
    <t>132212131</t>
  </si>
  <si>
    <t>Hloubení nezapažených rýh šířky do 800 mm v soudržných horninách třídy těžitelnosti I skupiny 3 ručně</t>
  </si>
  <si>
    <t>Hloubení nezapažených rýh šířky do 800 mm ručně s urovnáním dna do předepsaného profilu a spádu v hornině třídy těžitelnosti I skupiny 3 soudržných</t>
  </si>
  <si>
    <t>`Obkop (dl * š * v)`  
 (204.02)*1.00*1.50 = 306,030 [A]  
 Celkem: A = 306,030 [B]  
Celkem 306,03=306.030 [B]</t>
  </si>
  <si>
    <t>139711111</t>
  </si>
  <si>
    <t>Vykopávky v uzavřených prostorech v hornině třídy těžitelnosti I skupiny 1 až 3 ručně</t>
  </si>
  <si>
    <t>Vykopávka v uzavřených prostorech ručně v hornině třídy těžitelnosti I skupiny 1 až 3</t>
  </si>
  <si>
    <t>`Kolektor - výkop (dl * š * v)`  
 (3.63+9.41+2.70+2.70+5.96+0.92+3.37)*1.00*0.40 = 11,476 [A]  
 Celkem: A = 11,476 [B]  
Celkem 11,476=11.476 [B]</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</si>
  <si>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</si>
  <si>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</si>
  <si>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</si>
  <si>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`Zemní práce - přesun po staveništi (předpokládaný obj)`  
 (226.888) = 226,888 [A]  
 (306.03) = 306,030 [B]  
 (11.476) = 11,476 [C]  
 (102.01) = 102,010 [D]  
 Celkem: A+B+C+D = 646,404 [E]  
Celkem 646,404=646.404 [B]</t>
  </si>
  <si>
    <t>162351104</t>
  </si>
  <si>
    <t>Vodorovné přemístění přes 500 do 1000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</si>
  <si>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500 do 1 000 m</t>
  </si>
  <si>
    <t>`Zemní práce - přesun na komerční skládku (předpokládaný obj)`  
 (226.888) = 226,888 [A]  
 (306.03) = 306,030 [B]  
 (11.476) = 11,476 [C]  
 -(102.01) = -102,010 [D]  
 Celkem: A+B+C+D = 442,384 [E]  
Celkem 442,384=442.384 [B]</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</si>
  <si>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</si>
  <si>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</si>
  <si>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</si>
  <si>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</si>
  <si>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</si>
  <si>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</si>
  <si>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</si>
  <si>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`Zemní práce - nakládání (předpokládaný obj)`  
 (226.888) = 226,888 [A]  
 (306.03) = 306,030 [B]  
 (11.476) = 11,476 [C]  
 Celkem: A+B+C = 544,394 [D]  
Celkem 544,394=544.394 [B]</t>
  </si>
  <si>
    <t>171201201</t>
  </si>
  <si>
    <t>Uložení sypaniny na skládky nebo meziskládky</t>
  </si>
  <si>
    <t>Uložení sypaniny na skládky nebo meziskládky bez hutnění s upravením uložené sypaniny do předepsaného tvaru</t>
  </si>
  <si>
    <t>`Zemní práce - uložení na staveništi (předpokládaný obj)`  
 (226.888) = 226,888 [A]  
 (306.03) = 306,030 [B]  
 (11.476) = 11,476 [C]  
 Celkem: A+B+C = 544,394 [D]  
Celkem 544,394=544.394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</si>
  <si>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</si>
  <si>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</si>
  <si>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</si>
  <si>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</si>
  <si>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`Zemní práce - obsyp a podsyp (předpokládaný obj)`  
 `původní zemina`  
 (204.02)*1.00*0.50 = 102,010 [A]  
 Mezisoučet: A = 102,010 [B]  
 `nová obsyp`  
 (204.02)*1.00*1.00 = 204,020 [C]  
 Celkem: A+C = 306,030 [D]  
Celkem 306,03=306.030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</si>
  <si>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</si>
  <si>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58344171</t>
  </si>
  <si>
    <t>štěrkodrť frakce 0/32</t>
  </si>
  <si>
    <t>`Zemní práce - obsyp a podsyp (předpokládaný obj)`  
 `nová obsyp`  
 (204.02)*1.00*1.00 = 204,020 [A]  
 Celkem: A = 204,020 [B]  
 B * 2Koeficient množství = 408,040 [C]  
Celkem 408,04=408.040 [B]</t>
  </si>
  <si>
    <t>Poplatek za uložení zeminy a kamení na recyklační skládce (skládkovné) kód odpadu 17 05 04 VČETNĚ DOPRAVY</t>
  </si>
  <si>
    <t>NEOCEŇOVAT. Evidenční položka. Položka se oceňuje pouze v objektu SO90-90</t>
  </si>
  <si>
    <t>Zakládání</t>
  </si>
  <si>
    <t>271532213</t>
  </si>
  <si>
    <t>Podsyp pod základové konstrukce se zhutněním z hrubého kameniva frakce 8 až 16 mm</t>
  </si>
  <si>
    <t>Podsyp pod základové konstrukce se zhutněním a urovnáním povrchu z kameniva hrubého, frakce 8 - 16 mm</t>
  </si>
  <si>
    <t>`Souvrství podlahy - podsyp (pl * v)`  
 `skladba P23`  
 (189.25)*0.15 = 28,388 [A]  
 Celkem: A = 28,388 [B]  
Celkem 28,388=28.388 [B]</t>
  </si>
  <si>
    <t>271572211</t>
  </si>
  <si>
    <t>Podsyp pod základové konstrukce se zhutněním z netříděného štěrkopísku</t>
  </si>
  <si>
    <t>Podsyp pod základové konstrukce se zhutněním a urovnáním povrchu ze štěrkopísku netříděného</t>
  </si>
  <si>
    <t>`Souvrství podlahy - ŽB deska, podsyp (pl * v)`  
 `skladba P01`  
 (116.63)*0.15 = 17,495 [A]  
 `skladba P02`  
 (115.26)*0.15 = 17,289 [B]  
 `skladba P04`  
 (243.92)*0.15 = 36,588 [C]  
 `skladba P05`  
 (19.73)*0.15 = 2,960 [D]  
 `skladba P11`  
 (27.02)*0.15 = 4,053 [E]  
 Celkem: A+B+C+D+E = 78,384 [F]  
Celkem 78,385=78.385 [B]</t>
  </si>
  <si>
    <t>273321311</t>
  </si>
  <si>
    <t>Základové desky ze ŽB bez zvýšených nároků na prostředí tř. C 16/20</t>
  </si>
  <si>
    <t>Základy z betonu železového (bez výztuže) desky z betonu bez zvláštních nároků na prostředí tř. C 16/20</t>
  </si>
  <si>
    <t>`Souvrství podlahy - ŽB deska (pl * v)`  
 `skladba P01`  
 (116.63)*0.10 = 11,663 [A]  
 `skladba P02`  
 (115.26)*0.10 = 11,526 [B]  
 `skladba P04`  
 (243.92)*0.10 = 24,392 [C]  
 `skladba P05`  
 (19.73)*0.10 = 1,973 [D]  
 `skladba P06`  
 (9.03)*0.06*3 = 1,625 [E]  
 `skladba P11`  
 (27.02)*0.10 = 2,702 [F]  
 Celkem: A+B+C+D+E+F = 53,881 [G]  
Celkem 53,881=53.881 [B]</t>
  </si>
  <si>
    <t>2733541X1</t>
  </si>
  <si>
    <t>Prostupy a chráničky základem z PVC KG (dle PD)</t>
  </si>
  <si>
    <t>273362021</t>
  </si>
  <si>
    <t>Výztuž základových desek svařovanými sítěmi Kari</t>
  </si>
  <si>
    <t>Výztuž základů desek ze svařovaných sítí z drátů typu KARI</t>
  </si>
  <si>
    <t>`Souvrství podlahy - ŽB deska, výztuž (pl * hm)`  
 `skladba P01`  
 (116.63)*3.03*1.2/1000 = 0,424 [A]  
 `skladba P02`  
 (115.26)*3.03*1.2/1000 = 0,419 [B]  
 `skladba P04`  
 (243.92)*4.44*1.2/1000 = 1,300 [C]  
 `skladba P05`  
 (19.73)*3.03*1.2/1000 = 0,072 [D]  
 `skladba P06`  
 (9.03)*3.03*3.2/1000 = 0,088 [E]  
 `skladba P11`  
 (27.02)*4.44*1.2/1000 = 0,144 [F]  
 Celkem: A+B+C+D+E+F = 2,446 [G]  
Celkem 2,447=2.447 [B]</t>
  </si>
  <si>
    <t>275311511</t>
  </si>
  <si>
    <t>Základové patky prokládané kamenem z betonu tř. C 12/15</t>
  </si>
  <si>
    <t>Základy z betonu prostého patky a bloky z betonu kamenem prokládaného tř. C 12/15</t>
  </si>
  <si>
    <t>`Zabetonování stávajícího prostoru (obj)`  
 `1.PP`  
 10.0 = 10,000 [A]  
 Celkem: A = 10,000 [B]  
Celkem 10=10.000 [B]</t>
  </si>
  <si>
    <t>279113152</t>
  </si>
  <si>
    <t>Základová zeď tl přes 150 do 200 mm z tvárnic ztraceného bednění včetně výplně z betonu tř. C 25/30</t>
  </si>
  <si>
    <t>Základové zdi z tvárnic ztraceného bednění včetně výplně z betonu bez zvláštních nároků na vliv prostředí třídy C 25/30, tloušťky zdiva přes 150 do 200 mm</t>
  </si>
  <si>
    <t>`ŽB pasy - ztracenky (dl * v)`  
 `1.PP`  
 (2.30*3+3.00)*2.60 = 25,740 [A]  
 (36.98+16.35+1.25*2+0.80)*0.50 = 28,315 [B]  
 Celkem: A+B = 54,055 [C]  
Celkem 54,055=54.055 [B]</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</si>
  <si>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</si>
  <si>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</si>
  <si>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</si>
  <si>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`Základy - ztracenky, výztuž (pl * hm) (hm = 30,0 kg/m2)`  
 (54.055)*30.0/1000 = 1,622 [A]  
 Celkem: A = 1,622 [B]  
Celkem 1,622=1.622 [B]</t>
  </si>
  <si>
    <t>953921113</t>
  </si>
  <si>
    <t>Dlaždice betonové 400x400 mm kladené na sucho na ploché střechy</t>
  </si>
  <si>
    <t>Dlaždice betonové na sucho na ploché střechy kladené jednotlivě volně s mezerami např. pro schůdnost po měkké krytině, pro trvalé zatížení krytin, rozměru 400 x 400 mm</t>
  </si>
  <si>
    <t>`Souvrství podlahy - dlaždice (pl * p) (p = 1 kus/m2)`  
 `skladba P23`  
 (189.25)*1 = 189,250 [A]  
 Celkem: A = 189,250 [B]  
Celkem 189,25=189.250 [B]</t>
  </si>
  <si>
    <t>Svislé a kompletní konstrukce</t>
  </si>
  <si>
    <t>13010414</t>
  </si>
  <si>
    <t>úhelník ocelový rovnostranný jakost S235JR (11 375) 40x40x4mm</t>
  </si>
  <si>
    <t>311235121</t>
  </si>
  <si>
    <t>Zdivo jednovrstvé z cihel broušených do P10 na tenkovrstvou maltu tl 200 mm</t>
  </si>
  <si>
    <t>Zdivo jednovrstvé z cihel děrovaných broušených na celoplošnou tenkovrstvou maltu, pevnost cihel do P10, tl. zdiva 200 mm</t>
  </si>
  <si>
    <t>`Zdivo (dl * v) - otvory (š * v)`  
 `1.NP`  
 (1.70+0.80)*2.20 = 5,500 [A]  
 -(0.9*2.15) = -1,935 [B]  
 (0.80*7+0.30+1.50+1.20*5)*0.45 = 6,030 [C]  
 Celkem: A+B+C = 9,595 [D]  
Celkem 9,595=9.595 [B]</t>
  </si>
  <si>
    <t>311235131</t>
  </si>
  <si>
    <t>Zdivo jednovrstvé z cihel broušených do P10 na tenkovrstvou maltu tl 240 mm</t>
  </si>
  <si>
    <t>Zdivo jednovrstvé z cihel děrovaných broušených na celoplošnou tenkovrstvou maltu, pevnost cihel do P10, tl. zdiva 240 mm</t>
  </si>
  <si>
    <t>`Zdivo (dl * v) - otvory (š * v)`  
 `1.NP`  
 (2.18)*2.20 = 4,796 [A]  
 -(1.5*2.5) = -3,750 [B]  
 Celkem: A+B = 1,046 [C]  
Celkem 1,046=1.046 [B]</t>
  </si>
  <si>
    <t>311235151</t>
  </si>
  <si>
    <t>Zdivo jednovrstvé z cihel broušených do P10 na tenkovrstvou maltu tl 300 mm</t>
  </si>
  <si>
    <t>Zdivo jednovrstvé z cihel děrovaných broušených na celoplošnou tenkovrstvou maltu, pevnost cihel do P10, tl. zdiva 300 mm</t>
  </si>
  <si>
    <t>`Zdivo (dl * v) - otvory (š * v)`  
 `1.NP`  
 (1.80)*2.20 = 3,960 [A]  
 -(0.9*2.15) = -1,935 [B]  
 Celkem: A+B = 2,025 [C]  
Celkem 2,025=2.025 [B]</t>
  </si>
  <si>
    <t>311235211</t>
  </si>
  <si>
    <t>Zdivo jednovrstvé z cihel broušených do P10 na tenkovrstvou maltu tl 440 mm</t>
  </si>
  <si>
    <t>Zdivo jednovrstvé z cihel děrovaných broušených na celoplošnou tenkovrstvou maltu, pevnost cihel do P10, tl. zdiva 440 mm</t>
  </si>
  <si>
    <t>`Zdivo (dl * v) - otvory (š * v)`  
 `1.PP`  
 (1.20)*1.20 = 1,440 [A]  
 `1.NP`  
 (2.30)*2.20 = 5,060 [B]  
 -(1.0*2.15*2) = -4,300 [C]  
 (1.00+1.00+1.20)*1.66 = 5,312 [D]  
 Celkem: A+B+C+D = 7,512 [E]  
Celkem 7,512=7.512 [B]</t>
  </si>
  <si>
    <t>311236321</t>
  </si>
  <si>
    <t>Zdivo jednovrstvé zvukově izolační na tenkovrstvou maltu z cihel děrovaných broušených do P15 tl 250 mm</t>
  </si>
  <si>
    <t>Zdivo jednovrstvé zvukově izolační z cihel děrovaných z broušených cihel na tenkovrstvou maltu, pevnost cihel do P15, tl. zdiva 250 mm</t>
  </si>
  <si>
    <t>`Zdivo (dl * v) - otvory (š * v)`  
 `1.NP`  
 (0.80+1.30+1.30)*2.20 = 7,480 [A]  
 `2.NP`  
 (1.10+1.00+0.90)*2.20 = 6,600 [B]  
 -(1*2.15*2) = -4,300 [C]  
 (2.40+6.15+2.40)*3.20 = 35,040 [D]  
 (0.90+1.49)*2.15 = 5,139 [E]  
 -(0.8*2.15) = -1,720 [F]  
 (2.75+1.45)*3.07 = 12,894 [G]  
 -(1.0*2.15*2) = -4,300 [H]  
 (3.63+2.48+1.68+0.20)*2.97 = 23,730 [I]  
 -(1.0*2.15*2) = -4,300 [J]  
 Celkem: A+B+C+D+E+F+G+H+I+J = 76,263 [K]  
Celkem 76,263=76.263 [B]</t>
  </si>
  <si>
    <t>317168052</t>
  </si>
  <si>
    <t>Překlad keramický vysoký v 238 mm dl 1250 mm</t>
  </si>
  <si>
    <t>Překlady keramické vysoké osazené do maltového lože, šířky překladu 70 mm výšky 238 mm, délky 1250 mm</t>
  </si>
  <si>
    <t>`Překlad systémový (p * p)`  
 `OV/P2`  
 (2)*14 = 28,000 [A]  
 `OV/P5`  
 (1)*1 = 1,000 [B]  
 `OV/P6`  
 (3)*15 = 45,000 [C]  
 Celkem: A+B+C = 74,000 [D]  
Celkem 74=74.000 [B]</t>
  </si>
  <si>
    <t>317168053</t>
  </si>
  <si>
    <t>Překlad keramický vysoký v 238 mm dl 1500 mm</t>
  </si>
  <si>
    <t>Překlady keramické vysoké osazené do maltového lože, šířky překladu 70 mm výšky 238 mm, délky 1500 mm</t>
  </si>
  <si>
    <t>`Překlad systémový (p * p)`  
 `OV/P3`  
 (2)*10 = 20,000 [A]  
 `OV/P4`  
 (3)*6 = 18,000 [B]  
 Celkem: A+B = 38,000 [C]  
Celkem 38=38.000 [B]</t>
  </si>
  <si>
    <t>317941121</t>
  </si>
  <si>
    <t>Osazování ocelových válcovaných nosníků na zdivu I, IE, U, UE nebo L do č. 12 nebo výšky do 120 mm</t>
  </si>
  <si>
    <t>Osazování ocelových válcovaných nosníků na zdivu I nebo IE nebo U nebo UE nebo L do č. 12 nebo výšky do 120 mm</t>
  </si>
  <si>
    <t>`Překlad ocelový (dl * hm)`  
 `OV/P1`  
 (1.30)*2.42/1000 = 0,003 [A]  
 Celkem: A = 0,003 [B]  
Celkem 0,003=0.003 [B]</t>
  </si>
  <si>
    <t>319202112</t>
  </si>
  <si>
    <t>Dodatečná izolace zdiva tl přes 150 do 300 mm nízkotlakou injektáží silikonovou mikroemulzí</t>
  </si>
  <si>
    <t>Dodatečná izolace zdiva injektáží nízkotlakou metodou silikonovou mikroemulzí, tloušťka zdiva přes 150 do 300 mm</t>
  </si>
  <si>
    <t>`Injektáž (dl * p)`  
 `1.NP`  
 (86.22)*2 = 172,440 [A]  
 Celkem: A = 172,440 [B]  
Celkem 172,44=172.440 [B]</t>
  </si>
  <si>
    <t>319202113</t>
  </si>
  <si>
    <t>Dodatečná izolace zdiva tl přes 300 do 450 mm nízkotlakou injektáží silikonovou mikroemulzí</t>
  </si>
  <si>
    <t>Dodatečná izolace zdiva injektáží nízkotlakou metodou silikonovou mikroemulzí, tloušťka zdiva přes 300 do 450 mm</t>
  </si>
  <si>
    <t>`Injektáž (dl * p)`  
 `1.NP`  
 (51.91)*2 = 103,820 [A]  
 Celkem: A = 103,820 [B]  
Celkem 103,82=103.820 [B]</t>
  </si>
  <si>
    <t>319202114</t>
  </si>
  <si>
    <t>Dodatečná izolace zdiva tl přes 450 do 600 mm nízkotlakou injektáží silikonovou mikroemulzí</t>
  </si>
  <si>
    <t>Dodatečná izolace zdiva injektáží nízkotlakou metodou silikonovou mikroemulzí, tloušťka zdiva přes 450 do 600 mm</t>
  </si>
  <si>
    <t>`Injektáž (dl * p)`  
 `1.NP`  
 (206.12)*2 = 412,240 [A]  
 Celkem: A = 412,240 [B]  
Celkem 412,24=412.240 [B]</t>
  </si>
  <si>
    <t>342244201</t>
  </si>
  <si>
    <t>Příčka z cihel broušených na tenkovrstvou maltu tloušťky 80 mm</t>
  </si>
  <si>
    <t>Příčky jednoduché z cihel děrovaných broušených, na tenkovrstvou maltu, pevnost cihel do P15, tl. příčky 80 mm</t>
  </si>
  <si>
    <t>`Příčky (dl * v)`  
 `1.NP`  
 (2.07+1.00)*4.60 = 14,122 [A]  
 -(0.9*2.15) = -1,935 [B]  
 Celkem: A+B = 12,187 [C]  
Celkem 12,187=12.187 [B]</t>
  </si>
  <si>
    <t>342244211</t>
  </si>
  <si>
    <t>Příčka z cihel broušených na tenkovrstvou maltu tloušťky 115 mm</t>
  </si>
  <si>
    <t>Příčky jednoduché z cihel děrovaných broušených, na tenkovrstvou maltu, pevnost cihel do P15, tl. příčky 115 mm</t>
  </si>
  <si>
    <t>`Příčky (dl * v)`  
 `1.NP`  
 (4.95+3.35+1.66+0.60+1.63+0.45+1.61+2.79+2.50+9.02+3.78+1.66+0.80+0.80)*3.86 = 137,416 [A]  
 -(0.9*2.15+0.9*2.15+0.8*2.15+0.8*2.15+1.1*2.15+0.9*2.15+1.0*2.15) = -13,760 [B]  
 (5.75+2.99+3.15+11.99+4.40+4.40+6.42+2.10+1.50)*4.60 = 196,420 [C]  
 -(1.3*2.15+1.1*2.15+1.1*2.15*2+1.3*2.15+1.1*2.15) = -15,050 [D]  
 (1.02+0.88+1.00+1.20)*2.20 = 9,020 [E]  
 -(0.8*2.15*4) = -6,880 [F]  
 `2.NP`  
 (2.48)*2.97 = 7,366 [G]  
 -(1.0*2.15) = -2,150 [H]  
 Celkem: A+B+C+D+E+F+G+H = 312,382 [I]  
Celkem 312,382=312.382 [B]</t>
  </si>
  <si>
    <t>342244311</t>
  </si>
  <si>
    <t>Příčka zvukově izolační pevnosti P15 z broušených cihel na tenkovrstvou maltu tloušťky 115 mm</t>
  </si>
  <si>
    <t>Příčky jednoduché z cihel děrovaných zvukově izolační z cihel broušených na tenkovrstvou zdicí maltu, pevnost cihel do P15, tl. příčky 115 mm</t>
  </si>
  <si>
    <t>`Příčky (dl * v)`  
 `2.NP`  
 (1.00+2.15*2+1.10+1.00+1.30*3+0.80*2+1.10+0.90+1.30*2)*2.20 = 38,500 [A]  
 -(0.9*2.15*2+1*2.15*3) = -10,320 [B]  
 (2.30+1.75+2.51+2.39)*3.20 = 28,640 [C]  
 -(0.8*2.15) = -1,720 [D]  
 Celkem: A+B+C+D = 55,100 [E]  
Celkem 55,1=55.100 [B]</t>
  </si>
  <si>
    <t>346244381</t>
  </si>
  <si>
    <t>Plentování jednostranné v do 200 mm válcovaných nosníků cihlami</t>
  </si>
  <si>
    <t>Plentování ocelových válcovaných nosníků jednostranné cihlami na maltu, výška stojiny do 200 mm</t>
  </si>
  <si>
    <t>346244382</t>
  </si>
  <si>
    <t>Plentování jednostranné v přes 200 do 300 mm válcovaných nosníků cihlami</t>
  </si>
  <si>
    <t>Plentování ocelových válcovaných nosníků jednostranné cihlami na maltu, výška stojiny přes 200 do 300 mm</t>
  </si>
  <si>
    <t>346244811</t>
  </si>
  <si>
    <t>Přizdívky izolační tl 65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</si>
  <si>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65 mm</t>
  </si>
  <si>
    <t>`ŽB pasy - ztracenky, přizdívka (dl * v)`  
 `1.PP`  
 (36.98+16.35+1.25*2+0.80)*0.50 = 28,315 [A]  
 Celkem: A = 28,315 [B]  
Celkem 28,315=28.315 [B]</t>
  </si>
  <si>
    <t>346481112</t>
  </si>
  <si>
    <t>Zaplentování rýh, potrubí, výklenků nebo nik ve stěnách keramickým pletivem</t>
  </si>
  <si>
    <t>Zaplentování rýh, potrubí, válcovaných nosníků, výklenků nebo nik jakéhokoliv tvaru, na maltu ve stěnách nebo před stěnami keramickým a funkčně podobným pletivem</t>
  </si>
  <si>
    <t>13010714</t>
  </si>
  <si>
    <t>ocel profilová jakost S235JR (11 375) průřez I (IPN) 120</t>
  </si>
  <si>
    <t>`Stropní trámy - prvky (dl * hm)`  
 `SN1.5`  
 (11.6)*11.1/1000 = 0,129 [A]  
 `SN1.6`  
 (63.8)*11.1/1000 = 0,708 [B]  
 `SN1.14`  
 (8.97)*11.1/1000 = 0,100 [C]  
 Celkem: A+B+C = 0,937 [D]  
 D * 1.2Koeficient množství = 1,124 [E]  
Celkem 1,124=1.124 [B]</t>
  </si>
  <si>
    <t>13010716</t>
  </si>
  <si>
    <t>ocel profilová jakost S235JR (11 375) průřez I (IPN) 140</t>
  </si>
  <si>
    <t>`Stropní trámy - prvky (dl * hm)`  
 `SN1.16`  
 (43.58)*14.3/1000 = 0,623 [A]  
 `SN1.37`  
 (22.96)*14.3/1000 = 0,328 [B]  
 `SN1.38`  
 (5.98)*14.3/1000 = 0,086 [C]  
 `SN1.39`  
 (8.28)*14.3/1000 = 0,118 [D]  
 Celkem: A+B+C+D = 1,155 [E]  
Celkem 1,155=1.155 [B]</t>
  </si>
  <si>
    <t>13010718</t>
  </si>
  <si>
    <t>ocel profilová jakost S235JR (11 375) průřez I (IPN) 160</t>
  </si>
  <si>
    <t>`Stropní trámy - prvky (dl * hm)`  
 `SN1.10`  
 (23.1)*17.9/1000 = 0,413 [A]  
 `SN1.42`  
 (6.82)*17.9/1000 = 0,122 [B]  
 Celkem: A+B = 0,535 [C]  
 C * 1.2Koeficient množství = 0,642 [D]  
Celkem 0,642=0.642 [B]</t>
  </si>
  <si>
    <t>13010720</t>
  </si>
  <si>
    <t>ocel profilová jakost S235JR (11 375) průřez I (IPN) 180</t>
  </si>
  <si>
    <t>`Stropní trámy - prvky (dl * hm)`  
 `SN1.33`  
 (38.52)*21.9/1000 = 0,844 [A]  
 `SN1.34`  
 (41.7)*21.9/1000 = 0,913 [B]  
 `SN1.48`  
 (1.26)*21.9/1000 = 0,028 [C]  
 Celkem: A+B+C = 1,785 [D]  
 D * 1.2Koeficient množství = 2,142 [E]  
Celkem 2,142=2.142 [B]</t>
  </si>
  <si>
    <t>13010724</t>
  </si>
  <si>
    <t>ocel profilová jakost S235JR (11 375) průřez I (IPN) 220</t>
  </si>
  <si>
    <t>`Stropní trámy - prvky (dl * hm)`  
 `SN1.8`  
 (30.6)*31/1000 = 0,949 [A]  
 Celkem: A = 0,949 [B]  
 B * 1.2Koeficient množství = 1,138 [C]  
Celkem 1,139=1.139 [B]</t>
  </si>
  <si>
    <t>13010726</t>
  </si>
  <si>
    <t>ocel profilová jakost S235JR (11 375) průřez I (IPN) 240</t>
  </si>
  <si>
    <t>`Stropní trámy - prvky (dl * hm)`  
 `SN1.24`  
 (28.75)*36.2/1000 = 1,041 [A]  
 `SN1.25`  
 (17.85)*36.2/1000 = 0,646 [B]  
 `SN1.28`  
 (23.24)*36.2/1000 = 0,841 [C]  
 `SN1.44`  
 (18.51)*36.2/1000 = 0,670 [D]  
 Celkem: A+B+C+D = 3,198 [E]  
 E * 1.2Koeficient množství = 3,838 [F]  
Celkem 3,838=3.838 [B]</t>
  </si>
  <si>
    <t>13010728</t>
  </si>
  <si>
    <t>ocel profilová jakost S235JR (11 375) průřez I (IPN) 260</t>
  </si>
  <si>
    <t>`Stropní trámy - prvky (dl * hm)`  
 `SN1.1`  
 (113.05)*41.9/1000 = 4,737 [A]  
 `SN1.3`  
 (13.3)*41.9/1000 = 0,557 [B]  
 `SN1.12`  
 (12.7)*41.9/1000 = 0,532 [C]  
 `SN1.30`  
 (58.5)*41.9/1000 = 2,451 [D]  
 Celkem: A+B+C+D = 8,277 [E]  
 E * 1.2Koeficient množství = 9,933 [F]  
Celkem 9,932=9.932 [B]</t>
  </si>
  <si>
    <t>13010730</t>
  </si>
  <si>
    <t>ocel profilová jakost S235JR (11 375) průřez I (IPN) 280</t>
  </si>
  <si>
    <t>`Stropní trámy - prvky (dl * hm)`  
 `SN1.4`  
 (28.84)*47.9/1000 = 1,381 [A]  
 Celkem: A = 1,381 [B]  
 B * 1.2Koeficient množství = 1,658 [C]  
Celkem 1,657=1.657 [B]</t>
  </si>
  <si>
    <t>13010818</t>
  </si>
  <si>
    <t>ocel profilová jakost S235JR (11 375) průřez U (UPN) 120</t>
  </si>
  <si>
    <t>`Stropní trámy - prvky (dl * hm)`  
 `SN1.7`  
 (17.4)*13.3/1000 = 0,231 [A]  
 `SN1.15`  
 (5.98)*13.3/1000 = 0,080 [B]  
 `SN1.18`  
 (14)*13.3/1000 = 0,186 [C]  
 Celkem: A+B+C = 0,497 [D]  
 D * 1.2Koeficient množství = 0,597 [E]  
Celkem 0,596=0.596 [B]</t>
  </si>
  <si>
    <t>13010820</t>
  </si>
  <si>
    <t>ocel profilová jakost S235JR (11 375) průřez U (UPN) 140</t>
  </si>
  <si>
    <t>`Stropní trámy - prvky (dl * hm)`  
 `SN1.22`  
 (5)*16/1000 = 0,080 [A]  
 `SN1.40`  
 (2.76)*16/1000 = 0,044 [B]  
 `SN1.47`  
 (7.5)*16/1000 = 0,120 [C]  
 Celkem: A+B+C = 0,244 [D]  
 D * 1.2Koeficient množství = 0,293 [E]  
Celkem 0,293=0.293 [B]</t>
  </si>
  <si>
    <t>13010822</t>
  </si>
  <si>
    <t>ocel profilová jakost S235JR (11 375) průřez U (UPN) 160</t>
  </si>
  <si>
    <t>`Stropní trámy - prvky (dl * hm)`  
 `SN1.11`  
 (3.85)*18.9/1000 = 0,073 [A]  
 `SN1.20`  
 (4)*18.9/1000 = 0,076 [B]  
 `SN1.41`  
 (6.82)*18.9/1000 = 0,129 [C]  
 `SN1.45`  
 (4.5)*18.9/1000 = 0,085 [D]  
 Celkem: A+B+C+D = 0,362 [E]  
 E * 1.2Koeficient množství = 0,435 [F]  
Celkem 0,436=0.436 [B]</t>
  </si>
  <si>
    <t>13010824</t>
  </si>
  <si>
    <t>ocel profilová jakost S235JR (11 375) průřez U (UPN) 180</t>
  </si>
  <si>
    <t>`Stropní trámy - prvky (dl * hm)`  
 `SN1.32`  
 (4.28)*22/1000 = 0,094 [A]  
 `SN1.35`  
 (4.17)*22/1000 = 0,092 [B]  
 `SN1.36`  
 (17.25)*22/1000 = 0,380 [C]  
 Celkem: A+B+C = 0,565 [D]  
 D * 1.2Koeficient množství = 0,678 [E]  
Celkem 0,679=0.679 [B]</t>
  </si>
  <si>
    <t>13010828</t>
  </si>
  <si>
    <t>ocel profilová jakost S235JR (11 375) průřez U (UPN) 220</t>
  </si>
  <si>
    <t>`Stropní trámy - prvky (dl * hm)`  
 `SN1.9`  
 (30.6)*29.4/1000 = 0,900 [A]  
 `SN1.19`  
 (7)*29.4/1000 = 0,206 [B]  
 Celkem: A+B = 1,105 [C]  
 C * 1.2Koeficient množství = 1,327 [D]  
Celkem 1,327=1.327 [B]</t>
  </si>
  <si>
    <t>13010830</t>
  </si>
  <si>
    <t>ocel profilová jakost S235JR (11 375) průřez U (UPN) 240</t>
  </si>
  <si>
    <t>`Stropní trámy - prvky (dl * hm)`  
 `SN1.23`  
 (11.5)*33.5/1000 = 0,385 [A]  
 `SN1.26`  
 (12.75)*33.5/1000 = 0,427 [B]  
 `SN1.27`  
 (11.62)*33.5/1000 = 0,389 [C]  
 `SN1.43`  
 (12.34)*33.5/1000 = 0,413 [D]  
 `SN1.46`  
 (4.5)*33.5/1000 = 0,151 [E]  
 Celkem: A+B+C+D+E = 1,766 [F]  
 F * 1.2Koeficient množství = 2,119 [G]  
Celkem 2,118=2.118 [B]</t>
  </si>
  <si>
    <t>13010832</t>
  </si>
  <si>
    <t>ocel profilová jakost S235JR (11 375) průřez U (UPN) 260</t>
  </si>
  <si>
    <t>`Stropní trámy - prvky (dl * hm)`  
 `SN1.2`  
 (79.8)*37.9/1000 = 3,024 [A]  
 `SN1.13`  
 (12.7)*37.9/1000 = 0,481 [B]  
 `SN1.17`  
 (38.1)*37.9/1000 = 1,444 [C]  
 `SN1.21`  
 (6)*37.9/1000 = 0,227 [D]  
 `SN1.29`  
 (13)*37.9/1000 = 0,493 [E]  
 `SN1.31`  
 (3)*37.9/1000 = 0,114 [F]  
 Celkem: A+B+C+D+E+F = 5,784 [G]  
 G * 1.2Koeficient množství = 6,940 [H]  
Celkem 6,94=6.940 [B]</t>
  </si>
  <si>
    <t>411121243</t>
  </si>
  <si>
    <t>Montáž prefabrikovaných ŽB stropů ze stropních desek dl přes 1800 do 2700 mm</t>
  </si>
  <si>
    <t>Montáž prefabrikovaných železobetonových stropů se zalitím spár, včetně podpěrné konstrukce, na cementovou maltu ze stropních desek, šířky do 600 mm a délky přes 1800 do 2700 mm</t>
  </si>
  <si>
    <t>`Souvrství podlahy - PZD (p)`  
 `skladba P08 (OV/P7)`  
 4 = 4,000 [A]  
 Celkem: A = 4,000 [B]  
Celkem 4=4.000 [B]</t>
  </si>
  <si>
    <t>411322323</t>
  </si>
  <si>
    <t>Stropy trámové nebo kazetové ze ŽB tř. C 16/20</t>
  </si>
  <si>
    <t>Stropy z betonu železového (bez výztuže) trámových, žebrových, kazetových nebo vložkových z tvárnic nebo z hraněných či zaoblených vln zabudovaného plechového bednění tř. C 16/20</t>
  </si>
  <si>
    <t>`Souvrství podlahy - ŽB strop (pl * v)`  
 `skladba P12`  
 (26.98)*0.06 = 1,619 [A]  
 `skladba P13`  
 (71.9)*0.06 = 4,314 [B]  
 `skladba P14`  
 (231.38)*0.06 = 13,883 [C]  
 `skladba P18`  
 (193.6)*0.06 = 11,616 [D]  
 `skladba P19`  
 (20.29)*0.06 = 1,217 [E]  
 `skladba P20`  
 (3.87)*0.06 = 0,232 [F]  
 `skladba P21`  
 (187.18)*0.06 = 11,231 [G]  
 Celkem: A+B+C+D+E+F+G = 44,112 [H]  
Celkem 44,112=44.112 [B]</t>
  </si>
  <si>
    <t>4113542X1</t>
  </si>
  <si>
    <t>Bednění stropů ztracené z hraněných trapézových vln 20x137,5 plech lesklý tl 0,88 mm (dle PD)</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</si>
  <si>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20x137,5, tl. plechu 0,88 mm (dle PD)</t>
  </si>
  <si>
    <t>`Souvrství podlahy - trapéz (pl)`  
 `skladba P12`  
 (26.98) = 26,980 [A]  
 `skladba P13`  
 (71.9) = 71,900 [B]  
 `skladba P14`  
 (231.38) = 231,380 [C]  
 `skladba P18`  
 (193.6) = 193,600 [D]  
 `skladba P19`  
 (20.29) = 20,290 [E]  
 `skladba P20`  
 (3.87) = 3,870 [F]  
 `skladba P21`  
 (187.18) = 187,180 [G]  
 Celkem: A+B+C+D+E+F+G = 735,200 [H]  
Celkem 735,2=735.200 [B]</t>
  </si>
  <si>
    <t>411354313</t>
  </si>
  <si>
    <t>Zřízení podpěrné konstrukce stropů výšky do 4 m tl přes 15 do 25 cm</t>
  </si>
  <si>
    <t>Podpěrná konstrukce stropů - desek, kleneb a skořepin výška podepření do 4 m tloušťka stropu přes 15 do 25 cm zřízení</t>
  </si>
  <si>
    <t>`Souvrství podlahy - ŽB strop, stojky (pl)`  
 `skladba P12`  
 (26.98) = 26,980 [A]  
 `skladba P13`  
 (71.9) = 71,900 [B]  
 `skladba P14`  
 (231.38) = 231,380 [C]  
 `skladba P18`  
 (193.6) = 193,600 [D]  
 `skladba P19`  
 (20.29) = 20,290 [E]  
 `skladba P20`  
 (3.87) = 3,870 [F]  
 `skladba P21`  
 (187.18) = 187,180 [G]  
 Celkem: A+B+C+D+E+F+G = 735,200 [H]  
Celkem 735,2=735.200 [B]</t>
  </si>
  <si>
    <t>1. Podepření větších výšek než 6 m se oceňuje individuálně.</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</si>
  <si>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</si>
  <si>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</si>
  <si>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</si>
  <si>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</si>
  <si>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</si>
  <si>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</si>
  <si>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`Souvrství podlahy - ŽB strop, výztuž (hm)`  
 (1900.51)/1000 = 1,901 [A]  
 Celkem: A = 1,901 [B]  
Celkem 1,901=1.901 [B]</t>
  </si>
  <si>
    <t>411362021</t>
  </si>
  <si>
    <t>Výztuž stropů svařovanými sítěmi Kari</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</si>
  <si>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</si>
  <si>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`Souvrství podlahy - ŽB strop, výztuž (hm)`  
 (8485.01)/1000 = 8,485 [A]  
 Celkem: A = 8,485 [B]  
Celkem 8,485=8.485 [B]</t>
  </si>
  <si>
    <t>413941121</t>
  </si>
  <si>
    <t>Osazování ocelových válcovaných nosníků stropů I, IE, U, UE nebo L do č.12 nebo výšky do 120 mm</t>
  </si>
  <si>
    <t>Osazování ocelových válcovaných nosníků ve stropech I nebo IE nebo U nebo UE nebo L do č.12 nebo výšky do 120 mm</t>
  </si>
  <si>
    <t>413941123</t>
  </si>
  <si>
    <t>Osazování ocelových válcovaných nosníků stropů I, IE, U, UE nebo L č. 14 až 22 nebo výšky přes 120 do 220 mm</t>
  </si>
  <si>
    <t>Osazování ocelových válcovaných nosníků ve stropech I nebo IE nebo U nebo UE nebo L č. 14 až 22 nebo výšky přes 120 do 220 mm</t>
  </si>
  <si>
    <t>413941125</t>
  </si>
  <si>
    <t>Osazování ocelových válcovaných nosníků stropů I, IE, U, UE nebo L č. 24 a výše nebo výšky přes 220 mm</t>
  </si>
  <si>
    <t>Osazování ocelových válcovaných nosníků ve stropech I nebo IE nebo U nebo UE nebo L č. 24 a výše nebo výšky přes 220 mm</t>
  </si>
  <si>
    <t>59341123</t>
  </si>
  <si>
    <t>deska stropní plná PZD 2390x290x100mm</t>
  </si>
  <si>
    <t>Úpravy povrchů, podlahy a osazování výplní</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</si>
  <si>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</si>
  <si>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</si>
  <si>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</si>
  <si>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`Souvrství omítky - štuk (pl)`  
 Mezisoučet: A+B+C+D+E = 51,470 [F]  
 Mezisoučet: G+H+I+J+K+L = 61,300 [M]  
 Celkem: A+B+C+D+E+G+H+I+J+K+L = 112,770 [N]  
Celkem 112,77=112.770 [B]</t>
  </si>
  <si>
    <t>612131351</t>
  </si>
  <si>
    <t>Sanační postřik vnitřních stěn nanášený celoplošně strojně</t>
  </si>
  <si>
    <t>Sanační postřik vnitřních omítaných ploch vápenocementový nanášený strojně celoplošně stěn</t>
  </si>
  <si>
    <t>`Souvrství omítky - sanační omítka, penetrace (pl)`  
 `skladba OM04`  
 `1.PP`  
 (452.496) = 452,496 [A]  
 `skladba OM02`  
 `1.NP`  
 (800.179) = 800,179 [B]  
 Celkem: A+B = 1252,675 [C]  
Celkem 1252,675=1 252.675 [B]</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</si>
  <si>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</si>
  <si>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</si>
  <si>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</si>
  <si>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``Souvrství omítky - štuk (dl * v) - otvory (š * v)`  
Celkem 2983,272=2 983.272 [B]</t>
  </si>
  <si>
    <t>612324311</t>
  </si>
  <si>
    <t>Sanační omítka podkladní vnitřních stěn nanášená strojně</t>
  </si>
  <si>
    <t>Omítka sanační vnitřních ploch podkladní (vyrovnávací) Příplatek k cenám podkladní sanační omítky nanášené ručně nanášená strojně svislých konstrukcí stěn</t>
  </si>
  <si>
    <t>`Souvrství omítky - sanační omítka, vyrovnání (pl)`  
 `skladba OM04`  
 `1.PP`  
 (452.496) = 452,496 [A]  
 `skladba OM02`  
 `1.NP`  
 (800.179) = 800,179 [B]  
 Celkem: A+B = 1252,675 [C]  
Celkem 1252,675=1 252.675 [B]</t>
  </si>
  <si>
    <t>612326321</t>
  </si>
  <si>
    <t>Sanační omítka jednovrstvá vnitřních stěn nanášená strojně</t>
  </si>
  <si>
    <t>Omítka sanační vnitřních ploch jednovrstvá jednovrstvá, tloušťky do 20 mm nanášená strojně svislých konstrukcí stěn</t>
  </si>
  <si>
    <t>`Souvrství omítky - sanační omítka (dl * v)`  
 `skladba OM04`  
 `1.PP`  
 (93.06)*2.50+(99.93)*2.20 = 452,496 [A]  
 Mezisoučet: A = 452,496 [B]  
 `skladba OM02`  
 `1.NP`  
 (800.179) = 800,179 [C]  
 Celkem: A+C = 1252,675 [D]  
Celkem 1252,675=1 252.675 [B]</t>
  </si>
  <si>
    <t>612328131</t>
  </si>
  <si>
    <t>Potažení vnitřních stěn sanačním štukem tloušťky do 3 mm</t>
  </si>
  <si>
    <t>Potažení vnitřních ploch sanačním štukem tloušťky do 3 mm svislých konstrukcí stěn</t>
  </si>
  <si>
    <t>``Souvrství omítky - sanační omítka, vyrovnání (pl)`  
 `skladba OM02`  
Celkem 800,179=800.179 [B]</t>
  </si>
  <si>
    <t>622131321</t>
  </si>
  <si>
    <t>Penetrační nátěr vnějších stěn nanášený strojně</t>
  </si>
  <si>
    <t>Podkladní a spojovací vrstva vnějších omítaných ploch penetrace nanášená strojně stěn</t>
  </si>
  <si>
    <t>`Souvrstíví fasády - omítka, penetrace (pl)`  
 `skladba F02`  
 (1429.111) = 1429,111 [A]  
 `skladba F03`  
 (187.459) = 187,459 [B]  
 Celkem: A+B = 1616,570 [C]  
Celkem 1616,57=1 616.570 [B]</t>
  </si>
  <si>
    <t>622321321</t>
  </si>
  <si>
    <t>Vápenocementová omítka hladká jednovrstvá vnějších stěn nanášená strojně</t>
  </si>
  <si>
    <t>Omítka vápenocementová vnějších ploch nanášená strojně jednovrstvá, tloušťky do 15 mm hladká stěn</t>
  </si>
  <si>
    <t>`Souvrstíví fasády - omítka, štuk (dl * v)`  
 `skladba F03`  
 (36.22)*0.75+(14.91)*0.75+(23.14)*1.22+(10.74)*1.12+(22.55)*1.13+(12.51)*1.03+(36.45)*1.07+(5.38)*1.17+(6.30)*0.96+(16.79)*1.14 = 187,459 [A]  
 Celkem: A = 187,459 [B]  
Celkem 187,459=187.459 [B]</t>
  </si>
  <si>
    <t>622325319</t>
  </si>
  <si>
    <t>Oprava vnější vápenocementové štukové omítky složitosti 2 v rozsahu přes 80 do 100 %</t>
  </si>
  <si>
    <t>Oprava vápenocementové omítky vnějších ploch stupně členitosti 2 štukové, v rozsahu opravované plochy přes 80 do 100%</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</si>
  <si>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 skladba F03`  
 (187.459) = 187,459 [E]  
 Celkem: A+B+C+D+E = 1429,111 [F]  
Celkem 1429,111=1 429.111 [B]</t>
  </si>
  <si>
    <t>622325321</t>
  </si>
  <si>
    <t>Sanační jádrová omítka vnějších stěn nanášená strojně</t>
  </si>
  <si>
    <t>Omítka sanační vnějších ploch jádrová tloušťky do 15 mm nanášená strojně stěn</t>
  </si>
  <si>
    <t>`Souvrstíví fasády - omítka, jádro (pl)`  
 `skladba F03`  
 (187.459) = 187,459 [A]  
 Celkem: A = 187,459 [B]  
Celkem 187,459=187.459 [B]</t>
  </si>
  <si>
    <t>629991012</t>
  </si>
  <si>
    <t>Zakrytí výplní otvorů fólií přilepenou na začišťovací lišty</t>
  </si>
  <si>
    <t>Zakrytí vnějších ploch před znečištěním včetně pozdějšího odkrytí výplní otvorů a svislých ploch fólií přilepenou na začišťovací lištu</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</si>
  <si>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</si>
  <si>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</si>
  <si>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</si>
  <si>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P01`  
 (116.63)*0.15 = 17,495 [A]  
 `skladba P02`  
 (115.26)*0.15 = 17,289 [B]  
 `skladba P03`  
 (14.28)*0.085 = 1,214 [C]  
 `skladba P04`  
 (243.92)*0.085 = 20,733 [D]  
 `skladba P05`  
 (19.73)*0.15 = 2,960 [E]  
 `skladba P06`  
 (9.03)*0.15 = 1,355 [F]  
 `skladba P07`  
 (1.76)*0.08 = 0,141 [G]  
 `skladba P09`  
 (44.3)*0.085 = 3,766 [H]  
 `skladba P10`  
 (71.87)*0.08 = 5,750 [I]  
 `skladba P11`  
 (27.02)*0.087 = 2,351 [J]  
 `skladba P17`  
 (49.09)*0.08 = 3,927 [K]  
 Celkem: A+B+C+D+E+F+G+H+I+J+K = 76,978 [L]  
Celkem 76,981=76.981 [B]</t>
  </si>
  <si>
    <t>631319013</t>
  </si>
  <si>
    <t>Příplatek k mazanině tl přes 120 do 240 mm za přehlazení povrchu</t>
  </si>
  <si>
    <t>Příplatek k cenám mazanin za úpravu povrchu mazaniny přehlazením, mazanina tl. přes 120 do 240 mm</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</si>
  <si>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</si>
  <si>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</si>
  <si>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</si>
  <si>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631341133</t>
  </si>
  <si>
    <t>Mazanina tl přes 120 do 240 mm z betonu lehkého keramického LC 16/18</t>
  </si>
  <si>
    <t>Mazanina z lehkého keramického betonu tl. přes 120 do 240 mm tř. LC 16/18</t>
  </si>
  <si>
    <t>`Souvrství podlahy - vyrovnání klenby (pl * průměrná v)`  
 `skladba P03`  
 (14.28)*0.30 = 4,284 [A]  
 `skladba P09`  
 (44.3)*0.30 = 13,290 [B]  
 `skladba P10`  
 (71.87)*0.30 = 21,561 [C]  
 `skladba P17`  
 (49.09)*0.30 = 14,727 [D]  
 Celkem: A+B+C+D = 53,862 [E]  
Celkem 53,862=53.862 [B]</t>
  </si>
  <si>
    <t>631362021</t>
  </si>
  <si>
    <t>Výztuž mazanin svařovanými sítěmi Kari</t>
  </si>
  <si>
    <t>Výztuž mazanin ze svařovaných sítí z drátů typu KARI</t>
  </si>
  <si>
    <t>`Souvrství podlahy - mazanina/potěr, výztuž (pl * hm) (hm = 4,44 kg/m2)` 
Celkem 6,684=6.684 [B]</t>
  </si>
  <si>
    <t>632451214</t>
  </si>
  <si>
    <t>Potěr cementový samonivelační litý C20 tl přes 45 do 50 mm</t>
  </si>
  <si>
    <t>Potěr cementový samonivelační litý tř. C 20, tl. přes 45 do 50 mm</t>
  </si>
  <si>
    <t>`Souvrství podlahy - potěr (pl)`  
 `skladba P12`  
 (26.98) = 26,980 [A]  
 `skladba P13`  
 (71.9) = 71,900 [B]  
 `skladba P14`  
 (231.38) = 231,380 [C]  
 `skladba P19`  
 (20.29) = 20,290 [D]  
 `skladba P20`  
 (3.87) = 3,870 [E]  
 `skladba P21`  
 (187.18) = 187,180 [F]  
 Celkem: A+B+C+D+E+F = 541,600 [G]  
Celkem 541,6=541.600 [B]</t>
  </si>
  <si>
    <t>632481213</t>
  </si>
  <si>
    <t>Separační vrstva z PE fólie</t>
  </si>
  <si>
    <t>Separační vrstva k oddělení podlahových vrstev z polyetylénové fólie</t>
  </si>
  <si>
    <t>`Souvrství podlahy - mazanina, separace (pl)`  
 `skladba P01`  
 (116.63) = 116,630 [A]  
 `skladba P02`  
 (115.26) = 115,260 [B]  
 `skladba P03`  
 (14.28) = 14,280 [C]  
 `skladba P04`  
 (243.92) = 243,920 [D]  
 `skladba P05`  
 (19.73) = 19,730 [E]  
 `skladba P09`  
 (44.3) = 44,300 [F]  
 `skladba P10`  
 (71.87) = 71,870 [G]  
 `skladba P11`  
 (27.02) = 27,020 [H]  
 `skladba P12`  
 (26.98) = 26,980 [I]  
 `skladba P13`  
 (71.9) = 71,900 [J]  
 `skladba P14`  
 (231.38) = 231,380 [K]  
 `skladba P17`  
 (49.09) = 49,090 [L]  
 `skladba P19`  
 (20.29) = 20,290 [M]  
 `skladba P20`  
 (3.87) = 3,870 [N]  
 `skladba P21`  
 (187.18) = 187,180 [O]  
 Celkem: A+B+C+D+E+F+G+H+I+J+K+L+M+N+O = 1243,700 [P]  
Celkem 1243,7=1 243.700 [B]</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</si>
  <si>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</si>
  <si>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</si>
  <si>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</si>
  <si>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potěr, dilatace (dl)`  
 `skladba P12`  
 (46.76) = 46,760 [A]  
 `skladba P13`  
 (82.29) = 82,290 [B]  
 `skladba P14`  
 (235.78) = 235,780 [C]  
 `skladba P19`  
 (41.02) = 41,020 [D]  
 `skladba P20`  
 (8.71) = 8,710 [E]  
 `skladba P21`  
 (211.79) = 211,790 [F]  
 Celkem: A+B+C+D+E+F = 626,350 [G]  
Celkem 626,35=626.350 [B]</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</si>
  <si>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</si>
  <si>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</si>
  <si>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</si>
  <si>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P01`  
 (115.38) = 115,380 [A]  
 `skladba P02`  
 (97.13) = 97,130 [B]  
 `skladba P03`  
 (15) = 15,000 [C]  
 `skladba P04`  
 (206.55) = 206,550 [D]  
 `skladba P05`  
 (46.91) = 46,910 [E]  
 `skladba P06`  
 (58.07) = 58,070 [F]  
 `skladba P07`  
 (5.74) = 5,740 [G]  
 `skladba P09`  
 (57.27) = 57,270 [H]  
 `skladba P10`  
 (140.06) = 140,060 [I]  
 `skladba P11`  
 (46.26) = 46,260 [J]  
 `skladba P17`  
 (41.21) = 41,210 [K]  
 Celkem: A+B+C+D+E+F+G+H+I+J+K = 829,580 [L]  
Celkem 829,58=829.580 [B]</t>
  </si>
  <si>
    <t>985131111</t>
  </si>
  <si>
    <t>Očištění ploch stěn, rubu kleneb a podlah tlakovou vodou</t>
  </si>
  <si>
    <t>`Souvrství omítky - příprava (pl)`  
 `skladba OM04`  
 `1.PP`  
 (452.496) = 452,496 [A]  
 Celkem: A = 452,496 [B]  
Celkem 452,496=452.496 [B]</t>
  </si>
  <si>
    <t>985132111</t>
  </si>
  <si>
    <t>Očištění ploch líce kleneb a podhledů tlakovou vodou</t>
  </si>
  <si>
    <t>`Souvrství omítky - příprava (pl)`  
 `1.PP`  
 (189.25) = 189,250 [A]  
 Celkem: A = 189,250 [B]  
Celkem 189,25=189.250 [B]</t>
  </si>
  <si>
    <t>985232111</t>
  </si>
  <si>
    <t>Hloubkové spárování zdiva aktivovanou maltou spára hl do 80 mm dl do 6 m/m2</t>
  </si>
  <si>
    <t>Hloubkové spárování zdiva hloubky přes 40 do 80 mm aktivovanou maltou délky spáry na 1 m2 upravované plochy do 6 m</t>
  </si>
  <si>
    <t>`Souvrství omítky - spárování (pl)`  
 `skladba OM04`  
 `1.PP`  
 (452.496) = 452,496 [A]  
 `skladba OM02`  
 `1.NP`  
 (800.179) = 800,179 [B]  
 Celkem: A+B = 1252,675 [C]  
Celkem 1252,675=1 252.675 [B]</t>
  </si>
  <si>
    <t>985232192</t>
  </si>
  <si>
    <t>Příplatek k hloubkovému spárování za plochu do 10 m2 jednotlivě</t>
  </si>
  <si>
    <t>Hloubkové spárování zdiva hloubky přes 40 do 80 mm aktivovanou maltou Příplatek k cenám za plochu do 10 m2 jednotlivě</t>
  </si>
  <si>
    <t>711</t>
  </si>
  <si>
    <t>Izolace proti vodě, vlhkosti a plynům</t>
  </si>
  <si>
    <t>11163153</t>
  </si>
  <si>
    <t>emulze asfaltová penetrační</t>
  </si>
  <si>
    <t>litr</t>
  </si>
  <si>
    <t>58581005</t>
  </si>
  <si>
    <t>malta těsnící hydraulicky rychle tuhnoucí se síranovzdorným pojivem</t>
  </si>
  <si>
    <t>62853004</t>
  </si>
  <si>
    <t>pás asfaltový natavitelný modifikovaný SBS tl 4,0mm s vložkou ze skleněné tkaniny a spalitelnou PE fólií nebo jemnozrnným minerálním posypem na horním povrchu</t>
  </si>
  <si>
    <t>`Souvrství podlahy - HIV, NAIP (pl)`  
 (1324.08)/2 = 662,040 [A]  
 `Souvrství podlahy - HIS, NAIP (pl)`  
 (780.896)/2 = 390,448 [B]  
 `Souvrství soklu - HIS, NAIP (dl * v)`  
 (204.02)*1.00 = 204,020 [C]  
 Celkem: A+B+C = 1256,508 [D]  
 D * 1.15Koeficient množství = 1444,984 [E]  
Celkem 1444,984=1 444.984 [B]</t>
  </si>
  <si>
    <t>62855001</t>
  </si>
  <si>
    <t>pás asfaltový natavitelný modifikovaný SBS tl 4,0mm s vložkou z polyesterové rohože a spalitelnou PE fólií nebo jemnozrnným minerálním posypem na horním povrchu</t>
  </si>
  <si>
    <t>`Souvrství podlahy - HIV, NAIP (pl)`  
 (1324.08)/2 = 662,040 [A]  
 `Souvrství podlahy - HIS, NAIP (pl)`  
 (780.896)/2 = 390,448 [B]  
 Celkem: A+B = 1052,488 [C]  
 C * 1.15Koeficient množství = 1210,361 [D]  
Celkem 1210,361=1 210.361 [B]</t>
  </si>
  <si>
    <t>711111001</t>
  </si>
  <si>
    <t>Provedení izolace proti zemní vlhkosti vodorovné za studena nátěrem penetračním</t>
  </si>
  <si>
    <t>Provedení izolace proti zemní vlhkosti natěradly a tmely za studena na ploše vodorovné V nátěrem penetračním</t>
  </si>
  <si>
    <t>`Souvrství podlahy - HIV, NAIP, penetrace (pl)`  
 `skladba P01`  
 (116.63) = 116,630 [A]  
 `skladba P02`  
 (115.26) = 115,260 [B]  
 `skladba P03`  
 (14.28) = 14,280 [C]  
 `skladba P04`  
 (243.92) = 243,920 [D]  
 `skladba P05`  
 (19.73) = 19,730 [E]  
 `skladba P06`  
 (9.03) = 9,030 [F]  
 `skladba P09`  
 (44.3) = 44,300 [G]  
 `skladba P10`  
 (71.87) = 71,870 [H]  
 `skladba P11`  
 (27.02) = 27,020 [I]  
 Celkem: A+B+C+D+E+F+G+H+I = 662,040 [J]  
Celkem 662,04=662.040 [B]</t>
  </si>
  <si>
    <t>1. Izolace plochy jednotlivě do 10 m2 se oceňují skladebně cenou příslušné izolace a cenou 711 19-9095 Příplatek za plochu do 10 m2.</t>
  </si>
  <si>
    <t>711112001</t>
  </si>
  <si>
    <t>Provedení izolace proti zemní vlhkosti svislé za studena nátěrem penetračním</t>
  </si>
  <si>
    <t>Provedení izolace proti zemní vlhkosti natěradly a tmely za studena na ploše svislé S nátěrem penetračním</t>
  </si>
  <si>
    <t>`Souvrství podlahy - HIS, NAIP, penetrace (dl * v)`  
 `skladba P01`  
 (115.38)*0.35 = 40,383 [A]  
 `skladba P02`  
 (97.13)*0.35 = 33,996 [B]  
 `skladba P03`  
 (15)*0.35 = 5,250 [C]  
 `skladba P04`  
 (206.55)*0.35 = 72,293 [D]  
 `skladba P05`  
 (46.91)*0.35 = 16,419 [E]  
 `skladba P06`  
 (58.07)*0.60 = 34,842 [F]  
 `skladba P09`  
 (57.27)*0.35 = 20,045 [G]  
 `skladba P10`  
 (140.06)*0.35 = 49,021 [H]  
 `skladba P11`  
 (46.26)*0.35 = 16,191 [I]  
 `Souvrství soklu - HIS, NAIP, penetrace (dl * v)`  
 (204.02)*1.00 = 204,020 [J]  
 Celkem: A+B+C+D+E+F+G+H+I+J = 492,458 [K]  
Celkem 492,46=492.460 [B]</t>
  </si>
  <si>
    <t>711141559</t>
  </si>
  <si>
    <t>Provedení izolace proti zemní vlhkosti pásy přitavením vodorovné NAIP</t>
  </si>
  <si>
    <t>Provedení izolace proti zemní vlhkosti pásy přitavením NAIP na ploše vodorovné V</t>
  </si>
  <si>
    <t>`ŽB deska - HIV, NAIP (pl * p)`  
 `skladba P01`  
 (116.63)*2 = 233,260 [A]  
 `skladba P02`  
 (115.26)*2 = 230,520 [B]  
 `skladba P03`  
 (14.28)*2 = 28,560 [C]  
 `skladba P04`  
 (243.92)*2 = 487,840 [D]  
 `skladba P05`  
 (19.73)*2 = 39,460 [E]  
 `skladba P06`  
 (9.03)*2 = 18,060 [F]  
 `skladba P09`  
 (44.3)*2 = 88,600 [G]  
 `skladba P10`  
 (71.87)*2 = 143,740 [H]  
 `skladba P11`  
 (27.02)*2 = 54,040 [I]  
 Celkem: A+B+C+D+E+F+G+H+I = 1324,080 [J]  
Celkem 1324,08=1 324.080 [B]</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</si>
  <si>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</si>
  <si>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</si>
  <si>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</si>
  <si>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</si>
  <si>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`ŽB deska - HIS, NAIP (pl * p)`  
 `skladba P01`  
 (115.38)*0.35*2 = 80,766 [A]  
 `skladba P02`  
 (97.13)*0.35*2 = 67,991 [B]  
 `skladba P03`  
 (15)*0.35*2 = 10,500 [C]  
 `skladba P04`  
 (206.55)*0.35*2 = 144,585 [D]  
 `skladba P05`  
 (46.91)*0.35*2 = 32,837 [E]  
 `skladba P06`  
 (58.07)*0.60*2 = 69,684 [F]  
 `skladba P09`  
 (57.27)*0.35*2 = 40,089 [G]  
 `skladba P10`  
 (140.06)*0.35*2 = 98,042 [H]  
 `skladba P11`  
 (46.26)*0.35*2 = 32,382 [I]  
 `Souvrství soklu - HIS, NAIP (dl * v)`  
 (204.02)*1.00 = 204,020 [J]  
 Celkem: A+B+C+D+E+F+G+H+I+J = 780,896 [K]  
Celkem 780,896=780.896 [B]</t>
  </si>
  <si>
    <t>711161222</t>
  </si>
  <si>
    <t>Izolace proti zemní vlhkosti nopovou fólií s textilií svislá, nopek v 8,0 mm, tl do 0,6 mm</t>
  </si>
  <si>
    <t>Izolace proti zemní vlhkosti a beztlakové vodě nopovými fóliemi na ploše svislé S vrstva ochranná, odvětrávací a drenážní s nakašírovanou filtrační textilií výška nopku 8,0 mm, tl. fólie do 0,6 mm</t>
  </si>
  <si>
    <t>`Souvrství soklu - nopovka (dl * v)`  
 (204.02)*2.00 = 408,040 [A]  
 Celkem: A = 408,040 [B]  
Celkem 408,04=408.040 [B]</t>
  </si>
  <si>
    <t>711192202</t>
  </si>
  <si>
    <t>Provedení izolace proti zemní vlhkosti hydroizolační stěrkou svislé na zdivu, 2 vrstvy</t>
  </si>
  <si>
    <t>Provedení izolace proti zemní vlhkosti hydroizolační stěrkou na ploše svislé S dvouvrstvá na zdivu</t>
  </si>
  <si>
    <t>`Oprava omítky  - stěrka (pl * p)`  
 `skladba OM04`  
 `1.PP`  
 (452.496)*2 = 904,992 [A]  
 `skladba OM02`  
 `1.NP`  
 (800.179) = 800,179 [B]  
 Celkem: A+B = 1705,171 [C]  
Celkem 1705,171=1 705.171 [B]</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</si>
  <si>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</si>
  <si>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</si>
  <si>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</si>
  <si>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</si>
  <si>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</si>
  <si>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</si>
  <si>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28375914</t>
  </si>
  <si>
    <t>deska EPS 150 pro konstrukce s vysokým zatížením ?=0,035 tl 100mm</t>
  </si>
  <si>
    <t>`Souvrství podlahy - TI (pl * p)`  
 `skladba P01`  
 (116.63) = 116,630 [A]  
 `skladba P02`  
 (115.26) = 115,260 [B]  
 `skladba P04`  
 (243.92)*2 = 487,840 [C]  
 `skladba P05`  
 (19.73) = 19,730 [D]  
 `skladba P11`  
 (27.02)*2 = 54,040 [E]  
 Celkem: A+B+C+D+E = 793,500 [F]  
 F * 1.1Koeficient množství = 872,850 [G]  
Celkem 872,85=872.850 [B]</t>
  </si>
  <si>
    <t>28376455</t>
  </si>
  <si>
    <t>deska XPS hrana polodrážková a hladký povrch 500kPa tl 70mm</t>
  </si>
  <si>
    <t>28376555</t>
  </si>
  <si>
    <t>deska polystyrénová pro snížení kročejového hluku (max. zatížení 4 kN/m2) tl 50mm</t>
  </si>
  <si>
    <t>`Souvrství podlahy - TI (pl)`  
 `skladba P03`  
 (14.28) = 14,280 [A]  
 `skladba P09`  
 (44.3) = 44,300 [B]  
 `skladba P10`  
 (71.87) = 71,870 [C]  
 `skladba P17`  
 (49.09) = 49,090 [D]  
 Celkem: A+B+C+D = 179,540 [E]  
 E * 1.1Koeficient množství = 197,494 [F]  
Celkem 197,494=197.494 [B]</t>
  </si>
  <si>
    <t>63231207</t>
  </si>
  <si>
    <t>deska čedičová minerální pro snížení kročejového hluku (max. zatížení 4 kN/m2) tl 50mm</t>
  </si>
  <si>
    <t>`Souvrství podlahy - TI (pl)`  
 `skladba P12`  
 (26.98) = 26,980 [A]  
 `skladba P13`  
 (71.9) = 71,900 [B]  
 `skladba P14`  
 (231.38) = 231,380 [C]  
 `skladba P19`  
 (20.29) = 20,290 [D]  
 `skladba P20`  
 (3.87) = 3,870 [E]  
 `skladba P21`  
 (187.18) = 187,180 [F]  
 Celkem: A+B+C+D+E+F = 541,600 [G]  
 G * 1.1Koeficient množství = 595,760 [H]  
Celkem 595,76=595.760 [B]</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</si>
  <si>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</si>
  <si>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</si>
  <si>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</si>
  <si>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</si>
  <si>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713122111</t>
  </si>
  <si>
    <t>Parotěsná vrstva pro pochozí půdy vodorovná</t>
  </si>
  <si>
    <t>Izolace pro pochozí půdy parotěsná vrstva na ploše vodorovné V</t>
  </si>
  <si>
    <t>`Souvrství podlahy - parotěs (pl)`  
 `skladba P15`  
 (547.06) = 547,060 [A]  
 `skladba P18`  
 (193.6) = 193,600 [B]  
 Celkem: A+B = 740,660 [C]  
Celkem 740,66=740.660 [B]</t>
  </si>
  <si>
    <t>713122122</t>
  </si>
  <si>
    <t>Nosný rošt z EPS trámců pro pochozí půdy tl 200 mm</t>
  </si>
  <si>
    <t>Izolace pro pochozí půdy nosný rošt z EPS trámců, osová vzdálenost trámů do 600 mm tloušťky 200 mm</t>
  </si>
  <si>
    <t>`Souvrství podlahy - rošt (pl)`  
 `skladba P15`  
 (547.06) = 547,060 [A]  
 `skladba P18`  
 (193.6) = 193,600 [B]  
 Celkem: A+B = 740,660 [C]  
Celkem 740,66=740.660 [B]</t>
  </si>
  <si>
    <t>713122132</t>
  </si>
  <si>
    <t>Izolace tepelná vkládaná mezi rošt z EPS pochozí půdy dvouvrstvá tl 200 mm</t>
  </si>
  <si>
    <t>Izolace pro pochozí půdy izolace tepelná vkládaná mezi rošty z EPS dvouvrstvá tloušťky 200 mm</t>
  </si>
  <si>
    <t>`Souvrství podlahy - rošt, TI (pl)`  
 `skladba P15`  
 (547.06) = 547,060 [A]  
 `skladba P18`  
 (193.6) = 193,600 [B]  
 Celkem: A+B = 740,660 [C]  
Celkem 740,66=740.660 [B]</t>
  </si>
  <si>
    <t>713122141</t>
  </si>
  <si>
    <t>Dřevěná prka lepená na rošt z EPS trámců</t>
  </si>
  <si>
    <t>Izolace pro pochozí půdy prkna dřevěná lepená na rošt z EPS trámců pomocí nízkoexpanzní pěny</t>
  </si>
  <si>
    <t>713131141</t>
  </si>
  <si>
    <t>Montáž izolace tepelné stěn a základů lepením celoplošně rohoží, pásů, dílců, desek</t>
  </si>
  <si>
    <t>Montáž tepelné izolace stěn rohožemi, pásy, deskami, dílci, bloky (izolační materiál ve specifikaci) lepením celoplošně</t>
  </si>
  <si>
    <t>`ŽB pasy - ztracenky, TI (dl * v)`  
 `1.PP`  
 (2.30*3+3.00)*2.60 = 25,740 [A]  
 (36.98+16.35+1.25*2+0.80)*0.50 = 28,315 [B]  
 Celkem: A+B = 54,055 [C]  
Celkem 54,055=54.055 [B]</t>
  </si>
  <si>
    <t>998713101</t>
  </si>
  <si>
    <t>Přesun hmot tonážní pro izolace tepelné v objektech v do 6 m</t>
  </si>
  <si>
    <t>Přesun hmot pro izolace tepelné stanovený z hmotnosti přesunovaného materiálu vodorovná dopravní vzdálenost do 50 m v objektech výšky do 6 m</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</si>
  <si>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</si>
  <si>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</si>
  <si>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</si>
  <si>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762343912</t>
  </si>
  <si>
    <t>Zabednění otvorů ve střeše prkny tl do 32 mm pl jednotlivě přes 1 do 4 m2</t>
  </si>
  <si>
    <t>Zabednění otvorů ve střeše prkny (materiál v ceně) tl. do 32 mm, otvoru plochy jednotlivě přes 1 do 4 m2</t>
  </si>
  <si>
    <t>`Souvrství střechy - bednění (pl * %) (% = 20)`  
 `skladba R01`  
 (889.82)*0.20 = 177,964 [A]  
 Celkem: A = 177,964 [B]  
Celkem 177,964=177.964 [B]</t>
  </si>
  <si>
    <t>762511276</t>
  </si>
  <si>
    <t>Podlahové kce podkladové z desek OSB tl 22 mm broušených na pero a drážku šroubovaných</t>
  </si>
  <si>
    <t>Podlahové konstrukce podkladové z dřevoštěpkových desek OSB jednovrstvých šroubovaných na pero a drážku broušených, tloušťky desky 22 mm</t>
  </si>
  <si>
    <t>`Souvrství podlahy - záklop (pl)`  
 `skladba P15`  
 (547.06) = 547,060 [A]  
 `skladba P18`  
 (193.6) = 193,600 [B]  
 Celkem: A+B = 740,660 [C]  
Celkem 740,66=740.660 [B]</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</si>
  <si>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</si>
  <si>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</si>
  <si>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</si>
  <si>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</si>
  <si>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</si>
  <si>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</si>
  <si>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763111417</t>
  </si>
  <si>
    <t>SDK příčka tl 150 mm profil CW+UW 100 desky 2xA 12,5 s izolací EI 60 Rw do 56 dB</t>
  </si>
  <si>
    <t>Příčka ze sádrokartonových desek s nosnou konstrukcí z jednoduchých ocelových profilů UW, CW dvojitě opláštěná deskami standardními A tl. 2 x 12,5 mm s izolací, EI 60, příčka tl. 150 mm, profil 100, Rw do 56 dB</t>
  </si>
  <si>
    <t>`SDK příčka A (dl * v)`  
 `skladba W09`  
 `2.NP`  
 (3.64+3.80+2.23+2.34+4.75+0.60)*3.20 = 55,552 [A]  
 (4.65+1.00+0.20+5.42+2.28)*3.07 = 41,599 [B]  
 (0.60+1.27)*2.97 = 5,554 [C]  
 Celkem: A+B+C = 102,704 [D]  
Celkem 102,705=102.705 [B]</t>
  </si>
  <si>
    <t>763111431</t>
  </si>
  <si>
    <t>SDK příčka tl 100 mm profil CW+UW 50 desky 2xH2 12,5 s izolací EI 60 Rw do 51 dB</t>
  </si>
  <si>
    <t>Příčka ze sádrokartonových desek s nosnou konstrukcí z jednoduchých ocelových profilů UW, CW dvojitě opláštěná deskami impregnovanými H2 tl. 2 x 12,5 mm EI 60, příčka tl. 100 mm, profil 50, s izolací, Rw do 51 dB</t>
  </si>
  <si>
    <t>`SDK příčka H2 (dl * v)`  
 `skladba W01`  
 `1.NP`  
 (1.98+3.80)*3.60 = 20,808 [A]  
 (2.67+1.15+2.30+1.68)*4.60 = 35,880 [B]  
 (2.20+1.12+2.48+3.86+2.48)*4.10 = 49,774 [C]  
 Celkem: A+B+C = 106,462 [D]  
Celkem 106,462=106.462 [B]</t>
  </si>
  <si>
    <t>763111437</t>
  </si>
  <si>
    <t>SDK příčka tl 150 mm profil CW+UW 100 desky 2xH2 12,5 s izolací EI 60 Rw do 56 dB</t>
  </si>
  <si>
    <t>Příčka ze sádrokartonových desek s nosnou konstrukcí z jednoduchých ocelových profilů UW, CW dvojitě opláštěná deskami impregnovanými H2 tl. 2 x 12,5 mm EI 60, příčka tl. 150 mm, profil 100, s izolací, Rw do 56 dB</t>
  </si>
  <si>
    <t>`SDK příčka H2 (dl * v)`  
 `skladba W02`  
 `1.NP`  
 (2.98+1.85+3.02+5.00+4.90)*3.60 = 63,900 [A]  
 (6.00+3.39)*4.10 = 38,499 [B]  
 `2.NP`  
 (2.85+3.40+2.00+3.47+2.34)*3.20 = 44,992 [C]  
 (2.90+2.55+2.70+2.03+2.77+2.20)*3.07 = 46,511 [D]  
 (2.68+1.70)*2.97 = 13,009 [E]  
 Celkem: A+B+C+D+E = 206,910 [F]  
Celkem 206,911=206.911 [B]</t>
  </si>
  <si>
    <t>763113343</t>
  </si>
  <si>
    <t>SDK příčka instalační tl 205 - 700 mm zdvojený profil CW+UW 75 desky 2xH2 12,5 s izolací EI 60 Rw do 54 dB</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</si>
  <si>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</si>
  <si>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`SDK příčka H2 (dl * v)`  
 `skladba W03`  
 `1.NP`  
 (1.20)*3.60 = 4,320 [A]  
 Celkem: A = 4,320 [B]  
Celkem 4,32=4.320 [B]</t>
  </si>
  <si>
    <t>763121481</t>
  </si>
  <si>
    <t>SDK stěna předsazená tl 77,5 mm profil CW+UW 50 desky 2x akustická 12,5 s izolací EI 30 Rw do 28 dB</t>
  </si>
  <si>
    <t>Stěna předsazená ze sádrokartonových desek s nosnou konstrukcí z ocelových profilů CW, UW dvojitě opláštěná deskami akustickými tl. 2 x 12,5 mm s izolací, EI 30, Rw do 28 dB, stěna tl. 77,5 mm, profil 50</t>
  </si>
  <si>
    <t>`SDK předstěna A (dl * v)`  
 `pozn. 1`  
 `1.NP`  
 (0.60+0.60+0.40)*4.10 = 6,560 [A]  
 Celkem: A = 6,560 [B]  
Celkem 6,56=6.560 [B]</t>
  </si>
  <si>
    <t>7631214X1</t>
  </si>
  <si>
    <t>SDK stěna předsazená tl 127,5 mm profil CW+UW 100 desky 2xH2 12,5 s izolací EI 30 Rw do 28 dB (dle PD)</t>
  </si>
  <si>
    <t>Stěna předsazená ze sádrokartonových desek s nosnou konstrukcí z ocelových profilů CW, UW dvojitě opláštěná deskami impregnovanými tl. 2 x 12,5 mm s izolací, EI 30, Rw do 28 dB, stěna tl. 127,5 mm, profil 100 (dle PD)</t>
  </si>
  <si>
    <t>`SDK předstěna H2 (dl * v)`  
 `skladba W04`  
 `2.NP`  
 (3.12+1.70+2.47)*1.20 = 8,748 [A]  
 `skladba W06`  
 `1.NP`  
 (1.90)*4.10 = 7,790 [B]  
 `2.NP`  
 (3.33)*3.20 = 10,656 [C]  
 `skladba W10`  
 `1.NP`  
 (1.15+1.05)*1.20 = 2,640 [D]  
 Celkem: A+B+C+D = 29,834 [E]  
Celkem 29,834=29.834 [B]</t>
  </si>
  <si>
    <t>7631214X2</t>
  </si>
  <si>
    <t>SDK stěna předsazená tl 77,5 mm profil CW+UW 50 desky 2xH2 12,5 s izolací EI 30 Rw do 28 dB (dle PD)</t>
  </si>
  <si>
    <t>Stěna předsazená ze sádrokartonových desek s nosnou konstrukcí z ocelových profilů CW, UW dvojitě opláštěná deskami impregnovanými tl. 2 x 12,5 mm s izolací, EI 30, Rw do 28 dB, stěna tl. 77,5 mm, profil 50 (dle PD)</t>
  </si>
  <si>
    <t>`SDK předstěna H2 (dl * v)`  
 `skladba W05`  
 `1.NP`  
 (2.82*2+1.17*2)*3.60 = 28,728 [A]  
 (1.20+1.00+0.85+1.00+1.70*2)*4.10 = 30,545 [B]  
 Celkem: A+B = 59,273 [C]  
Celkem 59,273=59.273 [B]</t>
  </si>
  <si>
    <t>7631214X3</t>
  </si>
  <si>
    <t>SDK stěna předsazená tl 102,5 mm profil CW+UW 2x75 desky 2xH2 12,5 s izolací EI 30 Rw do 28 dB (dle PD)</t>
  </si>
  <si>
    <t>Stěna předsazená ze sádrokartonových desek s nosnou konstrukcí z ocelových profilů CW, UW dvojitě opláštěná deskami impregnovanými tl. 2 x 12,5 mm s izolací, EI 30, Rw do 28 dB, stěna tl. 102,5 mm, profil 2x75 (dle PD)</t>
  </si>
  <si>
    <t>`SDK předstěna H2 (dl * v)`  
 `skladba W07`  
 `1.NP`  
 (1.00)*4.10 = 4,100 [A]  
 `skladba W08`  
 `1.NP`  
 (1.00+1.85+1.10+1.09+1.98+1.10+1.63+1.17*2)*3.60 = 43,524 [B]  
 (2.48+1.28*2)*4.10 = 20,664 [C]  
 `2.NP`  
 (2.97+1.68+2.20)*3.20 = 21,920 [D]  
 (0.90+2.47)*3.07 = 10,346 [E]  
 (1.83+3.08)*2.97 = 14,583 [F]  
 Celkem: A+B+C+D+E+F = 115,137 [G]  
Celkem 115,137=115.137 [B]</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</si>
  <si>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</si>
  <si>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</si>
  <si>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</si>
  <si>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</si>
  <si>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</si>
  <si>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</si>
  <si>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</si>
  <si>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`skladba C03`  
 `1.NP`  
 `T.130 - Rozvodna NN`  
 9.72 = 9,720 [A]  
 `T.131 - Stavědlová ústředna`  
 40.58 = 40,580 [B]  
 `T.132 - Sdělovací místnost`  
 26.03 = 26,030 [C]  
 `D.134 - Rezerva`  
 22.80 = 22,800 [D]  
 `D.135 - Šatna`  
 12.41 = 12,410 [E]  
 `D.138 - Dopravní kancelář`  
 34.50 = 34,500 [F]  
 `D.139 - Chodba`  
 5.07 = 5,070 [G]  
 `D.140 - Zádveří dopravní kanceláře`  
 7.94 = 7,940 [H]  
 `D.141 - Denní místnost`  
 21.19 = 21,190 [I]  
 Celkem: A+B+C+D+E+F+G+H+I = 180,240 [J]  
Celkem 180,24=180.240 [B]</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</si>
  <si>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</si>
  <si>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</si>
  <si>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</si>
  <si>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``SDK podhled DF (pl)`  
 `skladba C02`  
Celkem 910,84=910.840 [B]</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</si>
  <si>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</si>
  <si>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</si>
  <si>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</si>
  <si>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`SDK podhled DF (pl)`  
 `skladba C05`  
 `1.NP`  
 `C.104 - Úklid`  
 3.69 = 3,690 [A]  
 `C.105 - Sklad`  
 2.99 = 2,990 [B]  
 `C.107 - WC Ženy`  
 1.87 = 1,870 [C]  
 `C.108 - Předsíň`  
 2.17 = 2,170 [D]  
 `C.109 - WC Muži`  
 2.08 = 2,080 [E]  
 `C.110 - Předsíň`  
 2.44 = 2,440 [F]  
 `C.111 - Chodba`  
 42.59 = 42,590 [G]  
 `C.112 - Sklad`  
 12.76 = 12,760 [H]  
 `C.113 - Sklad`  
 58.56 = 58,560 [I]  
 `C.114 - Sklad`  
 53.26 = 53,260 [J]  
 `C.115 - Předsíň`  
 6.95 = 6,950 [K]  
 Celkem: A+B+C+D+E+F+G+H+I+J+K = 189,360 [L]  
Celkem 189,36=189.360 [B]</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</si>
  <si>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</si>
  <si>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</si>
  <si>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</si>
  <si>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`skladba C01`  
 `1.NP`  
Celkem 85,83=85.830 [B]</t>
  </si>
  <si>
    <t>763131481</t>
  </si>
  <si>
    <t>SDK podhled desky 2xDFH2 12,5 bez izolace dvouvrstvá spodní kce profil CD+UD REI 120</t>
  </si>
  <si>
    <t>Podhled ze sádrokartonových desek dvouvrstvá zavěšená spodní konstrukce z ocelových profilů CD, UD dvojitě opláštěná deskami impregnovanými protipožárními DFH2, tl. 2 x 12,5 mm, bez izolace, REI do 120</t>
  </si>
  <si>
    <t>`SDK podhled DFH2 (pl)`  
 `skladba C01a`  
 `2.NP`  
 `2.11 - Koupelna`  
 7.11 = 7,110 [A]  
 `2.16 - Koupelna`  
 6.86 = 6,860 [B]  
 `2.20 - Toaleta`  
 2.22 = 2,220 [C]  
 `2.22 - Koupelna`  
 5.04 = 5,040 [D]  
 `2.28 - Koupelna`  
 5.71 = 5,710 [E]  
 `2.32 - Koupelna`  
 3.56 = 3,560 [F]  
 `2.38 - Koupelna`  
 4.33 = 4,330 [G]  
 `2.39 - WC`  
 2.12 = 2,120 [H]  
 `2.43 - Koupelna`  
 4.57 = 4,570 [I]  
 Celkem: A+B+C+D+E+F+G+H+I = 41,520 [J]  
Celkem 41,52=41.520 [B]</t>
  </si>
  <si>
    <t>763131714</t>
  </si>
  <si>
    <t>SDK podhled základní penetrační nátěr</t>
  </si>
  <si>
    <t>Podhled ze sádrokartonových desek ostatní práce a konstrukce na podhledech ze sádrokartonových desek základní penetrační nátěr</t>
  </si>
  <si>
    <t>763131771</t>
  </si>
  <si>
    <t>Příplatek k SDK podhledu za rovinnost kvality Q3</t>
  </si>
  <si>
    <t>Podhled ze sádrokartonových desek Příplatek k cenám za rovinnost kvality speciální tmelení kvality Q3</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</si>
  <si>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</si>
  <si>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</si>
  <si>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</si>
  <si>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</si>
  <si>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</si>
  <si>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</si>
  <si>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765153013</t>
  </si>
  <si>
    <t>Krytina bitumenová ze šindelů diagonálního tvaru sklonu přes 30°</t>
  </si>
  <si>
    <t>Krytina bitumenová ze šindelů diagonálního tvaru, sklonu přes 30°</t>
  </si>
  <si>
    <t>`Souvrství střechy - krytina (pl)`  
 `skladba R01`  
 (473.58) = 473,580 [A]  
 (226.04) = 226,040 [B]  
 (190.20) = 190,200 [C]  
 Celkem: A+B+C = 889,820 [D]  
Celkem 889,82=889.820 [B]</t>
  </si>
  <si>
    <t>765153102</t>
  </si>
  <si>
    <t>Krytina bitumenová okapová hrana ze šindelů bez rozlišení tvaru</t>
  </si>
  <si>
    <t>Krytina bitumenová ze šindelů okapová hrana bez rozlišení tvaru</t>
  </si>
  <si>
    <t>`Souvrství střechy - krytina, okap (dl)`  
 `skladba R01`  
 108.20 = 108,200 [A]  
 32.10 = 32,100 [B]  
 52.20 = 52,200 [C]  
 Celkem: A+B+C = 192,500 [D]  
Celkem 192,5=192.500 [B]</t>
  </si>
  <si>
    <t>765153122</t>
  </si>
  <si>
    <t>Krytina bitumenová hřebene oboustranně ze šindelů bez rozlišení</t>
  </si>
  <si>
    <t>Krytina bitumenová ze šindelů hřeben oboustranně bez rozlišení tvaru</t>
  </si>
  <si>
    <t>`Souvrství střechy - krytina, hřeben (dl)`  
 `skladba R01`  
 63.34 = 63,340 [A]  
 15.65 = 15,650 [B]  
 55.39 = 55,390 [C]  
 Celkem: A+B+C = 134,380 [D]  
Celkem 134,38=134.380 [B]</t>
  </si>
  <si>
    <t>765153131</t>
  </si>
  <si>
    <t>Krytina bitumenová úžlabí z vloženého pásu</t>
  </si>
  <si>
    <t>Krytina bitumenová ze šindelů úžlabí vložené z pásu</t>
  </si>
  <si>
    <t>`Souvrství střechy - krytina, úžlabí (dl)`  
 `skladba R01`  
 10.60 = 10,600 [A]  
 Celkem: A = 10,600 [B]  
Celkem 10,6=10.600 [B]</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</si>
  <si>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</si>
  <si>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</si>
  <si>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</si>
  <si>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</si>
  <si>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</si>
  <si>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</si>
  <si>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13010420</t>
  </si>
  <si>
    <t>úhelník ocelový rovnostranný jakost S235JR (11 375) 50x50x5mm</t>
  </si>
  <si>
    <t>`Ztužení stěn - prvky (dl * hm)`  
 `otvor 1.23 - prvek 02`  
 (34.44)*3.77/1000 = 0,130 [A]  
 Celkem: A = 0,130 [B]  
 B * 1.2Koeficient množství = 0,156 [C]  
Celkem 0,156=0.156 [B]</t>
  </si>
  <si>
    <t>13010428</t>
  </si>
  <si>
    <t>úhelník ocelový rovnostranný jakost S235JR (11 375) 70x70x6mm</t>
  </si>
  <si>
    <t>`Ztužení stěn - prvky (dl * hm)`  
 `otvor 1.2 - prvek 02`  
 (11.9)*5.76/1000 = 0,069 [A]  
 `otvor 1.5 a 1.8 - prvek 07`  
 (15.42)*5.76/1000 = 0,089 [B]  
 `otvor 1.6 a 1.13 - prvek 02`  
 (29.77)*5.76/1000 = 0,171 [C]  
 `otvor 1.23 - prvek 01`  
 (1.76)*5.76/1000 = 0,010 [D]  
 `otvor 2.6 a 2.7 - prvek 05`  
 (0.43)*5.76/1000 = 0,002 [E]  
 Celkem: A+B+C+D+E = 0,341 [F]  
 F * 1.2Koeficient množství = 0,410 [G]  
Celkem 0,409=0.409 [B]</t>
  </si>
  <si>
    <t>13010442</t>
  </si>
  <si>
    <t>úhelník ocelový rovnostranný jakost S235JR (11 375) 100x100x10mm</t>
  </si>
  <si>
    <t>`Ztužení stěn - prvky (dl * hm)`  
 `otvor 1.7 - prvek 01`  
 (11.96)*15.04/1000 = 0,180 [A]  
 `otvor 1.19 - prvek 01`  
 (16.98)*15.04/1000 = 0,255 [B]  
 `otvor 2.1 - prvek 02`  
 (12.1)*15.04/1000 = 0,182 [C]  
 `otvor 2.2 - prvek 02`  
 (12.1)*15.04/1000 = 0,182 [D]  
 `otvor 2.6 a 2.7 - prvek 04`  
 (15.41)*15.04/1000 = 0,232 [E]  
 Celkem: A+B+C+D+E = 1,031 [F]  
 F * 1.2Koeficient množství = 1,237 [G]  
Celkem 1,237=1.237 [B]</t>
  </si>
  <si>
    <t>13010712</t>
  </si>
  <si>
    <t>ocel profilová jakost S235JR (11 375) průřez I (IPN) 100</t>
  </si>
  <si>
    <t>`Ztužení stěn - prvky (dl * hm)`  
 `otvor 1.17 - prvek 01`  
 (2.8)*8.34/1000 = 0,023 [A]  
 `otvor 1.22 - prvek 01`  
 (2.6)*8.34/1000 = 0,022 [B]  
 `otvor 2.3 a 2.4 - prvek 01`  
 (6)*8.34/1000 = 0,050 [C]  
 `otvor 2.5 - prvek 01`  
 (4.5)*8.34/1000 = 0,038 [D]  
 `otvor 2.6 a 2.7 - prvek 02`  
 (2.32)*8.34/1000 = 0,019 [E]  
 Celkem: A+B+C+D+E = 0,152 [F]  
 F * 1.2Koeficient množství = 0,182 [G]  
Celkem 0,182=0.182 [B]</t>
  </si>
  <si>
    <t>`Ztužení stěn - prvky (dl * hm)`  
 `otvor 1.5 a 1.8 - prvek 08`  
 (8.42)*11.1/1000 = 0,093 [A]  
 `otvor 1.6 a 1.13 - prvek 01`  
 (4.5)*11.1/1000 = 0,050 [B]  
 `otvor 1.9 - prvek 01`  
 (9)*11.1/1000 = 0,100 [C]  
 `otvor 1.10 - prvek 01`  
 (5.19)*11.1/1000 = 0,058 [D]  
 `otvor 1.11 - prvek 01`  
 (14.1)*11.1/1000 = 0,157 [E]  
 `otvor 1.20 - prvek 01`  
 (3)*11.1/1000 = 0,033 [F]  
 `otvor 1.21 - prvek 01`  
 (3.2)*11.1/1000 = 0,036 [G]  
 `otvor 2.8 - prvek 01`  
 (3.98)*11.1/1000 = 0,044 [H]  
 `otvor 2.9 - prvek 01`  
 (3.9)*11.1/1000 = 0,043 [I]  
 Celkem: A+B+C+D+E+F+G+H+I = 0,614 [J]  
 J * 1.2Koeficient množství = 0,737 [K]  
Celkem 0,737=0.737 [B]</t>
  </si>
  <si>
    <t>`Ztužení stěn - prvky (dl * hm)`  
 `otvor 1.3 - prvek 01`  
 (6.48)*14.3/1000 = 0,093 [A]  
 `otvor 1.12 - prvek 01`  
 (10.28)*14.3/1000 = 0,147 [B]  
 `otvor 1.15 - prvek 01`  
 (4.44)*14.3/1000 = 0,063 [C]  
 `otvor 1.18 - prvek 01`  
 (5.96)*14.3/1000 = 0,085 [D]  
 Celkem: A+B+C+D = 0,388 [E]  
 E * 1.2Koeficient množství = 0,466 [F]  
Celkem 0,466=0.466 [B]</t>
  </si>
  <si>
    <t>`Ztužení stěn - prvky (dl * hm)`  
 `otvor 1.1 - prvek 01`  
 (6.2)*17.9/1000 = 0,111 [A]  
 `otvor 1.2 - prvek 01`  
 (7.95)*17.9/1000 = 0,142 [B]  
 `otvor 1.16 - prvek 01`  
 (5.2)*17.9/1000 = 0,093 [C]  
 `otvor 2.1 - prvek 01`  
 (9.1)*17.9/1000 = 0,163 [D]  
 Celkem: A+B+C+D = 0,509 [E]  
 E * 1.2Koeficient množství = 0,611 [F]  
Celkem 0,611=0.611 [B]</t>
  </si>
  <si>
    <t>`Ztužení stěn - prvky (dl * hm)`  
 `otvor 1.4 - prvek 01`  
 (8.19)*21.9/1000 = 0,179 [A]  
 `otvor 1.5 a 1.8 - prvek 01`  
 (7.65)*21.9/1000 = 0,168 [B]  
 `otvor 2.6 a 2.7 - prvek 01`  
 (4)*21.9/1000 = 0,088 [C]  
 Celkem: A+B+C = 0,435 [D]  
 D * 1.2Koeficient množství = 0,522 [E]  
Celkem 0,522=0.522 [B]</t>
  </si>
  <si>
    <t>`Ztužení stěn - prvky (dl * hm)`  
 `otvor 2.2 - prvek 01`  
 (13.5)*31/1000 = 0,419 [A]  
 `otvor 2.10 - prvek 01`  
 (23.68)*31/1000 = 0,734 [B]  
 Celkem: A+B = 1,153 [C]  
 C * 1.2Koeficient množství = 1,384 [D]  
Celkem 1,384=1.384 [B]</t>
  </si>
  <si>
    <t>13010970</t>
  </si>
  <si>
    <t>ocel profilová jakost S235JR (11 375) průřez HEB 100</t>
  </si>
  <si>
    <t>`Ztužení stěn - prvky (dl * hm)`  
 `otvor 1.14 - prvek 01`  
 (26.1)*20.4/1000 = 0,532 [A]  
 Celkem: A = 0,532 [B]  
 B * 1.2Koeficient množství = 0,639 [C]  
Celkem 0,638=0.638 [B]</t>
  </si>
  <si>
    <t>13010972</t>
  </si>
  <si>
    <t>ocel profilová jakost S235JR (11 375) průřez HEB 120</t>
  </si>
  <si>
    <t>`Ztužení stěn - prvky (dl * hm)`  
 `otvor 1.5 a 1.8 - prvek 02`  
 (15.84)*26.7/1000 = 0,423 [A]  
 Celkem: A = 0,423 [B]  
 B * 1.2Koeficient množství = 0,508 [C]  
Celkem 0,508=0.508 [B]</t>
  </si>
  <si>
    <t>13511112</t>
  </si>
  <si>
    <t>ocel široká jakost S235JR 160x6mm</t>
  </si>
  <si>
    <t>``Ztužení stěn - prvky (dl * hm)`  
Celkem 0,685=0.685 [B]</t>
  </si>
  <si>
    <t>13511120</t>
  </si>
  <si>
    <t>ocel široká jakost S235JR 160x10mm</t>
  </si>
  <si>
    <t>`Ztužení stěn - prvky (dl * hm)`  
 `otvor 1.5 a 1.8 - prvek 04`  
 (0.91)*10.21/1000 = 0,009 [A]  
 `otvor 1.5 a 1.8 - prvek 05`  
 (7)*7.85/1000 = 0,055 [B]  
 `otvor 1.7 - prvek 02`  
 (22.96)*7.85/1000 = 0,180 [C]  
 `otvor 1.14 - prvek 03`  
 (7.9)*7.85/1000 = 0,062 [D]  
 `otvor 2.1 - prvek 03`  
 (11.83)*7.85/1000 = 0,093 [E]  
 `otvor 2.2 - prvek 03`  
 (6.3)*7.85/1000 = 0,049 [F]  
 Celkem: A+B+C+D+E+F = 0,449 [G]  
 G * 1.2Koeficient množství = 0,539 [H]  
Celkem 0,538=0.538 [B]</t>
  </si>
  <si>
    <t>13511121</t>
  </si>
  <si>
    <t>ocel široká jakost S235JR 160x15mm</t>
  </si>
  <si>
    <t>`Ztužení stěn - prvky (dl * hm)`  
 `otvor 1.2 - prvek 04`  
 (0.64)*9.42/1000 = 0,006 [A]  
 `otvor 1.5 a 1.8 - prvek 06`  
 (0.91)*15.31/1000 = 0,014 [B]  
 `otvor 1.5 a 1.8 - prvek 09`  
 (0.96)*9.42/1000 = 0,009 [C]  
 `otvor 1.6 a 1.13 - prvek 04`  
 (1.76)*9.42/1000 = 0,017 [D]  
 `otvor 1.7 - prvek 03`  
 (0.76)*12.96/1000 = 0,010 [E]  
 `otvor 1.19 - prvek 03`  
 (0.95)*12.96/1000 = 0,012 [F]  
 `otvor 1.23 - prvek 04`  
 (0.88)*7.07/1000 = 0,006 [G]  
 `otvor 2.6 a 2.7 - prvek 07`  
 (1.33)*12.95/1000 = 0,017 [H]  
 Celkem: A+B+C+D+E+F+G+H = 0,091 [I]  
 I * 1.2Koeficient množství = 0,109 [J]  
Celkem 0,109=0.109 [B]</t>
  </si>
  <si>
    <t>767000X1</t>
  </si>
  <si>
    <t>Montáž atypických ocelových kcí do zděných konstrukcí vč. kotvení, spojovacích prvků a povrchové úpravy (dle PD)</t>
  </si>
  <si>
    <t>5976111X1</t>
  </si>
  <si>
    <t>dlaždice keramické (předepsaná cena 1000 Kč/m2)</t>
  </si>
  <si>
    <t>`Souvrství podlahy - dlažba (pl) + sokl (dl * v)` 
Celkem 750,985=750.985 [B]</t>
  </si>
  <si>
    <t>5976111X2</t>
  </si>
  <si>
    <t>`Souvrství schodiště - dalžba (dl * p * š)`  
 `1.NP - místnost (C.106; O.149)`  
 ((1.40)*29+(1.26)*29)*(0.26+0.18) = 33,942 [A]  
 Celkem: A = 33,942 [B]  
 B * 1.1Koeficient množství = 37,336 [C]  
Celkem 37,336=37.336 [B]</t>
  </si>
  <si>
    <t>771111011</t>
  </si>
  <si>
    <t>Vysátí podkladu před pokládkou dlažby</t>
  </si>
  <si>
    <t>Příprava podkladu před provedením dlažby vysátí podlah</t>
  </si>
  <si>
    <t>`Souvrství podlahy - dlažba, příprava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</si>
  <si>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</si>
  <si>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771151012</t>
  </si>
  <si>
    <t>Samonivelační stěrka podlah pevnosti 20 MPa tl přes 3 do 5 mm</t>
  </si>
  <si>
    <t>Příprava podkladu před provedením dlažby samonivelační stěrka min.pevnosti 20 MPa, tloušťky přes 3 do 5 mm</t>
  </si>
  <si>
    <t>`Souvrství podlahy - dlažba, vyrovnání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</si>
  <si>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771274123</t>
  </si>
  <si>
    <t>Montáž obkladů stupnic z dlaždic protiskluzných keramických flexibilní lepidlo š přes 250 do 300 mm</t>
  </si>
  <si>
    <t>Montáž obkladů schodišť z dlaždic keramických lepených flexibilním lepidlem stupnic protiskluzných nebo reliéfních, šířky přes 250 do 300 mm</t>
  </si>
  <si>
    <t>`Souvrství schodiště - dalžba (dl * p)`  
 `1.NP - místnost (C.106; O.149)`  
 (1.40)*29+(1.26)*29 = 77,140 [A]  
 Celkem: A = 77,140 [B]  
Celkem 77,14=77.140 [B]</t>
  </si>
  <si>
    <t>771274242</t>
  </si>
  <si>
    <t>Montáž obkladů podstupnic z dlaždic reliéfních keramických flexibilní lepidlo v přes 150 do 200 mm</t>
  </si>
  <si>
    <t>Montáž obkladů schodišť z dlaždic keramických lepených flexibilním lepidlem podstupnic protiskluzních nebo reliéfních, výšky přes 150 do 200 mm</t>
  </si>
  <si>
    <t>771474112</t>
  </si>
  <si>
    <t>Montáž soklů z dlaždic keramických rovných flexibilní lepidlo v přes 65 do 90 mm</t>
  </si>
  <si>
    <t>Montáž soklů z dlaždic keramických lepených flexibilním lepidlem rovných, výšky přes 65 do 90 mm</t>
  </si>
  <si>
    <t>``Souvrství podlahy - sokl (dl)`  
Celkem 540,85=540.850 [B]</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</si>
  <si>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</si>
  <si>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</si>
  <si>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</si>
  <si>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</si>
  <si>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1. Položky jsou učeny pro všechy druhy povrchových úprav.</t>
  </si>
  <si>
    <t>771591111</t>
  </si>
  <si>
    <t>Nátěr penetrační na podlahu</t>
  </si>
  <si>
    <t>Příprava podkladu před provedením dlažby nátěr penetrační na podlahu</t>
  </si>
  <si>
    <t>`Souvrství podlahy - dlažba, penetrace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</si>
  <si>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771591112</t>
  </si>
  <si>
    <t>Izolace pod dlažbu nátěrem nebo stěrkou ve dvou vrstvách</t>
  </si>
  <si>
    <t>Izolace podlahy pod dlažbu nátěrem nebo stěrkou ve dvou vrstvách</t>
  </si>
  <si>
    <t>`Souvrství podlahy - dlažba, HI stěrka (pl)`  
 `skladba P03`  
 (14.28) = 14,280 [A]  
 `skladba P04`  
 (243.92) = 243,920 [B]  
 `skladba P05`  
 (19.73) = 19,730 [C]  
 `skladba P09`  
 (44.3) = 44,300 [D]  
 `skladba P10`  
 (71.87) = 71,870 [E]  
 `skladba P11`  
 (27.02) = 27,020 [F]  
 `skladba P12`  
 (26.98) = 26,980 [G]  
 `skladba P13`  
 (71.9) = 71,900 [H]  
 `skladba P16`  
 (36.11) = 36,110 [I]  
 `skladba P19`  
 (20.29) = 20,290 [J]  
 `skladba P20`  
 (3.87) = 3,870 [K]  
 Celkem: A+B+C+D+E+F+G+H+I+J+K = 580,270 [L]  
Celkem 580,27=580.270 [B]</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</si>
  <si>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</si>
  <si>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771591115</t>
  </si>
  <si>
    <t>Podlahy spárování silikonem</t>
  </si>
  <si>
    <t>Podlahy - dokončovací práce spárování silikonem</t>
  </si>
  <si>
    <t>`Souvrství podlahy - dlažba, dilatace (dl)`  
 `skladba P01`  
 (115.38) = 115,380 [A]  
 `skladba P03`  
 (15) = 15,000 [B]  
 `skladba P04`  
 (206.55) = 206,550 [C]  
 `skladba P05`  
 (46.91) = 46,910 [D]  
 `skladba P09`  
 (57.27) = 57,270 [E]  
 `skladba P10`  
 (140.06) = 140,060 [F]  
 `skladba P11`  
 (46.26) = 46,260 [G]  
 `skladba P12`  
 (46.76) = 46,760 [H]  
 `skladba P13`  
 (82.29) = 82,290 [I]  
 `skladba P16`  
 (64.35) = 64,350 [J]  
 `skladba P19`  
 (41.02) = 41,020 [K]  
 `skladba P20`  
 (8.71) = 8,710 [L]  
 Celkem: A+B+C+D+E+F+G+H+I+J+K+L = 870,560 [M]  
Celkem 870,56=870.560 [B]</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</si>
  <si>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</si>
  <si>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771591264</t>
  </si>
  <si>
    <t>Izolace těsnícími pásy mezi podlahou a stěnou</t>
  </si>
  <si>
    <t>Izolace podlahy pod dlažbu těsnícími izolačními pásy mezi podlahou a stěnu</t>
  </si>
  <si>
    <t>`Souvrství podlahy - dlažba, HI stěrka, bandáž (dl)`  
 `skladba P03`  
 (15) = 15,000 [A]  
 `skladba P04`  
 (206.55) = 206,550 [B]  
 `skladba P05`  
 (46.91) = 46,910 [C]  
 `skladba P09`  
 (57.27) = 57,270 [D]  
 `skladba P10`  
 (140.06) = 140,060 [E]  
 `skladba P11`  
 (46.26) = 46,260 [F]  
 `skladba P12`  
 (46.76) = 46,760 [G]  
 `skladba P13`  
 (82.29) = 82,290 [H]  
 `skladba P16`  
 (64.35) = 64,350 [I]  
 `skladba P19`  
 (41.02) = 41,020 [J]  
 `skladba P20`  
 (8.71) = 8,710 [K]  
 Celkem: A+B+C+D+E+F+G+H+I+J+K = 755,180 [L]  
Celkem 755,18=755.180 [B]</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</si>
  <si>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</si>
  <si>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</si>
  <si>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</si>
  <si>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</si>
  <si>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998771101</t>
  </si>
  <si>
    <t>Přesun hmot tonážní pro podlahy z dlaždic v objektech v do 6 m</t>
  </si>
  <si>
    <t>Přesun hmot pro podlahy z dlaždic stanovený z hmotnosti přesunovaného materiálu vodorovná dopravní vzdálenost do 50 m v objektech výšky do 6 m</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</si>
  <si>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</si>
  <si>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</si>
  <si>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</si>
  <si>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775</t>
  </si>
  <si>
    <t>Podlahy skládané</t>
  </si>
  <si>
    <t>611511X1</t>
  </si>
  <si>
    <t>podlaha laminátová (předepsaná cena 800,- Kč/m2)</t>
  </si>
  <si>
    <t>172</t>
  </si>
  <si>
    <t>61155351</t>
  </si>
  <si>
    <t>podložka izolační z pěnového PE 3mm</t>
  </si>
  <si>
    <t>173</t>
  </si>
  <si>
    <t>614181X1</t>
  </si>
  <si>
    <t>lišta podlahová dřevěná (předepsaná cena 180,- Kč/m)</t>
  </si>
  <si>
    <t>174</t>
  </si>
  <si>
    <t>775413320</t>
  </si>
  <si>
    <t>Montáž soklíku ze dřeva tvrdého nebo měkkého připevněného vruty s přetmelením</t>
  </si>
  <si>
    <t>Montáž podlahového soklíku nebo lišty obvodové (soklové) dřevěné bez základního nátěru soklíku ze dřeva tvrdého nebo měkkého, v přírodní barvě připevněného vruty, s přetmelením</t>
  </si>
  <si>
    <t>`Souvrství podlahy - lamino, sokl (dl)`  
 `skladba P14`  
 (235.78) = 235,780 [A]  
 `skladba P21`  
 (211.79) = 211,790 [B]  
 Celkem: A+B = 447,570 [C]  
Celkem 447,57=447.570 [B]</t>
  </si>
  <si>
    <t>1. Vcenách 775 41- . . nejsou započteny náklady na dodání lišt (soklíků). Tyto náklady se oceňují ve specifikaci; ztratné lze dohodnout v přiměřené výši.</t>
  </si>
  <si>
    <t>175</t>
  </si>
  <si>
    <t>775541151</t>
  </si>
  <si>
    <t>Montáž podlah plovoucích z lamel laminátových</t>
  </si>
  <si>
    <t>Montáž podlah plovoucích z velkoplošných lamel dýhovaných a laminovaných bez podložky, spojovaných zaklapnutím</t>
  </si>
  <si>
    <t>`Souvrství podlahy - lamino (pl)`  
 `skladba P14`  
 (231.38) = 231,380 [A]  
 `skladba P21`  
 (187.18) = 187,180 [B]  
 Celkem: A+B = 418,560 [C]  
Celkem 418,56=418.560 [B]</t>
  </si>
  <si>
    <t>176</t>
  </si>
  <si>
    <t>775591191</t>
  </si>
  <si>
    <t>Montáž podložky vyrovnávací a tlumící pro plovoucí podlahy</t>
  </si>
  <si>
    <t>Ostatní prvky pro plovoucí podlahy montáž podložky vyrovnávací a tlumící</t>
  </si>
  <si>
    <t>`Souvrství podlahy - lamino, podložka (pl)`  
 `skladba P14`  
 (231.38) = 231,380 [A]  
 `skladba P21`  
 (187.18) = 187,180 [B]  
 Celkem: A+B = 418,560 [C]  
Celkem 418,56=418.560 [B]</t>
  </si>
  <si>
    <t>177</t>
  </si>
  <si>
    <t>998775101</t>
  </si>
  <si>
    <t>Přesun hmot tonážní pro podlahy dřevěné v objektech v do 6 m</t>
  </si>
  <si>
    <t>Přesun hmot pro podlahy skládané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</si>
  <si>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</si>
  <si>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178</t>
  </si>
  <si>
    <t>998775181</t>
  </si>
  <si>
    <t>Příplatek k přesunu hmot tonážní 775 prováděný bez použití mechanizace</t>
  </si>
  <si>
    <t>Přesun hmot pro podlahy skládané stanovený z hmotnosti přesunovaného materiálu Příplatek k cenám za přesun prováděný bez použití mechanizace pro jakoukoliv výšku objektu</t>
  </si>
  <si>
    <t>776</t>
  </si>
  <si>
    <t>Podlahy povlakové</t>
  </si>
  <si>
    <t>179</t>
  </si>
  <si>
    <t>284111X1</t>
  </si>
  <si>
    <t>PVC dílce (předepsaná cena 1000 Kč/m2)</t>
  </si>
  <si>
    <t>180</t>
  </si>
  <si>
    <t>614181X2</t>
  </si>
  <si>
    <t>PVC dílce - sokl (předepsaná cena 200 Kč/m)</t>
  </si>
  <si>
    <t>181</t>
  </si>
  <si>
    <t>776111311</t>
  </si>
  <si>
    <t>Vysátí podkladu povlakových podlah</t>
  </si>
  <si>
    <t>Příprava podkladu vysátí podlah</t>
  </si>
  <si>
    <t>`Souvrství podlahy - PVC, příprava (pl)`  
 `sklaba P17`  
 (49.09) = 49,090 [A]  
 Celkem: A = 49,090 [B]  
Celkem 49,09=49.090 [B]</t>
  </si>
  <si>
    <t>1. V ceně 776 12-1511 zábrana proti vlhkosti jsou započteny i náklady na 2 vrstvy penetrace a zasypání křemičitým pískem.  
2. V cenách 776 14-1111 až 776 14-4111 jsou započteny i náklady na dodání stěrky.</t>
  </si>
  <si>
    <t>776121111</t>
  </si>
  <si>
    <t>Vodou ředitelná penetrace savého podkladu povlakových podlah</t>
  </si>
  <si>
    <t>Příprava podkladu penetrace vodou ředitelná podlah</t>
  </si>
  <si>
    <t>`Souvrství podlahy - PVC, penetrace (pl)`  
 `sklaba P17`  
 (49.09) = 49,090 [A]  
 Celkem: A = 49,090 [B]  
Celkem 49,09=49.090 [B]</t>
  </si>
  <si>
    <t>776141114</t>
  </si>
  <si>
    <t>Stěrka podlahová nivelační pro vyrovnání podkladu povlakových podlah pevnosti 20 MPa tl přes 8 do 10 mm</t>
  </si>
  <si>
    <t>Příprava podkladu vyrovnání samonivelační stěrkou podlah min.pevnosti 20 MPa, tloušťky přes 8 do 10 mm</t>
  </si>
  <si>
    <t>`Souvrství podlahy - PVC, vyrovnání (pl)`  
 `sklaba P17`  
 (49.09) = 49,090 [A]  
 Celkem: A = 49,090 [B]  
Celkem 49,09=49.090 [B]</t>
  </si>
  <si>
    <t>776221211</t>
  </si>
  <si>
    <t>Lepení čtverců z PVC standardním lepidlem</t>
  </si>
  <si>
    <t>Montáž podlahovin z PVC lepením standardním lepidlem ze čtverců standardních</t>
  </si>
  <si>
    <t>`Souvrství podlahy - PVC (pl)`  
 `sklaba P17`  
 (49.09) = 49,090 [A]  
 Celkem: A = 49,090 [B]  
Celkem 49,09=49.090 [B]</t>
  </si>
  <si>
    <t>776411111</t>
  </si>
  <si>
    <t>Montáž obvodových soklíků výšky do 80 mm</t>
  </si>
  <si>
    <t>Montáž soklíků lepením obvodových, výšky do 80 mm</t>
  </si>
  <si>
    <t>`Souvrství podlahy - PVC, sokl (dl)`  
 `sklaba P17`  
 (41.21) = 41,210 [A]  
 Celkem: A = 41,210 [B]  
Celkem 41,21=41.210 [B]</t>
  </si>
  <si>
    <t>998776101</t>
  </si>
  <si>
    <t>Přesun hmot tonážní pro podlahy povlakové v objektech v do 6 m</t>
  </si>
  <si>
    <t>Přesun hmot pro podlahy povlakové stanovený z hmotnosti přesunovaného materiálu vodorovná dopravní vzdálenost do 50 m v objektech výšky do 6 m</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</si>
  <si>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</si>
  <si>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</si>
  <si>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</si>
  <si>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777</t>
  </si>
  <si>
    <t>Podlahy lité</t>
  </si>
  <si>
    <t>777111111</t>
  </si>
  <si>
    <t>Vysátí podkladu před provedením lité podlahy</t>
  </si>
  <si>
    <t>Příprava podkladu před provedením litých podlah vysátí</t>
  </si>
  <si>
    <t>`Souvrství podlahy - stěrka/nátěr, příprava (pl)`  
 `skladba P02`  
 (115.26) = 115,260 [A]  
 `skladba P06`  
 (9.03) = 9,030 [B]  
 `skladba P07`  
 (1.76) = 1,760 [C]  
 Celkem: A+B+C = 126,050 [D]  
Celkem 126,05=126.050 [B]</t>
  </si>
  <si>
    <t>777121105</t>
  </si>
  <si>
    <t>Vyrovnání podkladu podlah stěrkou plněnou pískem pl přes 1,0 m2 tl do 3 mm</t>
  </si>
  <si>
    <t>Vyrovnání podkladu epoxidovou stěrkou plněnou pískem, tloušťky do 3 mm, plochy přes 1,0 m2</t>
  </si>
  <si>
    <t>`Souvrství podlahy - stěrka, vyrovnání (pl)`  
 `skladba P02`  
 (115.26) = 115,260 [A]  
 Celkem: A = 115,260 [B]  
Celkem 115,26=115.260 [B]</t>
  </si>
  <si>
    <t>777131101</t>
  </si>
  <si>
    <t>Penetrační epoxidový nátěr podlahy na suchý a vyzrálý podklad</t>
  </si>
  <si>
    <t>Penetrační nátěr podlahy epoxidový na podklad suchý a vyzrálý</t>
  </si>
  <si>
    <t>`Souvrství podlahy - stěrka, penetrace (pl)`  
 `skladba P02`  
 (115.26) = 115,260 [A]  
 Celkem: A = 115,260 [B]  
Celkem 115,26=115.260 [B]</t>
  </si>
  <si>
    <t>777511131</t>
  </si>
  <si>
    <t>Krycí epoxidová stěrka antistatické lité podlahy mechanicky a chemicky odolná</t>
  </si>
  <si>
    <t>Krycí stěrka antistatická epoxidová mechanicky a chemicky odolná</t>
  </si>
  <si>
    <t>`Souvrství podlahy - stěrka (pl)`  
 `skladba P02`  
 (115.26) = 115,260 [A]  
 Celkem: A = 115,260 [B]  
Celkem 115,26=115.260 [B]</t>
  </si>
  <si>
    <t>777911113</t>
  </si>
  <si>
    <t>Pohyblivé napojení lité podlahy na stěnu nebo sokl</t>
  </si>
  <si>
    <t>Napojení na stěnu nebo sokl fabionem z epoxidové stěrky plněné pískem a výplňovým spárovým profilem s trvale pružným tmelem pohyblivé</t>
  </si>
  <si>
    <t>`Souvrství podlahy - stěrka, sokl (dl)`  
 `skladba P02`  
 (97.13) = 97,130 [A]  
 Celkem: A = 97,130 [B]  
Celkem 97,13=97.130 [B]</t>
  </si>
  <si>
    <t>783923161</t>
  </si>
  <si>
    <t>Penetrační akrylátový nátěr pórovitých betonových podlah</t>
  </si>
  <si>
    <t>Penetrační nátěr betonových podlah pórovitých ( např. z cihelné dlažby, betonu apod.) akrylátový</t>
  </si>
  <si>
    <t>`Souvrství podlahy - nátěr, penetrace (pl)`  
 `skladba P06`  
 (9.03) = 9,030 [A]  
 `skladba P07`  
 (1.76) = 1,760 [B]  
 Celkem: A+B = 10,790 [C]  
Celkem 10,79=10.790 [B]</t>
  </si>
  <si>
    <t>783927161</t>
  </si>
  <si>
    <t>Krycí dvojnásobný akrylátový nátěr betonové podlahy</t>
  </si>
  <si>
    <t>Krycí (uzavírací) nátěr betonových podlah dvojnásobný akrylátový</t>
  </si>
  <si>
    <t>`Souvrství podlahy - nátěr (pl)`  
 `skladba P06`  
 (9.03) = 9,030 [A]  
 `skladba P07`  
 (1.76) = 1,760 [B]  
 Celkem: A+B = 10,790 [C]  
Celkem 10,79=10.790 [B]</t>
  </si>
  <si>
    <t>998777101</t>
  </si>
  <si>
    <t>Přesun hmot tonážní pro podlahy lité v objektech v do 6 m</t>
  </si>
  <si>
    <t>Přesun hmot pro podlahy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</si>
  <si>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</si>
  <si>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998777181</t>
  </si>
  <si>
    <t>Příplatek k přesunu hmot tonážní 777 prováděný bez použití mechanizace</t>
  </si>
  <si>
    <t>Přesun hmot pro podlahy lité stanovený z hmotnosti přesunovaného materiálu Příplatek k cenám za přesun prováděný bez použití mechanizace pro jakoukoliv výšku objektu</t>
  </si>
  <si>
    <t>197</t>
  </si>
  <si>
    <t>59761026</t>
  </si>
  <si>
    <t>obklad keramický hladký do 12ks/m2</t>
  </si>
  <si>
    <t>781111011</t>
  </si>
  <si>
    <t>Ometení (oprášení) stěny při přípravě podkladu</t>
  </si>
  <si>
    <t>Příprava podkladu před provedením obkladu oprášení (ometení) stěny</t>
  </si>
  <si>
    <t>`Obklad keramický - příprava (pl)`  
 (618.799) = 618,799 [A]  
 Celkem: A = 618,799 [B]  
Celkem 618,799=618.799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</si>
  <si>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</si>
  <si>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781131112</t>
  </si>
  <si>
    <t>Izolace pod obklad nátěrem nebo stěrkou ve dvou vrstvách</t>
  </si>
  <si>
    <t>Izolace stěny pod obklad izolace nátěrem nebo stěrkou ve dvou vrstvách</t>
  </si>
  <si>
    <t>`Obklad keramický - HI stěrka (pl)`  
 (618.799) = 618,799 [A]  
 Celkem: A = 618,799 [B]  
Celkem 618,799=618.799 [B]</t>
  </si>
  <si>
    <t>781131232</t>
  </si>
  <si>
    <t>Izolace pod obklad těsnícími pásy pro styčné nebo dilatační spáry</t>
  </si>
  <si>
    <t>Izolace stěny pod obklad izolace těsnícími izolačními pásy pro styčné nebo dilatační spáry</t>
  </si>
  <si>
    <t>``Obklad keramický - HI stěrka, bandáž (dl * p)`  
Celkem 413,9=413.900 [B]</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</si>
  <si>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</si>
  <si>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781474112</t>
  </si>
  <si>
    <t>Montáž obkladů vnitřních keramických hladkých přes 9 do 12 ks/m2 lepených flexibilním lepidlem</t>
  </si>
  <si>
    <t>Montáž obkladů vnitřních stěn z dlaždic keramických lepených flexibilním lepidlem maloformátových hladkých přes 9 do 12 ks/m2</t>
  </si>
  <si>
    <t>``Obklad keramický (dl * v) - otvory (š * v)`  
 `1.NP`  
Celkem 618,799=618.799 [B]</t>
  </si>
  <si>
    <t>202</t>
  </si>
  <si>
    <t>781477114</t>
  </si>
  <si>
    <t>Příplatek k montáži obkladů vnitřních keramických hladkých za spárování tmelem dvousložkovým</t>
  </si>
  <si>
    <t>Montáž obkladů vnitřních stěn z dlaždic keramických Příplatek k cenám za dvousložkový spárovací tmel</t>
  </si>
  <si>
    <t>1. Položky jsou určeny pro všechny druhy povrchových úprav.</t>
  </si>
  <si>
    <t>781494511</t>
  </si>
  <si>
    <t>Plastové profily ukončovací lepené flexibilním lepidlem</t>
  </si>
  <si>
    <t>Obklad - dokončující práce profily ukončovací lepené flexibilním lepidlem ukončovací</t>
  </si>
  <si>
    <t>`Obklad keramický - ukončovací lišty (dl * p)`  
 `1.NP`  
 `C.103 - kotelna`  
 (2.6)*1 = 2,600 [A]  
 `C.104 - úklid`  
 (2.6)*1 = 2,600 [B]  
 `C.105 - sklad`  
 (2.6)*3 = 7,800 [C]  
 `C.108 - předsíň`  
 (2.6)*2 = 5,200 [D]  
 `C.109 - wc muži`  
 (2.6)*1 = 2,600 [E]  
 `C.110 - předsíň`  
 (2.6)*2 = 5,200 [F]  
 `OP.01 - wc muži B`  
 (2.15)*1 = 2,150 [G]  
 `OP.02 - wc muži A`  
 (2.15)*1 = 2,150 [H]  
 `OP.03 - předsíň`  
 (2.15)*1 = 2,150 [I]  
 `OP.04 - úklid`  
 (2.15)*1 = 2,150 [J]  
 `D.136b - wc+sprcha`  
 (2.6)*2 = 5,200 [K]  
 `D.141 - denní místnost`  
 (0.6)*1 = 0,600 [L]  
 Mezisoučet: A+B+C+D+E+F+G+H+I+J+K+L = 40,400 [M]  
 `2.NP`  
 `2.11 - koupelna`  
 (2.15)*1 = 2,150 [N]  
 `2.29 - obývací pokoj+KK`  
 (0.6)*1 = 0,600 [O]  
 `2.32 - koupelna`  
 (2.15)*1 = 2,150 [P]  
 Mezisoučet: N+O+P = 4,900 [Q]  
 Celkem: A+B+C+D+E+F+G+H+I+J+K+L+N+O+P = 45,300 [R]  
Celkem 45,3=45.300 [B]</t>
  </si>
  <si>
    <t>1. Množství měrných jednotek u ceny -5185 se stanoví podle počtu řezaných obkladaček, nezávisle na jejich velikosti.  
2. Položku -5185 lze použít při nuceném použití jiného nástroje než řezačky.</t>
  </si>
  <si>
    <t>204</t>
  </si>
  <si>
    <t>781495111</t>
  </si>
  <si>
    <t>Nátěr penetrační na stěnu</t>
  </si>
  <si>
    <t>Příprava podkladu před provedením obkladu nátěr penetrační na stěnu</t>
  </si>
  <si>
    <t>`Obklad keramický - penetrace (pl)`  
 (618.799) = 618,799 [A]  
 Celkem: A = 618,799 [B]  
Celkem 618,799=618.799 [B]</t>
  </si>
  <si>
    <t>205</t>
  </si>
  <si>
    <t>781495115</t>
  </si>
  <si>
    <t>Spárování vnitřních obkladů silikonem</t>
  </si>
  <si>
    <t>Obklad - dokončující práce ostatní práce spárování silikonem</t>
  </si>
  <si>
    <t>``Obklad keramický - dilatace (dl * p)`  
Celkem 413,9=413.900 [B]</t>
  </si>
  <si>
    <t>206</t>
  </si>
  <si>
    <t>781495211</t>
  </si>
  <si>
    <t>Čištění vnitřních ploch stěn po provedení obkladu chemickými prostředky</t>
  </si>
  <si>
    <t>Čištění vnitřních ploch po provedení obkladu stěn chemickými prostředky</t>
  </si>
  <si>
    <t>`Obklad keramický - čištění (pl)`  
 (618.799) = 618,799 [A]  
 Celkem: A = 618,799 [B]  
Celkem 618,799=618.799 [B]</t>
  </si>
  <si>
    <t>207</t>
  </si>
  <si>
    <t>998781101</t>
  </si>
  <si>
    <t>Přesun hmot tonážní pro obklady keramické v objektech v do 6 m</t>
  </si>
  <si>
    <t>Přesun hmot pro obklady keramické stanovený z hmotnosti přesunovaného materiálu vodorovná dopravní vzdálenost do 50 m v objektech výšky do 6 m</t>
  </si>
  <si>
    <t>208</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</si>
  <si>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</si>
  <si>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</si>
  <si>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</si>
  <si>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</si>
  <si>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</si>
  <si>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209</t>
  </si>
  <si>
    <t>783301303</t>
  </si>
  <si>
    <t>Bezoplachové odrezivění zámečnických konstrukcí</t>
  </si>
  <si>
    <t>Příprava podkladu zámečnických konstrukcí před provedením nátěru odrezivění odrezovačem bezoplachovým</t>
  </si>
  <si>
    <t>210</t>
  </si>
  <si>
    <t>783324201</t>
  </si>
  <si>
    <t>Základní antikorozní jednonásobný akrylátový nátěr zámečnických konstrukcí</t>
  </si>
  <si>
    <t>Základní antikorozní nátěr zámečnických konstrukcí jednonásobný akrylátový</t>
  </si>
  <si>
    <t>211</t>
  </si>
  <si>
    <t>783327101</t>
  </si>
  <si>
    <t>Krycí jednonásobný akrylátový nátěr zámečnických konstrukcí</t>
  </si>
  <si>
    <t>Krycí nátěr (email) zámečnických konstrukcí jednonásobný akrylátový</t>
  </si>
  <si>
    <t>212</t>
  </si>
  <si>
    <t>783801401</t>
  </si>
  <si>
    <t>Ometení omítek před provedením nátěru</t>
  </si>
  <si>
    <t>Příprava podkladu omítek před provedením nátěru ometení</t>
  </si>
  <si>
    <t>`Souvrstíví fasády - nátěr, příprava (pl)`  
 `skladba F02`  
 (1429.111) = 1429,111 [A]  
 `skladba F03`  
 (187.459) = 187,459 [B]  
 Celkem: A+B = 1616,570 [C]  
Celkem 1616,57=1 616.570 [B]</t>
  </si>
  <si>
    <t>213</t>
  </si>
  <si>
    <t>783823163</t>
  </si>
  <si>
    <t>Penetrační silikátový nátěr omítek stupně členitosti 3</t>
  </si>
  <si>
    <t>Penetrační nátěr omítek hladkých omítek hladkých, zrnitých tenkovrstvých nebo štukových stupně členitosti 3 silikátový</t>
  </si>
  <si>
    <t>`Souvrstíví fasády - nátěr, penetrace (pl)`  
 `skladba F02`  
 (1429.111) = 1429,111 [A]  
 `skladba F03`  
 (187.459) = 187,459 [B]  
 Celkem: A+B = 1616,570 [C]  
Celkem 1616,57=1 616.570 [B]</t>
  </si>
  <si>
    <t>214</t>
  </si>
  <si>
    <t>783827143</t>
  </si>
  <si>
    <t>Krycí jednonásobný silikátový nátěr omítek stupně členitosti 3</t>
  </si>
  <si>
    <t>Krycí (ochranný ) nátěr omítek jednonásobný hladkých omítek hladkých, zrnitých tenkovrstvých nebo štukových stupně členitosti 3 silikátový</t>
  </si>
  <si>
    <t>`Souvrstíví fasády - nátěr (pl)`  
 `skladba F02`  
 (1429.111) = 1429,111 [A]  
 `skladba F03`  
 (187.459) = 187,459 [B]  
 Celkem: A+B = 1616,570 [C]  
Celkem 1616,57=1 616.570 [B]</t>
  </si>
  <si>
    <t>215</t>
  </si>
  <si>
    <t>783827149</t>
  </si>
  <si>
    <t>Příplatek k cenám jednonásobného nátěru omítek stupně členitosti 3 za biocidní přísadu</t>
  </si>
  <si>
    <t>Krycí (ochranný ) nátěr omítek jednonásobný hladkých omítek hladkých, zrnitých tenkovrstvých nebo štukových stupně členitosti 3 Příplatek k cenám -7141 až -7147 za biocidní přísadu</t>
  </si>
  <si>
    <t>784</t>
  </si>
  <si>
    <t>Dokončovací práce - malby a tapety</t>
  </si>
  <si>
    <t>216</t>
  </si>
  <si>
    <t>784111001</t>
  </si>
  <si>
    <t>Oprášení (ometení ) podkladu v místnostech v do 3,80 m</t>
  </si>
  <si>
    <t>Oprášení (ometení) podkladu v místnostech výšky do 3,80 m</t>
  </si>
  <si>
    <t>217</t>
  </si>
  <si>
    <t>784181121</t>
  </si>
  <si>
    <t>Hloubková jednonásobná bezbarvá penetrace podkladu v místnostech v do 3,80 m</t>
  </si>
  <si>
    <t>Penetrace podkladu jednonásobná hloubková akrylátová bezbarvá v místnostech výšky do 3,80 m</t>
  </si>
  <si>
    <t>218</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</si>
  <si>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</si>
  <si>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</si>
  <si>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</si>
  <si>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stropů (pl)`  
 (1470.82) = 1470,820 [A]  
 `Malba stěn (pl)`  
 (4242.34) = 4242,340 [B]  
 -(618.799) = -618,799 [C]  
 Celkem: A+B+C = 5094,361 [D]  
Celkem 5094,361=5 094.361 [B]</t>
  </si>
  <si>
    <t>219</t>
  </si>
  <si>
    <t>941311111</t>
  </si>
  <si>
    <t>Montáž lešení řadového modulového lehkého zatížení do 200 kg/m2 š od 0,6 do 0,9 m v do 10 m</t>
  </si>
  <si>
    <t>Montáž lešení řadového modulového lehkého pracovního s podlahami s provozním zatížením tř. 3 do 200 kg/m2 šířky tř. SW06 od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</si>
  <si>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</si>
  <si>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220</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</si>
  <si>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</si>
  <si>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</si>
  <si>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</si>
  <si>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221</t>
  </si>
  <si>
    <t>941311811</t>
  </si>
  <si>
    <t>Demontáž lešení řadového modulového lehkého zatížení do 200 kg/m2 š od 0,6 do 0,9 m v do 10 m</t>
  </si>
  <si>
    <t>Demontáž lešení řadového modulového lehkého pracovního s podlahami s provozním zatížením tř. 3 do 200 kg/m2 šířky SW06 od 0,6 do 0,9 m, výšky do 10 m</t>
  </si>
  <si>
    <t>1. Demontáž lešení řadového modulového lehkého výšky přes 40 m se oceňuje individuálně.</t>
  </si>
  <si>
    <t>222</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</si>
  <si>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</si>
  <si>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</si>
  <si>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</si>
  <si>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</si>
  <si>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223</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</si>
  <si>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</si>
  <si>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</si>
  <si>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</si>
  <si>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</si>
  <si>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998</t>
  </si>
  <si>
    <t>Přesun hmot</t>
  </si>
  <si>
    <t>224</t>
  </si>
  <si>
    <t>998017001</t>
  </si>
  <si>
    <t>Přesun hmot s omezením mechanizace pro budovy v do 6 m</t>
  </si>
  <si>
    <t>Přesun hmot pro budovy občanské výstavby, bydlení, výrobu a služby s omezením mechanizace vodorovná dopravní vzdálenost do 100 m pro budovy s jakoukoliv nosnou konstrukcí výšky do 6 m</t>
  </si>
  <si>
    <t xml:space="preserve">  SO 15-71-01.03</t>
  </si>
  <si>
    <t>Rekonstrukce výpravní budovy, Výpis prvků</t>
  </si>
  <si>
    <t>SO 15-71-01.03</t>
  </si>
  <si>
    <t>764</t>
  </si>
  <si>
    <t>Konstrukce klempířské</t>
  </si>
  <si>
    <t>764000K/01</t>
  </si>
  <si>
    <t>D+M K/01 lemování ke zdi/komínu Al 155x85xdélka mm vč. kotvení, doplňků a povrchové úpravy (dle PD)</t>
  </si>
  <si>
    <t>764000K/02</t>
  </si>
  <si>
    <t>D+M K/02 lemování ke zdi/komínu Al 155x85xdélka mm vč. kotvení, doplňků a povrchové úpravy (dle PD)</t>
  </si>
  <si>
    <t>764000K/04</t>
  </si>
  <si>
    <t>D+M K/04 lemování ke zdi/komínu Al 155x85xdélka mm vč. kotvení, doplňků a povrchové úpravy (dle PD)</t>
  </si>
  <si>
    <t>764000K/05</t>
  </si>
  <si>
    <t>D+M K/05 lemování ke zdi/komínu Al 155x85xdélka mm vč. kotvení, doplňků a povrchové úpravy (dle PD)</t>
  </si>
  <si>
    <t>764000K/07</t>
  </si>
  <si>
    <t>D+M K/07 lemování ke zdi/komínu Al 155x85xdélka mm vč. kotvení, doplňků a povrchové úpravy (dle PD)</t>
  </si>
  <si>
    <t>764000K/08</t>
  </si>
  <si>
    <t>D+M K/08 lemování ke zdi/komínu Al 155x85xdélka mm vč. kotvení, doplňků a povrchové úpravy (dle PD)</t>
  </si>
  <si>
    <t>764000K/11</t>
  </si>
  <si>
    <t>D+M K/11 žlabový závěs Al 145x90xdélka mm vč. kotvení, doplňků a povrchové úpravy (dle PD)</t>
  </si>
  <si>
    <t>764000K/12</t>
  </si>
  <si>
    <t>D+M K/12 kulatý svod Al O80 mm vč. kotvení, doplňků a povrchové úpravy (dle PD)</t>
  </si>
  <si>
    <t>764000K/13</t>
  </si>
  <si>
    <t>D+M K/13 kulatý svod Al O80 mm vč. kotvení, doplňků a povrchové úpravy (dle PD)</t>
  </si>
  <si>
    <t>764000K/14</t>
  </si>
  <si>
    <t>D+M K/14 kulatý svod Al O80 mm vč. kotvení, doplňků a povrchové úpravy (dle PD)</t>
  </si>
  <si>
    <t>764000K/16</t>
  </si>
  <si>
    <t>D+M K/16 kulatý svod Al O80 mm vč. kotvení, doplňků a povrchové úpravy (dle PD)</t>
  </si>
  <si>
    <t>764000K/17</t>
  </si>
  <si>
    <t>D+M K/17 kulatý svod Al O80 mm vč. kotvení, doplňků a povrchové úpravy (dle PD)</t>
  </si>
  <si>
    <t>764000K/18</t>
  </si>
  <si>
    <t>D+M K/18 lemování ke zdi/komínu Al 155x85xdélka mm vč. kotvení, doplňků a povrchové úpravy (dle PD)</t>
  </si>
  <si>
    <t>764000K/19</t>
  </si>
  <si>
    <t>D+M K/19 lemování ke zdi/komínu Al 155x85xdélka mm vč. kotvení, doplňků a povrchové úpravy (dle PD)</t>
  </si>
  <si>
    <t>764000K/20</t>
  </si>
  <si>
    <t>D+M K/20 žlabový závěs Al 145x90xdélka mm vč. kotvení, doplňků a povrchové úpravy (dle PD)</t>
  </si>
  <si>
    <t>764000K/21</t>
  </si>
  <si>
    <t>D+M K/21 žlabový závěs Al 145x90xdélka mm vč. kotvení, doplňků a povrchové úpravy (dle PD)</t>
  </si>
  <si>
    <t>764000K/22</t>
  </si>
  <si>
    <t>D+M K/22 štítová závětrná lišta Al 95x105xdélka mm vč. kotvení, doplňků a povrchové úpravy (dle PD)</t>
  </si>
  <si>
    <t>764000K/23</t>
  </si>
  <si>
    <t>D+M K/23 vodorovný žlab Al O250 mm vč. kotvení, doplňků a povrchové úpravy (dle PD)</t>
  </si>
  <si>
    <t>764000K/24</t>
  </si>
  <si>
    <t>D+M K/24 vodorovný žlab Al O250 mm vč. kotvení, doplňků a povrchové úpravy (dle PD)</t>
  </si>
  <si>
    <t>764000K/25</t>
  </si>
  <si>
    <t>D+M K/25 žlabový závěs Al 145x90xdélka mm vč. kotvení, doplňků a povrchové úpravy (dle PD)</t>
  </si>
  <si>
    <t>764000K/26</t>
  </si>
  <si>
    <t>D+M K/26 štítová závětrná lišta Al 95x105xdélka mm vč. kotvení, doplňků a povrchové úpravy (dle PD)</t>
  </si>
  <si>
    <t>764000K/27</t>
  </si>
  <si>
    <t>D+M K/27 žlabový závěs Al 145x90xdélka mm vč. kotvení, doplňků a povrchové úpravy (dle PD)</t>
  </si>
  <si>
    <t>764000K/28</t>
  </si>
  <si>
    <t>D+M K/28 kulatý svod Al O80 mm vč. kotvení, doplňků a povrchové úpravy (dle PD)</t>
  </si>
  <si>
    <t>764000K/29</t>
  </si>
  <si>
    <t>D+M K/29 kulatý svod Al O80 mm vč. kotvení, doplňků a povrchové úpravy (dle PD)</t>
  </si>
  <si>
    <t>764000K/30</t>
  </si>
  <si>
    <t>D+M K/30 kulatý svod Al O80 mm vč. kotvení, doplňků a povrchové úpravy (dle PD)</t>
  </si>
  <si>
    <t>764000K/31</t>
  </si>
  <si>
    <t>D+M K/31 kulatý svod Al O80 mm vč. kotvení, doplňků a povrchové úpravy (dle PD)</t>
  </si>
  <si>
    <t>764000K/32</t>
  </si>
  <si>
    <t>D+M K/32 lemování ke zdi/komínu Al 155x85xdélka mm vč. kotvení, doplňků a povrchové úpravy (dle PD)</t>
  </si>
  <si>
    <t>764000K/33</t>
  </si>
  <si>
    <t>D+M K/33 lemování ke zdi/komínu Al 155x85xdélka mm vč. kotvení, doplňků a povrchové úpravy (dle PD)</t>
  </si>
  <si>
    <t>764000K/34</t>
  </si>
  <si>
    <t>D+M K/34 lemování ke zdi/komínu Al 155x85xdélka mm vč. kotvení, doplňků a povrchové úpravy (dle PD)</t>
  </si>
  <si>
    <t>764000K/35</t>
  </si>
  <si>
    <t>D+M K/35 lemování ke zdi/komínu Al 155x85xdélka mm vč. kotvení, doplňků a povrchové úpravy (dle PD)</t>
  </si>
  <si>
    <t>764000K/36</t>
  </si>
  <si>
    <t>D+M K/36 štítová závětrná lišta Al 95x105xdélka mm vč. kotvení, doplňků a povrchové úpravy (dle PD)</t>
  </si>
  <si>
    <t>764000K/37</t>
  </si>
  <si>
    <t>D+M K/37 štítová závětrná lišta Al 95x105xdélka mm vč. kotvení, doplňků a povrchové úpravy (dle PD)</t>
  </si>
  <si>
    <t>764000K/38</t>
  </si>
  <si>
    <t>D+M K/38 žlabový závěs Al 145x90xdélka mm vč. kotvení, doplňků a povrchové úpravy (dle PD)</t>
  </si>
  <si>
    <t>764000K/39</t>
  </si>
  <si>
    <t>D+M K/39 vodorovný žlab Al O250 mm vč. kotvení, doplňků a povrchové úpravy (dle PD)</t>
  </si>
  <si>
    <t>764000K/40</t>
  </si>
  <si>
    <t>D+M K/40 vodorovný žlab Al O250 mm vč. kotvení, doplňků a povrchové úpravy (dle PD)</t>
  </si>
  <si>
    <t>764000K/41</t>
  </si>
  <si>
    <t>D+M K/41 kulatý svod Al O80 mm vč. kotvení, doplňků a povrchové úpravy (dle PD)</t>
  </si>
  <si>
    <t>764000K/42</t>
  </si>
  <si>
    <t>D+M K/42 kulatý svod Al O80 mm vč. kotvení, doplňků a povrchové úpravy (dle PD)</t>
  </si>
  <si>
    <t>764000K/43</t>
  </si>
  <si>
    <t>D+M K/43 kulatý svod Al O80 mm vč. kotvení, doplňků a povrchové úpravy (dle PD)</t>
  </si>
  <si>
    <t>764000K/44</t>
  </si>
  <si>
    <t>D+M K/44 kulatý svod Al O80 mm vč. kotvení, doplňků a povrchové úpravy (dle PD)</t>
  </si>
  <si>
    <t>764000K/45</t>
  </si>
  <si>
    <t>D+M K/45 kulatý svod Al O80 mm vč. kotvení, doplňků a povrchové úpravy (dle PD)</t>
  </si>
  <si>
    <t>764000K/46</t>
  </si>
  <si>
    <t>D+M K/46 štítová závětrná lišta Al 95x105xdélka mm vč. kotvení, doplňků a povrchové úpravy (dle PD)</t>
  </si>
  <si>
    <t>764000K/47</t>
  </si>
  <si>
    <t>D+M K/47 žlabový závěs Al 145x90xdélka mm vč. kotvení, doplňků a povrchové úpravy (dle PD)</t>
  </si>
  <si>
    <t>764000K/48</t>
  </si>
  <si>
    <t>D+M K/48 kulatý svod Al O80 mm vč. kotvení, doplňků a povrchové úpravy (dle PD)</t>
  </si>
  <si>
    <t>764000K/49</t>
  </si>
  <si>
    <t>D+M K/49 vodorovný žlab Al O250 mm vč. kotvení, doplňků a povrchové úpravy (dle PD)</t>
  </si>
  <si>
    <t>764000K/50</t>
  </si>
  <si>
    <t>D+M K/50 vodorovný žlab Al O250 mm vč. kotvení, doplňků a povrchové úpravy (dle PD)</t>
  </si>
  <si>
    <t>764000K/51</t>
  </si>
  <si>
    <t>D+M K/51 vodorovný žlab Al O250 mm vč. kotvení, doplňků a povrchové úpravy (dle PD)</t>
  </si>
  <si>
    <t>764000K/52</t>
  </si>
  <si>
    <t>D+M K/52 vodorovný žlab Al O250 mm vč. kotvení, doplňků a povrchové úpravy (dle PD)</t>
  </si>
  <si>
    <t>764000KP/01</t>
  </si>
  <si>
    <t>D+M KP/01 vnější hliníkový parapet 1000 mm vč. kotvení, doplňků a povrchové úpravy (dle PD)</t>
  </si>
  <si>
    <t>764000KP/02</t>
  </si>
  <si>
    <t>D+M KP/02 vnější hliníkový parapet 2800 mm vč. kotvení, doplňků a povrchové úpravy (dle PD)</t>
  </si>
  <si>
    <t>764000KP/03</t>
  </si>
  <si>
    <t>D+M KP/03 vnější hliníkový parapet 750 mm vč. kotvení, doplňků a povrchové úpravy (dle PD)</t>
  </si>
  <si>
    <t>764000KP/04</t>
  </si>
  <si>
    <t>D+M KP/04 vnější hliníkový parapet 600 mm vč. kotvení, doplňků a povrchové úpravy (dle PD)</t>
  </si>
  <si>
    <t>764000KP/05</t>
  </si>
  <si>
    <t>D+M KP/05 vnější hliníkový parapet 850 mm vč. kotvení, doplňků a povrchové úpravy (dle PD)</t>
  </si>
  <si>
    <t>764000KP/06</t>
  </si>
  <si>
    <t>D+M KP/06 vnější hliníkový parapet 800 mm vč. kotvení, doplňků a povrchové úpravy (dle PD)</t>
  </si>
  <si>
    <t>764000KP/07</t>
  </si>
  <si>
    <t>D+M KP/07 vnější hliníkový parapet 1000 mm vč. kotvení, doplňků a povrchové úpravy (dle PD)</t>
  </si>
  <si>
    <t>764000KP/08</t>
  </si>
  <si>
    <t>D+M KP/08 vnější hliníkový parapet 1350 mm vč. kotvení, doplňků a povrchové úpravy (dle PD)</t>
  </si>
  <si>
    <t>764000KP/09</t>
  </si>
  <si>
    <t>D+M KP/09 vnější hliníkový parapet 1750 mm vč. kotvení, doplňků a povrchové úpravy (dle PD)</t>
  </si>
  <si>
    <t>764000KP/10</t>
  </si>
  <si>
    <t>D+M KP/10 vnější hliníkový parapet 600 mm vč. kotvení, doplňků a povrchové úpravy (dle PD)</t>
  </si>
  <si>
    <t>764000KP/11</t>
  </si>
  <si>
    <t>D+M KP/11 vnější hliníkový parapet 2400 mm vč. kotvení, doplňků a povrchové úpravy (dle PD)</t>
  </si>
  <si>
    <t>764000KP/12</t>
  </si>
  <si>
    <t>D+M KP/12 vnější hliníkový parapet 1000 mm vč. kotvení, doplňků a povrchové úpravy (dle PD)</t>
  </si>
  <si>
    <t>764000KP/13</t>
  </si>
  <si>
    <t>D+M KP/13 vnější hliníkový parapet 1300 mm vč. kotvení, doplňků a povrchové úpravy (dle PD)</t>
  </si>
  <si>
    <t>764000KP/14</t>
  </si>
  <si>
    <t>D+M KP/14 vnější hliníkový parapet 680 mm vč. kotvení, doplňků a povrchové úpravy (dle PD)</t>
  </si>
  <si>
    <t>764000KP/15</t>
  </si>
  <si>
    <t>D+M KP/15 vnější hliníkový parapet 750 mm vč. kotvení, doplňků a povrchové úpravy (dle PD)</t>
  </si>
  <si>
    <t>764000KP/16</t>
  </si>
  <si>
    <t>D+M KP/16 vnější hliníkový parapet 1000 mm vč. kotvení, doplňků a povrchové úpravy (dle PD)</t>
  </si>
  <si>
    <t>764000KP/17</t>
  </si>
  <si>
    <t>D+M KP/17 vnější hliníkový parapet 650 mm vč. kotvení, doplňků a povrchové úpravy (dle PD)</t>
  </si>
  <si>
    <t>764000KP/18</t>
  </si>
  <si>
    <t>D+M KP/18 vnější hliníkový parapet 640 mm vč. kotvení, doplňků a povrchové úpravy (dle PD)</t>
  </si>
  <si>
    <t>764000KP/19</t>
  </si>
  <si>
    <t>D+M KP/19 vnější hliníkový parapet 760 mm vč. kotvení, doplňků a povrchové úpravy (dle PD)</t>
  </si>
  <si>
    <t>764000KP/20</t>
  </si>
  <si>
    <t>D+M KP/20 vnější hliníkový parapet 680 mm vč. kotvení, doplňků a povrchové úpravy (dle PD)</t>
  </si>
  <si>
    <t>764000KP/21</t>
  </si>
  <si>
    <t>D+M KP/21 vnější hliníkový parapet 960 mm vč. kotvení, doplňků a povrchové úpravy (dle PD)</t>
  </si>
  <si>
    <t>764000KP/22</t>
  </si>
  <si>
    <t>D+M KP/22 vnější hliníkový parapet 620 mm vč. kotvení, doplňků a povrchové úpravy (dle PD)</t>
  </si>
  <si>
    <t>764000KP/23</t>
  </si>
  <si>
    <t>D+M KP/23 vnější hliníkový parapet 220 mm vč. kotvení, doplňků a povrchové úpravy (dle PD)</t>
  </si>
  <si>
    <t>766000D.01</t>
  </si>
  <si>
    <t>D+M D.01 vnitřní ocelové plné dveře 1000x2100 mm vč. zárubně, kování , doplňků a povrchové úpravy (dle PD)</t>
  </si>
  <si>
    <t>766000D.02</t>
  </si>
  <si>
    <t>D+M D.02 vnitřní ocelové plné dveře 1200x2100 mm vč. zárubně, kování , doplňků a povrchové úpravy (dle PD)</t>
  </si>
  <si>
    <t>766000D.03</t>
  </si>
  <si>
    <t>D+M D.03 vnitřní ocelové plné dveře 1000x2100 mm vč. zárubně, kování , doplňků a povrchové úpravy (dle PD)</t>
  </si>
  <si>
    <t>766000D.04</t>
  </si>
  <si>
    <t>D+M D.04 dřevěné prosklené - repase   vč. zárubně, kování , doplňků a povrchové úpravy (dle PD)</t>
  </si>
  <si>
    <t>766000D.05</t>
  </si>
  <si>
    <t>D+M D.05 vnitřní ocelové plné dveře 1000x2100 mm vč. zárubně, kování , doplňků a povrchové úpravy (dle PD)</t>
  </si>
  <si>
    <t>766000D.06</t>
  </si>
  <si>
    <t>D+M D.06 vnitřní ocelové plné dveře 1000x2100 mm vč. zárubně, kování , doplňků a povrchové úpravy (dle PD)</t>
  </si>
  <si>
    <t>766000D.07</t>
  </si>
  <si>
    <t>D+M D.07 vnitřní ocelové plné dveře 800x2100 mm vč. zárubně, kování , doplňků a povrchové úpravy (dle PD)</t>
  </si>
  <si>
    <t>766000D.08</t>
  </si>
  <si>
    <t>D+M D.08 vnitřní ocelové plné dveře 800x2100 mm vč. zárubně, kování , doplňků a povrchové úpravy (dle PD)</t>
  </si>
  <si>
    <t>766000D.09</t>
  </si>
  <si>
    <t>D+M D.09 vnitřní ocelové plné dveře 800x2100 mm vč. zárubně, kování , doplňků a povrchové úpravy (dle PD)</t>
  </si>
  <si>
    <t>766000D.10</t>
  </si>
  <si>
    <t>D+M D.10 vnitřní ocelové plné dveře 800x2100 mm vč. zárubně, kování , doplňků a povrchové úpravy (dle PD)</t>
  </si>
  <si>
    <t>766000D.11</t>
  </si>
  <si>
    <t>D+M D.11 vnitřní ocelové dveře s průzorem 800x2100 mm vč. zárubně, kování , doplňků a povrchové úpravy (dle PD)</t>
  </si>
  <si>
    <t>766000D.12</t>
  </si>
  <si>
    <t>D+M D.12 vnitřní ocelové plné dveře 700x2100 mm vč. zárubně, kování , doplňků a povrchové úpravy (dle PD)</t>
  </si>
  <si>
    <t>766000D.13</t>
  </si>
  <si>
    <t>D+M D.13 vnitřní ocelové plné dveře 700x2100 mm vč. zárubně, kování , doplňků a povrchové úpravy (dle PD)</t>
  </si>
  <si>
    <t>766000D.14</t>
  </si>
  <si>
    <t>D+M D.14 vnitřní ocelové plné dveře 700x2100 mm vč. zárubně, kování , doplňků a povrchové úpravy (dle PD)</t>
  </si>
  <si>
    <t>766000D.15</t>
  </si>
  <si>
    <t>D+M D.15 vnitřní ocelové plné dveře 700x2100 mm vč. zárubně, kování , doplňků a povrchové úpravy (dle PD)</t>
  </si>
  <si>
    <t>766000D.16</t>
  </si>
  <si>
    <t>D+M D.16 vnitřní ocelové plné dveře 700x2100 mm vč. zárubně, kování , doplňků a povrchové úpravy (dle PD)</t>
  </si>
  <si>
    <t>766000D.17</t>
  </si>
  <si>
    <t>D+M D.17 vnitřní ocelové plné dveře 700x2100 mm vč. zárubně, kování , doplňků a povrchové úpravy (dle PD)</t>
  </si>
  <si>
    <t>766000D.18</t>
  </si>
  <si>
    <t>D+M D.18 vnitřní ocelové plné dveře 700x2100 mm vč. zárubně, kování , doplňků a povrchové úpravy (dle PD)</t>
  </si>
  <si>
    <t>766000D.19</t>
  </si>
  <si>
    <t>D+M D.19 vnitřní ocelové plné dveře 700x2100 mm vč. zárubně, kování , doplňků a povrchové úpravy (dle PD)</t>
  </si>
  <si>
    <t>766000D.20</t>
  </si>
  <si>
    <t>D+M D.20 vnitřní ocelové plné dveře 700x2100 mm vč. zárubně, kování , doplňků a povrchové úpravy (dle PD)</t>
  </si>
  <si>
    <t>766000D.21</t>
  </si>
  <si>
    <t>D+M D.21 vnitřní ocelové plné dveře 700x2100 mm vč. zárubně, kování , doplňků a povrchové úpravy (dle PD)</t>
  </si>
  <si>
    <t>766000D.22</t>
  </si>
  <si>
    <t>D+M D.22 vnitřní ocelové plné dveře 800x2100 mm vč. zárubně, kování , doplňků a povrchové úpravy (dle PD)</t>
  </si>
  <si>
    <t>766000D.23</t>
  </si>
  <si>
    <t>D+M D.23 vnitřní ocelové plné dveře 800x2100 mm vč. zárubně, kování , doplňků a povrchové úpravy (dle PD)</t>
  </si>
  <si>
    <t>766000D.24</t>
  </si>
  <si>
    <t>D+M D.24 vnitřní ocelové plné dveře 800x2100 mm vč. zárubně, kování , doplňků a povrchové úpravy (dle PD)</t>
  </si>
  <si>
    <t>766000D.25</t>
  </si>
  <si>
    <t>D+M D.25 vnitřní ocelové plné dveře 800x2100 mm vč. zárubně, kování , doplňků a povrchové úpravy (dle PD)</t>
  </si>
  <si>
    <t>766000D.26</t>
  </si>
  <si>
    <t>D+M D.26 vnitřní ocelové plné dveře 800x2100 mm vč. zárubně, kování , doplňků a povrchové úpravy (dle PD)</t>
  </si>
  <si>
    <t>766000D.27</t>
  </si>
  <si>
    <t>D+M D.27 vnitřní ocelové plné dveře 900x2100 mm vč. zárubně, kování , doplňků a povrchové úpravy (dle PD)</t>
  </si>
  <si>
    <t>766000D.28</t>
  </si>
  <si>
    <t>D+M D.28 vnitřní ocelové plné dveře 900x2100 mm vč. zárubně, kování , doplňků a povrchové úpravy (dle PD)</t>
  </si>
  <si>
    <t>766000D.29</t>
  </si>
  <si>
    <t>D+M D.29 vnitřní ocelové plné dveře 900x2100 mm vč. zárubně, kování , doplňků a povrchové úpravy (dle PD)</t>
  </si>
  <si>
    <t>766000D.30</t>
  </si>
  <si>
    <t>D+M D.30 vnitřní ocelové dveře s průzorem 1400x2100 mm vč. zárubně, kování , doplňků a povrchové úpravy (dle PD)</t>
  </si>
  <si>
    <t>766000D.31</t>
  </si>
  <si>
    <t>D+M D.31 vnitřní ocelové plné dveře 800x2100 mm vč. zárubně, kování , doplňků a povrchové úpravy (dle PD)</t>
  </si>
  <si>
    <t>766000D.32</t>
  </si>
  <si>
    <t>D+M D.32 vnitřní ocelové plné dveře 800x2100 mm vč. zárubně, kování , doplňků a povrchové úpravy (dle PD)</t>
  </si>
  <si>
    <t>766000D.33</t>
  </si>
  <si>
    <t>D+M D.33 vnitřní ocelové plné dveře 800x2100 mm vč. zárubně, kování , doplňků a povrchové úpravy (dle PD)</t>
  </si>
  <si>
    <t>766000D.34</t>
  </si>
  <si>
    <t>D+M D.34 vnitřní ocelové plné dveře 800x2100 mm vč. zárubně, kování , doplňků a povrchové úpravy (dle PD)</t>
  </si>
  <si>
    <t>766000D.35</t>
  </si>
  <si>
    <t>D+M D.35 vnitřní ocelové plné dveře 700x2100 mm vč. zárubně, kování , doplňků a povrchové úpravy (dle PD)</t>
  </si>
  <si>
    <t>766000D.36</t>
  </si>
  <si>
    <t>D+M D.36 vnitřní ocelové plné dveře 700x2100 mm vč. zárubně, kování , doplňků a povrchové úpravy (dle PD)</t>
  </si>
  <si>
    <t>766000D.37</t>
  </si>
  <si>
    <t>D+M D.37 vnitřní ocelové plné dveře 700x2100 mm vč. zárubně, kování , doplňků a povrchové úpravy (dle PD)</t>
  </si>
  <si>
    <t>766000D.38</t>
  </si>
  <si>
    <t>D+M D.38 vnitřní ocelové plné dveře 700x2100 mm vč. zárubně, kování , doplňků a povrchové úpravy (dle PD)</t>
  </si>
  <si>
    <t>766000D.39</t>
  </si>
  <si>
    <t>D+M D.39 vnitřní ocelové plné dveře 900x2100 mm vč. zárubně, kování , doplňků a povrchové úpravy (dle PD)</t>
  </si>
  <si>
    <t>766000D.40</t>
  </si>
  <si>
    <t>D+M D.40 vnitřní ocelové plné dveře 800x2100 mm vč. zárubně, kování , doplňků a povrchové úpravy (dle PD)</t>
  </si>
  <si>
    <t>766000D.41</t>
  </si>
  <si>
    <t>D+M D.41 vnitřní ocelové plné dveře 800x2100 mm vč. zárubně, kování , doplňků a povrchové úpravy (dle PD)</t>
  </si>
  <si>
    <t>766000D.42</t>
  </si>
  <si>
    <t>D+M D.42 vnitřní ocelové plné dveře 700x2100 mm vč. zárubně, kování , doplňků a povrchové úpravy (dle PD)</t>
  </si>
  <si>
    <t>766000D.43</t>
  </si>
  <si>
    <t>D+M D.43 vnitřní ocelové plné dveře 800x2100 mm vč. zárubně, kování , doplňků a povrchové úpravy (dle PD)</t>
  </si>
  <si>
    <t>766000D.44</t>
  </si>
  <si>
    <t>D+M D.44 vnitřní dveře laminované plné 900x2100 mm vč. zárubně, kování , doplňků a povrchové úpravy (dle PD)</t>
  </si>
  <si>
    <t>766000D.45</t>
  </si>
  <si>
    <t>D+M D.45 vnitřní dveře laminované plné 700x2100 mm vč. zárubně, kování , doplňků a povrchové úpravy (dle PD)</t>
  </si>
  <si>
    <t>766000D.46</t>
  </si>
  <si>
    <t>D+M D.46 vnitřní dveře laminované plné 900x2100 mm vč. zárubně, kování , doplňků a povrchové úpravy (dle PD)</t>
  </si>
  <si>
    <t>766000D.47</t>
  </si>
  <si>
    <t>D+M D.47 vnitřní dveře laminované plné 800x2100 mm vč. zárubně, kování , doplňků a povrchové úpravy (dle PD)</t>
  </si>
  <si>
    <t>766000D.48</t>
  </si>
  <si>
    <t>D+M D.48 vnitřní dveře laminované plné 900x2100 mm vč. zárubně, kování , doplňků a povrchové úpravy (dle PD)</t>
  </si>
  <si>
    <t>766000D.49</t>
  </si>
  <si>
    <t>D+M D.49 vnitřní dveře laminované plné 700x2100 mm vč. zárubně, kování , doplňků a povrchové úpravy (dle PD)</t>
  </si>
  <si>
    <t>766000D.50</t>
  </si>
  <si>
    <t>D+M D.50 vnitřní dveře laminované plné 900x2100 mm vč. zárubně, kování , doplňků a povrchové úpravy (dle PD)</t>
  </si>
  <si>
    <t>766000D.51</t>
  </si>
  <si>
    <t>D+M D.51 vnitřní dveře laminované plné 900x2100 mm vč. zárubně, kování , doplňků a povrchové úpravy (dle PD)</t>
  </si>
  <si>
    <t>766000D.52</t>
  </si>
  <si>
    <t>D+M D.52 vnitřní dveře laminované plné 800x2100 mm vč. zárubně, kování , doplňků a povrchové úpravy (dle PD)</t>
  </si>
  <si>
    <t>766000D.53</t>
  </si>
  <si>
    <t>D+M D.53 vnitřní dveře laminované plné 700x2100 mm vč. zárubně, kování , doplňků a povrchové úpravy (dle PD)</t>
  </si>
  <si>
    <t>766000D.54</t>
  </si>
  <si>
    <t>D+M D.54 vnitřní dveře laminované plné 800x2100 mm vč. zárubně, kování , doplňků a povrchové úpravy (dle PD)</t>
  </si>
  <si>
    <t>766000D.55</t>
  </si>
  <si>
    <t>D+M D.55 vnitřní dveře laminované plné 900x2100 mm vč. zárubně, kování , doplňků a povrchové úpravy (dle PD)</t>
  </si>
  <si>
    <t>766000D.56</t>
  </si>
  <si>
    <t>D+M D.56 vnitřní dveře laminované plné 700x2100 mm vč. zárubně, kování , doplňků a povrchové úpravy (dle PD)</t>
  </si>
  <si>
    <t>766000D.57</t>
  </si>
  <si>
    <t>D+M D.57 vnitřní dveře laminované plné 700x2100 mm vč. zárubně, kování , doplňků a povrchové úpravy (dle PD)</t>
  </si>
  <si>
    <t>766000D.58</t>
  </si>
  <si>
    <t>D+M D.58 vnitřní dveře laminované plné 800x2100 mm vč. zárubně, kování , doplňků a povrchové úpravy (dle PD)</t>
  </si>
  <si>
    <t>766000D.59</t>
  </si>
  <si>
    <t>D+M D.59 vnitřní dveře laminované plné 900x2100 mm vč. zárubně, kování , doplňků a povrchové úpravy (dle PD)</t>
  </si>
  <si>
    <t>766000D.60</t>
  </si>
  <si>
    <t>D+M D.60 vnitřní dveře laminované plné 700x2100 mm vč. zárubně, kování , doplňků a povrchové úpravy (dle PD)</t>
  </si>
  <si>
    <t>766000D.61</t>
  </si>
  <si>
    <t>D+M D.61 vnitřní dveře laminované plné 700x2100 mm vč. zárubně, kování , doplňků a povrchové úpravy (dle PD)</t>
  </si>
  <si>
    <t>766000D.62</t>
  </si>
  <si>
    <t>D+M D.62 vnitřní dveře laminované plné 800x2100 mm vč. zárubně, kování , doplňků a povrchové úpravy (dle PD)</t>
  </si>
  <si>
    <t>766000D.63</t>
  </si>
  <si>
    <t>D+M D.63 vnitřní dveře laminované plné 800x2100 mm vč. zárubně, kování , doplňků a povrchové úpravy (dle PD)</t>
  </si>
  <si>
    <t>766000D.64</t>
  </si>
  <si>
    <t>D+M D.64 vnitřní dveře laminované plné 800x2100 mm vč. zárubně, kování , doplňků a povrchové úpravy (dle PD)</t>
  </si>
  <si>
    <t>766000D.65</t>
  </si>
  <si>
    <t>D+M D.65 vnitřní dveře laminované plné 900x2100 mm vč. zárubně, kování , doplňků a povrchové úpravy (dle PD)</t>
  </si>
  <si>
    <t>766000D.66</t>
  </si>
  <si>
    <t>D+M D.66 vnitřní dveře laminované plné 800x2100 mm vč. zárubně, kování , doplňků a povrchové úpravy (dle PD)</t>
  </si>
  <si>
    <t>766000D.67</t>
  </si>
  <si>
    <t>D+M D.67 vnitřní dveře laminované plné 800x2100 mm vč. zárubně, kování , doplňků a povrchové úpravy (dle PD)</t>
  </si>
  <si>
    <t>766000D.68</t>
  </si>
  <si>
    <t>D+M D.68 vnitřní dveře laminované plné 700x2100 mm vč. zárubně, kování , doplňků a povrchové úpravy (dle PD)</t>
  </si>
  <si>
    <t>766000D.69</t>
  </si>
  <si>
    <t>D+M D.69 vnitřní dveře laminované plné 900x2100 mm vč. zárubně, kování , doplňků a povrchové úpravy (dle PD)</t>
  </si>
  <si>
    <t>766000D.70</t>
  </si>
  <si>
    <t>D+M D.70 vnitřní dveře laminované plné 800x2100 mm vč. zárubně, kování , doplňků a povrchové úpravy (dle PD)</t>
  </si>
  <si>
    <t>766000D.71</t>
  </si>
  <si>
    <t>D+M D.71 vnitřní dveře laminované plné 700x2100 mm vč. zárubně, kování , doplňků a povrchové úpravy (dle PD)</t>
  </si>
  <si>
    <t>766000D.72</t>
  </si>
  <si>
    <t>D+M D.72 vnitřní dveře laminované plné 900x2100 mm vč. zárubně, kování , doplňků a povrchové úpravy (dle PD)</t>
  </si>
  <si>
    <t>766000D.73</t>
  </si>
  <si>
    <t>D+M D.73 vnitřní dveře laminované plné 700x2100 mm vč. zárubně, kování , doplňků a povrchové úpravy (dle PD)</t>
  </si>
  <si>
    <t>766000D.74</t>
  </si>
  <si>
    <t>D+M D.74 vnitřní dveře laminované plné 800x2100 mm vč. zárubně, kování , doplňků a povrchové úpravy (dle PD)</t>
  </si>
  <si>
    <t>766000D.75</t>
  </si>
  <si>
    <t>D+M D.75 vnitřní dveře laminované plné 800x2100 mm vč. zárubně, kování , doplňků a povrchové úpravy (dle PD)</t>
  </si>
  <si>
    <t>766000D.76</t>
  </si>
  <si>
    <t>D+M D.76 vnitřní ocelové dveře plné 700x2100 mm vč. zárubně, kování , doplňků a povrchové úpravy (dle PD)</t>
  </si>
  <si>
    <t>766000D.77</t>
  </si>
  <si>
    <t>D+M D.77 vnitřní ocelové dveře plné 700x2100 mm vč. zárubně, kování , doplňků a povrchové úpravy (dle PD)</t>
  </si>
  <si>
    <t>766000D.78</t>
  </si>
  <si>
    <t>D+M D.78 vnitřní ocelové dveře plné 900x2100 mm vč. zárubně, kování , doplňků a povrchové úpravy (dle PD)</t>
  </si>
  <si>
    <t>766000D.79</t>
  </si>
  <si>
    <t>D+M D.79 vnitřní ocelové plné dveře 700x2100 mm vč. zárubně, kování , doplňků a povrchové úpravy (dle PD)</t>
  </si>
  <si>
    <t>766000D.80</t>
  </si>
  <si>
    <t>D+M D.80 vnitřní ocelové plné dveře 700x2100 mm vč. zárubně, kování , doplňků a povrchové úpravy (dle PD)</t>
  </si>
  <si>
    <t>766000D.81</t>
  </si>
  <si>
    <t>D+M D.81 vnitřní ocelové plné dveře 700x2100 mm vč. zárubně, kování , doplňků a povrchové úpravy (dle PD)</t>
  </si>
  <si>
    <t>766000D.82</t>
  </si>
  <si>
    <t>D+M D.82 vnitřní ocelové plné dveře 700x2100 mm vč. zárubně, kování , doplňků a povrchové úpravy (dle PD)</t>
  </si>
  <si>
    <t>766000D.83</t>
  </si>
  <si>
    <t>D+M D.83 vnitřní ocelové plné dveře 1000x2100 mm vč. zárubně, kování , doplňků a povrchové úpravy (dle PD)</t>
  </si>
  <si>
    <t>766000D.84</t>
  </si>
  <si>
    <t>D+M D.84 vnitřní ocelové plné dveře 1000x2100 mm vč. zárubně, kování , doplňků a povrchové úpravy (dle PD)</t>
  </si>
  <si>
    <t>766000D.85</t>
  </si>
  <si>
    <t>D+M D.85 vnitřní ocelové plné dveře 1200x2100 mm vč. zárubně, kování , doplňků a povrchové úpravy (dle PD)</t>
  </si>
  <si>
    <t>766000OD081</t>
  </si>
  <si>
    <t>D+M OD081 venkovní dřevěné dveře 1000x3500 mm vč. zárubně, kování , doplňků a povrchové úpravy (dle PD)</t>
  </si>
  <si>
    <t>766000OD082</t>
  </si>
  <si>
    <t>D+M OD082 venkovní dřevěné dveře 900x2800 mm vč. zárubně, kování , doplňků a povrchové úpravy (dle PD)</t>
  </si>
  <si>
    <t>766000OD083</t>
  </si>
  <si>
    <t>D+M OD083 venkovní dřevěné dveře 1300x2900 mm vč. zárubně, kování , doplňků a povrchové úpravy (dle PD)</t>
  </si>
  <si>
    <t>766000OD084</t>
  </si>
  <si>
    <t>D+M OD084 venkovní dřevěné dveře 900x2600 mm vč. zárubně, kování , doplňků a povrchové úpravy (dle PD)</t>
  </si>
  <si>
    <t>766000OD085</t>
  </si>
  <si>
    <t>D+M OD085 venkovní dřevěné dveře 1000x2600 mm vč. zárubně, kování , doplňků a povrchové úpravy (dle PD)</t>
  </si>
  <si>
    <t>766000OD086</t>
  </si>
  <si>
    <t>D+M OD086 venkovní dřevěné dveře 1300x2900 mm vč. zárubně, kování , doplňků a povrchové úpravy (dle PD)</t>
  </si>
  <si>
    <t>766000OD087</t>
  </si>
  <si>
    <t>D+M OD087 venkovní dřevěné dveře 1300x2100 mm vč. zárubně, kování , doplňků a povrchové úpravy (dle PD)</t>
  </si>
  <si>
    <t>766000OD088</t>
  </si>
  <si>
    <t>D+M OD088 venkovní dřevěné dveře 1600x3000 mm vč. zárubně, kování , doplňků a povrchové úpravy (dle PD)</t>
  </si>
  <si>
    <t>766000OW/01</t>
  </si>
  <si>
    <t>D+M OW/01 okno dřevěné 1000x1850 mm vč. kování , doplňků a povrchové úpravy (dle PD)</t>
  </si>
  <si>
    <t>766000OW/02</t>
  </si>
  <si>
    <t>D+M OW/02 okno dřevěné 2800x2800 mm vč. kování , doplňků a povrchové úpravy (dle PD)</t>
  </si>
  <si>
    <t>766000OW/03</t>
  </si>
  <si>
    <t>D+M OW/03 okno dřevěné 750x1450 mm vč. kování , doplňků a povrchové úpravy (dle PD)</t>
  </si>
  <si>
    <t>766000OW/04</t>
  </si>
  <si>
    <t>D+M OW/04 okno dřevěné 600x1300 mm vč. kování , doplňků a povrchové úpravy (dle PD)</t>
  </si>
  <si>
    <t>766000OW/05</t>
  </si>
  <si>
    <t>D+M OW/05 okno dřevěné 850x1700 mm vč. kování , doplňků a povrchové úpravy (dle PD)</t>
  </si>
  <si>
    <t>766000OW/06</t>
  </si>
  <si>
    <t>D+M OW/06 okno dřevěné 800x1820 mm vč. kování , doplňků a povrchové úpravy (dle PD)</t>
  </si>
  <si>
    <t>766000OW/07</t>
  </si>
  <si>
    <t>D+M OW/07 okno dřevěné 1000x550 mm vč. kování , doplňků a povrchové úpravy (dle PD)</t>
  </si>
  <si>
    <t>766000OW/08</t>
  </si>
  <si>
    <t>D+M OW/08 okno dřevěné 1350x2000 mm vč. kování , doplňků a povrchové úpravy (dle PD)</t>
  </si>
  <si>
    <t>766000OW/09</t>
  </si>
  <si>
    <t>D+M OW/09 okno dřevěné 1750x2500 mm vč. kování , doplňků a povrchové úpravy (dle PD)</t>
  </si>
  <si>
    <t>766000OW/10</t>
  </si>
  <si>
    <t>D+M OW/10 okno dřevěné 600x1100 mm vč. kování , doplňků a povrchové úpravy (dle PD)</t>
  </si>
  <si>
    <t>766000OW/11</t>
  </si>
  <si>
    <t>D+M OW/11 okno dřevěné 2400x2830 mm vč. kování , doplňků a povrchové úpravy (dle PD)</t>
  </si>
  <si>
    <t>766000OW/12</t>
  </si>
  <si>
    <t>D+M OW/12 okno dřevěné 1000x1750 mm vč. kování , doplňků a povrchové úpravy (dle PD)</t>
  </si>
  <si>
    <t>766000OW/13</t>
  </si>
  <si>
    <t>D+M OW/13 okno dřevěné 1300x2150 mm vč. kování , doplňků a povrchové úpravy (dle PD)</t>
  </si>
  <si>
    <t>766000OW/14</t>
  </si>
  <si>
    <t>D+M OW/14 okno dřevěné 680x800 mm vč. kování , doplňků a povrchové úpravy (dle PD)</t>
  </si>
  <si>
    <t>766000OW/15</t>
  </si>
  <si>
    <t>D+M OW/15 okno dřevěné 750x1700 mm vč. kování , doplňků a povrchové úpravy (dle PD)</t>
  </si>
  <si>
    <t>766000OW/16</t>
  </si>
  <si>
    <t>D+M OW/16 okno dřevěné 1000x700 mm vč. kování , doplňků a povrchové úpravy (dle PD)</t>
  </si>
  <si>
    <t>766000OW/17</t>
  </si>
  <si>
    <t>D+M OW/17 okno dřevěné 650x1550 mm vč. kování , doplňků a povrchové úpravy (dle PD)</t>
  </si>
  <si>
    <t>766000OW/18</t>
  </si>
  <si>
    <t>D+M OW/18 okno dřevěné 640x960 mm vč. kování , doplňků a povrchové úpravy (dle PD)</t>
  </si>
  <si>
    <t>766000OW/19</t>
  </si>
  <si>
    <t>D+M OW/19 okno dřevěné 760x1130 mm vč. kování , doplňků a povrchové úpravy (dle PD)</t>
  </si>
  <si>
    <t>766000OW/20</t>
  </si>
  <si>
    <t>D+M OW/20 okno dřevěné 680x1150 mm vč. kování , doplňků a povrchové úpravy (dle PD)</t>
  </si>
  <si>
    <t>766000OW/21</t>
  </si>
  <si>
    <t>D+M OW/21 okno dřevěné 960x1450 mm vč. kování , doplňků a povrchové úpravy (dle PD)</t>
  </si>
  <si>
    <t>766000OW/22</t>
  </si>
  <si>
    <t>D+M OW/22 okno dřevěné 620x285 mm vč. kování , doplňků a povrchové úpravy (dle PD)</t>
  </si>
  <si>
    <t>766000OW/23</t>
  </si>
  <si>
    <t>D+M OW/23 síť proti hmyzu 680x1150 mm vč. kotvení, doplňků a povrchové úpravy (dle PD)</t>
  </si>
  <si>
    <t>766000PS.01</t>
  </si>
  <si>
    <t>D+M PS.01 celoprosklená stěna s celoprosklenými otvíravými dveřmi 2600x2500 mm vč. zárubně, kování , doplňků a povrchové úpravy (dle PD)</t>
  </si>
  <si>
    <t>767000Z/01</t>
  </si>
  <si>
    <t>D+M Z/01 lemující profil L podlahy L 72/158/4 mm vč. kotvení, doplňků a povrchové úpravy (dle PD)</t>
  </si>
  <si>
    <t>767000Z/02</t>
  </si>
  <si>
    <t>D+M Z/02 lemující profil L podlahy L 32/74/4 mm vč. kotvení, doplňků a povrchové úpravy (dle PD)</t>
  </si>
  <si>
    <t>767000Z/03</t>
  </si>
  <si>
    <t>D+M Z/03 lemující profil T podlahy T 60/74/4 mm vč. kotvení, doplňků a povrchové úpravy (dle PD)</t>
  </si>
  <si>
    <t>767000Z/04</t>
  </si>
  <si>
    <t>D+M Z/04 lemující profil L podlahy L 72/158/4 mm vč. kotvení, doplňků a povrchové úpravy (dle PD)</t>
  </si>
  <si>
    <t>767000Z/05</t>
  </si>
  <si>
    <t>D+M Z/05 lemující profil L podlahy L 32/74/4 mm vč. kotvení, doplňků a povrchové úpravy (dle PD)</t>
  </si>
  <si>
    <t>767000Z/06</t>
  </si>
  <si>
    <t>D+M Z/06 lemující profil T podlahy T 60/74/4 mm vč. kotvení, doplňků a povrchové úpravy (dle PD)</t>
  </si>
  <si>
    <t>767000Z/07</t>
  </si>
  <si>
    <t>D+M Z/07 lemující profil T podlahy T 60/74/4 mm vč. kotvení, doplňků a povrchové úpravy (dle PD)</t>
  </si>
  <si>
    <t>767000Z/08</t>
  </si>
  <si>
    <t>D+M Z/08 lemující profil L podlahy L 32/74/4 mm vč. kotvení, doplňků a povrchové úpravy (dle PD)</t>
  </si>
  <si>
    <t>767000Z/09</t>
  </si>
  <si>
    <t>D+M Z/09 lemující profil L podlahy L 72/158/4 mm vč. kotvení, doplňků a povrchové úpravy (dle PD)</t>
  </si>
  <si>
    <t>767000Z/10</t>
  </si>
  <si>
    <t>D+M Z/10 lemující profil L podlahy L 72/158/4 mm vč. kotvení, doplňků a povrchové úpravy (dle PD)</t>
  </si>
  <si>
    <t>767000Z/11</t>
  </si>
  <si>
    <t>D+M Z/11 lemující profil L podlahy L 32/74/4 mm vč. kotvení, doplňků a povrchové úpravy (dle PD)</t>
  </si>
  <si>
    <t>767000Z/12</t>
  </si>
  <si>
    <t>D+M Z/12 lemující profil T podlahy T 60/74/4 mm vč. kotvení, doplňků a povrchové úpravy (dle PD)</t>
  </si>
  <si>
    <t>767000Z/13</t>
  </si>
  <si>
    <t>D+M Z/13 lávka v technologické šachtě   vč. kotvení, doplňků a povrchové úpravy (dle PD)</t>
  </si>
  <si>
    <t>767000Z/14</t>
  </si>
  <si>
    <t>D+M Z/14 lemující profil L 25/25/3 mm vč. kotvení, doplňků a povrchové úpravy (dle PD)</t>
  </si>
  <si>
    <t>767000Z/15</t>
  </si>
  <si>
    <t>D+M Z/15 vyztučený pochozí slzičkový plech 200x350x5 mm vč. kotvení, doplňků a povrchové úpravy (dle PD)</t>
  </si>
  <si>
    <t>767000Z/16</t>
  </si>
  <si>
    <t>D+M Z/16 vyztučený pochozí slzičkový plech 835x325x5 mm vč. kotvení, doplňků a povrchové úpravy (dle PD)</t>
  </si>
  <si>
    <t>767000Z/17</t>
  </si>
  <si>
    <t>D+M Z/17 vyztučený pochozí slzičkový plech 1600x325x5 mm vč. kotvení, doplňků a povrchové úpravy (dle PD)</t>
  </si>
  <si>
    <t>767000Z/18</t>
  </si>
  <si>
    <t>D+M Z/18 vyztučený pochozí slzičkový plech 525x350x5 mm vč. kotvení, doplňků a povrchové úpravy (dle PD)</t>
  </si>
  <si>
    <t>767000Z/19</t>
  </si>
  <si>
    <t>D+M Z/19 vyztučený pochozí slzičkový plech  mm vč. kotvení, doplňků a povrchové úpravy (dle PD)</t>
  </si>
  <si>
    <t>767000Z/20</t>
  </si>
  <si>
    <t>D+M Z/20 vyztučený pochozí slzičkový plech  mm vč. kotvení, doplňků a povrchové úpravy (dle PD)</t>
  </si>
  <si>
    <t>767000Z/21</t>
  </si>
  <si>
    <t>D+M Z/21 pevná okenní mříž 3000x3300 mm vč. kotvení, doplňků a povrchové úpravy (dle PD)</t>
  </si>
  <si>
    <t>767000Z/22</t>
  </si>
  <si>
    <t>D+M Z/22 vyztučený pochozí slzičkový plech  mm vč. kotvení, doplňků a povrchové úpravy (dle PD)</t>
  </si>
  <si>
    <t>767000Z/23</t>
  </si>
  <si>
    <t>D+M Z/23 lemující profil L podlahy L 72/158/4 mm vč. kotvení, doplňků a povrchové úpravy (dle PD)</t>
  </si>
  <si>
    <t>767000Z/24</t>
  </si>
  <si>
    <t>D+M Z/24 lemující profil L podlahy L 32/74/4 mm vč. kotvení, doplňků a povrchové úpravy (dle PD)</t>
  </si>
  <si>
    <t>767000Z/25</t>
  </si>
  <si>
    <t>D+M Z/25 lemující profil T podlahy T 60/74/4 mm vč. kotvení, doplňků a povrchové úpravy (dle PD)</t>
  </si>
  <si>
    <t>767000Z/26</t>
  </si>
  <si>
    <t>D+M Z/26 stěnová větrací mřížka (2x na stěnu) 500x200 mm vč. kotvení, doplňků a povrchové úpravy (dle PD)</t>
  </si>
  <si>
    <t>767000Z/27</t>
  </si>
  <si>
    <t>D+M Z/27 venkovní zábradlí 2025x1100 mm vč. kotvení, doplňků a povrchové úpravy (dle PD)</t>
  </si>
  <si>
    <t>OST</t>
  </si>
  <si>
    <t>Ostatní</t>
  </si>
  <si>
    <t>OST000OV/01</t>
  </si>
  <si>
    <t>D+M OV/01 kombinovaný automat dveřního zámku 200x275x170 mm vč. kotvení, doplňků a povrchové úpravy (dle PD)</t>
  </si>
  <si>
    <t>OST000OV/02</t>
  </si>
  <si>
    <t>D+M OV/02 skládaný horizontální přebalovací pult 905x105x520 mm vč. kotvení, doplňků a povrchové úpravy (dle PD)</t>
  </si>
  <si>
    <t>OST000OV/03</t>
  </si>
  <si>
    <t>D+M OV/03 revizní dvířka do SDK konstrukcí 200x200 mm vč. kotvení, doplňků a povrchové úpravy (dle PD)</t>
  </si>
  <si>
    <t>OST000OV/04</t>
  </si>
  <si>
    <t>D+M OV/04 revizní dvířka do SDK konstrukcí 600x600 mm vč. kotvení, doplňků a povrchové úpravy (dle PD)</t>
  </si>
  <si>
    <t>OST000OV/05</t>
  </si>
  <si>
    <t>D+M OV/05 revizní dvířka do SDK podhledů 600x600 mm vč. kotvení, doplňků a povrchové úpravy (dle PD)</t>
  </si>
  <si>
    <t>OST000OV/06</t>
  </si>
  <si>
    <t>D+M OV/06 revizní dvířka do betonového stropu 600x600 mm vč. kotvení, doplňků a povrchové úpravy (dle PD)</t>
  </si>
  <si>
    <t>OST000OV/07</t>
  </si>
  <si>
    <t>D+M OV/07 žebřík 3000 mm vč. kotvení, doplňků a povrchové úpravy (dle PD)</t>
  </si>
  <si>
    <t>OST000OV/08</t>
  </si>
  <si>
    <t>D+M OV/08 čistící zona,rohož z hliníkových profilů 1700x1150x22 mm vč. kotvení, doplňků a povrchové úpravy (dle PD)</t>
  </si>
  <si>
    <t>OST000OV/09</t>
  </si>
  <si>
    <t>D+M OV/09 lavička do čekárny 1500 mm vč. kotvení, doplňků a povrchové úpravy (dle PD)</t>
  </si>
  <si>
    <t>OST000OV/10</t>
  </si>
  <si>
    <t>D+M OV/10 odpadkový koš na tříděný odpad vč. kotvení, doplňků a povrchové úpravy (dle PD)</t>
  </si>
  <si>
    <t>225</t>
  </si>
  <si>
    <t>OST000OV/11</t>
  </si>
  <si>
    <t>D+M OV/11 kamenný parapet 360x1300 mm vč. kotvení, doplňků a povrchové úpravy (dle PD)</t>
  </si>
  <si>
    <t>226</t>
  </si>
  <si>
    <t>OST000OV/12</t>
  </si>
  <si>
    <t>D+M OV/12 vnitřní dřevotřískový parapet vč. kotvení, doplňků a povrchové úpravy (dle PD)</t>
  </si>
  <si>
    <t>227</t>
  </si>
  <si>
    <t>OST000OV/13</t>
  </si>
  <si>
    <t>D+M OV/13 odkanalizovaný anglický dvorek 1000x1000x400 mm vč. kotvení, doplňků a povrchové úpravy (dle PD)</t>
  </si>
  <si>
    <t>228</t>
  </si>
  <si>
    <t>OST000OV/14</t>
  </si>
  <si>
    <t>D+M OV/14 odpadkový koš na směsný odpad vč. kotvení, doplňků a povrchové úpravy (dle PD)</t>
  </si>
  <si>
    <t>229</t>
  </si>
  <si>
    <t>OST000OV/15</t>
  </si>
  <si>
    <t>D+M OV/15 střešní okno 500x500 mm vč. kotvení, doplňků a povrchové úpravy (dle PD)</t>
  </si>
  <si>
    <t>230</t>
  </si>
  <si>
    <t>OST000OV/16</t>
  </si>
  <si>
    <t>D+M OV/16 stupadla 250x600 mm vč. kotvení, doplňků a povrchové úpravy (dle PD)</t>
  </si>
  <si>
    <t>231</t>
  </si>
  <si>
    <t>OST000OV/17</t>
  </si>
  <si>
    <t>D+M OV/17 střešní lávka 1100x600 mm vč. kotvení, doplňků a povrchové úpravy (dle PD)</t>
  </si>
  <si>
    <t>232</t>
  </si>
  <si>
    <t>OST000OV/18</t>
  </si>
  <si>
    <t>D+M OV/18 střešní lávka 3410x600 mm vč. kotvení, doplňků a povrchové úpravy (dle PD)</t>
  </si>
  <si>
    <t>233</t>
  </si>
  <si>
    <t>OST000OV/20</t>
  </si>
  <si>
    <t>D+M OV/20 střešní lávka 6420x600 mm vč. kotvení, doplňků a povrchové úpravy (dle PD)</t>
  </si>
  <si>
    <t>234</t>
  </si>
  <si>
    <t>OST000OV/22</t>
  </si>
  <si>
    <t>D+M OV/22 střešní lávka 3230x600 mm vč. kotvení, doplňků a povrchové úpravy (dle PD)</t>
  </si>
  <si>
    <t>235</t>
  </si>
  <si>
    <t>OST000OV/23</t>
  </si>
  <si>
    <t>D+M OV/23 střešní lávka 4700x600 mm vč. kotvení, doplňků a povrchové úpravy (dle PD)</t>
  </si>
  <si>
    <t>236</t>
  </si>
  <si>
    <t>OST000OV/24</t>
  </si>
  <si>
    <t>D+M OV/24 střešní lávka 2820x600 mm vč. kotvení, doplňků a povrchové úpravy (dle PD)</t>
  </si>
  <si>
    <t>237</t>
  </si>
  <si>
    <t>OST000OV/27</t>
  </si>
  <si>
    <t>D+M OV/27 žebřík do prostoru kabelové šachty - - vč. kotvení, doplňků a povrchové úpravy (dle PD)</t>
  </si>
  <si>
    <t>238</t>
  </si>
  <si>
    <t>OST000OV/28</t>
  </si>
  <si>
    <t>D+M OV/28 revizní dvířka do SKD konstrukcí 150x300 mm vč. kotvení, doplňků a povrchové úpravy (dle PD)</t>
  </si>
  <si>
    <t>239</t>
  </si>
  <si>
    <t>OST000OV/29</t>
  </si>
  <si>
    <t>D+M OV/29 revizní dvířka do SKD konstrukcí 200x400 mm vč. kotvení, doplňků a povrchové úpravy (dle PD)</t>
  </si>
  <si>
    <t>240</t>
  </si>
  <si>
    <t>OST000OV/30</t>
  </si>
  <si>
    <t>D+M OV/30 revizní dvířka do SKD konstrukcí 400x400 mm vč. kotvení, doplňků a povrchové úpravy (dle PD)</t>
  </si>
  <si>
    <t>241</t>
  </si>
  <si>
    <t>OST000OV/31</t>
  </si>
  <si>
    <t>D+M OV/31 podlahová vpusť 150x150 mm vč. kotvení, doplňků a povrchové úpravy (dle PD)</t>
  </si>
  <si>
    <t>242</t>
  </si>
  <si>
    <t>OST000OV/32</t>
  </si>
  <si>
    <t>D+M OV/32 bezpečnostní madlo k wc typu U-sklopné 145x600 mm vč. kotvení, doplňků a povrchové úpravy (dle PD)</t>
  </si>
  <si>
    <t>243</t>
  </si>
  <si>
    <t>OST000OV/33</t>
  </si>
  <si>
    <t>D+M OV/33 bezpečnostní madlo k wc typu U-pevné 145x700 mm vč. kotvení, doplňků a povrchové úpravy (dle PD)</t>
  </si>
  <si>
    <t>244</t>
  </si>
  <si>
    <t>OST000OV/34</t>
  </si>
  <si>
    <t>D+M OV/34 stávající madlo-repasováno 6500 mm vč. kotvení, doplňků a povrchové úpravy (dle PD)</t>
  </si>
  <si>
    <t>245</t>
  </si>
  <si>
    <t>OST000OV/35</t>
  </si>
  <si>
    <t>D+M OV/35 nové madlo 6500 mm vč. kotvení, doplňků a povrchové úpravy (dle PD)</t>
  </si>
  <si>
    <t>246</t>
  </si>
  <si>
    <t>OST000OV/36</t>
  </si>
  <si>
    <t>D+M OV/36 nové madlo 6500 mm vč. kotvení, doplňků a povrchové úpravy (dle PD)</t>
  </si>
  <si>
    <t>247</t>
  </si>
  <si>
    <t>OST000OV/37</t>
  </si>
  <si>
    <t>D+M OV/37 větrací mřížka 100x100 mm vč. kotvení, doplňků a povrchové úpravy (dle PD)</t>
  </si>
  <si>
    <t>248</t>
  </si>
  <si>
    <t>OST000OV/38</t>
  </si>
  <si>
    <t>D+M OV/38 prostup stěnou-pažnice dn 125 mm vč. kotvení, doplňků a povrchové úpravy (dle PD)</t>
  </si>
  <si>
    <t>249</t>
  </si>
  <si>
    <t>OST000OV/39</t>
  </si>
  <si>
    <t>D+M OV/39 prostup stěnou-pažnice dn 20 mm vč. kotvení, doplňků a povrchové úpravy (dle PD)</t>
  </si>
  <si>
    <t>250</t>
  </si>
  <si>
    <t>OST000OV/40</t>
  </si>
  <si>
    <t>D+M OV/40 kuchyňská linka 3000 mm vč. kotvení, doplňků a povrchové úpravy (dle PD)</t>
  </si>
  <si>
    <t>251</t>
  </si>
  <si>
    <t>OST000OV/41</t>
  </si>
  <si>
    <t>D+M OV/41 kuchyňské spotřebiče,sada spotřebičů-lednice,myčka vč. kotvení, doplňků a povrchové úpravy (dle PD)</t>
  </si>
  <si>
    <t>252</t>
  </si>
  <si>
    <t>OST000OV/42</t>
  </si>
  <si>
    <t>D+M OV/42 kuchyňský dřez 435x860 mm vč. kotvení, doplňků a povrchové úpravy (dle PD)</t>
  </si>
  <si>
    <t>253</t>
  </si>
  <si>
    <t>OST000OV/43</t>
  </si>
  <si>
    <t>D+M OV/43 kuchyňská linka 2600 mm vč. kotvení, doplňků a povrchové úpravy (dle PD)</t>
  </si>
  <si>
    <t>254</t>
  </si>
  <si>
    <t>OST000OV/44</t>
  </si>
  <si>
    <t>D+M OV/44 drátěná sklepní stěna s drátěnými dveřmi 3350x3070 mm vč. kotvení, doplňků a povrchové úpravy (dle PD)</t>
  </si>
  <si>
    <t>255</t>
  </si>
  <si>
    <t>OST000OV/45</t>
  </si>
  <si>
    <t>D+M OV/45 drátěná sklepní stěna s drátěnými dveřmi 2700x3070 mm vč. kotvení, doplňků a povrchové úpravy (dle PD)</t>
  </si>
  <si>
    <t>256</t>
  </si>
  <si>
    <t>OST000OV/46</t>
  </si>
  <si>
    <t>D+M OV/46 drátěná sklepní stěna s drátěnými dveřmi 3500x3070 mm vč. kotvení, doplňků a povrchové úpravy (dle PD)</t>
  </si>
  <si>
    <t>257</t>
  </si>
  <si>
    <t>OST000OV/47</t>
  </si>
  <si>
    <t>D+M OV/47 vsakovací klec - plastová 800x800x320 mm vč. kotvení, doplňků a povrchové úpravy (dle PD)</t>
  </si>
  <si>
    <t xml:space="preserve">  SO 15-71-01.04</t>
  </si>
  <si>
    <t>Silnoproudá elektroinstalace a ochrana před bleskem</t>
  </si>
  <si>
    <t>SO 15-71-01.04</t>
  </si>
  <si>
    <t>ESI</t>
  </si>
  <si>
    <t>Osvětlení</t>
  </si>
  <si>
    <t>0001</t>
  </si>
  <si>
    <t>Svítidlo B1</t>
  </si>
  <si>
    <t>Krytí svítidla IP44, standartní provedení CRI&gt;80, 4000K. Těleso: ocelový plech bílé barvy, svorkovnice: bezšroubová třípolová, 12W</t>
  </si>
  <si>
    <t>0003</t>
  </si>
  <si>
    <t>Svítidlo C1</t>
  </si>
  <si>
    <t>16.000000 = 16,000 [A]  
Celkem 16=16.000 [B]</t>
  </si>
  <si>
    <t>Krytí svítidla: IP20, Pomocí vrutů přímo na strop nebo stěnu,Vestavbou do rastrového podhledu 600x600 mm, Životnost: 50 000 hodin, Standardní provedení CRI &gt; 80: 4000 K, 35W, Difuzor: oboustranně pískovaný akrylát (PMMA)  
Těleso: ocelový plech bílé barvy Zajištění krytu: pomocí magnetů  
Kabelová vývodka: gumová (SBS), bílá, Svorkovnice: bezšroubová pětipólová</t>
  </si>
  <si>
    <t>0004</t>
  </si>
  <si>
    <t>Svítidlo D1</t>
  </si>
  <si>
    <t>viz příloha č. 1_503</t>
  </si>
  <si>
    <t>53=53.000 [A] 
Celkové množství 53.000000=53.000 [B]</t>
  </si>
  <si>
    <t>Krytí svítidla: IP44, Standardní provedení CRI &gt; 80: 4000 K, Těleso: ocelový plech bílé barvy, Svorkovnice: bezšroubová třípólová, 10W,</t>
  </si>
  <si>
    <t>0005</t>
  </si>
  <si>
    <t>Svítidlo E1</t>
  </si>
  <si>
    <t>9.000000 = 9,000 [A]  
Celkem 9=9.000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</si>
  <si>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40W/5080lm</t>
  </si>
  <si>
    <t>0006</t>
  </si>
  <si>
    <t>Svítidlo E2</t>
  </si>
  <si>
    <t>12.000000 = 12,000 [A]  
Celkem 12=12.000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</si>
  <si>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35W/4020lm</t>
  </si>
  <si>
    <t>0007</t>
  </si>
  <si>
    <t>Svítidlo F2</t>
  </si>
  <si>
    <t>73=73.000 [A] 
Celkové množství 73.000000=73.000 [B]</t>
  </si>
  <si>
    <t>Krytí svítidla: IP60, Životnost: 50 000 hodin, Standardní provedení CRI &gt; 80: 4000 K  
Uvedené hodnoty spotřeby a světelného toku jsou dle platných standardů v toleranci ± 7,5 %, Difuzor: čirý PC s nanooptikou Wide Beam, Multifunkční spony – snadný zácvak na lištový systém šířky 60 mm  
Kabelová vývodka: gumová (SBS), bílá, Svorkovnice: bezšroubová pětipólová, 30W/4090lm</t>
  </si>
  <si>
    <t>0008</t>
  </si>
  <si>
    <t>Svítidlo G1</t>
  </si>
  <si>
    <t>49.000000 = 49,000 [A]  
Celkem 49=49.000 [B]</t>
  </si>
  <si>
    <t>stropní přisazené svítidlo; Tělo - Lakovaný ocelový plech RAL 9003,   
Kryt; Kombinace lakovaného plechu TAL 9003 a polykarbonátového krytu  
Reflektor; Vysoce leštěný hliíkový plech, antivandal provedení  
Světlený tok 3510 lm - zdroj; 2968 lm - svítidlo; 70.000 hod L80B10/10°C; 4000K  
Počet svítidel připojitelných na jistič B10/1: min. 10 ks</t>
  </si>
  <si>
    <t>0009</t>
  </si>
  <si>
    <t>Svítidlo N1</t>
  </si>
  <si>
    <t>18=18.000 [A] 
Celkové množství 18.000000=18.000 [B]</t>
  </si>
  <si>
    <t>Přisazené na strop nebo zavěšené, piktogram, barva bílá, Počet světelných zdrojů 2, Výška v mm 225 Šířka v mm 357. Napájecí napětí 230V včetně světelného zdroje ano. Kolekce VIA LED  
Materiál polykarbonát patice LED, Max. příkon světelného zdroje 3W, Ochrana IP IP20  
Světelný tok 150lm</t>
  </si>
  <si>
    <t>0010</t>
  </si>
  <si>
    <t>Svítidlo NP6</t>
  </si>
  <si>
    <t>21=21.000 [A] 
Celkové množství 21.000000=21.000 [B]</t>
  </si>
  <si>
    <t>přisazené na strop, barva bílá, Počet světelných zdrojů 2, Výška v mm 142 Šířka v mm 142  
Napájecí napětí 230V včetně světelného zdroje ano. Kolekce VIA LED  
Materiál polykarbonát patice LED, Max. příkon světelného zdroje 3W, Ochrana IP IP20  
Světelný tok 150lm</t>
  </si>
  <si>
    <t>210202007</t>
  </si>
  <si>
    <t>Montáž svítidlo výbojkové průmyslové stropní závěsné na převěs</t>
  </si>
  <si>
    <t>210203403</t>
  </si>
  <si>
    <t>Montáž svítidlo výbojkové průmyslové stropní přisazené 1 zdroj s krytem</t>
  </si>
  <si>
    <t>741370011</t>
  </si>
  <si>
    <t>Montáž svítidlo žárovkové bytové stropní závěsné 1 zdroj</t>
  </si>
  <si>
    <t>741370021</t>
  </si>
  <si>
    <t>Montáž svítidlo žárovkové bytové stropní vestavné 1 zdroj</t>
  </si>
  <si>
    <t>Svítidlo B2</t>
  </si>
  <si>
    <t>12=12.000 [A] 
Celkové množství 12.000000=12.000 [B]</t>
  </si>
  <si>
    <t>Montáž svítidla žárovnkové bytové stropní vestavné 1 zdroj</t>
  </si>
  <si>
    <t>741370032</t>
  </si>
  <si>
    <t>Montáž svítido zárovkové bytové nástěnné přisazené 1 zdroj se sklem</t>
  </si>
  <si>
    <t>741370034</t>
  </si>
  <si>
    <t>Montáž svítidlo žárovkové bytové nástěnné přisazené 2 zdroje nouzové</t>
  </si>
  <si>
    <t>0002</t>
  </si>
  <si>
    <t>ESI.1</t>
  </si>
  <si>
    <t>Instalační materiál</t>
  </si>
  <si>
    <t>0011</t>
  </si>
  <si>
    <t>Pohybový snímač infrapasivní</t>
  </si>
  <si>
    <t>21.000000 = 21,000 [A]  
Celkem 21=21.000 [B]</t>
  </si>
  <si>
    <t>Pohybový snímač infrapasivní, 10A/250V, 1-kanálový, stropní, polozapuštěný, IP23,  
detekční oblast 360°, dosah cca Ř10m</t>
  </si>
  <si>
    <t>0012</t>
  </si>
  <si>
    <t>6.000000 = 6,000 [A]  
Celkem 6=6.000 [B]</t>
  </si>
  <si>
    <t>Pohybový snímač infrapasivní, 10A/250V, 1-kanálový, stropní, na povrch, IP23,  
detekční oblast 230°, dosah cca Ř10m</t>
  </si>
  <si>
    <t>0013</t>
  </si>
  <si>
    <t>Svodič přěpětí, TYP B, pro síť TN-S</t>
  </si>
  <si>
    <t>0014</t>
  </si>
  <si>
    <t>Fluorescenční tabulka</t>
  </si>
  <si>
    <t>10.000000 = 10,000 [A]  
Celkem 10=10.000 [B]</t>
  </si>
  <si>
    <t>Fluorescenční tabulka, piktogram šipka dolů</t>
  </si>
  <si>
    <t>0015</t>
  </si>
  <si>
    <t>Hygrostat FORMACE</t>
  </si>
  <si>
    <t>podle nastavení spíná při určité vzdušné vlhkosti, napětí 24 .. 230 V/50 Hz,proud 5 A (induktivní), pracovní rozsah 35–100 % RH, krytí IP30, provedení s dvojitou izolací, použití pro ovládání ventilátorů a zvlhčovačů, montáž na omítku</t>
  </si>
  <si>
    <t>220731519</t>
  </si>
  <si>
    <t>Montáž sady přepěťové ochrany uvnitř objektu</t>
  </si>
  <si>
    <t>34535004</t>
  </si>
  <si>
    <t>přepínač křížoví, řezení 7</t>
  </si>
  <si>
    <t>34535075</t>
  </si>
  <si>
    <t>vypínač střídavý</t>
  </si>
  <si>
    <t>Vypínač střídavý, na povrcdh,</t>
  </si>
  <si>
    <t>34539010</t>
  </si>
  <si>
    <t>Vypínač jednopolový</t>
  </si>
  <si>
    <t>48.000000 = 48,000 [A]  
Celkem 48=48.000 [B]</t>
  </si>
  <si>
    <t>Přístroj spínače jednopólového, řazení 1, 1So bezšroubové svorky</t>
  </si>
  <si>
    <t>34555225</t>
  </si>
  <si>
    <t>Zásuvka chráněná</t>
  </si>
  <si>
    <t>zásuvka nástěnná dvojnásobná, IP44, šroubové svorky</t>
  </si>
  <si>
    <t>34555228</t>
  </si>
  <si>
    <t>Zásuvka vestavná</t>
  </si>
  <si>
    <t>zásuvka nástěnná jednonásobná zápustná s víčkem, Al, IP55, šroubové svorky</t>
  </si>
  <si>
    <t>34555241</t>
  </si>
  <si>
    <t>Zásuvka (polo)zapuštěná</t>
  </si>
  <si>
    <t>240.000000 = 240,000 [A]  
Celkem 240=240.000 [B]</t>
  </si>
  <si>
    <t>Přístroj zásuvky zápustné jednonásobné, krytka s clonkami, bezšroubové svorky</t>
  </si>
  <si>
    <t>34555244</t>
  </si>
  <si>
    <t>zásuvka s přepěťovou ochranou</t>
  </si>
  <si>
    <t>přístroj zásuvky zápustné jednonásobné s optickou přepěťovou ochranou, krytka s clonkami, bezšroubové svorky</t>
  </si>
  <si>
    <t>34571450</t>
  </si>
  <si>
    <t>Instalační krabice</t>
  </si>
  <si>
    <t>430.000000 = 430,000 [A]  
Celkem 430=430.000 [B]</t>
  </si>
  <si>
    <t>Krabice pod omítku PVC přístrojová kruhová D 70mm</t>
  </si>
  <si>
    <t>741310001</t>
  </si>
  <si>
    <t>Montáž vypínače</t>
  </si>
  <si>
    <t>Montáž přepínače střídavého, prostředí normální,</t>
  </si>
  <si>
    <t>741310101</t>
  </si>
  <si>
    <t>Montáž vypínač (polo)zapuštěný bezšroubové připojení 1-jednopólový</t>
  </si>
  <si>
    <t>741310121</t>
  </si>
  <si>
    <t>Montáž přepínač</t>
  </si>
  <si>
    <t>7.000000 = 7,000 [A]  
Celkem 7=7.000 [B]</t>
  </si>
  <si>
    <t>Montáž přepínač (polo)zapuštěný bezšroubové připojení 5-seriový</t>
  </si>
  <si>
    <t>Montáž přepínač (polo)zapuštěný bezšroubové připojení 7-křížoví</t>
  </si>
  <si>
    <t>741310122</t>
  </si>
  <si>
    <t>Montáž přepínače</t>
  </si>
  <si>
    <t>30.000000 = 30,000 [A]  
Celkem 30=30.000 [B]</t>
  </si>
  <si>
    <t>Montáž přepínače (polo)zapuštěného bezštoubové připojení 6-střídavý</t>
  </si>
  <si>
    <t>741311003</t>
  </si>
  <si>
    <t>Montáž čidlo pohybu</t>
  </si>
  <si>
    <t>Montáž čidlo pohybu vestavné se zapojením vodičů</t>
  </si>
  <si>
    <t>741313001</t>
  </si>
  <si>
    <t>zásuvka (polo)zapuštěná</t>
  </si>
  <si>
    <t>Montáž zásuvka (polo)zapuštěná bezšroubové připojení 2P+PE se zapojením vodičů</t>
  </si>
  <si>
    <t>741313005</t>
  </si>
  <si>
    <t>Montáž zásuvka s přepěťovou ochranou</t>
  </si>
  <si>
    <t>Montáž zásuvka (polo)zapuštěná bezšroubové připojení 2P + PE s přepěťovou ochranou</t>
  </si>
  <si>
    <t>741313012</t>
  </si>
  <si>
    <t>Montáž zásuvky chráněnné, bezšoubové</t>
  </si>
  <si>
    <t>Montáž zásuvka chráněná bezšroubové připojení v krabici 2P+PE dvojí zapojení prostředí základní,vlhké se zapojením vodičů</t>
  </si>
  <si>
    <t>741313033</t>
  </si>
  <si>
    <t>Montáž zásuvky</t>
  </si>
  <si>
    <t>Montáž zásuvka vestavná šroubové připojení 2P+PE se zapojením vodičů</t>
  </si>
  <si>
    <t>741761061</t>
  </si>
  <si>
    <t>Montáž instalační krabice</t>
  </si>
  <si>
    <t>741990041</t>
  </si>
  <si>
    <t>Montáž tabulky</t>
  </si>
  <si>
    <t>Montáž tabulka výstražná a označovací pro rozvodny</t>
  </si>
  <si>
    <t>751614124</t>
  </si>
  <si>
    <t>Montáž čidla pohybu</t>
  </si>
  <si>
    <t>ABB</t>
  </si>
  <si>
    <t>355</t>
  </si>
  <si>
    <t>Přístrojový přepínač</t>
  </si>
  <si>
    <t>Přístroj přepínače střídavého, řazené 6 , 6So</t>
  </si>
  <si>
    <t>ABB.3557GA52340</t>
  </si>
  <si>
    <t>Přepínač střídaví dvojitý</t>
  </si>
  <si>
    <t>Přepínač střídavý dvojitý, řazení 6+6, s krytem Swing®, Swing®L</t>
  </si>
  <si>
    <t>ABB.3901AB10B</t>
  </si>
  <si>
    <t>Rámeček jednonásobný</t>
  </si>
  <si>
    <t>197.000000 = 197,000 [A]  
Celkem 197=197.000 [B]</t>
  </si>
  <si>
    <t>Rámeček jednonásobný.</t>
  </si>
  <si>
    <t>ABB.3901AB20B</t>
  </si>
  <si>
    <t>Rámeček dvojnásobný</t>
  </si>
  <si>
    <t>31.000000 = 31,000 [A]  
Celkem 31=31.000 [B]</t>
  </si>
  <si>
    <t>Rámeček dvojnásobný, pro vodorovnou i svislou montáž</t>
  </si>
  <si>
    <t>ABB.3901AB30B</t>
  </si>
  <si>
    <t>Rámeček trojnásobný</t>
  </si>
  <si>
    <t>14.000000 = 14,000 [A]  
Celkem 14=14.000 [B]</t>
  </si>
  <si>
    <t>Rámeček trojnásobný, pro vodorovnou i svislou montáž</t>
  </si>
  <si>
    <t>ABB.3901AB40B</t>
  </si>
  <si>
    <t>Rámeček čtyřnásobný</t>
  </si>
  <si>
    <t>Rámeček čtyřnásobný, pro vodorovnou i svislou montáž</t>
  </si>
  <si>
    <t>ABB.3901AB50B</t>
  </si>
  <si>
    <t>Rámeček pětinásobný</t>
  </si>
  <si>
    <t>11.000000 = 11,000 [A]  
Celkem 11=11.000 [B]</t>
  </si>
  <si>
    <t>Rámeček pětinásobný, pro vodorovnou i svislou montáž</t>
  </si>
  <si>
    <t>ESI.2</t>
  </si>
  <si>
    <t>Úložný, úchytný materiál elektro</t>
  </si>
  <si>
    <t>220301012</t>
  </si>
  <si>
    <t>Montáž lišta elektroinstalační typu LV vkládací</t>
  </si>
  <si>
    <t>150.000000 = 150,000 [A]  
Celkem 150=150.000 [B]</t>
  </si>
  <si>
    <t>34571003</t>
  </si>
  <si>
    <t>Lišta elektroinstalační hranatá PVC 17x17mm</t>
  </si>
  <si>
    <t>34571093</t>
  </si>
  <si>
    <t>Trubka elektroinstalační tuhá z PVC D 22,1/25 mm, délka 3m</t>
  </si>
  <si>
    <t>34571351</t>
  </si>
  <si>
    <t>Trubka elektroinstalační</t>
  </si>
  <si>
    <t>22.000000 = 22,000 [A]  
Celkem 22=22.000 [B]</t>
  </si>
  <si>
    <t>Trubka elektroinstalační ohebná dvouplášťová korugovaná (chránička) D 41/50mm, HDPE+LDPE</t>
  </si>
  <si>
    <t>460791212</t>
  </si>
  <si>
    <t>Montáž trubek</t>
  </si>
  <si>
    <t>ochranných plastových ohebných do 50 mm uložených do rýhy</t>
  </si>
  <si>
    <t>741110002</t>
  </si>
  <si>
    <t>Montáž trubka plastová tuhá D přes 23 do 35 mm uložená pevně</t>
  </si>
  <si>
    <t>ESI.3</t>
  </si>
  <si>
    <t>Kabely a vodiče</t>
  </si>
  <si>
    <t>210100001</t>
  </si>
  <si>
    <t>Ukončení vodičů v rozváděči nebo na přístroji včetně zapojení průřezu žíly do 2,5 mm2</t>
  </si>
  <si>
    <t>2940.000000 = 2940,000 [A]  
Celkem 2940=2 940.000 [B]</t>
  </si>
  <si>
    <t>210100002</t>
  </si>
  <si>
    <t>Ukončení vodičů v rozváděči nebo na přístroji včetně zapojení průřezu žíly do 6 mm2</t>
  </si>
  <si>
    <t>28.000000 = 28,000 [A]  
Celkem 28=28.000 [B]</t>
  </si>
  <si>
    <t>210100003</t>
  </si>
  <si>
    <t>Ukončení vodičů v rozváděči nebo na přístroji včetně zapojení průřezu žíly do 16 mm2</t>
  </si>
  <si>
    <t>34.000000 = 34,000 [A]  
Celkem 34=34.000 [B]</t>
  </si>
  <si>
    <t>210100004</t>
  </si>
  <si>
    <t>Ukončení vodičů v rozváděči nebo na přístroji včetně zapojení průřezu žíly do 25 mm2</t>
  </si>
  <si>
    <t>72.000000 = 72,000 [A]  
Celkem 72=72.000 [B]</t>
  </si>
  <si>
    <t>210100006</t>
  </si>
  <si>
    <t>Ukončení vodičů v rozváděči nebo na přístroji včetně zapojení průřezu žíly do 50 mm2</t>
  </si>
  <si>
    <t>210812001</t>
  </si>
  <si>
    <t>Montáž kabel Cu</t>
  </si>
  <si>
    <t>Montáž kabel Cu plný kulatý do 1 kV 2x1,5 až 6 mm2 uložený volně nebo v liště (např. CYKY)</t>
  </si>
  <si>
    <t>210812011</t>
  </si>
  <si>
    <t>Montáž kabel Cu plný kulatý do 1 kV 3x1,5 až 6 mm2 uložený volně nebo v liště (např. CYKY)</t>
  </si>
  <si>
    <t>285.000000 = 285,000 [A]  
Celkem 285=285.000 [B]</t>
  </si>
  <si>
    <t>387.000000 = 387,000 [A]  
Celkem 387=387.000 [B]</t>
  </si>
  <si>
    <t>210812031</t>
  </si>
  <si>
    <t>Montáž kabel Cu plný kulatý do 1 kV 4x1,5 až 4 mm2 uložený volně nebo v liště (např. CYKY)</t>
  </si>
  <si>
    <t>210812035</t>
  </si>
  <si>
    <t>Montáž kabel Cu plný kulatý do 1 kV 4x16 mm2 uložený volně nebo v liště (např. CYKY)</t>
  </si>
  <si>
    <t>210812065</t>
  </si>
  <si>
    <t>Montáž kabel Cu plný kulatý do 1 kV 5x10 až 16 mm2 uložený volně nebo v liště (např. CYKY)</t>
  </si>
  <si>
    <t>34111005</t>
  </si>
  <si>
    <t>Kabel instalační jádro Cu plné izolace PVC plášť PVC 450/750V (CYKY) O-2x1,5mm2</t>
  </si>
  <si>
    <t>26.000000 = 26,000 [A]  
Celkem 26=26.000 [B]</t>
  </si>
  <si>
    <t>34111030</t>
  </si>
  <si>
    <t>Kabel instalační jádro Cu plné izolace PVC plášť PVC 450/750V (CYKY) O-3x1,5mm2</t>
  </si>
  <si>
    <t>Kabel instalační jádro Cu plné izolace PVC plášť PVC 450/750V (CYKY) J-3x1,5mm2</t>
  </si>
  <si>
    <t>445.000000 = 445,000 [A]  
Celkem 445=445.000 [B]</t>
  </si>
  <si>
    <t>34111036</t>
  </si>
  <si>
    <t>Kabel instalační jádro Cu plné izolace PVC plášť PVC 450/750V (CYKY) J-3x2,5mm2</t>
  </si>
  <si>
    <t>506.000000 = 506,000 [A]  
Celkem 506=506.000 [B]</t>
  </si>
  <si>
    <t>34111060</t>
  </si>
  <si>
    <t>Kabel instalační jádro Cu plné izolace PVC plášť PVC 450/750V (CYKY) O-4x1,5mm2</t>
  </si>
  <si>
    <t>34111080</t>
  </si>
  <si>
    <t>kabel instalační jádro Cu plné izolace PVC plášť PVC 450/750V (CYKY) 4x16mm2</t>
  </si>
  <si>
    <t>34111100</t>
  </si>
  <si>
    <t>Kabel instalační jádro Cu plné izolace PVC plášť PVC 450/750V (CYKY) 5x6mm2</t>
  </si>
  <si>
    <t>34113034</t>
  </si>
  <si>
    <t>Kabel instalační jádro Cu plné izolace PVC plášť PVC 450/750V (CYKY) 5x10mm2</t>
  </si>
  <si>
    <t>42.000000 = 42,000 [A]  
Celkem 42=42.000 [B]</t>
  </si>
  <si>
    <t>34113127</t>
  </si>
  <si>
    <t>Kabel silový jádro Cu izolace PVC plášť PVC 0,6/1kV (1-CYKY) 4x70mm2</t>
  </si>
  <si>
    <t>25.000000 = 25,000 [A]  
Celkem 25=25.000 [B]</t>
  </si>
  <si>
    <t>34113270</t>
  </si>
  <si>
    <t>kabel silový závěsný s nosným lankem jádro Al izolace PVC plášť PVC 0,6/1kV (1-AYKYz) 4x25mm2</t>
  </si>
  <si>
    <t>40.000000 = 40,000 [A]  
Celkem 40=40.000 [B]</t>
  </si>
  <si>
    <t>34140826</t>
  </si>
  <si>
    <t>vodič propojovací jádro Cu plné izolace PVC 450/750 (H07V-U) 1x6mm2 (žlotozelený</t>
  </si>
  <si>
    <t>300.000000 = 300,000 [A]  
Celkem 300=300.000 [B]</t>
  </si>
  <si>
    <t>460161294</t>
  </si>
  <si>
    <t>Hloubení kabelových rýh ručně š 50 cm hl 100 cm v hornině tř II skupiny 5</t>
  </si>
  <si>
    <t>460432114</t>
  </si>
  <si>
    <t>Zásyp kabelových rýh ručně se zhutněním z horniny třídy II skupiny 5</t>
  </si>
  <si>
    <t>741122011</t>
  </si>
  <si>
    <t>Montáž kabel Cu bez ukončení uložený pod omítku plný kulatý 2x1,5 až 2,5 mm2 (např. CYKY)</t>
  </si>
  <si>
    <t>741122015</t>
  </si>
  <si>
    <t>Montáž kabel Cu bez ukončení uložený pod omítku plný kulatý 3x1,5 mm2 (např. CYKY)</t>
  </si>
  <si>
    <t>160.000000 = 160,000 [A]  
Celkem 160=160.000 [B]</t>
  </si>
  <si>
    <t>741122016</t>
  </si>
  <si>
    <t>Montáž kabel Cu bez ukončení uložený pod omítku plný kulatý 3x2,5 až 6 mm2 (např. CYKY)</t>
  </si>
  <si>
    <t>419.000000 = 419,000 [A]  
Celkem 419=419.000 [B]</t>
  </si>
  <si>
    <t>741122025</t>
  </si>
  <si>
    <t>Montáž kabel Cu bez ukončení uložený pod omítku plný kulatý 4x16 až 25 mm2 (např. CYKY)</t>
  </si>
  <si>
    <t>19.000000 = 19,000 [A]  
Celkem 19=19.000 [B]</t>
  </si>
  <si>
    <t>741122033</t>
  </si>
  <si>
    <t>Montáž kabel Cu bez ukončení uložený pod omítku plný kulatý 5x10 mm2 (např. CYKY)</t>
  </si>
  <si>
    <t>741122433</t>
  </si>
  <si>
    <t>Montáž kabel Cu plný kulatý pancéřovaný žíla 5x6 až 10 mm2 uložený volně (např. CYKYDY)</t>
  </si>
  <si>
    <t>741122632</t>
  </si>
  <si>
    <t>Montáž kabel Cu plný kulatý žíla 3x50+35 až 95+50 mm2 uložený pevně (např. CYKY)</t>
  </si>
  <si>
    <t>741122743</t>
  </si>
  <si>
    <t>Montáž kabel Cu plný kulatý pancéřovaný žíla 5x6 až 10 mm2 uložený pevně (např. CYKYDY)</t>
  </si>
  <si>
    <t>741123312</t>
  </si>
  <si>
    <t>Montáž kabel Al plný nebo laněný kulatý žíla 4x25 mm2 uložený pevně (např. AYKY)</t>
  </si>
  <si>
    <t>ESI.4</t>
  </si>
  <si>
    <t>Zemnící materiál</t>
  </si>
  <si>
    <t>0016</t>
  </si>
  <si>
    <t>Izolovaný svodový vodič isCon, Se=0,75 m, průřez Cu 35mm2, možnost uložení do zeminy nebo do struktury fasády. Poznámka: izolovaný svod Role 100m o 26</t>
  </si>
  <si>
    <t>247.000000 = 247,000 [A]  
Celkem 247=247.000 [B]</t>
  </si>
  <si>
    <t>0017</t>
  </si>
  <si>
    <t>Nosič isFang pro montáž na stěnu 80mm A2 1.4301 GTIN: 4012195670070</t>
  </si>
  <si>
    <t>0018</t>
  </si>
  <si>
    <t>Připojovací deska pro vedení is Noc 16x8- 10mm A2 1.4301 GTIN: 4012195674702</t>
  </si>
  <si>
    <t>0019</t>
  </si>
  <si>
    <t>Pásková uzemňovací objímka 3/8-4 A2 1.4301 GTIN: 4012195699651</t>
  </si>
  <si>
    <t>0020</t>
  </si>
  <si>
    <t>Stahovací pásek 7.6x380mm PA černá GTIN: 4012196417353</t>
  </si>
  <si>
    <t>60.000000 = 60,000 [A]  
Celkem 60=60.000 [B]</t>
  </si>
  <si>
    <t>0021</t>
  </si>
  <si>
    <t>Připojovací prvek pro vedení isCon o 23mm A2 1.4301 GTIN: 4012195674689</t>
  </si>
  <si>
    <t>0022</t>
  </si>
  <si>
    <t>ISCon H280 26VA A2 1.4301 GTIN: 4012195872764</t>
  </si>
  <si>
    <t>102.000000 = 102,000 [A]  
Celkem 102=102.000 [B]</t>
  </si>
  <si>
    <t>0023</t>
  </si>
  <si>
    <t>Držák vedení VA o 26mm A2 1.4301 GTIN: 4012195872696</t>
  </si>
  <si>
    <t>79.000000 = 79,000 [A]  
Celkem 79=79.000 [B]</t>
  </si>
  <si>
    <t>0024</t>
  </si>
  <si>
    <t>měřící svorka v chodníku: rozpojovací díl 8-10mm A2 1.4301 GTIN: 4012195425758</t>
  </si>
  <si>
    <t>0025</t>
  </si>
  <si>
    <t>Litinová skříň do chodníku 227x155x115 EN-GJL černá GTIN: 4012196089505</t>
  </si>
  <si>
    <t>0026</t>
  </si>
  <si>
    <t>izolovaný jímač 4m nad hřeben střechy - upevněn na stěne, krov apod. vnější vedení vodičů</t>
  </si>
  <si>
    <t>210192635</t>
  </si>
  <si>
    <t>Montáž skříňí kabelových na zdovo betonové, typ KS II</t>
  </si>
  <si>
    <t>210220020</t>
  </si>
  <si>
    <t>Montáž uzemňovacího vedení vodičů FeZn pomocí svorek v zemi páskou do 120 mm2 ve městské zástavbě</t>
  </si>
  <si>
    <t>201.000000 = 201,000 [A]  
Celkem 201=201.000 [B]</t>
  </si>
  <si>
    <t>35441700</t>
  </si>
  <si>
    <t>Podpěra vedení hromosvodu do zdiva na hmoždinku - 6/50mm, nerez</t>
  </si>
  <si>
    <t>130.000000 = 130,000 [A]  
Celkem 130=130.000 [B]</t>
  </si>
  <si>
    <t>35442062</t>
  </si>
  <si>
    <t>Pás zemnící 30x4mm FeZn</t>
  </si>
  <si>
    <t>460431314</t>
  </si>
  <si>
    <t>Zásyp kabelových rýh ručně se zhutněním š 50 cm hl 100 cm z horniny tř II skupiny 5</t>
  </si>
  <si>
    <t>741420001</t>
  </si>
  <si>
    <t>Montáž drát nebo lano hromosvodné svodové D do 10 mm s podpěrou</t>
  </si>
  <si>
    <t>741420022</t>
  </si>
  <si>
    <t>Montáž svorka hromosvodná se 3 a více šrouby</t>
  </si>
  <si>
    <t>209.000000 = 209,000 [A]  
Celkem 209=209.000 [B]</t>
  </si>
  <si>
    <t>741420041</t>
  </si>
  <si>
    <t>Montáž vedení hromosvodné-podpěra klecová do zdiva</t>
  </si>
  <si>
    <t>741430011</t>
  </si>
  <si>
    <t>Montáž tyč jímací délky přes 3 m na střešní hřeben</t>
  </si>
  <si>
    <t>ESI.5</t>
  </si>
  <si>
    <t>Rozvaděče, rozvodnice, skříně</t>
  </si>
  <si>
    <t>0027</t>
  </si>
  <si>
    <t>oceloplechový skříňový rozváděč s dveřmi, 600x900x250 mm (š/v/h), IP55, včetně výzbroje</t>
  </si>
  <si>
    <t>Zapuštěný oceloplechový rozvaděč s dveřmi, ŠxVxH - 600x900x250mm, odolný vnějším vlivům, IP55/20, provedení dle připojovacích podmínek ČEZ,  elektroměrový, výzbroj viz v.č.511 (RE.1.01)</t>
  </si>
  <si>
    <t>0028</t>
  </si>
  <si>
    <t>Oceloplechový skříňový rozváděč s dveřmi, 2 pole, 400x800x250 mm (š/v/h), IP55, včetně výzbroje</t>
  </si>
  <si>
    <t>Zapuštěný oceloplechový rozvaděč s dveřmi, 2-pole, ŠxVxH - (400x800x250mm)+(800x1600x250mm), IP40/20, požární odolnost EI30 s200, provedení dle připojovacích podmínek ČEZ,  elektroměrový, výzbroj viz v.č.513 (RE.1.03)</t>
  </si>
  <si>
    <t>0029</t>
  </si>
  <si>
    <t>Oceloplechový skříňový rozváděč s dveřmi, 2 pole, 400x800x250+800x1600x250 mm (š/v/h) , IP40/20, včetně výzbroje</t>
  </si>
  <si>
    <t>0030</t>
  </si>
  <si>
    <t>Nástěnný oceloplechový rozvaděč s dveřmi, ŠxVxH - 800x1600x250mm, IP40/20</t>
  </si>
  <si>
    <t>Nástěnný plastový rozvaděč s dveřmi, modulové usořádání, 36 modulů, výzbroj viz výkres č.519 (rozvaděče RN.01, RN.02, RN.03)</t>
  </si>
  <si>
    <t>0031</t>
  </si>
  <si>
    <t>Nástěnný oceloplechový rozvaděč s dveřmi, ŠxVxH - 800x1600x250mm, IP40/20, výzbroj viz v.č.514 (RH2)</t>
  </si>
  <si>
    <t>0032C</t>
  </si>
  <si>
    <t>- Nástěnný oceloplechový rozvaděč s dveřmi, ŠxVxH - 600x1200x250mm, IP40/20</t>
  </si>
  <si>
    <t>Nástěnný oceloplechový rozvaděč s dveřmi, ŠxVxH - 600x1200x250mm, IP40/20, výzbroj viz v.č.518 (R-SZ)</t>
  </si>
  <si>
    <t>741210401</t>
  </si>
  <si>
    <t>Montáž rozváděč nebo krabice nevýbušná do 5 kg</t>
  </si>
  <si>
    <t>Montáž rozváděč nebo krabice nevýbušná do 5 kg (rozvaděče RB-x.y, RN.x)</t>
  </si>
  <si>
    <t>11=11.000 [A] 
Celkové množství 11.000000=11.000 [B]</t>
  </si>
  <si>
    <t>741210405</t>
  </si>
  <si>
    <t>Montáž rozváděč nebo krabice nevýbušná do 50 kg</t>
  </si>
  <si>
    <t>Montáž rozváděč nebo krabice nevýbušná do 50 kg (rozvaděče RE.1.01, RE.1.02-P1, RE.1.03-P1)</t>
  </si>
  <si>
    <t>741210406</t>
  </si>
  <si>
    <t>Montáž rozváděč nebo krabice nevýbušná do 100 kg</t>
  </si>
  <si>
    <t>Montáž rozváděč nebo krabice nevýbušná do 100 kg (rozvaděče RE.1.02-P2, RE.1.03-P2, RH2, R2.2, RV2, R-ZZ, R-SZ)</t>
  </si>
  <si>
    <t>7=7.000 [A] 
Celkové množství 7.000000=7.000 [B]</t>
  </si>
  <si>
    <t>Poplatek za uložení na skládce (skládkovné) stavebního odpadu směsného kód odpadu 17 09 04 VČETNĚ DOPRAVY</t>
  </si>
  <si>
    <t>NEOCEŇOVAT. Evidenční položka. Položka se oceňuje pouze v SO90-90</t>
  </si>
  <si>
    <t>0032</t>
  </si>
  <si>
    <t>Nástěnný oceloplechový rozvaděč s dveřmi, ŠxVxH - 600x1600x250mm, IP40/20, včetně výzbroje</t>
  </si>
  <si>
    <t>Nástěnný oceloplechový rozvaděč s dveřmi, ŠxVxH - 600x1600x250mm, IP40/20, výzbroj viz v.č.515 (R2.2)</t>
  </si>
  <si>
    <t>0032A</t>
  </si>
  <si>
    <t>Zapuštěný oceloplechový rozvaděč s dveřmi, ŠxVxH - 800x1600x250mm, IP40/20, výzbroj viz v.č.516 (RV2)</t>
  </si>
  <si>
    <t>0032B</t>
  </si>
  <si>
    <t>Nástěnný oceloplechový rozvaděč s dveřmi, ŠxVxH - 600x1200x250mm, IP40/20</t>
  </si>
  <si>
    <t>Nástěnný oceloplechový rozvaděč s dveřmi, ŠxVxH - 600x1200x250mm, IP40/20, výzbroj viz v.č.517 (R-ZZ)</t>
  </si>
  <si>
    <t>0032D</t>
  </si>
  <si>
    <t>Zapuštěný plastový rozvaděč s dveřmi, modulové uspořádání, 48 modulů</t>
  </si>
  <si>
    <t>Zapuštěný plastový rozvaděč s dveřmi, modulové uspořádání, 48 modulů, výzbroj viz výkres č.520 (rozvaděče RB-2.1, RB-2.4)</t>
  </si>
  <si>
    <t>0032E</t>
  </si>
  <si>
    <t>Zapuštěný plastový rozvaděč s dveřmi, modulové uspořádání, 48 modulů, výzbroj viz výkres č.521 (rozvaděče RB-2.3, RB-3.1, RB-3.2)</t>
  </si>
  <si>
    <t>0032F</t>
  </si>
  <si>
    <t>Zapuštěný plastový rozvaděč s dveřmi, modulové uspořádání, 48 modulů, výzbroj viz výkres č.522 (rozvaděče RB-2.2, RB-3.3, RB-3.4)</t>
  </si>
  <si>
    <t>ESI.6</t>
  </si>
  <si>
    <t>Konventory, registry</t>
  </si>
  <si>
    <t>48455834</t>
  </si>
  <si>
    <t>Konvektor nástěnný bez ventilátoru z Pz plechu 120mm 60/12 1558W</t>
  </si>
  <si>
    <t>48455836</t>
  </si>
  <si>
    <t>Konvektor nástěnný bez ventilátoru z Pz plechu 160mm 60/12 2078W</t>
  </si>
  <si>
    <t>735411116</t>
  </si>
  <si>
    <t>Konvektor nástěnný výšky 450 mm hloubky 120 mm délky 1200 mm výkon 1354 W</t>
  </si>
  <si>
    <t>SOUBOR</t>
  </si>
  <si>
    <t>735411137</t>
  </si>
  <si>
    <t>Konvektor nástěnný výšky 600 mm hloubky 120 mm délky 1600 mm výkon 2078 W</t>
  </si>
  <si>
    <t>ESI.7</t>
  </si>
  <si>
    <t>Demontáž</t>
  </si>
  <si>
    <t>741112801</t>
  </si>
  <si>
    <t>Demontáž elektroinstalačních lišt nástěnných vkládacích uložených pevně</t>
  </si>
  <si>
    <t>32.000000 = 32,000 [A]  
Celkem 32=32.000 [B]</t>
  </si>
  <si>
    <t>741121861</t>
  </si>
  <si>
    <t>Demontáž kabel Cu pod omítkou plný kulatý 2x1,5 až 2,5 mm2, 3x1,5 mm2, 4x1,5 mm2</t>
  </si>
  <si>
    <t>217.000000 = 217,000 [A]  
Celkem 217=217.000 [B]</t>
  </si>
  <si>
    <t>741121863</t>
  </si>
  <si>
    <t>Demontáž kabel Cu pod omítkou plný kulatý 2x4 až 6 mm2, 3x2,5 až 6 mm2, 4x2,5 až 4 mm2, 5x1,5 až 2,5 mm2</t>
  </si>
  <si>
    <t>138.000000 = 138,000 [A]  
Celkem 138=138.000 [B]</t>
  </si>
  <si>
    <t>741311865</t>
  </si>
  <si>
    <t>Demontáž spínačů zapuštěných normálních do 10 A bezšroubových bez zachování funkčnosti do 4 svorek</t>
  </si>
  <si>
    <t>741315823</t>
  </si>
  <si>
    <t>Demontáž zásuvek domovních normálních do 16A zapuštěných šroubových bez zachování funkčnosti 2P+PE</t>
  </si>
  <si>
    <t>741372801</t>
  </si>
  <si>
    <t>Demontáž svítidla průmyslového výbojkového přisazeného 1 zdroj bez zachováním funkčnosti</t>
  </si>
  <si>
    <t>67.000000 = 67,000 [A]  
Celkem 67=67.000 [B]</t>
  </si>
  <si>
    <t>741372833</t>
  </si>
  <si>
    <t>Demontáž svítidla průmyslového výbojkového venkovního na stožáru přes 3 m bez zachováním funkčnosti</t>
  </si>
  <si>
    <t>742330801</t>
  </si>
  <si>
    <t>Demontáž rozvaděče</t>
  </si>
  <si>
    <t>15.000000 = 15,000 [A]  
Celkem 15=15.000 [B]</t>
  </si>
  <si>
    <t>ESI.8</t>
  </si>
  <si>
    <t>Přesun hmot pro silnoproud</t>
  </si>
  <si>
    <t>998741202</t>
  </si>
  <si>
    <t>Přesun hmot procentní pro silnoproud v objektech v do 12 m</t>
  </si>
  <si>
    <t>%</t>
  </si>
  <si>
    <t>19750.000000 = 19750,000 [A]  
Celkem 19750=19 750.000 [B]</t>
  </si>
  <si>
    <t xml:space="preserve">  SO 15-71-01.05</t>
  </si>
  <si>
    <t>Topění</t>
  </si>
  <si>
    <t>SO 15-71-01.05</t>
  </si>
  <si>
    <t>R49</t>
  </si>
  <si>
    <t>922</t>
  </si>
  <si>
    <t>Likvidace  odpadu  uložením na  skládku</t>
  </si>
  <si>
    <t>Izolace potrubí  a armatur potrubními  pouzdry  z  minerální vlny  s  Al fólií</t>
  </si>
  <si>
    <t>998713102</t>
  </si>
  <si>
    <t>Přesun hmot tonážní pro izolace tepelné v objektech v přes 6 do 12 m</t>
  </si>
  <si>
    <t>CS ÚRS 2023/II</t>
  </si>
  <si>
    <t>R33</t>
  </si>
  <si>
    <t>Izolace tepelné potrubí potrubními pouzdry s Al fóli  DN 15 - tl. izolace 30 mm</t>
  </si>
  <si>
    <t>cena dodavatele</t>
  </si>
  <si>
    <t>R34</t>
  </si>
  <si>
    <t>Izolace tepelné potrubí potrubními pouzdry s Al fóli  DN 20 - tl. izolace 30 mm</t>
  </si>
  <si>
    <t>R35</t>
  </si>
  <si>
    <t>Izolace tepelné potrubí potrubními pouzdry s Al fóli  DN 25 - tl. izolace 40 mm</t>
  </si>
  <si>
    <t>R36</t>
  </si>
  <si>
    <t>Izolace tepelné potrubí potrubními pouzdry s Al fóli  DN 32 - tl. izolace 50 mm</t>
  </si>
  <si>
    <t>R37</t>
  </si>
  <si>
    <t>Izolace tepelné potrubí potrubními pouzdry s Al fóli  DN 40 - tl. izolace 40 mm</t>
  </si>
  <si>
    <t>Montáž izolace</t>
  </si>
  <si>
    <t>713463211</t>
  </si>
  <si>
    <t>Montáž izolace tepelné potrubí potrubními pouzdry s Al fólií staženými Al páskou 1x D do 50 mm</t>
  </si>
  <si>
    <t>713463212</t>
  </si>
  <si>
    <t>Montáž izolace tepelné potrubí potrubními pouzdry s Al fólií staženými Al páskou 1x D přes 50 do 100 mm</t>
  </si>
  <si>
    <t>713463215</t>
  </si>
  <si>
    <t>Montáž izolace tepelné ohybů potrubními pouzdry s Al fólií staženými Al páskou 1x D do 50 mm</t>
  </si>
  <si>
    <t>713463216</t>
  </si>
  <si>
    <t>Montáž izolace tepelné ohybů potrubními pouzdry s Al fólií staženými Al páskou 1x D přes 50 do 100 mm</t>
  </si>
  <si>
    <t>713471212</t>
  </si>
  <si>
    <t>Montáž tepelné izolace armatur snímatelnými pouzdry na suchý zip</t>
  </si>
  <si>
    <t>Izolace potrubí  a armatur v kotelně potrubními  pouzdry  z  minerální vlny  s  Al fólií</t>
  </si>
  <si>
    <t>998731101</t>
  </si>
  <si>
    <t>Přesun hmot tonážní pro kotelny v objektech v do 6 m</t>
  </si>
  <si>
    <t>R19</t>
  </si>
  <si>
    <t>R20</t>
  </si>
  <si>
    <t>R21</t>
  </si>
  <si>
    <t>R22</t>
  </si>
  <si>
    <t>R23</t>
  </si>
  <si>
    <t>Izolace tepelné potrubí potrubními pouzdry s Al fóli  DN 50 - tl. izolace 40 mm</t>
  </si>
  <si>
    <t>R24</t>
  </si>
  <si>
    <t>Izolace tepelné potrubí potrubními pouzdry s Al fóli  DN 65 - tl. izolace 50 mm</t>
  </si>
  <si>
    <t>R25</t>
  </si>
  <si>
    <t>Izolace tepelné  s Al fóli rozdělovače/sběrače   - tl. izolace 60 mm</t>
  </si>
  <si>
    <t>R26</t>
  </si>
  <si>
    <t>izolace armatur DN 15 - tl. izolace 30 mm</t>
  </si>
  <si>
    <t>R27</t>
  </si>
  <si>
    <t>izolace armatur DN 20 - tl. izolace 30 mm</t>
  </si>
  <si>
    <t>R28</t>
  </si>
  <si>
    <t>izolace armatur DN 25 - tl. izolace 30 mm</t>
  </si>
  <si>
    <t>R29</t>
  </si>
  <si>
    <t>izolace armatur DN 32 - tl. izolace 50 mm</t>
  </si>
  <si>
    <t>R30</t>
  </si>
  <si>
    <t>izolace armatur DN 40 - tl. izolace 40 mm</t>
  </si>
  <si>
    <t>R31</t>
  </si>
  <si>
    <t>izolace armatur DN 50 - tl. izolace 40 mm</t>
  </si>
  <si>
    <t>R32</t>
  </si>
  <si>
    <t>izolace armatur DN 65 - tl. izolace 50 mm</t>
  </si>
  <si>
    <t>732</t>
  </si>
  <si>
    <t>Kotelna</t>
  </si>
  <si>
    <t>732111128</t>
  </si>
  <si>
    <t>Tělesa rozdělovačů a sběračů DN 100 z trub ocelových bezešvých</t>
  </si>
  <si>
    <t>732111228</t>
  </si>
  <si>
    <t>Příplatek k rozdělovačům a sběračům za každých dalších 0,5 m tělesa DN 100</t>
  </si>
  <si>
    <t>732219315</t>
  </si>
  <si>
    <t>Montáž ohříváku vody stojatého PN 0,6/0,6,PN 1,6/0,6 o obsahu 1000 litrů</t>
  </si>
  <si>
    <t>732331611</t>
  </si>
  <si>
    <t>Nádoba tlaková expanzní pro topnou a chladicí soustavu s membránou závitové připojení PN 0,4 o objemu 8 l</t>
  </si>
  <si>
    <t>732331619</t>
  </si>
  <si>
    <t>Nádoba tlaková expanzní pro topnou a chladicí soustavu s membránou závitové připojení PN 0,6 o objemu 140 l</t>
  </si>
  <si>
    <t>732421401</t>
  </si>
  <si>
    <t>Čerpadlo teplovodní mokroběžné závitové oběhové</t>
  </si>
  <si>
    <t>DN 25 výtlak do 4,0 m průtok 2,0 m3/h pro vytápění</t>
  </si>
  <si>
    <t>DN 25 výtlak do 4,0 m průtok 2,0 m3/h pro vytápění</t>
  </si>
  <si>
    <t>732421411</t>
  </si>
  <si>
    <t>DN 25 výtlak do 6,0 m průtok 3,6 m3/h pro vytápění</t>
  </si>
  <si>
    <t>732429212</t>
  </si>
  <si>
    <t>Montáž čerpadla oběhového mokroběžného závitového DN 25</t>
  </si>
  <si>
    <t>R01</t>
  </si>
  <si>
    <t>Montáž kotle ocelového závěsného na plyn kondenzačního o výkonu přes 50 do 70 kW</t>
  </si>
  <si>
    <t>R02</t>
  </si>
  <si>
    <t>Nástěnný  kondenzační plynový kotel jmenovitý  teplný  výkon 64 kW, třída  energetické   účinnosti  A</t>
  </si>
  <si>
    <t>Ceník výrobce</t>
  </si>
  <si>
    <t>R03</t>
  </si>
  <si>
    <t>Připojovací čerpadlová skupina pro 50/70 kW, vč. pojistného ventilu 6 bar, kotlového čerpadla , zpětné klapky, uzávěrů, plynového kohoutu 1", vypouštění, připojení exp. nádoby a manometru</t>
  </si>
  <si>
    <t>R04</t>
  </si>
  <si>
    <t>Pojistný ventil 4 bary pro  kotel</t>
  </si>
  <si>
    <t>R05</t>
  </si>
  <si>
    <t>Kaskádová jednotka pro 2 kotle vedle sebe , obsahuje rámy, sběrné potrubí DN65, plynovou trubku 2", termohydraulický rozdělovač, izolaci</t>
  </si>
  <si>
    <t>R06</t>
  </si>
  <si>
    <t>Neutralizační zařízení, vč. granulátu</t>
  </si>
  <si>
    <t>R07</t>
  </si>
  <si>
    <t>Regulační přístroj pro   kaskádu   dvou  kotlů  64 kW, vč. možnosti ModBus TCP/IP</t>
  </si>
  <si>
    <t>Regulační přístroj pro   kaskádu   dvou  kotlů  64 kW, vč. možnosti ModBus TCP/IP nebo vzdálené správy přes webové rozhraní, ovládání ohřevu TV vč. Cirkulace, kaskádový modul , vč. čidla  a jímky, modul  pro   dva topné   okruhy vč.  Čidel pro   směšované  topné okruhy</t>
  </si>
  <si>
    <t>R08</t>
  </si>
  <si>
    <t>Úpravna plnící a doplňovací vody do topného systému</t>
  </si>
  <si>
    <t>Úpravna plnící a doplňovací vody do topného systému - Demineralizační sada obsahuje patronu s kapacitou 8000 l x °dH, náhradní náplň, připojovací sadu s měřičem vodivosti, elektronický vodoměr, izolaci a konzolu na stěnu</t>
  </si>
  <si>
    <t>R09</t>
  </si>
  <si>
    <t>Základní sada odkouření DN125 pro kaskádu dvou kotlů, pro provoz v závislosti na vzduchu v místnosti (B23p)</t>
  </si>
  <si>
    <t>Základní sada odkouření DN125 pro kaskádu dvou kotlů, pro provoz v závislosti na vzduchu v místnosti (B23p). Obsahuje dvě sběrné trubky s napojovacími koleny, koncovku s odtokem kondenzátu, trubku 500 mm, čidlo CO</t>
  </si>
  <si>
    <t>R10</t>
  </si>
  <si>
    <t>Sada spalinové zpětné klapky DN110 pro kotel 64 kW</t>
  </si>
  <si>
    <t>R11</t>
  </si>
  <si>
    <t>Sada odkouření DN125 v šachtě, obsahuje provětrávací průchodku do šachty s krytem, patní koleno s montážní lištou, 6 rozpěrných držáků, nerezovou trubku vyústění a nerezový horní kryt šachty</t>
  </si>
  <si>
    <t>R12</t>
  </si>
  <si>
    <t>Trubka odkouření DN 125, délka 2000 mm</t>
  </si>
  <si>
    <t>R13</t>
  </si>
  <si>
    <t>Trubka odkouření DN125, délka 1000 mm</t>
  </si>
  <si>
    <t>R14</t>
  </si>
  <si>
    <t>Trubka  DN125, revizní, délka 255 mm</t>
  </si>
  <si>
    <t>R15</t>
  </si>
  <si>
    <t>Koleno DN125, 45°</t>
  </si>
  <si>
    <t>R16</t>
  </si>
  <si>
    <t>Zásobník teplé vody o objemu 600 l, vč. teplotního čidla a propojení, izolace a opláštění</t>
  </si>
  <si>
    <t>R17</t>
  </si>
  <si>
    <t>sada sifonu</t>
  </si>
  <si>
    <t>R18</t>
  </si>
  <si>
    <t>Systémový oddělovač pro doplnění vody do systému</t>
  </si>
  <si>
    <t>Demontáž potrubí z trubek ocelových závitových</t>
  </si>
  <si>
    <t>733110808</t>
  </si>
  <si>
    <t>Demontáž potrubí ocelového závitového do DN 50</t>
  </si>
  <si>
    <t>998733102</t>
  </si>
  <si>
    <t>Přesun hmot tonážní pro rozvody potrubí v objektech v přes 6 do 12 m</t>
  </si>
  <si>
    <t>Zkouška těsnosti potrubí</t>
  </si>
  <si>
    <t>733190217</t>
  </si>
  <si>
    <t>Zkouška těsnosti potrubí ocelové hladké D do 51x2,6</t>
  </si>
  <si>
    <t>733190219</t>
  </si>
  <si>
    <t>Zkouška těsnosti potrubí ocelové hladké D přes 51x2,6 do 60,3x2,9</t>
  </si>
  <si>
    <t>733291101</t>
  </si>
  <si>
    <t>Zkouška těsnosti potrubí měděné do D 35x1,5</t>
  </si>
  <si>
    <t>733291102</t>
  </si>
  <si>
    <t>Zkouška těsnosti potrubí měděné D přes 35x1,5 do 64x2</t>
  </si>
  <si>
    <t>Potrubí v kotelně</t>
  </si>
  <si>
    <t>733111113</t>
  </si>
  <si>
    <t>Potrubí ocelové závitové černé bezešvé běžné v kotelnách nebo strojovnách DN 15</t>
  </si>
  <si>
    <t>733111114</t>
  </si>
  <si>
    <t>Potrubí ocelové závitové černé bezešvé běžné v kotelnách nebo strojovnách DN 20</t>
  </si>
  <si>
    <t>733111115</t>
  </si>
  <si>
    <t>Potrubí ocelové závitové černé bezešvé běžné v kotelnách nebo strojovnách DN 25</t>
  </si>
  <si>
    <t>733111116</t>
  </si>
  <si>
    <t>Potrubí ocelové závitové černé bezešvé běžné v kotelnách nebo strojovnách DN 32</t>
  </si>
  <si>
    <t>733111117</t>
  </si>
  <si>
    <t>Potrubí ocelové závitové černé bezešvé běžné v kotelnách nebo strojovnách DN 40</t>
  </si>
  <si>
    <t>733111118</t>
  </si>
  <si>
    <t>Potrubí ocelové závitové černé bezešvé běžné v kotelnách nebo strojovnách DN 50</t>
  </si>
  <si>
    <t>733121224</t>
  </si>
  <si>
    <t>Potrubí ocelové hladké bezešvé v kotelnách nebo strojovnách spojované svařováním D 76x3,6</t>
  </si>
  <si>
    <t>Gumový kompenzátor</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</si>
  <si>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</si>
  <si>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</si>
  <si>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</si>
  <si>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</si>
  <si>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</si>
  <si>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</si>
  <si>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734209115</t>
  </si>
  <si>
    <t>Montáž armatury závitové s dvěma závity G 1</t>
  </si>
  <si>
    <t>734209116</t>
  </si>
  <si>
    <t>Montáž armatury závitové s dvěma závity G 5/4</t>
  </si>
  <si>
    <t>734209117</t>
  </si>
  <si>
    <t>Montáž armatury závitové s dvěma závity G 6/4</t>
  </si>
  <si>
    <t>Potrubí  Cu v objektech</t>
  </si>
  <si>
    <t>733221203</t>
  </si>
  <si>
    <t>Potrubí měděné měkké spojované tvrdým pájením D 18x1 mm</t>
  </si>
  <si>
    <t>733221204</t>
  </si>
  <si>
    <t>Potrubí měděné měkké spojované tvrdým pájením D 22x1 mm</t>
  </si>
  <si>
    <t>73322306</t>
  </si>
  <si>
    <t>Potrubí měděné tvrdé spojované tvrdým pájením D 35x1,5 mm</t>
  </si>
  <si>
    <t>733223205</t>
  </si>
  <si>
    <t>Potrubí měděné tvrdé spojované tvrdým pájením D 28x1,5 mm</t>
  </si>
  <si>
    <t>733223207</t>
  </si>
  <si>
    <t>Potrubí měděné tvrdé spojované tvrdým pájením D 42x1,5 mm</t>
  </si>
  <si>
    <t>Přesun hmot tonážní pro rozvody potrubí v objektech v přes 6 do 12 m</t>
  </si>
  <si>
    <t>Nátěry ocelového  potrubí  a pomocných konstrukcí   v kotelně</t>
  </si>
  <si>
    <t>783314203</t>
  </si>
  <si>
    <t>Základní antikorozní jednonásobný syntetický samozákladující nátěr zámečnických konstrukcí</t>
  </si>
  <si>
    <t>783601713</t>
  </si>
  <si>
    <t>Odmaštění vodou ředitelným odmašťovačem potrubí DN do 50 mm</t>
  </si>
  <si>
    <t>783601731</t>
  </si>
  <si>
    <t>Odmaštění vodou ředitelným odmašťovačem potrubí přes  DN  50 mm do DN 100</t>
  </si>
  <si>
    <t>783601755</t>
  </si>
  <si>
    <t>Odmaštění vodou ředitelným odmašťovačem potrubí přes DN  100 mm</t>
  </si>
  <si>
    <t>783604550</t>
  </si>
  <si>
    <t>Provedení základního jednonásobného nátěru potrubí DN do 50 mm 2x</t>
  </si>
  <si>
    <t>783604560</t>
  </si>
  <si>
    <t>Provedení základního jednonásobného nátěru potrubí přes DN 50 do DN 100 mm 2x</t>
  </si>
  <si>
    <t>783604570</t>
  </si>
  <si>
    <t>Provedení základního jednonásobného nátěru potrubí přes DN 100 do DN 150 mm 2x</t>
  </si>
  <si>
    <t>783614653</t>
  </si>
  <si>
    <t>Základní antikorozní nátěr armatur a kovových potrubí jednonásobný potrubí do DN 50 mm syntetický samozákladující 2x</t>
  </si>
  <si>
    <t>783614663</t>
  </si>
  <si>
    <t>Základní antikorozní nátěr armatur a kovových potrubí jednonásobný potrubí přes DN 50 do DN 100 mm syntetický samozákladující 2x</t>
  </si>
  <si>
    <t>783614673</t>
  </si>
  <si>
    <t>Základní antikorozní nátěr armatur a kovových potrubí jednonásobný potrubí přes DN 100 do DN 150 mm syntetický samozákladující 2x</t>
  </si>
  <si>
    <t>Radiátorové armatury</t>
  </si>
  <si>
    <t>734221543</t>
  </si>
  <si>
    <t>Ventil závitový termostatický rohový dvouregulační G 1/2x18 bez hlavice pro rozvod z CU nebo UH</t>
  </si>
  <si>
    <t>734221681</t>
  </si>
  <si>
    <t>Termostatická hlavice kapalinová PN 10 do 110°C s vestavěným čidlem</t>
  </si>
  <si>
    <t>734221682</t>
  </si>
  <si>
    <t>Termostatická hlavice kapalinová PN 10 do 110°C otopných těles VK</t>
  </si>
  <si>
    <t>734221684</t>
  </si>
  <si>
    <t>Termostatická hlavice kapalinová PN 10 do 110°C pro veřejné prostory</t>
  </si>
  <si>
    <t>734261406</t>
  </si>
  <si>
    <t>Armatura připojovací přímá G 1/2x18 PN 10 do 110°C radiátorů typu VK</t>
  </si>
  <si>
    <t>734261417</t>
  </si>
  <si>
    <t>Šroubení regulační radiátorové rohové G 1/2 s vypouštěním</t>
  </si>
  <si>
    <t>734294104</t>
  </si>
  <si>
    <t>Růžice dělená krycí do G 3/4</t>
  </si>
  <si>
    <t>998734102</t>
  </si>
  <si>
    <t>Přesun hmot tonážní pro armatury v objektech v přes 6 do 12 m</t>
  </si>
  <si>
    <t>Armatury</t>
  </si>
  <si>
    <t>735511083</t>
  </si>
  <si>
    <t>Podlahové vytápění - rozdělovač mosazný s průtokoměry čtyřokruhový</t>
  </si>
  <si>
    <t>735511102</t>
  </si>
  <si>
    <t>Podlahové vytápění - skříň podomítková pro rozdělovač s 4-7 okruhy</t>
  </si>
  <si>
    <t>Montáž   armatur , které   jsou  v  dodávce  MaR</t>
  </si>
  <si>
    <t>734109112</t>
  </si>
  <si>
    <t>Montáž armatury přírubové se dvěma přírubami PN 6 DN 25</t>
  </si>
  <si>
    <t>734109123</t>
  </si>
  <si>
    <t>Montáž armatury přírubové se dvěma přírubami PN 6 DN 32</t>
  </si>
  <si>
    <t>734209124</t>
  </si>
  <si>
    <t>Montáž armatury závitové se třemi závity G 3/4</t>
  </si>
  <si>
    <t>734209125</t>
  </si>
  <si>
    <t>Montáž armatury závitové se třemi závity G 1</t>
  </si>
  <si>
    <t>734209126</t>
  </si>
  <si>
    <t>Montáž armatury závitové se třemi závity G 5/4</t>
  </si>
  <si>
    <t>Ventily odvzdušňovací  a vypouštěcí závitové</t>
  </si>
  <si>
    <t>734209103</t>
  </si>
  <si>
    <t>Montáž armatury závitové s jedním  závitem  G 1/2</t>
  </si>
  <si>
    <t>734211120</t>
  </si>
  <si>
    <t>Ventil závitový odvzdušňovací G 1/2 PN 14 do 120°C automatický</t>
  </si>
  <si>
    <t>734291123</t>
  </si>
  <si>
    <t>Kohout plnící a vypouštěcí G 1/2 PN 10 do 90°C závitový</t>
  </si>
  <si>
    <t>Regulační armatury</t>
  </si>
  <si>
    <t>734209118</t>
  </si>
  <si>
    <t>Montáž armatury závitové s dvěma závity G 2</t>
  </si>
  <si>
    <t>734220102</t>
  </si>
  <si>
    <t>Ventil závitový regulační přímý G 1 PN 20 do 100°C vyvažovací  bez vypouštění</t>
  </si>
  <si>
    <t>734220103</t>
  </si>
  <si>
    <t>Ventil závitový regulační přímý G 5/4 PN 20 do 100°C vyvažovací</t>
  </si>
  <si>
    <t>734220104</t>
  </si>
  <si>
    <t>Ventil závitový regulační přímý G 6/4 PN 20 do 100°C vyvažovací</t>
  </si>
  <si>
    <t>734220105</t>
  </si>
  <si>
    <t>Ventil závitový regulační přímý G 2 PN 20 do 100°C vyvažovací</t>
  </si>
  <si>
    <t>Filtry</t>
  </si>
  <si>
    <t>734109312</t>
  </si>
  <si>
    <t>Montáž armatury přírubové se dvěma přírubami PN 25-40 DN 25</t>
  </si>
  <si>
    <t>734109313</t>
  </si>
  <si>
    <t>Montáž armatury přírubové se dvěma přírubami PN 25-40 DN 40</t>
  </si>
  <si>
    <t>734109314</t>
  </si>
  <si>
    <t>Montáž armatury přírubové se dvěma přírubami PN 25-40 DN 50</t>
  </si>
  <si>
    <t>734109315</t>
  </si>
  <si>
    <t>Montáž armatury přírubové se dvěma přírubami PN 25-40 DN 65</t>
  </si>
  <si>
    <t>734109323</t>
  </si>
  <si>
    <t>Montáž armatury přírubové se dvěma přírubami PN 25-40 DN 32</t>
  </si>
  <si>
    <t>734163427</t>
  </si>
  <si>
    <t>Filtr DN 65 PN 16 do 300°C z uhlíkové oceli s vypouštěcí zátkou</t>
  </si>
  <si>
    <t>734163443</t>
  </si>
  <si>
    <t>Filtr DN 25 PN 40 do 400°C z uhlíkové oceli s vypouštěcí přírubou</t>
  </si>
  <si>
    <t>734163444</t>
  </si>
  <si>
    <t>Filtr DN 32 PN 40 do 400°C z uhlíkové oceli s vypouštěcí přírubou</t>
  </si>
  <si>
    <t>734163445</t>
  </si>
  <si>
    <t>Filtr DN 40 PN 40 do 400°C z uhlíkové oceli s vypouštěcí přírubou</t>
  </si>
  <si>
    <t>734163446</t>
  </si>
  <si>
    <t>Filtr DN 50 PN 40 do 400°C z uhlíkové oceli s vypouštěcí přírubou</t>
  </si>
  <si>
    <t>Armatury v  kotelně</t>
  </si>
  <si>
    <t>722231084</t>
  </si>
  <si>
    <t>Ventil zpětný G 1" PN 16 do 90°C</t>
  </si>
  <si>
    <t>722231085</t>
  </si>
  <si>
    <t>Ventil zpětný G 5/4" PN 16 do 90°C</t>
  </si>
  <si>
    <t>722231086</t>
  </si>
  <si>
    <t>Ventil zpětný G 6/4" PN 16 do 90°C</t>
  </si>
  <si>
    <t>722232044</t>
  </si>
  <si>
    <t>Kohout kulový přímý G 3/4" PN 42 do 185°C vnitřní závit</t>
  </si>
  <si>
    <t>722232047</t>
  </si>
  <si>
    <t>Kohout kulový přímý G 6/4" PN 42 do 185°C vnitřní závit</t>
  </si>
  <si>
    <t>732331777</t>
  </si>
  <si>
    <t>Příslušenství k expanzním nádobám bezpečnostní uzávěr G 3/4 k měření tlaku</t>
  </si>
  <si>
    <t>732331778</t>
  </si>
  <si>
    <t>Připojovací sada 1" s uzavírací armaturou se zajištěním  a  vypouštěním</t>
  </si>
  <si>
    <t>734109114</t>
  </si>
  <si>
    <t>Montáž armatury přírubové se dvěma přírubami PN 6 DN 50</t>
  </si>
  <si>
    <t>734109115</t>
  </si>
  <si>
    <t>Montáž armatury přírubové se dvěma přírubami PN 6 DN 65</t>
  </si>
  <si>
    <t>734193114</t>
  </si>
  <si>
    <t>Klapka mezipřírubová uzavírací DN 50 PN 16 do 120°C disk tvárná litina</t>
  </si>
  <si>
    <t>734193115</t>
  </si>
  <si>
    <t>Klapka mezipřírubová uzavírací DN 65 PN 16 do 120°C disk tvárná litina</t>
  </si>
  <si>
    <t>734209114</t>
  </si>
  <si>
    <t>Montáž armatury závitové s dvěma závity G 3/4</t>
  </si>
  <si>
    <t>734242417</t>
  </si>
  <si>
    <t>Ventil závitový zpětný přímý G 2 PN 16 do 110°C</t>
  </si>
  <si>
    <t>734292715</t>
  </si>
  <si>
    <t>Kohout kulový přímý G 1 PN 42 do 185°C vnitřní závit</t>
  </si>
  <si>
    <t>734292726</t>
  </si>
  <si>
    <t>Kohout kulový přímý G 5/4 PN 42 do 185°C vnitřní závit s vypouštěním</t>
  </si>
  <si>
    <t>734411101</t>
  </si>
  <si>
    <t>Teploměr technický s pevným stonkem a jímkou zadní připojení průměr 63 mm délky 50 mm</t>
  </si>
  <si>
    <t>734421111</t>
  </si>
  <si>
    <t>Tlakoměr s pevným stonkem a zpětnou klapkou tlak 0-16 bar průměr 50 mm zadní připojení</t>
  </si>
  <si>
    <t>Demontáž otopných těles panelových</t>
  </si>
  <si>
    <t>735151821</t>
  </si>
  <si>
    <t>Demontáž otopného tělesa panelového dvouřadého délka do 1500 mm</t>
  </si>
  <si>
    <t>998735102</t>
  </si>
  <si>
    <t>Přesun hmot tonážní pro otopná tělesa v objektech v přes 6 do 12 m</t>
  </si>
  <si>
    <t>Otopná tělesa</t>
  </si>
  <si>
    <t>735152471</t>
  </si>
  <si>
    <t>Otopné těleso panelové VK dvoudeskové 1 přídavná přestupní plocha výška/délka 600/400 mm</t>
  </si>
  <si>
    <t>735152475</t>
  </si>
  <si>
    <t>Otopné těleso panelové VK dvoudeskové 1 přídavná přestupní plocha výška/délka 600/800 mm</t>
  </si>
  <si>
    <t>735152574</t>
  </si>
  <si>
    <t>Otopné těleso panelové VK dvoudeskové 2 přídavné přestupní plochy výška/délka 600/700 mm</t>
  </si>
  <si>
    <t>735152575</t>
  </si>
  <si>
    <t>Otopné těleso panelové VK dvoudeskové 2 přídavné přestupní plochy výška/délka 600/800 mm</t>
  </si>
  <si>
    <t>735152577</t>
  </si>
  <si>
    <t>Otopné těleso panelové VK dvoudeskové 2 přídavné přestupní plochy výška/délka 600/1000 mm</t>
  </si>
  <si>
    <t>735152578</t>
  </si>
  <si>
    <t>Otopné těleso panelové VK dvoudeskové 2 přídavné přestupní plochy výška/délka 600/1100 mm</t>
  </si>
  <si>
    <t>735152579</t>
  </si>
  <si>
    <t>Otopné těleso panelové VK dvoudeskové 2 přídavné přestupní plochy výška/délka 600/1200 mm</t>
  </si>
  <si>
    <t>735152580</t>
  </si>
  <si>
    <t>Otopné těleso panelové VK dvoudeskové 2 přídavné přestupní plochy výška/délka 600/1400 mm</t>
  </si>
  <si>
    <t>735152581</t>
  </si>
  <si>
    <t>Otopné těleso panelové VK dvoudeskové 2 přídavné přestupní plochy výška/délka 600/1600 mm</t>
  </si>
  <si>
    <t>735152583</t>
  </si>
  <si>
    <t>Otopné těleso panelové VK dvoudeskové 2 přídavné přestupní plochy výška/délka 600/2000 mm</t>
  </si>
  <si>
    <t>735152677</t>
  </si>
  <si>
    <t>Otopné těleso panelové VK třídeskové 3 přídavné přestupní plochy výška/délka 600/1000 mm</t>
  </si>
  <si>
    <t>735152679</t>
  </si>
  <si>
    <t>Otopné těleso panelové VK třídeskové 3 přídavné přestupní plochy výška/délka 600/1200 mm</t>
  </si>
  <si>
    <t>735152680</t>
  </si>
  <si>
    <t>Otopné těleso panelové VK třídeskové 3 přídavné přestupní plochy výška/délka 600/1400 mm</t>
  </si>
  <si>
    <t>735152693</t>
  </si>
  <si>
    <t>Otopné těleso panelové VK třídeskové 3 přídavné přestupní plochy výška/délka 900/600 mm</t>
  </si>
  <si>
    <t>735164512</t>
  </si>
  <si>
    <t>montáž otopného tělesa trubkového na stěnu v tělesa přes 1500 mm</t>
  </si>
  <si>
    <t>735164521</t>
  </si>
  <si>
    <t>Montáž otopného tělesa trubkového na stěny v tělesa do 1340 mm</t>
  </si>
  <si>
    <t>9987351021</t>
  </si>
  <si>
    <t>otopné těleso teplovodní trubkové výška/délka 1820/750 mm</t>
  </si>
  <si>
    <t>ceník výrobce</t>
  </si>
  <si>
    <t>R38</t>
  </si>
  <si>
    <t>otopné těleso teplovodní trubkové výška/délka 1820/600 mm</t>
  </si>
  <si>
    <t>R39</t>
  </si>
  <si>
    <t>otopné těleso teplovodní trubkové výška/délka 700/450 mm</t>
  </si>
  <si>
    <t>PRE</t>
  </si>
  <si>
    <t>732199100</t>
  </si>
  <si>
    <t>Montáž orientačních štítků</t>
  </si>
  <si>
    <t>735000912</t>
  </si>
  <si>
    <t>Vyregulování ventilu nebo kohoutu dvojregulačního s termostatickým ovládáním</t>
  </si>
  <si>
    <t>R40</t>
  </si>
  <si>
    <t>Trubní ucpávka Cu potrubí s hořlavou izolací do  DN 40 stěnou nebo  stropem s požární   odolností dle konstrukce</t>
  </si>
  <si>
    <t>souobor</t>
  </si>
  <si>
    <t>vlastní</t>
  </si>
  <si>
    <t>R41</t>
  </si>
  <si>
    <t>Značení potrubí, topná voda - okruh,   štítky  na  potrubí , Štítek   na potrubí  , značení potrubí, směr toku, -50 + 100°C</t>
  </si>
  <si>
    <t>R42</t>
  </si>
  <si>
    <t>Proplach potrubí, napouštění a vypouštění. Dvojnásobné propláchnutí celé soustavy vodou. Po každém proplachu vyčištění všech filtrů. Napuštění  systému  před odevzáním,   odvzdušnění.</t>
  </si>
  <si>
    <t>R43</t>
  </si>
  <si>
    <t>Zkoušky potrubí -   topná a dilatační, po případě další zkoušky dle požadavku investora nebo montážních předpisů výrobce nebo českých předpisů, včetně provozních hmot potřebných pro vykonání zkoušky.</t>
  </si>
  <si>
    <t>R44</t>
  </si>
  <si>
    <t>Zaregulování soustavy. Nastavení všech regulačních armatur tak, aby každou armaturou protékalo správné množství média</t>
  </si>
  <si>
    <t>Zaregulování soustavy. Nastavení všech regulačních armatur tak, aby každou armaturou protékalo správné množství média. Vypracování protokolu o zaregulování s vyznačením nastavení druhé regulace u všech armatur a s uvedením naměřených hodnot.</t>
  </si>
  <si>
    <t>R45</t>
  </si>
  <si>
    <t>Spoluúčast na zprovoznění  a MaR,   komplexní   vyzkoušení   a  uvedení  systému  do  provozu,  zaškolení  obsluhy</t>
  </si>
  <si>
    <t>soubir</t>
  </si>
  <si>
    <t>R46</t>
  </si>
  <si>
    <t>První vybavení strojoven (Zalaminované schéma, lékárnička, profesionální hliníkový žebřík výšky min. 1,8 m, hasící přístroj,..)</t>
  </si>
  <si>
    <t>R48</t>
  </si>
  <si>
    <t>Autorský   dozor</t>
  </si>
  <si>
    <t xml:space="preserve">  SO 15-71-01.06</t>
  </si>
  <si>
    <t>MaR</t>
  </si>
  <si>
    <t>SO 15-71-01.06</t>
  </si>
  <si>
    <t>Rozváděč MaR, řídící systém, aplikační sw</t>
  </si>
  <si>
    <t>Rozvaděč RM1; nástěnný 800x1600x260 mm (š x v x h)</t>
  </si>
  <si>
    <t>Rozvaděč nástěnný; IP44/20; mont.deska;3bod.zámek; oceloplechový; kapsa na dokumentaci; osvětlení rozvaděče; přístrojové vybavení pro připojení periferií MaR dle technologického schema;  
vč. Řídící stanice MaR s rozhraním Ethernet s rozšiřujícími moduly;  48xDI; 30xDO; 24xAI; 8xAO; možnost dalšího rozšíření I/O; MBus interface pro 64 zařízení (adres), rozhraní MODBUS TCP/IP pro 2 AHU a připojení do DDTS; rozhraní MODBUS RS485;webserver; grafický LCD displej; aplikační sw pro připojené I/O - 1 automatizační stanice; s možností rozšíření I/O o 25%.  
Ethernet switch 10/100Mbit, 5+1, MODBUS/IP, MQQT  
UPS 500VA  
výkresová dokumentace rozváděče  
1 pole ; 800x1600x300 mm (š x v x h)</t>
  </si>
  <si>
    <t>výkaz výměr  
Celkem 1=1.000 [B]</t>
  </si>
  <si>
    <t>Technická specifikace</t>
  </si>
  <si>
    <t>Periferie MaR</t>
  </si>
  <si>
    <t>34555229</t>
  </si>
  <si>
    <t>zásuvka nástěnná jednonásobná s víčkem, IP44, šroubové svorky</t>
  </si>
  <si>
    <t>URS 2023/II</t>
  </si>
  <si>
    <t>40511220</t>
  </si>
  <si>
    <t>snímač teploty prostorový s jednoduchým měřícím odporem</t>
  </si>
  <si>
    <t>Prostorové čidlo teploty pro technické prostory; -5..55°C; -&gt; Ni(Pt)1000/2..10V/4..20mA-dle typu použitých I/Omodulů; IP20; vč.montáže a zapojení</t>
  </si>
  <si>
    <t>741313231</t>
  </si>
  <si>
    <t>Montáž zásuvek průmyslových nástěnných provedení IP 44 2P+PE 16 A se zapojením vodičů</t>
  </si>
  <si>
    <t>snímač tlaku vody pro TV, a CHV</t>
  </si>
  <si>
    <t>Snímač tlaku topné/chladící vody ;0..2,5bar; IP65; vč. připojení  a zkušebního kohoutu (měř.signál:0..10V/2..10V/4..20mA-dle typu použitých I/Omodulů, napájení 24V~/=;  ...nebo dle typu regulátoru), montáže a zapojení</t>
  </si>
  <si>
    <t>snímač teploty venkovní</t>
  </si>
  <si>
    <t>čidlo venkovní teploty; -30..50°C; -&gt; Ni(Pt)1000/2..10V/4..20mA-dle typu použitých I/Omodulů; IP44; vč.upevnění na sev. fasádu do výše cca 3m</t>
  </si>
  <si>
    <t>snímač teploty příložný</t>
  </si>
  <si>
    <t>čidlo teploty příložné; -30..130°C; -&gt; Ni(Pt)1000/2..10V/4..20mA-dle typu použitých I/Omodulů; IP44; vč. upevňovacího třmenu, montáže a zapojení</t>
  </si>
  <si>
    <t>snímač teploty jímkový</t>
  </si>
  <si>
    <t>Snímač teploty jímkový; Ni1000/6180/2..10V/4..20mA-dle typu použitých I/Omodulů (nebo dle typu automatu MaR); vč.jímky; IP55; vč. montáže  a zapojení</t>
  </si>
  <si>
    <t>snímač teploty jímkový s prodlouženou jímkou</t>
  </si>
  <si>
    <t>Snímač teploty jímkový 240mm; Ni1000/6180/2..10V/4..20mA-dle typu použitých I/Omodulů (nebo dle typu automatu MaR); vč.jímky ; IP55; vč. montáže  a zapojení</t>
  </si>
  <si>
    <t>regulátor teploty pro VZT ohřívače do 2kW; 1x230Vac; vč.snímače teploty do VZTpotrubí</t>
  </si>
  <si>
    <t>triakový regulátor vhodný k regulaci elektrických ohřívačů 1 fázových (230 V) nebo 2 fázových (2x400 V); 16A; vč. Kanálového čidla</t>
  </si>
  <si>
    <t>hlídač zaplavení</t>
  </si>
  <si>
    <t>Hlídač zaplavení 1P,nap. 24VAC, vč. sondy SE1, montáž sondy na zeď cca 2mm nad podlahou, vč. montáže sondy na zeď a hlídače na DINlištu do rozváděče</t>
  </si>
  <si>
    <t>regulátor dif.tlaku vzduchu pro detekci proudění na ventilátoru nebo zanesení filtru</t>
  </si>
  <si>
    <t>Diferenční tlakový spínač pro větrací a klimatizační zařízení, vč. upevnění, montáže a zapojení  a odběr.trubiček ,pro ventilátory:  
 30..500Pa, pro filtry 20..300Pa; 1P kontakt 250Vac/ 2A, IP54</t>
  </si>
  <si>
    <t>regulátor vlhkosti prostorový 30..90%RV</t>
  </si>
  <si>
    <t>Prostorový hygrostat pro řízení a sledování relativní vlhkosti ve ventilačních a klimatizačních systémech; 30..90 % relativní vlhkosti;   
1P kontakt 250V/2A; nastavení uvnitř; IP20;</t>
  </si>
  <si>
    <t>regulátor teploty kapilárový</t>
  </si>
  <si>
    <t>Regulátor teploty příložný, 15..95°C, vč. upevňovací spony, přepínací kontakt 230Vac/6A, IP43, nastavitelný pod krytem;  nastavit na 65°C; vč. montáže a zapojení</t>
  </si>
  <si>
    <t>měřič tepla a chladu; 0,6m3/h</t>
  </si>
  <si>
    <t>Ultrazvukový měřič tepla a chladu  v otopných systémech; bateriový ; kompaktní, s oddělitelným displejem a 2.čidlem na kabelu 1,5m; M-Bus rozhraní; vč.zapojení</t>
  </si>
  <si>
    <t>měřič tepla a chladu; 1,5m3/h</t>
  </si>
  <si>
    <t>regulační ventil trojcestný ; kvs=1,6; DN__; vč.pohonu</t>
  </si>
  <si>
    <t>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</si>
  <si>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</si>
  <si>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kvs=4,0; DN__; vč.pohonu</t>
  </si>
  <si>
    <t>regulační ventil trojcestný ; kvs=6,3; DN__; vč.pohonu</t>
  </si>
  <si>
    <t>Tlačítko místního ovládání</t>
  </si>
  <si>
    <t>Tlačítko řaz. 1/0; 1Z, 24V; IP44; vč.krabice; popis.štítku;  montáž na povrch</t>
  </si>
  <si>
    <t>stop Tlačítko strojovny/kotelny</t>
  </si>
  <si>
    <t>poruchová signalizace</t>
  </si>
  <si>
    <t>Poruchová signalizace; Signálka s houkačkou, nástěnná krabice se signálkou a sirénkou 24Vdc/ac, 80dB; montáž na povrch</t>
  </si>
  <si>
    <t>detektor hořlavých plynů</t>
  </si>
  <si>
    <t>Detektor nebezpečné koncentrace hořlavých plynů - zemní plyn; 2-stupňový, 10%, 20% DMV; 24V~;tř.II;IP54</t>
  </si>
  <si>
    <t>detektor toxických plynů - CO</t>
  </si>
  <si>
    <t>Detektor nebezpečné koncentrace oxidu uhelnatého; 2-stupňový, 10%, 20% DMV; 230V~;tř.II;IP54</t>
  </si>
  <si>
    <t>Připojení motoru čerpadla nebo ventilátoru, 1x230V;do 0,5kW;</t>
  </si>
  <si>
    <t>Připojení motoru čerpadla,ventilátoru,..; 1x230V;do 0,5kW;  
signál vypnutí, napájení, ovládání, signál chod/porucha</t>
  </si>
  <si>
    <t>Připojení motoru čerpadla, el.ohřívače nebo ventilátoru, 1/2/3x230/400V;do 6,0kW;</t>
  </si>
  <si>
    <t>Připojení 1F/3f zažízení, 3x230/400V;do 6kW;  
napájení, ovládání, signál chod/porucha</t>
  </si>
  <si>
    <t>Připojení signálu cizího zařízení</t>
  </si>
  <si>
    <t>Připojení bezpot.kontaktu (chod/porucha) do systému MaR  
(sum.porucha SPLIT,Dv.clona,elektrotermický rad.ventil,vodoměr/kalorimetr Mbus,požární klapka, ….)</t>
  </si>
  <si>
    <t>Kabely, trasy</t>
  </si>
  <si>
    <t>15441042</t>
  </si>
  <si>
    <t>konzola nosného roštu A60 pozink</t>
  </si>
  <si>
    <t>15441045</t>
  </si>
  <si>
    <t>konzola nosného roštu A120 pozink</t>
  </si>
  <si>
    <t>kabel instalační jádro Cu plné izolace PVC plášť PVC 450/750V (CYKY) 2x1,5mm2</t>
  </si>
  <si>
    <t>kabel silový s Cu jádrem 1kV 3x1,5mm2 (CYKY)</t>
  </si>
  <si>
    <t>kabel instalační jádro Cu plné izolace PVC plášť PVC 450/750V (CYKY) 3x2,5mm2</t>
  </si>
  <si>
    <t>34121231</t>
  </si>
  <si>
    <t>Kabel JY(St)Y 1x2x0,8</t>
  </si>
  <si>
    <t>34121233</t>
  </si>
  <si>
    <t>Kabel JY(St)Y 2x2x0,8</t>
  </si>
  <si>
    <t>34121235</t>
  </si>
  <si>
    <t>Kabel JY(St)Y 3x2x0,8</t>
  </si>
  <si>
    <t>34121263</t>
  </si>
  <si>
    <t>kabel datový jádro Cu plné plášť PVC (U/UTP) kategorie 6</t>
  </si>
  <si>
    <t>34571051</t>
  </si>
  <si>
    <t>trubka elektroinstalační ohebná EN 500 86-1141 (chránička) D 22,9/28,5mm</t>
  </si>
  <si>
    <t>34575002</t>
  </si>
  <si>
    <t>víko žlabu pozinkované 2m/ks š 62mm</t>
  </si>
  <si>
    <t>34575003</t>
  </si>
  <si>
    <t>víko žlabu pozinkované 2m/ks š 125mm</t>
  </si>
  <si>
    <t>34575491</t>
  </si>
  <si>
    <t>žlab kabelový pozinkovaný 2m/ks 50X62</t>
  </si>
  <si>
    <t>34575492</t>
  </si>
  <si>
    <t>žlab kabelový pozinkovaný 2m/ks 50X125</t>
  </si>
  <si>
    <t>741122211</t>
  </si>
  <si>
    <t>Montáž kabel Cu plný kulatý žíla 3x1,5 až 6 mm2 uložený volně (např. CYKY)</t>
  </si>
  <si>
    <t>741920362</t>
  </si>
  <si>
    <t>Ucpávka prostupu kabelového svazku pěnou otvorem D 120 mm zaplnění prostupu kabely z 10% stěnou tl 150 mm požární odolnost EI 60</t>
  </si>
  <si>
    <t>odhad</t>
  </si>
  <si>
    <t>742110003</t>
  </si>
  <si>
    <t>Montáž trubek pro slaboproud plastových ohebných uložených volně na příchytky</t>
  </si>
  <si>
    <t>742110102</t>
  </si>
  <si>
    <t>Montáž  kabelového žlabu pro slaboproud do 150/100 mm</t>
  </si>
  <si>
    <t>742121001</t>
  </si>
  <si>
    <t>Montáž kabelů sdělovacích pro vnitřní rozvody do 15 žil</t>
  </si>
  <si>
    <t>767491001</t>
  </si>
  <si>
    <t>Montáž konzoly</t>
  </si>
  <si>
    <t>013254000</t>
  </si>
  <si>
    <t>Dokumentace skutečného provedení stavby</t>
  </si>
  <si>
    <t>HZS3231</t>
  </si>
  <si>
    <t>Komplexní vyzkoušení</t>
  </si>
  <si>
    <t>HZS4232</t>
  </si>
  <si>
    <t>Výchozí revize systému MaR</t>
  </si>
  <si>
    <t>R015621</t>
  </si>
  <si>
    <t>923</t>
  </si>
  <si>
    <t>POPLATKY ZA LIKVIDACE ODPADŮ NEKONTAMINOVANÝCH – 17 04 11 zbytky kabelů nezahrnutých ve třídě 17 04 10 včetně dopravy</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</si>
  <si>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</si>
  <si>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</si>
  <si>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 xml:space="preserve">  SO 15-71-01.07</t>
  </si>
  <si>
    <t>Zařízení vzduchotechniky a ochlazování staveb</t>
  </si>
  <si>
    <t>SO 15-71-01.07</t>
  </si>
  <si>
    <t>VZT 1</t>
  </si>
  <si>
    <t>Větrání sklepů</t>
  </si>
  <si>
    <t>42971020</t>
  </si>
  <si>
    <t>klapka kruhová zpětná Pz D 125mm</t>
  </si>
  <si>
    <t>42972839</t>
  </si>
  <si>
    <t>mřížka větrací kruhová plastová s okapničkou a síťkou D 125mm</t>
  </si>
  <si>
    <t>42976002</t>
  </si>
  <si>
    <t>Tlumič hluku kruhový Pz, D 125mm, l=1000</t>
  </si>
  <si>
    <t>42981002</t>
  </si>
  <si>
    <t>klapka kruhová regulační Pz D125mm</t>
  </si>
  <si>
    <t>8.000000 = 8,000 [A]  
Celkem 8=8.000 [B]</t>
  </si>
  <si>
    <t>751122092</t>
  </si>
  <si>
    <t>Montáž ventilátoru radiálního nízkotlakého potrubního základního do kruhového potrubí D přes 100 do 200 mm</t>
  </si>
  <si>
    <t>751344112</t>
  </si>
  <si>
    <t>Montáž tlumiče hluku pro kruhové potrubí D přes 100 do 200 mm</t>
  </si>
  <si>
    <t>751398012</t>
  </si>
  <si>
    <t>Montáž větrací mřížky na kruhové potrubí D přes 100 do 200 mm</t>
  </si>
  <si>
    <t>751398041</t>
  </si>
  <si>
    <t>Montáž protidešťové žaluzie nebo žaluziové klapky do kruhového potrubí D do 300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</si>
  <si>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</si>
  <si>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</si>
  <si>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</si>
  <si>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</si>
  <si>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VZT 1.1 -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</si>
  <si>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0,27A.</t>
  </si>
  <si>
    <t>VZT 1.2 - ventilátor k montáži do kruhového potrubí</t>
  </si>
  <si>
    <t>žaluzie protidešťová, materiál pozink vč. síta proti hmyzu D 125mm</t>
  </si>
  <si>
    <t>Spiro potrubí D 125 mm / 30% tvarovek</t>
  </si>
  <si>
    <t>VZT 2</t>
  </si>
  <si>
    <t>Větrání čekárny a hygienického zázemí u čekárny a komerčních prostor</t>
  </si>
  <si>
    <t>42971022</t>
  </si>
  <si>
    <t>klapka kruhová zpětná Pz D 160mm</t>
  </si>
  <si>
    <t>42971024</t>
  </si>
  <si>
    <t>klapka kruhová zpětná Pz D 200mm</t>
  </si>
  <si>
    <t>42972201</t>
  </si>
  <si>
    <t>talířový ventil pro přívod a odvod vzduchu plastový D 100mm</t>
  </si>
  <si>
    <t>42972202</t>
  </si>
  <si>
    <t>talířový ventil pro přívod a odvod vzduchu plastový D 125mm</t>
  </si>
  <si>
    <t>42974005</t>
  </si>
  <si>
    <t>stříška protidešťová s lemem Pz D 160mm</t>
  </si>
  <si>
    <t>42974007</t>
  </si>
  <si>
    <t>stříška protidešťová s lemem Pz D 200mm</t>
  </si>
  <si>
    <t>42976004</t>
  </si>
  <si>
    <t>Tlumič hluku kruhový Pz, D 200mm, l=1000</t>
  </si>
  <si>
    <t>Tlumič hluku kruhový Pz, D 160mm, l=1000</t>
  </si>
  <si>
    <t>42981622</t>
  </si>
  <si>
    <t>hadice neizolovaná z Al-polyesteru vyztužená drátem D 102mm, l=10m</t>
  </si>
  <si>
    <t>42981623</t>
  </si>
  <si>
    <t>hadice neizolovaná z Al-polyesteru vyztužená drátem D 127mm, l=10m</t>
  </si>
  <si>
    <t>751322011</t>
  </si>
  <si>
    <t>Montáž talířového ventilu D do 100 mm</t>
  </si>
  <si>
    <t>751322012</t>
  </si>
  <si>
    <t>Montáž talířového ventilu D přes 100 mm do 200mm</t>
  </si>
  <si>
    <t>751511181</t>
  </si>
  <si>
    <t>Montáž potrubí plechového skupiny I kruhového bez příruby tloušťky plechu 0,6 mm D do 100 mm</t>
  </si>
  <si>
    <t>23.000000 = 23,000 [A]  
Celkem 23=23.000 [B]</t>
  </si>
  <si>
    <t>751514776</t>
  </si>
  <si>
    <t>Montáž protidešťové stříšky nebo výfukové hlavice do plechového potrubí kruhové bez příruby D přes 100 do 200 mm</t>
  </si>
  <si>
    <t>751537011</t>
  </si>
  <si>
    <t>Montáž potrubí ohebného kruhového neizolovaného z Al laminátové hadice D do 100 mm</t>
  </si>
  <si>
    <t>751537012</t>
  </si>
  <si>
    <t>Montáž potrubí ohebného kruhového neizolovaného z Al laminátové hadice D přes 100 do 200 mm</t>
  </si>
  <si>
    <t>Spiro potrubí D 100 mm / 40% tvarovek</t>
  </si>
  <si>
    <t>Izolace tepelná s Al folií, tl. 40mm (potrubí odpadního vzduchu 1m pod střechou), včetně montáže</t>
  </si>
  <si>
    <t>Izolace tepelná s oplechováním, tl. 40mm (potrubí na střeše), včetně montáže</t>
  </si>
  <si>
    <t>VZT 3 - VĚTRÁNÍ HYGIENICKÉHO ZÁZEMÍ U KANCELÁŘÍ</t>
  </si>
  <si>
    <t>VZT 2.1 - ventilátor k montáži do kruhového potrubí</t>
  </si>
  <si>
    <t>VZT 2.1 - ventilátor k montáži do kruhového potrubí průtok V=400m3/h;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</si>
  <si>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t>
  </si>
  <si>
    <t>VZT 2.2 - ventilátor k montáži do kruhového potrubí</t>
  </si>
  <si>
    <t>VZT 2.2 - ventilátor k montáži do kruhového potrubí průtok V=220m3/h;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</si>
  <si>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R7</t>
  </si>
  <si>
    <t>Spiro potrubí D 200 mm / 40% tvarovek</t>
  </si>
  <si>
    <t>R8</t>
  </si>
  <si>
    <t>Spiro potrubí D 160 mm / 40% tvarovek</t>
  </si>
  <si>
    <t>R9</t>
  </si>
  <si>
    <t>Spiro potrubí D 125 mm / 40% tvarovek</t>
  </si>
  <si>
    <t>VZT 3</t>
  </si>
  <si>
    <t>Větrání hygienického zázemí u kanceláří</t>
  </si>
  <si>
    <t>42972203</t>
  </si>
  <si>
    <t>talířový ventil pro přívod a odvod vzduchu plastový D 150mm</t>
  </si>
  <si>
    <t>hadice neizolovaná z Al-polyesteru vyztužená drátem D 160mm, l=10m</t>
  </si>
  <si>
    <t>Montáž talířového ventilu D přes 100 do 200mm</t>
  </si>
  <si>
    <t>VZT 3.1 - ventilátor k montáži do kruhového potrubí</t>
  </si>
  <si>
    <t>VZT 3.1 - ventilátor k montáži do kruhového potrubí průtok V=325m3/h;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</si>
  <si>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3.2 - ventilátor k montáži do kruhového potrubí</t>
  </si>
  <si>
    <t>VZT 3.2 - ventilátor k montáži do kruhového potrubí průtok V=160m3/h;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</si>
  <si>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4</t>
  </si>
  <si>
    <t>Větrání a chlazení technologických místností</t>
  </si>
  <si>
    <t>741910401</t>
  </si>
  <si>
    <t>Montáž žlab plastový šířky do 100 mm s víkem</t>
  </si>
  <si>
    <t>100.000000 = 100,000 [A]  
Celkem 100=100.000 [B]</t>
  </si>
  <si>
    <t>Žlaby  
Plný kabelový žlab s víkem z ocelového pozinkovaného plechu, nebo plastové žlaby s víkem, vč. tvarovek. Dodávka vč. montáže</t>
  </si>
  <si>
    <t>751711111</t>
  </si>
  <si>
    <t>Montáž klimatizační jednotky vnitřní nástěnné o výkonu do 3,5 kW</t>
  </si>
  <si>
    <t>751711112</t>
  </si>
  <si>
    <t>Montáž klimatizační jednotky vnitřní nástěnné o výkonu přes 3,5 do 5 kW</t>
  </si>
  <si>
    <t>751721111</t>
  </si>
  <si>
    <t>Montáž klimatizační jednotky venkovní s jednofázovým napájením do 2 vnitřních jednotek</t>
  </si>
  <si>
    <t>751791121</t>
  </si>
  <si>
    <t>Montáž dvojice napojovacího měděného potrubí předizolovaného 6-10 (1/4" x 3/8")</t>
  </si>
  <si>
    <t>751791122</t>
  </si>
  <si>
    <t>Montáž dvojice napojovacího měděného potrubí předizolovaného 6-12 (1/4" x 1/2")</t>
  </si>
  <si>
    <t>VZT 4.1a-4.1b split systém venkovní a vnitřní nástěnná jednotka</t>
  </si>
  <si>
    <t>VZT 4.1a-4.1b split systém venkovní a vnitřní nástěnná jednotka; 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</si>
  <si>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4.3a-4.3b split systém venkovní a vnitřní nástěnná jednotka</t>
  </si>
  <si>
    <t>VZT 4.3a-4.3b split systém venkovní a vnitřní nástěnná jednotka; 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</si>
  <si>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4.5 split systém venkovní a vnitřní nástěnná jednotka</t>
  </si>
  <si>
    <t>VZT 4.5 split systém venkovní a vnitřní nástěnná jednotka; 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</si>
  <si>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Měděné izolované potrubí 6/10 dvoutrubka plyn/kapalina s izolací tl. 9 mm na bázi syntetického kaučuku</t>
  </si>
  <si>
    <t>Měděné izolované potrubí 6/10  
dvoutrubka plyn/kapalina s izolací tl. 9 mm na bázi syntetického kaučuku</t>
  </si>
  <si>
    <t>Měděné izolované potrubí 6/12</t>
  </si>
  <si>
    <t>Měděné izolované potrubí 6/12  
dvoutrubka plyn/kapalina s izolací tl. 9 mm na bázi syntetického kaučuku</t>
  </si>
  <si>
    <t>Komunikační kabely</t>
  </si>
  <si>
    <t>Komunikační kabely  
Svazek komunikačních a silových kabelů mezi venkovní a vnitřní jednotkou. Dodávka vč. montáže</t>
  </si>
  <si>
    <t>Stíněné kabely</t>
  </si>
  <si>
    <t>50.000000 = 50,000 [A]  
Celkem 50=50.000 [B]</t>
  </si>
  <si>
    <t>Stíněné kabely  
Stíněné kabely mezi vnitřní jednotkou a nástěnným ovladačem. Dodávka vč. montáže</t>
  </si>
  <si>
    <t>Žlaby</t>
  </si>
  <si>
    <t>Chladivo R32 pro doplnění okruhu</t>
  </si>
  <si>
    <t>Chladivo R32 pro doplnění okruhu  
Dodávka chladiva na doplnění okruhu, které nepokryje předplnění venkovní jednotky. Vakuování potrubí a napouštění potrubí chladivem</t>
  </si>
  <si>
    <t>Oboustranná větrací mřížka zabraňující šíření požáru</t>
  </si>
  <si>
    <t>Oboustranná větrací mřížka zabraňující šíření požáru, včetně 2ks pohledových krytů montážního otvoru, rozměr 500x139mm, s průtočnou plochou 290,5cm2. Včetně montáže.</t>
  </si>
  <si>
    <t>VZT 5</t>
  </si>
  <si>
    <t>Větrání prostorů dopravní kanceláře</t>
  </si>
  <si>
    <t>42972857</t>
  </si>
  <si>
    <t>plenum box pro anemostat přívodní s regulační klapkou a perf.plechem Pz D 160mm</t>
  </si>
  <si>
    <t>42976001</t>
  </si>
  <si>
    <t>Tlumič hluku kruhový Pz, D 100mm, l=1000 mm</t>
  </si>
  <si>
    <t>42976006</t>
  </si>
  <si>
    <t>42981300</t>
  </si>
  <si>
    <t>klapka kruhová regulační Pz D 100mm</t>
  </si>
  <si>
    <t>42981312</t>
  </si>
  <si>
    <t>klapka kruhová regulační Pz D 200mm</t>
  </si>
  <si>
    <t>42981634</t>
  </si>
  <si>
    <t>hadice hlukově a tepelně izolovaná několikavrstvá z Al-polyesteru vyztužená drátem D 102mm, l=10m</t>
  </si>
  <si>
    <t>42981635</t>
  </si>
  <si>
    <t>hadice hlukově a tepelně izolovaná několikavrstvá z Al-polyesteru vyztužená drátem D 127mm, l=10m</t>
  </si>
  <si>
    <t>42981637</t>
  </si>
  <si>
    <t>hadice hlukově a tepelně izolovaná několikavrstvá z Al-polyesteru vyztužená drátem D 160mm, l=10m</t>
  </si>
  <si>
    <t>Montáž talířového ventilu D přes 100 do 200 mm</t>
  </si>
  <si>
    <t>751322131</t>
  </si>
  <si>
    <t>Montáž anemostatu čtvercového vířivého se skříní do 0,100 m2</t>
  </si>
  <si>
    <t>751322211</t>
  </si>
  <si>
    <t>Montáž dýzy kruhové D do 100 mm</t>
  </si>
  <si>
    <t>751344111</t>
  </si>
  <si>
    <t>Montáž tlumiče hluku pro kruhové potrubí D do 100 mm</t>
  </si>
  <si>
    <t>5.000000 = 5,000 [A]  
Celkem 5=5.000 [B]</t>
  </si>
  <si>
    <t>751514678</t>
  </si>
  <si>
    <t>Montáž škrtící klapky nebo zpětné klapky do plechového potrubí kruhové bez příruby D do 100 mm</t>
  </si>
  <si>
    <t>751537146</t>
  </si>
  <si>
    <t>Montáž potrubí kruhového ohebného tepelně a zvukově izolovaného Al hadice D přes 100 do 150 mm</t>
  </si>
  <si>
    <t>751611120</t>
  </si>
  <si>
    <t>Montáž centrální vzduchotechnické jednotky s rekuperací tepla podstropní s výměnou vzduchu přes 300 do 500 m3/h</t>
  </si>
  <si>
    <t>VZT 5.1 - rekuperační jednotka</t>
  </si>
  <si>
    <t>VZT 5.1 -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Vpřívod=350 m3/h; dpext=300 Pa; Vodvod=350 m3/h; dpext=300 Pa. Elektrická charakteristika: napětí 230V;  doporučená pojistka 10A, třída krytí IP24. Rozměry: šxdxv=645x1150x595 mm. Hmotnost 83 kg. Jednotka včetně 4 ks rychloupínacích spon, s ovladačem, s prodlužovacím kabelem délky 10m s konektory, se spínacím modulem a 2ks klapek se servopohonem.</t>
  </si>
  <si>
    <t>Anemostat vířivý pro přívod vzduchu 160m3/h, barva dle architekta, připojení D 160mm</t>
  </si>
  <si>
    <t>stěnový kruhový difuzor pro přívod vzduchu D 100mm</t>
  </si>
  <si>
    <t>Difuzor je vybaven posuvným mechanismem pro nastavení průtoku vzduchu. RAL dle požadavku architekta. Připojovací hrdlo je vybaveno břitovým těsněním z gumové pryže.</t>
  </si>
  <si>
    <t>Izolace tepelná s Al folií, tl. 25mm (potrubí přívodního vzduchu), včetně montáže</t>
  </si>
  <si>
    <t>Izolace tepelná s Al folií, tl. 40mm (potrubí čerstvého a odpadního vzduchu uvnitř budovy), včetně montáže</t>
  </si>
  <si>
    <t>VZT 6</t>
  </si>
  <si>
    <t>Větrání komerčních prostor</t>
  </si>
  <si>
    <t>42972903</t>
  </si>
  <si>
    <t>žaluzie protidešťová plastová s pevnými lamelami, pro potrubí D 250mm</t>
  </si>
  <si>
    <t>42974003</t>
  </si>
  <si>
    <t>stříška protidešťová s lemem Pz D 125mm</t>
  </si>
  <si>
    <t>Montáž protidešťové žaluzie nebo žaluziové klapky na kruhové potrubí D do 300 mm</t>
  </si>
  <si>
    <t>751611119</t>
  </si>
  <si>
    <t>Montáž centrální vzduchotechnické jednotky s rekuperací tepla podstropní s výměnou vzduchu do 300 m3/h</t>
  </si>
  <si>
    <t>VZT 6.1 (sklad C.114)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</si>
  <si>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</si>
  <si>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6.2 (sklad C.113) - ventilátor k montáži do kruhového potrubí</t>
  </si>
  <si>
    <t>VZT 6.2 (sklad C.113) - ventilátor k montáži do kruhového potrubí průtok V=150m3/h;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</si>
  <si>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6.3 (komerce C.123) - rekuperační jednotka</t>
  </si>
  <si>
    <t>VZT 6.3 (komerce C.123)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Vpřívod=250 m3/h; dpext=300 Pa; Vodvod=250 m3/h; dpext=300 Pa. Elektrická charakteristika: napětí 230V;  doporučená pojistka 10A, třída krytí IP24. Rozměry: šxdxv=595x1150x505 mm. Hmotnost 65 kg. Jednotka včetně 4 ks rychloupínacích spon, s ovladačem, s prodlužovacím kabelem délky 10m s konektory, se spínacím modulem a 2ks klapek se servopohonem.</t>
  </si>
  <si>
    <t>Požární klapka D 160mm</t>
  </si>
  <si>
    <t>Požární klapka D 160mm, s termickým a ručním spouštěním, signalizací polohy „AKTIVOVANÁ KLAPKA“ a s možností dálkového uzavírání profesí EPS servopohonem 230V, včetně montáže</t>
  </si>
  <si>
    <t>Izolace tepelná s Al folií, tl. 40mm (potrubí čerstvého a odpadního vzduchu), včetně montáže</t>
  </si>
  <si>
    <t>R47</t>
  </si>
  <si>
    <t>R78</t>
  </si>
  <si>
    <t>VZT 7.2</t>
  </si>
  <si>
    <t>Větrání kuchyňky (kanceláře)</t>
  </si>
  <si>
    <t>751122011</t>
  </si>
  <si>
    <t>Montáž ventilátoru radiálního nízkotlakého nástěnného základního D do 100 mm</t>
  </si>
  <si>
    <t>Ventilátor radiální do podhledu</t>
  </si>
  <si>
    <t>Ventilátor radiální do podhledu V=100 m3/h, dp=150Pa   
Na výtlaku je zpětná klapka. Montáž je do podhledu. Čelní mřížka obsahuje filtr a tlumič hluku. Včetně spojovací manžety.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</si>
  <si>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R50</t>
  </si>
  <si>
    <t>R51</t>
  </si>
  <si>
    <t>VZT 8</t>
  </si>
  <si>
    <t>Větrání bytů</t>
  </si>
  <si>
    <t>18.000000 = 18,000 [A]  
Celkem 18=18.000 [B]</t>
  </si>
  <si>
    <t>45.000000 = 45,000 [A]  
Celkem 45=45.000 [B]</t>
  </si>
  <si>
    <t>R52</t>
  </si>
  <si>
    <t>Ventilátor radiální úsporný do kruhového potrubí</t>
  </si>
  <si>
    <t>Ventilátor radiální úsporný do kruhového potrubí V=50 m3/h, dp=150Pa. EC motor s tepelnou a elektronickou ochranou proti přetížení.   
Montáž je na potrubí v podkroví pomocí spojovacích manžet (součást dodávky).  Elektrická charakteristika napájění 230V; 61W.</t>
  </si>
  <si>
    <t>R53</t>
  </si>
  <si>
    <t>R54</t>
  </si>
  <si>
    <t>R55</t>
  </si>
  <si>
    <t>R56</t>
  </si>
  <si>
    <t>Spiro potrubí D 160 mm / 40% tvarovek (příprava pro napojení digestoří)</t>
  </si>
  <si>
    <t>R57</t>
  </si>
  <si>
    <t>R58</t>
  </si>
  <si>
    <t>VZT 9</t>
  </si>
  <si>
    <t>Větrání kotelny</t>
  </si>
  <si>
    <t>42971031</t>
  </si>
  <si>
    <t>klapka kruhová zpětná Pz D 250mm</t>
  </si>
  <si>
    <t>42974009</t>
  </si>
  <si>
    <t>stříška protidešťová s lemem Pz D 250mm</t>
  </si>
  <si>
    <t>42976008</t>
  </si>
  <si>
    <t>Tlumič hluku kruhový Pz, D 250mm, l=1000</t>
  </si>
  <si>
    <t>751122093</t>
  </si>
  <si>
    <t>Montáž ventilátoru radiálního nízkotlakého potrubního základního do kruhového potrubí D přes 200 do 300 mm</t>
  </si>
  <si>
    <t>751344113</t>
  </si>
  <si>
    <t>Montáž tlumiče hluku pro kruhové potrubí D přes 200 do 300 mm</t>
  </si>
  <si>
    <t>751355011</t>
  </si>
  <si>
    <t>Montáž ohřívače elektrického na potrubí D do 200 mm</t>
  </si>
  <si>
    <t>751366012</t>
  </si>
  <si>
    <t>Montáž filtru kazetového na potrubí D přes 100 do 300 mm</t>
  </si>
  <si>
    <t>751511183</t>
  </si>
  <si>
    <t>Montáž potrubí plechového skupiny I kruhového bez příruby tloušťky plechu 0,6 mm D přes 200 do 300 mm</t>
  </si>
  <si>
    <t>751514680</t>
  </si>
  <si>
    <t>Montáž škrtící klapky nebo zpětné klapky do plechového potrubí kruhové bez příruby D přes 200 do 300 mm</t>
  </si>
  <si>
    <t>751514777</t>
  </si>
  <si>
    <t>Montáž protidešťové stříšky nebo výfukové hlavice do plechového potrubí kruhové bez příruby D přes 200 do 300 mm</t>
  </si>
  <si>
    <t>767810122</t>
  </si>
  <si>
    <t>Montáž mřížek větracích kruhových D přes 100 do 200 mm</t>
  </si>
  <si>
    <t>767810123</t>
  </si>
  <si>
    <t>Montáž mřížek větracích kruhových D přes 200 do 300 mm</t>
  </si>
  <si>
    <t>R59</t>
  </si>
  <si>
    <t>VZT 9.1 - ventilátor k montáži do kruhového potrubí</t>
  </si>
  <si>
    <t>Ventilátor k montáži do kruhového potrubí průtok V=150m3/h;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</si>
  <si>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R60</t>
  </si>
  <si>
    <t>Filtrační kazeta do kruhového potrubí DN250mm, včetně filtrační vložky do filtrační kazety, 250/5, M5</t>
  </si>
  <si>
    <t>R61</t>
  </si>
  <si>
    <t>Elektrický ohřívač včetně regulace R2, topný výkon 1,4kW, v potrubí DN160mm</t>
  </si>
  <si>
    <t>R62</t>
  </si>
  <si>
    <t>krycí mřížka D 160 pro odvod vzduchu</t>
  </si>
  <si>
    <t>R63</t>
  </si>
  <si>
    <t>R64</t>
  </si>
  <si>
    <t>Izolace tepelná s Al folií, tl. 40mm (potrubí čerstvého vzduchu), včetně montáže</t>
  </si>
  <si>
    <t>R65</t>
  </si>
  <si>
    <t>R66</t>
  </si>
  <si>
    <t>VZT 9.2 - ventilátor k montáži do kruhového potrubí</t>
  </si>
  <si>
    <t>Ventilátor k montáži do kruhového potrubí průtok V=750m3/h;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</si>
  <si>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R67</t>
  </si>
  <si>
    <t>Požární klapka D 250mm</t>
  </si>
  <si>
    <t>Požární klapka D 250mm, s termickým a ručním spouštěním, signalizací polohy „AKTIVOVANÁ KLAPKA“ a s možností dálkového uzavírání profesí EPS servopohonem 230V, včetně montáže</t>
  </si>
  <si>
    <t>R68</t>
  </si>
  <si>
    <t>krycí mřížka D 250 pro přívod a odvod vzduchu</t>
  </si>
  <si>
    <t>R69</t>
  </si>
  <si>
    <t>Spiro potrubí D 250 mm / 40% tvarovek</t>
  </si>
  <si>
    <t>R70</t>
  </si>
  <si>
    <t>Izolace tepelná s Al folií, tl. 40mm (potrubí odpadního vzduchu - pouze 1m potrubí pod střechou, potrubí čerstvého vzduchu), včetně montáže</t>
  </si>
  <si>
    <t>R71</t>
  </si>
  <si>
    <t>VZT xx</t>
  </si>
  <si>
    <t>Následné položky</t>
  </si>
  <si>
    <t>R72</t>
  </si>
  <si>
    <t>Přesun hmot procentní pro vzduchotechniku v objektech v do 12 m</t>
  </si>
  <si>
    <t>R73</t>
  </si>
  <si>
    <t>Zaškolení obsluhy</t>
  </si>
  <si>
    <t>R74</t>
  </si>
  <si>
    <t>Měření množství vzduchu a zaregulování systému, vč. protokolu</t>
  </si>
  <si>
    <t>R76</t>
  </si>
  <si>
    <t>Spojovací, kotevní a těsnící materiál</t>
  </si>
  <si>
    <t xml:space="preserve">  SO 15-71-01.08</t>
  </si>
  <si>
    <t>Zdravotní technické instalace</t>
  </si>
  <si>
    <t>SO 15-71-01.08</t>
  </si>
  <si>
    <t>A01</t>
  </si>
  <si>
    <t>Vnitřní kanalizace</t>
  </si>
  <si>
    <t>28654742</t>
  </si>
  <si>
    <t>Sifon pro odvod kondenzátu, zpětná klapka s koulí, DN 40</t>
  </si>
  <si>
    <t>Vodovodní zápachová uzávěra pro odvod kondenzátu s přídavnou mechanickou zápachovou uzávěrou -ref.v. HL136N pro podstropní variantu, HL138 pro podomítkovou variantu</t>
  </si>
  <si>
    <t>721 17-R-001</t>
  </si>
  <si>
    <t>Ocelová chránička Do DN125-cca 0,7m</t>
  </si>
  <si>
    <t>721 17-R-002</t>
  </si>
  <si>
    <t>Vrt stěnou/podlahou pro max DN160</t>
  </si>
  <si>
    <t>721173402</t>
  </si>
  <si>
    <t>Potrubí kanalizační z PVC SN 10 svodné DN 125</t>
  </si>
  <si>
    <t>721174005</t>
  </si>
  <si>
    <t>Potrubí kanalizační z PP svodné DN 110</t>
  </si>
  <si>
    <t>SK-svodné zavěšené. Potrubí plastové hrdlové tepelně odolné nesnadno hořlavé z trubek PP (HT) vč. tvarovek, čistících kusů, objímek, upevnění, pomocného materiálu</t>
  </si>
  <si>
    <t>721174006</t>
  </si>
  <si>
    <t>Potrubí kanalizační z PP svodné DN 125</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</si>
  <si>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</si>
  <si>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</si>
  <si>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</si>
  <si>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</si>
  <si>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</si>
  <si>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SK-Připojovací. Potrubí plastové hrdlové tepelně odolné nesnadno hořlavé z trubek PP (HT) vč. tvarovek, čistících kusů, objímek, upevnění, pomocného materiálu</t>
  </si>
  <si>
    <t>SK- Kondenzát. Potrubí plastové hrdlové tepelně odolné nesnadno hořlavé z trubek PP (HT) vč. tvarovek, čistících kusů, objímek, upevnění, pomocného materiálu</t>
  </si>
  <si>
    <t>721174044</t>
  </si>
  <si>
    <t>Potrubí kanalizační z PP připojovací DN 75</t>
  </si>
  <si>
    <t>721174045</t>
  </si>
  <si>
    <t>Potrubí kanalizační z PP připojovací DN 110</t>
  </si>
  <si>
    <t>721175211</t>
  </si>
  <si>
    <t>Potrubí kanalizační z PP odpadní odhlučněné třívrstvé DN 75</t>
  </si>
  <si>
    <t>SK-odpadní. Potrubí plastové hrdlové tepelně odolné nesnadno hořlavé z trubek PP vč. tvarovek, čistících kusů, objímek, upevnění, pomocného materiálu</t>
  </si>
  <si>
    <t>721175212</t>
  </si>
  <si>
    <t>Potrubí kanalizační z PP odpadní odhlučněné třívrstvé DN 110</t>
  </si>
  <si>
    <t>721194105</t>
  </si>
  <si>
    <t>Vyvedení a upevnění odpadních výpustek DN 50</t>
  </si>
  <si>
    <t>721194109</t>
  </si>
  <si>
    <t>Vyvedení a upevnění odpadních výpustek DN 110</t>
  </si>
  <si>
    <t>721211421</t>
  </si>
  <si>
    <t>Vpusť podlahová se svislým odtokem DN 50/75/110 mřížka nerez 115x115</t>
  </si>
  <si>
    <t>721226512</t>
  </si>
  <si>
    <t>Zápachová uzávěrka podomítková pro pračku a myčku DN 50</t>
  </si>
  <si>
    <t>721273153</t>
  </si>
  <si>
    <t>Hlavice ventilační polypropylen PP DN 110</t>
  </si>
  <si>
    <t>721274121</t>
  </si>
  <si>
    <t>Přivzdušňovací ventil vnitřní odapdních potrubí DN od 32 do 50</t>
  </si>
  <si>
    <t>721290111</t>
  </si>
  <si>
    <t>Zkouška těsnosti potrubí kanalizace vodou do DN 125</t>
  </si>
  <si>
    <t>Zkoušky těsnosti vodou a kouřem  - dle platné ČSN a EN - vč.zkušebního media</t>
  </si>
  <si>
    <t>723170115</t>
  </si>
  <si>
    <t>Potrubí plynové plastové Pe 100, PN 0,4 MPa, D 40 x 3,7 mm spojované elektrotvarovkami</t>
  </si>
  <si>
    <t>Potrubí PE100 SDR11 pto výtlačné potrubí KAN, včetně tvarovek, pomocného materiálu a montáže</t>
  </si>
  <si>
    <t>998721201</t>
  </si>
  <si>
    <t>Přesun hmot procentní pro vnitřní kanalizace v objektech v do 6 m</t>
  </si>
  <si>
    <t>A02</t>
  </si>
  <si>
    <t>Vnitřní vodovod</t>
  </si>
  <si>
    <t>722 23-R-001</t>
  </si>
  <si>
    <t>Kulový kohout DN15</t>
  </si>
  <si>
    <t>Kulový kohout, min.PN16 pro styk s pitnou vodou -  mosaz odolná odzinkování/červený bronz vč.  přechodek, šroubení, protipřírub, označení, izolace, příslušenství a pomocného materiálu</t>
  </si>
  <si>
    <t>722 23-R-002</t>
  </si>
  <si>
    <t>Kulový kohout DN20</t>
  </si>
  <si>
    <t>722 23-R-003</t>
  </si>
  <si>
    <t>Kulový kohout DN25</t>
  </si>
  <si>
    <t>722 23-R-004</t>
  </si>
  <si>
    <t>Kulový kohout DN40</t>
  </si>
  <si>
    <t>722 23-R-005</t>
  </si>
  <si>
    <t>Kulový kohout DN50</t>
  </si>
  <si>
    <t>722 23-R-006</t>
  </si>
  <si>
    <t>Zpětný ventil (ZV) EA DN20</t>
  </si>
  <si>
    <t>Zpětný ventil, min.PN16 pro styk s pitnou vodou -  mosaz odolná odzinkování/červený bronz vč.  přechodek, šroubení, protipřírub, označení, izolace, příslušenství a pomocného materiálu</t>
  </si>
  <si>
    <t>722 23-R-007</t>
  </si>
  <si>
    <t>Zpětný ventil (ZV) EA DN50</t>
  </si>
  <si>
    <t>Zpětný ventil, min.PN16 pro styk s pitnou vodou - nerez vč.  přechodek, šroubení, protipřírub, označení, izolace, příslušenství a pomocného materiálu</t>
  </si>
  <si>
    <t>722 23-R-008</t>
  </si>
  <si>
    <t>Šikmý filtr DN15</t>
  </si>
  <si>
    <t>šikmý filtr, min.PN16 pro styk s pitnou vodou -  mosaz odolná odzinkování/červený bronz vč.  přechodek, šroubení, protipřírub, označení, izolace, příslušenství a pomocného materiálu</t>
  </si>
  <si>
    <t>722 23-R-009</t>
  </si>
  <si>
    <t>Šikmý filtr DN20</t>
  </si>
  <si>
    <t>722 23-R-010</t>
  </si>
  <si>
    <t>Šikmý filtr DN25</t>
  </si>
  <si>
    <t>722 23-R-011</t>
  </si>
  <si>
    <t>Šikmý filtr DN50</t>
  </si>
  <si>
    <t>šikmý filtr, min.PN16 pro styk s pitnou vodou -  nerez+nerezové sítko vč.  přechodek, šroubení, protipřírub, označení, izolace, příslušenství a pomocného materiálu</t>
  </si>
  <si>
    <t>722 23-R-012</t>
  </si>
  <si>
    <t>Termoregulační ventil DN15</t>
  </si>
  <si>
    <t>thermoregulační automatický vyvažovací ventil TRV pro pitnou vodu-cirkulaci, rozsah teplot 40-45°C, min.PN10- vč. přechodek, šroubení, protipřírub, izolace, těleso ventilu z křemíkového bronzu, nerezová koule, vypouštěcí zátka, příslušenství a pomocného materiálu</t>
  </si>
  <si>
    <t>722175002</t>
  </si>
  <si>
    <t>Potrubí vodovodní plastové PP-RCT svar polyfúze D 20x2,3 mm</t>
  </si>
  <si>
    <t>TV+CV-Hlavní vedení</t>
  </si>
  <si>
    <t>SV+TV-Připojovací</t>
  </si>
  <si>
    <t>722175003</t>
  </si>
  <si>
    <t>Potrubí vodovodní plastové PP-RCT svar polyfúze D 25x2,8 mm</t>
  </si>
  <si>
    <t>SV-Hlavní vedení</t>
  </si>
  <si>
    <t>722175004</t>
  </si>
  <si>
    <t>Potrubí vodovodní plastové PP-RCT svar polyfúze D 32x3,6 mm</t>
  </si>
  <si>
    <t>722175005</t>
  </si>
  <si>
    <t>Potrubí vodovodní plastové PP-RCT svar polyfúze D 40x4,5 mm</t>
  </si>
  <si>
    <t>722175006</t>
  </si>
  <si>
    <t>Potrubí vodovodní plastové PP-RCT svar polyfúze D 50x5,6 mm</t>
  </si>
  <si>
    <t>722175007</t>
  </si>
  <si>
    <t>Potrubí vodovodní plastové PP-RCT svar polyfúze D 63x7,1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</si>
  <si>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</si>
  <si>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</si>
  <si>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</si>
  <si>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</si>
  <si>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722181241</t>
  </si>
  <si>
    <t>Ochrana vodovodního potrubí přilepenými termoizolačními trubicemi z PE tl přes 13 do 20 mm DN do 22 mm</t>
  </si>
  <si>
    <t>722181242</t>
  </si>
  <si>
    <t>Ochrana vodovodního potrubí přilepenými termoizolačními trubicemi z PE tl přes 13 do 20 mm DN přes 22 do 45 mm</t>
  </si>
  <si>
    <t>722181243</t>
  </si>
  <si>
    <t>Ochrana vodovodního potrubí přilepenými termoizolačními trubicemi z PE tl přes 13 do 20 mm DN přes 45 do 63 mm</t>
  </si>
  <si>
    <t>72218-R-001</t>
  </si>
  <si>
    <t>Ochrana vodovodního potrubí minerální vatou s AL folii tl. Do 30 mm pro potrubí do DN25</t>
  </si>
  <si>
    <t>72218-R-002</t>
  </si>
  <si>
    <t>Ochrana vodovodního potrubí minerální vatou s AL folii tl. Do 40 mm pro potrubí do DN32</t>
  </si>
  <si>
    <t>72218-R-003</t>
  </si>
  <si>
    <t>Ochrana vodovodního potrubí minerální vatou s AL folii tl. Do 50 mm pro potrubí do DN40</t>
  </si>
  <si>
    <t>722190401</t>
  </si>
  <si>
    <t>Vyvedení a upevnění výpustku do DN 25</t>
  </si>
  <si>
    <t>722220111</t>
  </si>
  <si>
    <t>Nástěnka pro výtokový ventil G 1/2" s jedním závitem</t>
  </si>
  <si>
    <t>722224115</t>
  </si>
  <si>
    <t>Kohout plnicí nebo vypouštěcí G 1/2" PN 10 s jedním závitem</t>
  </si>
  <si>
    <t>722231222</t>
  </si>
  <si>
    <t>Ventil pojistný mosazný G 3/4" PN 6 do 100°C k bojleru s vnitřním x vnějším závitem</t>
  </si>
  <si>
    <t>722239101</t>
  </si>
  <si>
    <t>Montáž armatur vodovodních se dvěma závity G 1/2"</t>
  </si>
  <si>
    <t>722239102</t>
  </si>
  <si>
    <t>Montáž armatur vodovodních se dvěma závity G 3/4"</t>
  </si>
  <si>
    <t>722239103</t>
  </si>
  <si>
    <t>Montáž armatur vodovodních se dvěma závity G 1"</t>
  </si>
  <si>
    <t>722239105</t>
  </si>
  <si>
    <t>Montáž armatur vodovodních se dvěma závity G 6/4"</t>
  </si>
  <si>
    <t>722239106</t>
  </si>
  <si>
    <t>Montáž armatur vodovodních se dvěma závity G 2"</t>
  </si>
  <si>
    <t>722262225</t>
  </si>
  <si>
    <t>Vodoměr závitový jednovtokový suchoběžný dálkový odečet do 40°C G 1/2"x 110 R80 Qn 1,6 m3/h horizont</t>
  </si>
  <si>
    <t>Vodoměr závitový, pro studenou a teplou vodu-až do 55°C, domovní, Q3=2,5m3/h dle 2014/32/EC,  s modulem pro impulsní výstup M-Bus vč.  příslušenství a pomocného materiálu</t>
  </si>
  <si>
    <t>722262302</t>
  </si>
  <si>
    <t>Vodoměr závitový vícevtokový mokroběžný do 40°C G5/4"x 150 mm Qn 6 m3/h vertikální</t>
  </si>
  <si>
    <t>Vodoměr závitový, pro studenou vodu, domovní, Q3=10m3/h dle 2014/32/EC,  vč příslušenství a pomocného materiálu</t>
  </si>
  <si>
    <t>722290226</t>
  </si>
  <si>
    <t>Zkouška těsnosti vodovodního potrubí závitového do DN 50</t>
  </si>
  <si>
    <t>722290234</t>
  </si>
  <si>
    <t>Proplach a dezinfekce vodovodního potrubí do DN 80</t>
  </si>
  <si>
    <t>751537111</t>
  </si>
  <si>
    <t>Montáž potrubí kruhového ohebného izolovaného minerální vatou z Al laminátu D do 100 mm</t>
  </si>
  <si>
    <t>998722201</t>
  </si>
  <si>
    <t>Přesun hmot procentní pro vnitřní vodovod v objektech v do 6 m</t>
  </si>
  <si>
    <t>A04</t>
  </si>
  <si>
    <t>Strojní vybavení</t>
  </si>
  <si>
    <t>42610590</t>
  </si>
  <si>
    <t>Čerpadlo oběhové teplovodní závitové DN 25 cirkulační pro TUV výtlak 6m Qmax 3m3/h PN 10 nerezové T 80°C</t>
  </si>
  <si>
    <t>Cirkulační čerpadlo pro pitnou vodu elektronicky regulovanénerezové pro cirkulaci TV, oběhové čerpadlo pitné vody s integrovanou elektronickou adaptací výkonu. Čerpadlo pro montáž do potrubí, motor odolný vůči zablokování s vysokým rozběhovým momentem, Materiál-korozivzdorná ocel 1.4308, ASTM,PES 30%GF. 230V/3-34W, max Q=3,4m3/h, Hmax=6m, 0-110°C, s tepelně izolačním krytem, vč. montáže, příslušenství a pomocného materiálu, ref.v. Grundfos Alfa</t>
  </si>
  <si>
    <t>724 11-R-001</t>
  </si>
  <si>
    <t>Čerpadlo kalové s plovákem</t>
  </si>
  <si>
    <t>Čerpadlo kalové s plovákem do jímky vč. uzávěru a zpětné klapky DN32, příslušenství a pomocného materiálu, montáže-230V/1,1kW, Hmax-12m, do zrnitosti 10mm-ref.v. KSB Armadrainer N</t>
  </si>
  <si>
    <t>724 24-R-002</t>
  </si>
  <si>
    <t>Filtr se zpětným automatickým proplachem DN40</t>
  </si>
  <si>
    <t>Jemný filtr s manuálním zpětným proplachem určený pro pitnou studenou vodu, nerezové sítko 0,1-0,11mm, filtrační jímka z čirého plastu, nepřerušená dodávka filtrované vody vč. montáže, přechodek, šroubení, protipřírub, příslušenství a pomocného materiálu</t>
  </si>
  <si>
    <t>724 33-R-003</t>
  </si>
  <si>
    <t>Nádoba tlaková expanzní předřadná pro soustavu pitné vody, závitové připojení, objemu 100l</t>
  </si>
  <si>
    <t>Expanzní nádoba 100L, pro rozvody pitné vody, průtočná s vyměnitelným vakem, s připojením DN32, butylový vak, 10Bar, vč. připojovacích tvarovek a armatur vč. montáže-ref.v. reflex DT</t>
  </si>
  <si>
    <t>724231127</t>
  </si>
  <si>
    <t>Příslušenství domovních vodáren měřící manometr s membránou</t>
  </si>
  <si>
    <t>Manometr-Nerezový s glycerinovou náplní, rozsah do 10Bar, vč. Kulového kohoutu DN15 červený bronz, připojovacích tvarovek a armatur, vč. Montáže</t>
  </si>
  <si>
    <t>998724101</t>
  </si>
  <si>
    <t>Přesun hmot tonážní pro strojní vybavení v objektech výšky do 6 m</t>
  </si>
  <si>
    <t>A05</t>
  </si>
  <si>
    <t>Zařizovací předměty</t>
  </si>
  <si>
    <t>725 11-R-001</t>
  </si>
  <si>
    <t>Klozet Závěsný WC</t>
  </si>
  <si>
    <t>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</si>
  <si>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11-R-002</t>
  </si>
  <si>
    <t>Wcni</t>
  </si>
  <si>
    <t>Klozet závěsný dl 515mm, nerezový antivandal, montáž přes speciální šrouby, AISI 304, hluboké splachování, . Sedátko z tvrzeného plastu</t>
  </si>
  <si>
    <t>725 11-R-003</t>
  </si>
  <si>
    <t>WCn</t>
  </si>
  <si>
    <t>725 12-R-001</t>
  </si>
  <si>
    <t>P - Pisoár</t>
  </si>
  <si>
    <t>Pisoár se skrytým splachováním,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</si>
  <si>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12-R-002</t>
  </si>
  <si>
    <t>Pn - Pisoár nerezový</t>
  </si>
  <si>
    <t>Nerezový pisoár se skrytým splachováním, antivandal - montáž přes servisní otvor a speciální šrouby, přívod i odpad dozadu vnitřní,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</si>
  <si>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21-R-001</t>
  </si>
  <si>
    <t>U - Umyvadlo</t>
  </si>
  <si>
    <t>Umyvadlo 600x450 hranaté, vč instalační sady, 2x rohový ventil s filtrem 250 µm 1/2" - 3/8" a samotěsnícím závitem, umyvadlový sifon chrom včetně výpustě, vč. kotvící sady do SDK, příslušenství a pomocného materiálu</t>
  </si>
  <si>
    <t>725 21-R-002</t>
  </si>
  <si>
    <t>Um - Umývátko</t>
  </si>
  <si>
    <t>Umývátko 450x250 hranaté, vč instalační sady, 2x rohový ventil s filtrem 250 µm 1/2" - 3/8" a samotěsnícím závitem, umyvadlový sifon chrom včetně výpustě, vč. kotvící sady do SDK, příslušenství a pomocného materiálu</t>
  </si>
  <si>
    <t>725 21-R-003</t>
  </si>
  <si>
    <t>Un - Umyvadlo nerezové</t>
  </si>
  <si>
    <t>Nerezové umyvadlo, pr. 320 mm, kónické, s otvorem pro baterii, povrch matný, montáž přes servisní otvor a speciální šrouby, vč. Instalační sady a sifonu, 2x rohový ventil s filtrem 250 µm 1/2" - 3/8" a samotěsnícím závitem vč.  kotvící sady do SDK,příslušenství a pomocného materiálu</t>
  </si>
  <si>
    <t>725 21-R-004</t>
  </si>
  <si>
    <t>Uni - Nerezové umyvadlo pro tělěsně handicapované</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</si>
  <si>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kotvící sady do SDK, příslušenství a pomocného materiálu</t>
  </si>
  <si>
    <t>725 22-R-001</t>
  </si>
  <si>
    <t>Vana</t>
  </si>
  <si>
    <t>Akrylátová vana 1700/700, vč. Nožiček, vanový sifon s napojením na přepad s ovládáním zátky.  vč. Montáže, příslušenství a pomocného materiálu</t>
  </si>
  <si>
    <t>725 24-R-001</t>
  </si>
  <si>
    <t>S1-Vanička sprchová z litého polymermramoru čtvercová 1100x1100 mm</t>
  </si>
  <si>
    <t>Se sifonem s vodním sloupcem 50mm</t>
  </si>
  <si>
    <t>725 24-R-002</t>
  </si>
  <si>
    <t>Sprchová zástěna k S1</t>
  </si>
  <si>
    <t>Otvíravé posuvné dveře do niky pro sprchovou vaničku 1100mm, se skleněnou výplní tl min 5 mm-bezpečnostní sklo, ochrana skla proti usazeninám</t>
  </si>
  <si>
    <t>725 24-R-003</t>
  </si>
  <si>
    <t>S2-Vanička sprchová z litého polymermramoru čtvercová 900x900 mm</t>
  </si>
  <si>
    <t>725 24-R-004</t>
  </si>
  <si>
    <t>Sprchová zástěna k S2</t>
  </si>
  <si>
    <t>Otvíravé posuvné dveře rohové , se skleněnou výplní tl min 5 mm-bezpečnostní sklo, ochrana skla proti usazeninám</t>
  </si>
  <si>
    <t>725 24-R-005</t>
  </si>
  <si>
    <t>S3-Vanička sprchová z litého polymermramoru čtvercová 1000x1000 mm</t>
  </si>
  <si>
    <t>725 24-R-006</t>
  </si>
  <si>
    <t>Sprchová zástěna k S3</t>
  </si>
  <si>
    <t>725 33-R-001</t>
  </si>
  <si>
    <t>VL - Výlevka</t>
  </si>
  <si>
    <t>závěsná výlevka se zadním odpadem DN100 dl. 510mm, s plastovou mřížkou</t>
  </si>
  <si>
    <t>725 82-R-001</t>
  </si>
  <si>
    <t>Baterie umyvadlová stojánková páková bez výpusti</t>
  </si>
  <si>
    <t>Baterie umyvadlová stojánková páková zvýšená s keramickou kartuší 35mm bez ovládání výpustě,  6 l/s 3bar</t>
  </si>
  <si>
    <t>725 82-R-002</t>
  </si>
  <si>
    <t>Baterie automatická umyvadlová stojánková antivandal</t>
  </si>
  <si>
    <t>nerezová směšovací baterie v antivandal provedení, delší ramínko, teplota ovládaná páčkou na baterii, 24V, průtok 6l/min, vč. trafa umístěného v podhledu/ve stěně</t>
  </si>
  <si>
    <t>725 82-R-003</t>
  </si>
  <si>
    <t>Baterie dřezová-pro výlevku</t>
  </si>
  <si>
    <t>Baterie nástěnná dřezová, vyložení 200mm, keramická kartuše 35mm, 13l/min</t>
  </si>
  <si>
    <t>Dálkový ovladač</t>
  </si>
  <si>
    <t>Dálkový ovladač pro nastavení směšovacích baterií</t>
  </si>
  <si>
    <t>725 84-R-001</t>
  </si>
  <si>
    <t>Baterie vanová termostatická</t>
  </si>
  <si>
    <t>Vanová baterie s ruční sprchou</t>
  </si>
  <si>
    <t>Baterie sprchová termostatická</t>
  </si>
  <si>
    <t>Termostatická sprchová baterie, kombinovaná ruční a hlavová sprcha</t>
  </si>
  <si>
    <t>725119125</t>
  </si>
  <si>
    <t>Montáž klozetových mís závěsných na nosné stěny</t>
  </si>
  <si>
    <t>725129102</t>
  </si>
  <si>
    <t>Montáž pisoáru s automatickým splachováním</t>
  </si>
  <si>
    <t>včetně napojení na napájecí zdroj</t>
  </si>
  <si>
    <t>725219102</t>
  </si>
  <si>
    <t>Montáž umyvadla připevněného na šrouby do zdiva</t>
  </si>
  <si>
    <t>725229103</t>
  </si>
  <si>
    <t>Montáž vany se zápachovou uzávěrkou akrylátových</t>
  </si>
  <si>
    <t>725241901</t>
  </si>
  <si>
    <t>Montáž vaničky sprchové</t>
  </si>
  <si>
    <t>725244907</t>
  </si>
  <si>
    <t>Montáž zástěny sprchové rohové (sprchový kout)</t>
  </si>
  <si>
    <t>725339111</t>
  </si>
  <si>
    <t>Montáž výlevky</t>
  </si>
  <si>
    <t>725813111</t>
  </si>
  <si>
    <t>Ventil rohový bez přípojovací trubičky nebo flexi hadičky  G 1/2"</t>
  </si>
  <si>
    <t>pro dřez,myčku</t>
  </si>
  <si>
    <t>725813112</t>
  </si>
  <si>
    <t>Ventil rohový pračkový G 3/4"</t>
  </si>
  <si>
    <t>725821325</t>
  </si>
  <si>
    <t>Baterie dřezová stojánková páková s otáčívým kulatým ústím a délkou ramínka 220mm</t>
  </si>
  <si>
    <t>725829101</t>
  </si>
  <si>
    <t>Montáž baterie nástěnné dřezové pákové a klasické</t>
  </si>
  <si>
    <t>725829131</t>
  </si>
  <si>
    <t>Montáž baterie umyvadlové stojánkové G 1/2" ostatní typ</t>
  </si>
  <si>
    <t>725829132</t>
  </si>
  <si>
    <t>Montáž baterie umyvadlové stojánkové automatické senzorové ostatní typ</t>
  </si>
  <si>
    <t>725839101</t>
  </si>
  <si>
    <t>Montáž baterie vanové nástěnné G 1/2" ostatní typ</t>
  </si>
  <si>
    <t>725849413</t>
  </si>
  <si>
    <t>Montáž baterie sprchové nástěnné termostatické</t>
  </si>
  <si>
    <t>725862113.HLE</t>
  </si>
  <si>
    <t>Zápachová uzávěrka HL126 pro dřezy s přípojkou pro pračku nebo myčku DN 40/50</t>
  </si>
  <si>
    <t>726 13-R-001</t>
  </si>
  <si>
    <t>Instalační předstěna - klozet závěsný v 1120 mm s ovládáním zepředu do lehkých stěn s kovovou kcí</t>
  </si>
  <si>
    <t>Specifikace jako položka s kodem 726 13-1041 ale -možno nastavit splachování 4,5/3l - nádržka z jednoho kusu  Ovládací deska dvě splachování, nerez antivandal, pro dtto vč.  příslušenství a pomocného materiálu</t>
  </si>
  <si>
    <t>726 13-R-002</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</si>
  <si>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</si>
  <si>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</si>
  <si>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 13-R-003</t>
  </si>
  <si>
    <t>Instalační předstěna -výlevka závěsná s upevněním baterie do lehkých stěn s kovovou kcí</t>
  </si>
  <si>
    <t>726131041</t>
  </si>
  <si>
    <t>Specifikace jako položka s kodem 726 13-1041 ale -možno nastavit splachování 4,5/3l - nádržka z jednoho kusu  Ovládací deska dvě splachování, pro dtto vč.  příslušenství a pomocného materiálu</t>
  </si>
  <si>
    <t>726131204</t>
  </si>
  <si>
    <t>Instalační předstěna - montáž klozetu do lehkých stěn s kovovou kcí</t>
  </si>
  <si>
    <t>998725201</t>
  </si>
  <si>
    <t>Přesun hmot procentní pro zařizovací předměty v objektech v do 6 m</t>
  </si>
  <si>
    <t>998726211</t>
  </si>
  <si>
    <t>Přesun hmot procentní pro instalační prefabrikáty v objektech v do 6 m</t>
  </si>
  <si>
    <t>A07</t>
  </si>
  <si>
    <t>Protipožární ochrana</t>
  </si>
  <si>
    <t>727-R-001</t>
  </si>
  <si>
    <t>Protipožární manžeta prostupu plastového potrubí bez izolace  D 32-50 mm stěnou dle požární odolnosti konstrukce, vč. označení a revize</t>
  </si>
  <si>
    <t>727-R-002</t>
  </si>
  <si>
    <t>Protipožární manžeta prostupu plastového potrubí bez izolace  D 110 mm stěnou dle požární odolnosti konstrukce, vč. označení a revize</t>
  </si>
  <si>
    <t>727-R-003</t>
  </si>
  <si>
    <t>Protipožární ucpávka potrubí plastového pro d20-25 stěnou s PE izolací 9mm dle požární odolnosti konstrukce, vč. označení a revize</t>
  </si>
  <si>
    <t>727-R-004</t>
  </si>
  <si>
    <t>Protipožární ucpávka potrubí plastového pro d20-25 stěnou , izolace kamenná/minerální vlna s hliníkovou folií tl 30mm, dle požární odolnosti konstrukce, vč. označení a revize</t>
  </si>
  <si>
    <t>727-R-005</t>
  </si>
  <si>
    <t>Protipožární ucpávka potrubí plastového pro d32-50 stěnou s PE izolací 20mm dle požární odolnosti konstrukce, vč. označení a revize</t>
  </si>
  <si>
    <t>727-R-006</t>
  </si>
  <si>
    <t>Protipožární ucpávka potrubí plastového pro d40 stěnou , izolace kamenná/minerální vlna s hliníkovou folií tl 40mm, dle požární odolnosti konstrukce, vč. označení a revize</t>
  </si>
  <si>
    <t>727-R-007</t>
  </si>
  <si>
    <t>Protipožární manžeta prostupu plastového potrubí bez izolace D 75 mm stropem dle požární odolnosti konstrukce, vč. označení a revize</t>
  </si>
  <si>
    <t>727-R-008</t>
  </si>
  <si>
    <t>Protipožární manžeta prostupu plastového potrubí bez izolace D 110 mm stropem dle požární odolnosti konstrukce, vč. označení a revize</t>
  </si>
  <si>
    <t>727-R-009</t>
  </si>
  <si>
    <t>Protipožární ucpávka potrubí plastového pro d20-25 stropem s PE izolací 9mm dle požární odolnosti konstrukce, vč. označení a revize</t>
  </si>
  <si>
    <t>727-R-010</t>
  </si>
  <si>
    <t>Protipožární ucpávka potrubí plastového pro d50-63 stropems PE izolací 9mm dle požární odolnosti konstrukce, vč. označení a revize</t>
  </si>
  <si>
    <t>B01</t>
  </si>
  <si>
    <t>Demontáž vnitřní kanalizace</t>
  </si>
  <si>
    <t>721171803</t>
  </si>
  <si>
    <t>Demontáž potrubí z PVC do D 75</t>
  </si>
  <si>
    <t>721171808</t>
  </si>
  <si>
    <t>Demontáž potrubí z PVC D přes 75 do 114</t>
  </si>
  <si>
    <t>B02</t>
  </si>
  <si>
    <t>Demontáž vnitřního vodovodu</t>
  </si>
  <si>
    <t>722130802</t>
  </si>
  <si>
    <t>Demontáž potrubí ocelové pozinkované závitové DN přes 25 do 40</t>
  </si>
  <si>
    <t>722170801</t>
  </si>
  <si>
    <t>Demontáž rozvodů vody z plastů D do 25</t>
  </si>
  <si>
    <t>B05</t>
  </si>
  <si>
    <t>Demontáž zařizovacích předmětů</t>
  </si>
  <si>
    <t>725110811</t>
  </si>
  <si>
    <t>Demontáž klozetů splachovací s nádrží</t>
  </si>
  <si>
    <t>725210821</t>
  </si>
  <si>
    <t>Demontáž umyvadel bez výtokových armatur</t>
  </si>
  <si>
    <t>725220851</t>
  </si>
  <si>
    <t>Demontáž van akrylátových</t>
  </si>
  <si>
    <t>725240811</t>
  </si>
  <si>
    <t>Demontáž kabin sprchových bez výtokových armatur</t>
  </si>
  <si>
    <t>D01</t>
  </si>
  <si>
    <t>Ostatní položky</t>
  </si>
  <si>
    <t>000 00-R-001</t>
  </si>
  <si>
    <t>Prověření stávajícího stavu/nalezení stávajících potrubí</t>
  </si>
  <si>
    <t>zmapování a zanesení do výkresu jaké potrubí a co napojuje v rámcí stoupaček v 1.PP, slepé a již nefunkční větve zaslepit</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</si>
  <si>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</si>
  <si>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</si>
  <si>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</si>
  <si>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</si>
  <si>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</si>
  <si>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</si>
  <si>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</si>
  <si>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</si>
  <si>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Zaregulování soustavy TV+CV</t>
  </si>
  <si>
    <t>000 00-R-007</t>
  </si>
  <si>
    <t>Dokumentace skutečného provedení</t>
  </si>
  <si>
    <t>997013154</t>
  </si>
  <si>
    <t>Vnitrostaveništní doprava suti a vybouraných hmot pro budovy v do 15 m s omezením mechanizace</t>
  </si>
  <si>
    <t>R997013631</t>
  </si>
  <si>
    <t>Poplatek za uložení na skládce (skládkovné) stavebního odpadu směsného kód odpadu 17 09 04</t>
  </si>
  <si>
    <t xml:space="preserve">  SO 15-71-01.09</t>
  </si>
  <si>
    <t>Plynovod</t>
  </si>
  <si>
    <t>SO 15-71-01.09</t>
  </si>
  <si>
    <t>Filtr plynový DN 50 PN 16 do 300°C těleso uhlíková ocel s vypouštěcí zátkou</t>
  </si>
  <si>
    <t>230120041</t>
  </si>
  <si>
    <t>Čištění potrubí profukováním nebo proplachováním DN 32</t>
  </si>
  <si>
    <t>230120043</t>
  </si>
  <si>
    <t>Čištění potrubí profukováním nebo proplachováním DN 50</t>
  </si>
  <si>
    <t>230120046</t>
  </si>
  <si>
    <t>Čištění potrubí profukováním nebo proplachováním DN 100</t>
  </si>
  <si>
    <t>230120072</t>
  </si>
  <si>
    <t>Značení potrubí smaltovým štítkem upínací páskou</t>
  </si>
  <si>
    <t>723111202</t>
  </si>
  <si>
    <t>Potrubí ocelové závitové černé bezešvé svařované běžné DN 15</t>
  </si>
  <si>
    <t>723150305</t>
  </si>
  <si>
    <t>Potrubí ocelové hladké černé bezešvé spojované svařováním tvářené za tepla D 38x2,6 mm</t>
  </si>
  <si>
    <t>723150312</t>
  </si>
  <si>
    <t>Potrubí ocelové hladké černé bezešvé spojované svařováním tvářené za tepla D 57x3,2 mm</t>
  </si>
  <si>
    <t>723150315</t>
  </si>
  <si>
    <t>Potrubí ocelové hladké černé bezešvé spojované svařováním tvářené za tepla D 108x4 mm</t>
  </si>
  <si>
    <t>723150367</t>
  </si>
  <si>
    <t>Chránička D 57x2,9 mm</t>
  </si>
  <si>
    <t>723150369</t>
  </si>
  <si>
    <t>Chránička D 89x3,6 mm</t>
  </si>
  <si>
    <t>723150802</t>
  </si>
  <si>
    <t>Demontáž potrubí ocelové hladké svařované D přes 32 do 44,5</t>
  </si>
  <si>
    <t>156.000000 = 156,000 [A]  
Celkem 156=156.000 [B]</t>
  </si>
  <si>
    <t>723160207</t>
  </si>
  <si>
    <t>Přípojka k plynoměru spojované na závit bez ochozu G 2"</t>
  </si>
  <si>
    <t>723160337</t>
  </si>
  <si>
    <t>Rozpěrka přípojek plynoměru G 2"</t>
  </si>
  <si>
    <t>723190901</t>
  </si>
  <si>
    <t>Uzavření,otevření plynovodního potrubí při opravě</t>
  </si>
  <si>
    <t>723190907</t>
  </si>
  <si>
    <t>Odvzdušnění nebo napuštění plynovodního potrubí</t>
  </si>
  <si>
    <t>196.000000 = 196,000 [A]  
Celkem 196=196.000 [B]</t>
  </si>
  <si>
    <t>723190912</t>
  </si>
  <si>
    <t>Navaření odbočky na potrubí plynovodní DN 15</t>
  </si>
  <si>
    <t>723190915</t>
  </si>
  <si>
    <t>Navaření odbočky na potrubí plynovodní DN 32</t>
  </si>
  <si>
    <t>723190917</t>
  </si>
  <si>
    <t>Navaření odbočky na potrubí plynovodní DN 50</t>
  </si>
  <si>
    <t>723221304</t>
  </si>
  <si>
    <t>Ventil vzorkovací rohový G 1/2 PN 5 s vnitřním závitem</t>
  </si>
  <si>
    <t>723231162</t>
  </si>
  <si>
    <t>Kohout kulový přímý G 1/2 PN 42 do 185°C plnoprůtokový vnitřní závit těžká řada</t>
  </si>
  <si>
    <t>723231165</t>
  </si>
  <si>
    <t>Kohout kulový přímý G 1 1/4" PN 42 do 185°C plnoprůtokový vnitřní závit těžká řada</t>
  </si>
  <si>
    <t>723231167</t>
  </si>
  <si>
    <t>Kohout kulový přímý G 2 PN 42 do 185°C plnoprůtokový vnitřní závit těžká řada</t>
  </si>
  <si>
    <t>734173414</t>
  </si>
  <si>
    <t>Spoj přírubový PN 16/I do 200°C DN 50</t>
  </si>
  <si>
    <t>734411118R</t>
  </si>
  <si>
    <t>Teploměr s jímkou DN15 -30°+50°C 1/2"</t>
  </si>
  <si>
    <t>734419111</t>
  </si>
  <si>
    <t>Montáž teploměrů s ochranným pouzdrem nebo pevným stonkem a jímkou</t>
  </si>
  <si>
    <t>734421102R</t>
  </si>
  <si>
    <t>Tlakoměr s pevným stonkem a zpětnou klapkou tlak 0-4 kPa průměr 160 mm spodní připojení</t>
  </si>
  <si>
    <t>734424101</t>
  </si>
  <si>
    <t>Kondenzační smyčka k přivaření zahnutá PN 250 do 300°C</t>
  </si>
  <si>
    <t>734424912</t>
  </si>
  <si>
    <t>Příslušenství tlakoměrů kohout čepový PN 25 do 50°C s nátrubkovou přípojkou M 20x1,5 mm</t>
  </si>
  <si>
    <t>734424933</t>
  </si>
  <si>
    <t>Přípojka závitová tlakoměrů DN 15 s trubkovým závitem vnějším a metrickým závitem vnitřním</t>
  </si>
  <si>
    <t>783614551</t>
  </si>
  <si>
    <t>Základní jednonásobný syntetický nátěr potrubí DN do 50 mm</t>
  </si>
  <si>
    <t>783614561</t>
  </si>
  <si>
    <t>Základní jednonásobný syntetický nátěr potrubí přes DN 50 do DN 100 mm</t>
  </si>
  <si>
    <t>783617611</t>
  </si>
  <si>
    <t>Krycí dvojnásobný syntetický nátěr potrubí DN do 50 mm</t>
  </si>
  <si>
    <t>783617631</t>
  </si>
  <si>
    <t>Krycí dvojnásobný syntetický nátěr potrubí přes DN 50 do DN 100 mm</t>
  </si>
  <si>
    <t>Automatický uzávěr DN 50 230V - dodávka a montáž</t>
  </si>
  <si>
    <t>Šikmý návarek M 20 x 1,5 dodávka + montáž</t>
  </si>
  <si>
    <t>Dodávka a kotvení potrubí do DN 100 vč. dodávky objímky na plynové potrubí, závitové tyče v délce - 1 m, hmoždinky průměr 16 mm a zhotovení otvoru do</t>
  </si>
  <si>
    <t>Dodávka a kotvení potrubí do DN 50 vč. dodávky objímky na plynové potrubí, závitové tyče v délce 1 - m, hmoždinky průměr 8 mm a zhotovení otvoru do be</t>
  </si>
  <si>
    <t>Zkoušky zařízení a revize</t>
  </si>
  <si>
    <t>230170003</t>
  </si>
  <si>
    <t>Tlakové zkoušky těsnosti potrubí - příprava DN přes 80 do 125</t>
  </si>
  <si>
    <t>SADA</t>
  </si>
  <si>
    <t>230170011</t>
  </si>
  <si>
    <t>Tlakové zkoušky těsnosti potrubí - zkouška DN do 40</t>
  </si>
  <si>
    <t>230170012</t>
  </si>
  <si>
    <t>Tlakové zkoušky těsnosti potrubí - zkouška DN přes 40 do 80</t>
  </si>
  <si>
    <t>230170013</t>
  </si>
  <si>
    <t>Tlakové zkoušky těsnosti potrubí - zkouška DN přes 80 do 125</t>
  </si>
  <si>
    <t>Výchozí revize</t>
  </si>
  <si>
    <t>H</t>
  </si>
  <si>
    <t>Stavební přípomoce, konstrukce a ostatní</t>
  </si>
  <si>
    <t>727111003</t>
  </si>
  <si>
    <t>Trubní ucpávka ocelového potrubí bez izolace DN 50 stěnou tl 100 mm požární odolnost EI 120</t>
  </si>
  <si>
    <t>727111005</t>
  </si>
  <si>
    <t>Trubní ucpávka ocelového potrubí bez izolace DN 80 stěnou tl 100 mm požární odolnost EI 120</t>
  </si>
  <si>
    <t>998723101</t>
  </si>
  <si>
    <t>Přesun hmot tonážní pro vnitřní plynovod v objektech v do 6 m</t>
  </si>
  <si>
    <t>Stavební přípomoce - prostupy pro rozvody plynu, včetně jádrových vrtů betonovými konstrukcemi, revizní otvory</t>
  </si>
  <si>
    <t>Kompletační činnost</t>
  </si>
  <si>
    <t>Provozní řád vč. schématu zapojení v úpravě pro vyvěšení na stěnu</t>
  </si>
  <si>
    <t xml:space="preserve">  SO 15-74-01</t>
  </si>
  <si>
    <t>ŽST Hrádek nad Nisou, zastřešení nástupišť a vstupů do podchodu</t>
  </si>
  <si>
    <t>SO 15-74-01</t>
  </si>
  <si>
    <t>10364100</t>
  </si>
  <si>
    <t>zemina pro terénní úpravy - tříděná</t>
  </si>
  <si>
    <t>CS ÚRS 2023 02</t>
  </si>
  <si>
    <t>zemina vhodná pro zásyp 89,819*1,8 Součet 161,674 161.674000=161.674 [A]</t>
  </si>
  <si>
    <t>131251100</t>
  </si>
  <si>
    <t>Hloubení nezapažených jam a zářezů strojně s urovnáním dna do předepsaného profilu a spádu v hornině třídy těžitelnosti I skupiny 3 do 20 m3</t>
  </si>
  <si>
    <t>výkres výkopů (1-101) `ZN 1.1` 2*(3,2*4,2*0,9+(2*3,65+2*4,65)*0,45*0,9/2)+2,55*0,54*1,08/2 `ZN 1.2` 3*(3,2*4,2*1,7+(2*5,05+2*4,05)*0,85*1,7/2) `ZN 1.3` 2*(3,2*4,2*0,9+(2*3,65+2*4,65)*0,45*0,9/2) `ZN 2` 3*(3,2*4,2*0,81+(2*3,65+2*4,65)*0,405*0,81/2)  Součet 211,394 211.395000=211.395 [A]</t>
  </si>
  <si>
    <t>174151101</t>
  </si>
  <si>
    <t>`hloubení` 211,395 `odečet podkladního betonu` -4,576 `odečet betonu patek` -117,00 Součet 89,819 89.819000=89.819 [A]</t>
  </si>
  <si>
    <t>273313511</t>
  </si>
  <si>
    <t>Základy z betonu prostého desky z betonu kamenem neprokládaného tř. C 12/15</t>
  </si>
  <si>
    <t>výkres: základové patky - výkres tvaru (2-005) podkladní beton `patka 1 - na průsečících D/21,22,25,26` 4*3,2*2,2*0,05 `patka 1 - na průsečících A/01,02,03,06,07,08` 6*3,2*2,2*0,05 `patka 1 - na průsečících B/04, C04,05` 3*3,2*2,2*0,05 Součet 4,576 4.576000=4.576 [A]</t>
  </si>
  <si>
    <t>275322611</t>
  </si>
  <si>
    <t>Základy z betonu železového (bez výztuže) patky z betonu se zvýšenými nároky na prostředí tř. C 30/37</t>
  </si>
  <si>
    <t>výkres: základové patky - výkres tvaru (2-005) beton patek `patka 1 - na průsečících D/21,22,25,26` 4*3,0*2,0*1,5´ `patka 1 - na průsečících A/01,02,03,06,07,08` 6*3,0*2,0*1,5 `patka 1 - na průsečících B/04, C04,05` 3*3,0*2,0*1,5 Součet 117 117.000000=117.000 [A]</t>
  </si>
  <si>
    <t>275351121</t>
  </si>
  <si>
    <t>Bednění základů patek zřízení</t>
  </si>
  <si>
    <t>výkres: základové patky - výkres tvaru (2-005) bednění patek `patka 1 - na průsečících D/21,22,25,26` 4*2*(3,0+2,0)*1,5 `patka 1 - na průsečících A/01,02,03,06,07,08` 6*2*(3,0+2,0)*1,5 `patka 1 - na průsečících B/04, C04,05` 3*2*(3,0+2,0)*1,5 Součet 195 195.000000=195.000 [A]</t>
  </si>
  <si>
    <t>275351122</t>
  </si>
  <si>
    <t>Bednění základů patek odstranění</t>
  </si>
  <si>
    <t>275361821</t>
  </si>
  <si>
    <t>Výztuž základů patek z betonářské oceli 10 505 (R)</t>
  </si>
  <si>
    <t>výkres: základové patky - výkres tvaru a výztuže   Součet 0,673 0.673000=0.673 [A]</t>
  </si>
  <si>
    <t>275362021</t>
  </si>
  <si>
    <t>Výztuž základů patek ze svařovaných sítí z drátů typu KARI</t>
  </si>
  <si>
    <t>výkres: základové patky - výkres tvaru a výztuže (2-006) výztuž patek `sítě` 13*113,8/1000 Součet 1,479 1.479000=1.479 [A]</t>
  </si>
  <si>
    <t>278383113</t>
  </si>
  <si>
    <t>Zálivka pod stroje nebo technologická zařízení s bedněním a odbedněním, s úpravou povrchu z cementové zálivkové hmoty půdorysná plocha základu do 1 m2, tloušťka vrstvy přes 25 do 50 mm</t>
  </si>
  <si>
    <t>výkres: ocelové konstrukce - detail kotvení (2-004) podlití patního plechu sloupu zálivkovou maltou min. pevnost 30 Mpa `patka 1 - na průsečících D/21,22,25,26` 4*0,95*0,85 `patka 1 - na průsečících A/01,02,03,06,07,08` 6*0,95*0,85 `patka 1 - na průsečících B/04, C04,05` 3*0,95*0,85 Součet 10,498 10.498000=10.498 [A]</t>
  </si>
  <si>
    <t>R201</t>
  </si>
  <si>
    <t>Kotevní ocelové prkvy do betonu patek prvky pro následnou montáž sloupů zastřešení</t>
  </si>
  <si>
    <t>výkres: ocelové konstrukce - detail kotvení (2-004) `patka 1 - na průsečících D/21,22,25,26` 4 `patka 1 - na průsečících A/01,02,03,06,07,08` 6 `patka 1 - na průsečících B/04, C04,05` 3 Součet 13 13.000000=13.000 [A]</t>
  </si>
  <si>
    <t>330321612</t>
  </si>
  <si>
    <t>Sloupy, pilíře, táhla, rámové stojky, vzpěry z betonu železového (bez výztuže) odolného proti agresivnímu prostředí tř. C 30/37</t>
  </si>
  <si>
    <t>výkres: ocelové konstrukce - detail kotvení (2-004) obetonávka kotvení sloupů `patka 1 - na průsečících D/21,22,25,26` 4*0,9*0,8*0,5 `patka 1 - na průsečících A/01,02,03,06,07,08` 6*0,9*0,8*0,5 `patka 1 - na průsečících B/04, C04,05` 3*0,9*0,8*0,5 Součet 4,68 4.680000=4.680 [A]</t>
  </si>
  <si>
    <t>331351115</t>
  </si>
  <si>
    <t>Bednění hranatých sloupů a pilířů včetně vzepření průřezu pravoúhlého čtyřúhelníka výšky do 4 m, průřezu přes 0,04 do 0,08 m2 zřízení</t>
  </si>
  <si>
    <t>výkres: ocelové konstrukce - detail kotvení (2-004) obetonávka kotvení sloupů `patka 1 - na průsečících D/21,22,25,26` 4*2*(0,9+0,8)*0,5 `patka 1 - na průsečících A/01,02,03,06,07,08` 6*2*(0,9+0,8)*0,5 `patka 1 - na průsečících B/04, C04,05` 3*2*(0,9+0,8)*0,5 Součet 22,1 22.100000=22.100 [A]</t>
  </si>
  <si>
    <t>331351116</t>
  </si>
  <si>
    <t>Bednění hranatých sloupů a pilířů včetně vzepření průřezu pravoúhlého čtyřúhelníka výšky do 4 m, průřezu přes 0,04 do 0,08 m2 odstranění</t>
  </si>
  <si>
    <t>22.100000=22.100 [A]</t>
  </si>
  <si>
    <t>411354219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</si>
  <si>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</si>
  <si>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</si>
  <si>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tabulka skladeb Součet 795,783 795.783000=795.783 [A]</t>
  </si>
  <si>
    <t>621273201</t>
  </si>
  <si>
    <t>Montáž zavěšené odvětrávané fasády na hliníkové nosné konstrukci z fasádních desek</t>
  </si>
  <si>
    <t>Montáž zavěšené odvětrávané fasády na hliníkové nosné konstrukci z fasádních desek na dvousměrné nosné konstrukci opláštění připevněné mechanickým skrytým spojem, (zadní uchycení ) podhledů bez tepelné izolace</t>
  </si>
  <si>
    <t>tabulka skladeb hliníkový nosný rošt skladba C01 `ZN 1.2` 8,76*16,93+5,66*2,67 skladba C02 `ZN 1.1` (20,5*3,35)/cos(15) `ZN 1.2` (11,85*25,1-163,419)/cos(15) `ZN 1.3` (20,5*3,35)/cos(15) `ZN 2` (56,5*6,5-3,15*2,15)/cos(15) skladba C03 `ZN 1.1` (20,5*1,45)/cos(36) `ZN 1.3` (20,5*1,45)/cos(36) 891.037000=891.037 [A]</t>
  </si>
  <si>
    <t>622273201</t>
  </si>
  <si>
    <t>Montáž zavěšené odvětrávané fasády na hliníkové nosné konstrukci</t>
  </si>
  <si>
    <t>Montáž zavěšené odvětrávané fasády na hliníkové nosné konstrukci z fasádních desek na dvousměrné nosné konstrukci opláštění připevněné mechanickým skrytým spojem, (zadní uchycení ) opláštění stěn bez tepelné izolace</t>
  </si>
  <si>
    <t>tabulka skladeb skladba C04 `ZN 1.1` (4,8+2*20,5)*(0,4+0,3) `ZN 1.2` 2*(14,85+20,8)*(0,4+0,3) `ZN 1.3` (4,8+2*20,5)*(0,4+0,3) `ZN 2` 2*(6,5+56,5)*(0,4+0,3)  skladba C05 a C06 `výtahové šachty` 2*(3,15+2,57)*3,885-1,25*2,4+2*(2,45*2,39)*3,96-1,25*2,4Součet 287,05 287.050000=287.050 [A]</t>
  </si>
  <si>
    <t>767415797</t>
  </si>
  <si>
    <t>Montáž vnějšího obkladu pláště z kompozitních panelů typu BOND Příplatek k cenám za frézování panelu</t>
  </si>
  <si>
    <t>tabulka skladeb skladba C04 - vytvoření ohybu na vodorovnou část `ZN 1.1` (4,8+2*20,5) `ZN 1.2` 2*(14,85+20,8) `ZN 1.3` (4,8+2*20,5) `ZN 2` 2*(6,5+56,5)Součet 288,9 288.900000=288.900 [A]</t>
  </si>
  <si>
    <t>R_BOND.01</t>
  </si>
  <si>
    <t>Velkoformátové hliníkové kompozitní desky typu Bond, 2 barvené hliníkové plechy tl. 0,5mm</t>
  </si>
  <si>
    <t>Velkoformátové hliníkové kompozitní desky typu Bond, 2 barvené hliníkové plechy tl. 0,5mm spojenými izolačním jádrem tl. 3 mm, izolační jádro s rekací na oheň třídy A2-s1, d0, povrchová úprava Al desek - přední strana 2-vrstvý vypalovaný lak, zadní strana ochranný lak, barva červenohnědá</t>
  </si>
  <si>
    <t>287,05 * 1,1 ` Přepočtené koeficientem množství 315.755000=315.755 [A]</t>
  </si>
  <si>
    <t>891,037 * 1,1 ` Přepočtené koeficientem množství 980.141000=980.141 [A]</t>
  </si>
  <si>
    <t>barva červenohnědá (výběr finálního odstínu podléhá odsouhlasení zadavatelem a architektem dle předloženého vzorku!)  
barva červenohnědá (výběr finálního odstínu podléhá odsouhlasení zadavatelem a architektem dle předloženého vzorku!) 
barva červenohnědá (výběr finálního odstínu podléhá odsouhlasení zadavatelem a architektem dle předloženého vzorku!)</t>
  </si>
  <si>
    <t>11163150</t>
  </si>
  <si>
    <t>lak penetrační asfaltový</t>
  </si>
  <si>
    <t>195 * 0,00034 ` Přepočtené koeficientem množství 0.066000=0.066 [A]</t>
  </si>
  <si>
    <t>Spotřeba 0,3-0,4kg/m2  
Spotřeba 0,3-0,4kg/m2 
Spotřeba 0,3-0,4kg/m2</t>
  </si>
  <si>
    <t>78 * 0,00033 ` Přepočtené koeficientem množství 0.026000=0.026 [A]</t>
  </si>
  <si>
    <t>11163152</t>
  </si>
  <si>
    <t>lak hydroizolační asfaltový</t>
  </si>
  <si>
    <t>156 * 0,00039 ` Přepočtené koeficientem množství 0.061000=0.061 [A]</t>
  </si>
  <si>
    <t>Spotřeba: 0,3-0,5 kg/m2  
Spotřeba: 0,3-0,5 kg/m2 
Spotřeba: 0,3-0,5 kg/m2</t>
  </si>
  <si>
    <t>390 * 0,00041 ` Přepočtené koeficientem množství 0.160000=0.160 [A]</t>
  </si>
  <si>
    <t>výkres: základové patky  Součet 78 78.000000=78.000 [A]</t>
  </si>
  <si>
    <t>711111002</t>
  </si>
  <si>
    <t>Provedení izolace proti zemní vlhkosti natěradly a tmely za studena na ploše vodorovné V nátěrem lakem asfaltovým</t>
  </si>
  <si>
    <t>78 * 2 ` Přepočtené koeficientem množství 156.000000=156.000 [A]</t>
  </si>
  <si>
    <t>711112002</t>
  </si>
  <si>
    <t>Provedení izolace proti zemní vlhkosti natěradly a tmely za studena na ploše svislé S nátěrem lakem asfaltovým</t>
  </si>
  <si>
    <t>390 * 2 ` Přepočtené koeficientem množství 780.000000=780.000 [A]</t>
  </si>
  <si>
    <t>0.313000=0.313 [A]</t>
  </si>
  <si>
    <t>764211633</t>
  </si>
  <si>
    <t>Oplechování střešních prvků z pozinkovaného plechu s povrchovou úpravou hřebene nevětraného s použitím hřebenového plechu rš 250 mm</t>
  </si>
  <si>
    <t>Tabulka klempířských prvků prvek s ozn.: `K09` 25 Součet 25 25.000000=25.000 [A]</t>
  </si>
  <si>
    <t>764212612</t>
  </si>
  <si>
    <t>Oplechování střešních prvků z pozinkovaného plechu s povrchovou úpravou úžlabí rš 1000 mm</t>
  </si>
  <si>
    <t>Tabulka klempířských prvků prvek s ozn.: `K06` 34+17 `K07` 12 `K08` 20 Součet 83 83.000000=83.000 [A]</t>
  </si>
  <si>
    <t>764212636</t>
  </si>
  <si>
    <t>Oplechování střešních prvků z pozinkovaného plechu s povrchovou úpravou štítu závětrnou lištou rš 500 mm</t>
  </si>
  <si>
    <t>Tabulka klempířských prvků prvek s ozn.: `K01` 140+126 `K02` 41 Součet 307 307.000000=307.000 [A]</t>
  </si>
  <si>
    <t>764212665</t>
  </si>
  <si>
    <t>Oplechování střešních prvků z pozinkovaného plechu s povrchovou úpravou okapu střechy rovné okapovým plechem rš 400 mm</t>
  </si>
  <si>
    <t>Tabulka klempířských prvků prvek s ozn.: `K03` 80+104 `K04` 32 `K05` 40 Součet 256 256.000000=256.000 [A]</t>
  </si>
  <si>
    <t>764214608</t>
  </si>
  <si>
    <t>Oplechování horních ploch zdí a nadezdívek (atik) z pozinkovaného plechu s povrchovou úpravou mechanicky kotvené rš 750 mm</t>
  </si>
  <si>
    <t>Tabulka klempířských prvků prvek s ozn.: `K10` 9,5 Součet 9,5 9.500000=9.500 [A]</t>
  </si>
  <si>
    <t>764515411</t>
  </si>
  <si>
    <t>Žlab mezistřešní nebo zaatikový z pozinkovaného plechu včetně čel a hrdel uložený v lůžku bez háků rš 1100 mm</t>
  </si>
  <si>
    <t>Tabulka zámečnických výrobků prvek s ozn.: `Z/12` 15,5 `Z/13` 39,2 `Z/14` 15,5  `Z/15` 50,6 Součet 120,8 120.800000=120.800 [A]</t>
  </si>
  <si>
    <t>765111203</t>
  </si>
  <si>
    <t>Montáž krytiny keramické okapové hrany s jednoduchou větrací mřížkou</t>
  </si>
  <si>
    <t>Tabulka klempířských prvků prvek s ozn.: `K11` 180+126 Součet 306 306.000000=306.000 [A]</t>
  </si>
  <si>
    <t>998764101</t>
  </si>
  <si>
    <t>Přesun hmot pro konstrukce klempířské stanovený z hmotnosti přesunovaného materiálu vodorovná dopravní vzdálenost do 50 m v objektech výšky do 6 m</t>
  </si>
  <si>
    <t>4.286000=4.286 [A]</t>
  </si>
  <si>
    <t>R59660202</t>
  </si>
  <si>
    <t>mřížka větrací jednoduchá hliníková š 100mm</t>
  </si>
  <si>
    <t>306.000000=306.000 [A]</t>
  </si>
  <si>
    <t>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t>
  </si>
  <si>
    <t>70921439</t>
  </si>
  <si>
    <t>kotvicí bod pro trapézové a sendvičových konstrukce dl 300mm</t>
  </si>
  <si>
    <t>29.000000=29.000 [A]</t>
  </si>
  <si>
    <t>kotvení pomocí sklopných kotev do plechu min tl 0,63mm roznášecí deska 200x290mm  
kotvení pomocí sklopných kotev do plechu min tl 0,63mm roznášecí deska 200x290mm 
kotvení pomocí sklopných kotev do plechu min tl 0,63mm roznášecí deska 200x290mm</t>
  </si>
  <si>
    <t>767851101</t>
  </si>
  <si>
    <t>Montáž komínových lávek pochůzné konstrukce (rám a rošty)</t>
  </si>
  <si>
    <t>Tabulka zámečnických výrobků  prvek s ozn.: `Z/16` 15,8 `Z/17` 40,00 `Z/18` 15,8 `Z/19` 51,00 Součet 122,6 122.600000=122.600 [A]</t>
  </si>
  <si>
    <t>767881118</t>
  </si>
  <si>
    <t>Montáž záchytného systému proti pádu bodů samostatných nebo v systému s poddajným kotvícím vedením do trapézového plechu samořeznými vruty, motýlkovými a provlékacími příchytkami</t>
  </si>
  <si>
    <t>Tabulka ostatních výrobků  výrobek s ozn.: OV/01` 4 `OV/03` 10 `OV/05` 4 `OV/07` 11 Součet 29 29.000000=29.000 [A]</t>
  </si>
  <si>
    <t>767881161</t>
  </si>
  <si>
    <t>Montáž záchytného systému proti pádu nástavců určených k upevnění na sloupky nebo body v systému poddajného kotvícího vedení montáž lana uchycení lana k nástavcům</t>
  </si>
  <si>
    <t>Tabulka ostatních výrobků výrobek s ozn.: `OV/02` 1 `OV/04` 1 `OV/06`  `OV/08` 1 Součet 4 4.000000=4.000 [A]</t>
  </si>
  <si>
    <t>767995111</t>
  </si>
  <si>
    <t>Montáž ostatních atypických zámečnických konstrukcí hmotnosti do 5 kg</t>
  </si>
  <si>
    <t>Tabulka zámečnických výrobků `Z/32` 18 `Z/33` 9 Součet 27 27.000000=27.000 [A]</t>
  </si>
  <si>
    <t>767995112</t>
  </si>
  <si>
    <t>Montáž ostatních atypických zámečnických konstrukcí hmotnosti přes 5 do 10 kg</t>
  </si>
  <si>
    <t>Tabulka zámečnických výrobků Z/20` 14 Součet 14 14.000000=14.000 [A]</t>
  </si>
  <si>
    <t>767995113</t>
  </si>
  <si>
    <t>Montáž ostatních atypických zámečnických konstrukcí hmotnosti přes 10 do 20 kg</t>
  </si>
  <si>
    <t>Tabulka zámečnických výrobků `Z/20` 18 `Z/21` 18 `Z/22a` 18 `Z/22b` 18 `Z/23a` 18 `Z/23b` 18 `Z/24` 13 `Z/25` 13 `Z/26` 13 `Z/27` 13 Součet 160 160.000000=160.000 [A]</t>
  </si>
  <si>
    <t>767995114</t>
  </si>
  <si>
    <t>Montáž ostatních atypických zámečnických konstrukcí hmotnosti přes 20 do 50 kg</t>
  </si>
  <si>
    <t>Tabulka zámečnických výrobků Z/28` 21 Z/29` 21 `Z/31` 22 `Z/35` 30  (21+21+22+30) =Součet 94 94.000000=94.000 [A]</t>
  </si>
  <si>
    <t>767995115</t>
  </si>
  <si>
    <t>Montáž ostatních atypických zámečnických konstrukcí hmotnosti přes 50 do 100 kg</t>
  </si>
  <si>
    <t>Tabulka zámečnických výrobků  `Z/01` 58 `Z/02` 58 `Z/03` 48 `Z/04` 54 `Z/05` 67 `Z/06` 67 `Z/07` 58 `Z/08` 58 `Z/09` 48 Z/10` 58 `Z/11` 48 `Z/30` 52 `Z/36` 85 Součet 759 759.000000=759.000 [A]</t>
  </si>
  <si>
    <t>998767101</t>
  </si>
  <si>
    <t>Přesun hmot pro zámečnické konstrukce stanovený z hmotnosti přesunovaného materiálu vodorovná dopravní vzdálenost do 50 m v objektech výšky do 6 m</t>
  </si>
  <si>
    <t>15.476000=15.476 [A]</t>
  </si>
  <si>
    <t>R_OV</t>
  </si>
  <si>
    <t>Montážní textilní lano pro záchytné systémy s dočasným poddajným vedením, pr. 14 mm</t>
  </si>
  <si>
    <t>R_Z/01</t>
  </si>
  <si>
    <t>Potrubí dešťového svodu, ocelová bezešvá trubka hladká kruhová, DN125, ocel žárově pozinkovaná, d. 5,6 m</t>
  </si>
  <si>
    <t>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t>
  </si>
  <si>
    <t>R_Z/02</t>
  </si>
  <si>
    <t>R_Z/03</t>
  </si>
  <si>
    <t>Potrubí dešťového svodu, ocelová bezešvá trubka hladká kruhová, 108x4 mm, ocel žárově pozinkovaná, d. 4,7 m</t>
  </si>
  <si>
    <t>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t>
  </si>
  <si>
    <t>R_Z/04</t>
  </si>
  <si>
    <t>Potrubí dešťového svodu, ocelová bezešvá trubka hladká kruhová, DN125, ocel žárově pozinkovaná, d. 5,2 m</t>
  </si>
  <si>
    <t>R_Z/05</t>
  </si>
  <si>
    <t>Potrubí dešťového svodu, ocelová bezešvá trubka hladká kruhová, DN125, ocel žárově pozinkovaná, d. 6,5 m</t>
  </si>
  <si>
    <t>R_Z/06</t>
  </si>
  <si>
    <t>R_Z/07</t>
  </si>
  <si>
    <t>R_Z/08</t>
  </si>
  <si>
    <t>R_Z/09</t>
  </si>
  <si>
    <t>Potrubí dešťového svodu, ocelová bezešvá trubka hladká kruhová, DN 125, ocel žárově pozinkovaná, d. 4,7 m</t>
  </si>
  <si>
    <t>R_Z/10</t>
  </si>
  <si>
    <t>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t>
  </si>
  <si>
    <t>R_Z/11</t>
  </si>
  <si>
    <t>R_Z/16</t>
  </si>
  <si>
    <t>Servisní lávka - kompozitní pororoštová lávka nad mezistřešním žlabem, rošt tl.40 mm upevněn do obvodového rámu z průběžných ocelových "L" profilů, spojených po cca 0,5m svislými výztuhami</t>
  </si>
  <si>
    <t>Tabulka zámečnických výrobků prvek s ozn.: `Z/16` 15,8*0,6 Součet 9,48 9.480000=9.480 [A]</t>
  </si>
  <si>
    <t>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t>
  </si>
  <si>
    <t>R_Z/17</t>
  </si>
  <si>
    <t>Tabulka zámečnických výrobků prvek s ozn.: `Z/17` 40,00*0,6 Součet 24 24.000000=24.000 [A]</t>
  </si>
  <si>
    <t>R_Z/18</t>
  </si>
  <si>
    <t>Tabulka zámečnických výrobků prvek s ozn.: `Z/18` 15,8*0,6 Součet 9,48 9.480000=9.480 [A]</t>
  </si>
  <si>
    <t>R_Z/19</t>
  </si>
  <si>
    <t>Tabulka zámečnických výrobků prvek s ozn.: `Z/19` 51,00*0,6 Součet 30,6 30.600000=30.600 [A]</t>
  </si>
  <si>
    <t>R_Z/20</t>
  </si>
  <si>
    <t>Závěsný systém pro tabuli informačního systému (nástupištní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</si>
  <si>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</si>
  <si>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R_Z/21</t>
  </si>
  <si>
    <t>R_Z/22a</t>
  </si>
  <si>
    <t>R_Z/22b</t>
  </si>
  <si>
    <t>R_Z/23a</t>
  </si>
  <si>
    <t>R_Z/23b</t>
  </si>
  <si>
    <t>R_Z/24</t>
  </si>
  <si>
    <t>Závěsný systém pro tabuli informačního systému,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</si>
  <si>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</si>
  <si>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R_Z/25</t>
  </si>
  <si>
    <t>R_Z/26</t>
  </si>
  <si>
    <t>R_Z/27</t>
  </si>
  <si>
    <t>R_Z/28</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</si>
  <si>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t>
  </si>
  <si>
    <t>R_Z/29</t>
  </si>
  <si>
    <t>R_Z/30</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</si>
  <si>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</si>
  <si>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R_Z/31</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</si>
  <si>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</si>
  <si>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R_Z/32</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</si>
  <si>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t>
  </si>
  <si>
    <t>R_Z/33</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</si>
  <si>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t>
  </si>
  <si>
    <t>R_Z/34</t>
  </si>
  <si>
    <t>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t>
  </si>
  <si>
    <t>R_Z/35</t>
  </si>
  <si>
    <t>Závěsný systém pro tabuli informačního systému (odjezdová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</si>
  <si>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t>
  </si>
  <si>
    <t>R_Z/36</t>
  </si>
  <si>
    <t>Pomocná konstrukce pro osazení světleného nápisu s označením názvu stanice,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</si>
  <si>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t>
  </si>
  <si>
    <t>R767585102</t>
  </si>
  <si>
    <t>Kovové podhledy  doplňky podhledů pomocných konstrukcí z tenkostěnných profilů připevněných šroubováním</t>
  </si>
  <si>
    <t>tabulka skladeb skladby C01, C02, C03, C06 &gt;pomocná konstrukce Součet 1 1.000000=1.000 [A]</t>
  </si>
  <si>
    <t>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t>
  </si>
  <si>
    <t>1022.818000=1 022.818 [A]</t>
  </si>
  <si>
    <t>783301313</t>
  </si>
  <si>
    <t>Příprava podkladu zámečnických konstrukcí před provedením nátěru odmaštění odmašťovačem ředidlovým</t>
  </si>
  <si>
    <t>783301401</t>
  </si>
  <si>
    <t>Příprava podkladu zámečnických konstrukcí před provedením nátěru ometení</t>
  </si>
  <si>
    <t>783334101</t>
  </si>
  <si>
    <t>Základní nátěr zámečnických konstrukcí jednonásobný epoxidový</t>
  </si>
  <si>
    <t>783347101</t>
  </si>
  <si>
    <t>Krycí nátěr (email) zámečnických konstrukcí jednonásobný polyuretanový</t>
  </si>
  <si>
    <t>1022,818 * 2 ` Přepočtené koeficientem množství 2045.636000=2 045.636 [A]</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</si>
  <si>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</si>
  <si>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</si>
  <si>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</si>
  <si>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</si>
  <si>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4 * 30 ` Přepočtené koeficientem množství 120.000000=120.000 [A]</t>
  </si>
  <si>
    <t>946111816</t>
  </si>
  <si>
    <t>Věže pojízdné trubkové nebo dílcové s maximálním zatížením podlahy do 200 kg/m2 šířky od 0,6 do 0,9 m, délky do 3,2 m výšky přes 5,5 m do 6,6 m demontáž</t>
  </si>
  <si>
    <t>R95101</t>
  </si>
  <si>
    <t>DODÁVKA A MONTÁŽ OCELOVÉ KONSTRUKCE ZASTŘEŠENÍ VČ. ZINKOVÁNÍ PONOREM A ANTIKOROZNÍHO NÁTĚRU</t>
  </si>
  <si>
    <t>ocelové profily přístřešku vč. 15% materiálu na svary, kotvící prvky apod.   Součet 57,157 57.157000=57.157 [A]</t>
  </si>
  <si>
    <t>podrobný popis parametrů povrchové úpravy viz. Technická zpráva (kapitola povrchová úprava)  
podrobný popis parametrů povrchové úpravy viz. Technická zpráva (kapitola povrchová úprava) 
podrobný popis parametrů povrchové úpravy viz. Technická zpráva (kapitola povrchová úprava)</t>
  </si>
  <si>
    <t>990</t>
  </si>
  <si>
    <t>Poplatky za skládky</t>
  </si>
  <si>
    <t>POPLATKY ZA LIKVIDACE ODPADŮ NEKONTAMINOVANÝCH – 17 05 04 VYTĚŽENÉ ZEMINY A HORNINY - II. TŘÍDA TĚŽITELNOSTI VČETNĚ DOPRAVY</t>
  </si>
  <si>
    <t>`vyhloubená zemina` 211,395*1,8 Součet 380,511 380.511000=380.511 [A]</t>
  </si>
  <si>
    <t>998014211</t>
  </si>
  <si>
    <t>Přesun hmot pro budovy a haly občanské výstavby, bydlení, výrobu a služby s nosnou svislou konstrukcí montovanou z dílců kovových</t>
  </si>
  <si>
    <t>Přesun hmot pro budovy a haly občanské výstavby, bydlení, výrobu a služby s nosnou svislou konstrukcí montovanou z dílců kovových vodorovná dopravní vzdálenost do 100 m, pro budovy a haly jednopodlažní</t>
  </si>
  <si>
    <t>572.501000=572.501 [A]</t>
  </si>
  <si>
    <t xml:space="preserve">  SO 15-77-01</t>
  </si>
  <si>
    <t>Orientační systém</t>
  </si>
  <si>
    <t>SO 15-77-01</t>
  </si>
  <si>
    <t>OST000B1</t>
  </si>
  <si>
    <t>D+M B1 hmatný štítek výstup vč. kotvení, doplňků a povrchové úpravy (dle PD)</t>
  </si>
  <si>
    <t>OST000B2</t>
  </si>
  <si>
    <t>D+M B2 hmatný štítek wc 114x61 mm vč. kotvení, doplňků a povrchové úpravy (dle PD)</t>
  </si>
  <si>
    <t>OST000B3</t>
  </si>
  <si>
    <t>D+M B3 hmatný štítek wc 114x61 mm vč. kotvení, doplňků a povrchové úpravy (dle PD)</t>
  </si>
  <si>
    <t>OST000B4</t>
  </si>
  <si>
    <t>D+M B4 hmatný štítek wc 114x61 mm vč. kotvení, doplňků a povrchové úpravy (dle PD)</t>
  </si>
  <si>
    <t>OST000B5</t>
  </si>
  <si>
    <t>D+M B5 hmatný štítek přebalovací pult 114x61 mm vč. kotvení, doplňků a povrchové úpravy (dle PD)</t>
  </si>
  <si>
    <t>OST000B6</t>
  </si>
  <si>
    <t>D+M B6 hmatný štítek mincovník vč. kotvení, doplňků a povrchové úpravy (dle PD)</t>
  </si>
  <si>
    <t>OST000OHM</t>
  </si>
  <si>
    <t>D+M OHM orientační hlasový majáček vč. frází, kotvení, doplňků a povrchové úpravy (dle PD)</t>
  </si>
  <si>
    <t>OST000T1</t>
  </si>
  <si>
    <t>D+M T1 světelný nápis s označením názvu stanice 4800x300 mm vč. kotvení, doplňků a povrchové úpravy (dle PD)</t>
  </si>
  <si>
    <t>OST000T10</t>
  </si>
  <si>
    <t>D+M T10 směrová tabule 1750x440 mm vč. kotvení, doplňků a povrchové úpravy (dle PD)</t>
  </si>
  <si>
    <t>OST000T11</t>
  </si>
  <si>
    <t>D+M T11 směrová tabule 1160x240 mm vč. kotvení, doplňků a povrchové úpravy (dle PD)</t>
  </si>
  <si>
    <t>OST000T12</t>
  </si>
  <si>
    <t>D+M T12 směrová tabule 1040x240 mm vč. kotvení, doplňků a povrchové úpravy (dle PD)</t>
  </si>
  <si>
    <t>OST000T13</t>
  </si>
  <si>
    <t>D+M T13 cílová tabule 640x240 mm vč. kotvení, doplňků a povrchové úpravy (dle PD)</t>
  </si>
  <si>
    <t>OST000T14</t>
  </si>
  <si>
    <t>D+M T14 cílová tabule 640x240 mm vč. kotvení, doplňků a povrchové úpravy (dle PD)</t>
  </si>
  <si>
    <t>OST000T15</t>
  </si>
  <si>
    <t>D+M T15 tabule s označením koleje 550x340 mm vč. kotvení, doplňků a povrchové úpravy (dle PD)</t>
  </si>
  <si>
    <t>OST000T16</t>
  </si>
  <si>
    <t>D+M T16 tabule s označením koleje 550x340 mm vč. kotvení, doplňků a povrchové úpravy (dle PD)</t>
  </si>
  <si>
    <t>OST000T17</t>
  </si>
  <si>
    <t>D+M T17 tabule s označením koleje 550x340 mm vč. kotvení, doplňků a povrchové úpravy (dle PD)</t>
  </si>
  <si>
    <t>OST000T18</t>
  </si>
  <si>
    <t>D+M T18 tabule s označením koleje 550x340 mm vč. kotvení, doplňků a povrchové úpravy (dle PD)</t>
  </si>
  <si>
    <t>OST000T19</t>
  </si>
  <si>
    <t>D+M T19 tabule s označením koleje 550x340 mm vč. kotvení, doplňků a povrchové úpravy (dle PD)</t>
  </si>
  <si>
    <t>OST000T2</t>
  </si>
  <si>
    <t>D+M T2 tabule s názvem stanice 3350x600 mm vč. kotvení, doplňků a povrchové úpravy (dle PD)</t>
  </si>
  <si>
    <t>OST000T20</t>
  </si>
  <si>
    <t>D+M T20 tabule s označením koleje 550x340 mm vč. kotvení, doplňků a povrchové úpravy (dle PD)</t>
  </si>
  <si>
    <t>OST000T21</t>
  </si>
  <si>
    <t>D+M T21 tabule s označením koleje 550x340 mm vč. kotvení, doplňků a povrchové úpravy (dle PD)</t>
  </si>
  <si>
    <t>OST000T22</t>
  </si>
  <si>
    <t>D+M T22 tabule zákaz kouření 240x240 mm vč. kotvení, doplňků a povrchové úpravy (dle PD)</t>
  </si>
  <si>
    <t>OST000T23</t>
  </si>
  <si>
    <t>D+M T23 tabule zákaz kouření 240x240 mm vč. kotvení, doplňků a povrchové úpravy (dle PD)</t>
  </si>
  <si>
    <t>OST000T24</t>
  </si>
  <si>
    <t>D+M T24 tabule zákaz kouření 240x240 mm vč. kotvení, doplňků a povrchové úpravy (dle PD)</t>
  </si>
  <si>
    <t>OST000T25</t>
  </si>
  <si>
    <t>D+M T25 tabule průchod pro pěší zakázán 240x240 mm vč. kotvení, doplňků a povrchové úpravy (dle PD)</t>
  </si>
  <si>
    <t>OST000T26</t>
  </si>
  <si>
    <t>D+M T26 tabule s označením sektoru 340x340 mm vč. kotvení, doplňků a povrchové úpravy (dle PD)</t>
  </si>
  <si>
    <t>OST000T27</t>
  </si>
  <si>
    <t>D+M T27 tabule s označením sektoru 340x340 mm vč. kotvení, doplňků a povrchové úpravy (dle PD)</t>
  </si>
  <si>
    <t>OST000T28</t>
  </si>
  <si>
    <t>D+M T28 tabule s označením sektoru 340x340 mm vč. kotvení, doplňků a povrchové úpravy (dle PD)</t>
  </si>
  <si>
    <t>OST000T29</t>
  </si>
  <si>
    <t>D+M T29 cílová tabule 240x240 mm vč. kotvení, doplňků a povrchové úpravy (dle PD)</t>
  </si>
  <si>
    <t>OST000T3</t>
  </si>
  <si>
    <t>D+M T3 tabule s názvem stanice 2810x600 mm vč. kotvení, doplňků a povrchové úpravy (dle PD)</t>
  </si>
  <si>
    <t>OST000T30</t>
  </si>
  <si>
    <t>D+M T30 cílová tabule 240x240 mm vč. kotvení, doplňků a povrchové úpravy (dle PD)</t>
  </si>
  <si>
    <t>OST000T31</t>
  </si>
  <si>
    <t>D+M T31 cílová tabule 640x240 mm vč. kotvení, doplňků a povrchové úpravy (dle PD)</t>
  </si>
  <si>
    <t>OST000T32</t>
  </si>
  <si>
    <t>D+M T32 cílová tabule 240x240 mm vč. kotvení, doplňků a povrchové úpravy (dle PD)</t>
  </si>
  <si>
    <t>OST000T33</t>
  </si>
  <si>
    <t>D+M T33 tabule zákaz kouření 240x240 mm vč. kotvení, doplňků a povrchové úpravy (dle PD)</t>
  </si>
  <si>
    <t>OST000T34</t>
  </si>
  <si>
    <t>D+M T34 cílová tabule 240x240 mm vč. kotvení, doplňků a povrchové úpravy (dle PD)</t>
  </si>
  <si>
    <t>OST000T35</t>
  </si>
  <si>
    <t>D+M T35 cílová tabule 240x240 mm vč. kotvení, doplňků a povrchové úpravy (dle PD)</t>
  </si>
  <si>
    <t>OST000T4</t>
  </si>
  <si>
    <t>D+M T4 tabule s názvem stanice 2810x600 mm vč. kotvení, doplňků a povrchové úpravy (dle PD)</t>
  </si>
  <si>
    <t>OST000T5</t>
  </si>
  <si>
    <t>D+M T5 tabule s názvem stanice 2810x600 mm vč. kotvení, doplňků a povrchové úpravy (dle PD)</t>
  </si>
  <si>
    <t>OST000T6</t>
  </si>
  <si>
    <t>D+M T6 tabule s názvem stanice 2810x600 mm vč. kotvení, doplňků a povrchové úpravy (dle PD)</t>
  </si>
  <si>
    <t>OST000T7</t>
  </si>
  <si>
    <t>D+M T7 tabule s názvem stanice 2810x600 mm vč. kotvení, doplňků a povrchové úpravy (dle PD)</t>
  </si>
  <si>
    <t>OST000T8</t>
  </si>
  <si>
    <t>D+M T8 cílová tabule 440x240 mm vč. kotvení, doplňků a povrchové úpravy (dle PD)</t>
  </si>
  <si>
    <t>OST000T9</t>
  </si>
  <si>
    <t>D+M T9 cílová tabule 440x240 mm vč. kotvení, doplňků a povrchové úpravy (dle PD)</t>
  </si>
  <si>
    <t xml:space="preserve">  SO 15-78-01</t>
  </si>
  <si>
    <t>Demolice stavědla č.I</t>
  </si>
  <si>
    <t>SO 15-78-01</t>
  </si>
  <si>
    <t>981013413</t>
  </si>
  <si>
    <t>Demolice budov zděných na MC nebo z betonu podíl konstrukcí přes 15 do 20 % těžkou mechanizací</t>
  </si>
  <si>
    <t>Viz PD 001-210 Obestavěný prostor vč. základů (obj) Součet 386 386.000000=386.000 [A]</t>
  </si>
  <si>
    <t>981513114</t>
  </si>
  <si>
    <t>Demolice konstrukcí objektů z betonu železového těžkou mechanizací</t>
  </si>
  <si>
    <t>Viz PD 001-210 Demolice jímky (dl * š * v) 3,30*1,60*0,50 Součet 2,64 2.640000=2.640 [A]</t>
  </si>
  <si>
    <t>149.182000=149.182 [A]</t>
  </si>
  <si>
    <t>Strojové třídění stavebního odpadu</t>
  </si>
  <si>
    <t>Poplatek za uložení stavebního odpadu na recyklační skládce (skládkovné) směsného stavebního a demoličního kód odpadu 17 09 04</t>
  </si>
  <si>
    <t>OST000X1</t>
  </si>
  <si>
    <t>Odpojení od veškerých sítí a jejich zaslepení (dle PD)</t>
  </si>
  <si>
    <t xml:space="preserve">  SO 15-78-02</t>
  </si>
  <si>
    <t>Demolice zastřešení nástupiště</t>
  </si>
  <si>
    <t>SO 15-78-02</t>
  </si>
  <si>
    <t>762335822</t>
  </si>
  <si>
    <t>Demontáž krokví rovnoběžných s okapem průřezové pl přes 120 do 224 cm2 na ocelový podklad</t>
  </si>
  <si>
    <t>Viz PD 001-210 Demontáž trámů (dl * p) (101,80)*8 Součet 814,4 814.400000=814.400 [A]</t>
  </si>
  <si>
    <t>762341832</t>
  </si>
  <si>
    <t>Demontáž bednění střech z desek tvrdých</t>
  </si>
  <si>
    <t>Viz PD 001-210 Demontáž bednění (dl * š) (101,80)*(3,41+3,41) Součet 694,276 694.276000=694.276 [A]</t>
  </si>
  <si>
    <t>764004801</t>
  </si>
  <si>
    <t>Demontáž podokapního žlabu do suti</t>
  </si>
  <si>
    <t>Viz PD 001-210 Demontáž žlabu (dl) 101,80 Součet 101,8 101.800000=101.800 [A]</t>
  </si>
  <si>
    <t>764004861</t>
  </si>
  <si>
    <t>Demontáž svodu do suti</t>
  </si>
  <si>
    <t>Viz PD 001-210 Demontáž svodů (dl * p) (4,30)*4 Součet 17,2 17.200000=17.200 [A]</t>
  </si>
  <si>
    <t>Viz PD 001-210 Demontáž stěn se zasklením (dl * v * p) (19,79)*3,57*2 Součet 141,301 141.301000=141.301 [A]</t>
  </si>
  <si>
    <t>767833802</t>
  </si>
  <si>
    <t>Demontáž vnitřních kovových žebříků přímých dl přes 2 do 5 m kotvených do zdiva</t>
  </si>
  <si>
    <t>Viz PD 001-210  Demontáž žebříku (p) Součet 1 1.000000=1.000 [A]</t>
  </si>
  <si>
    <t>981332111</t>
  </si>
  <si>
    <t>Demolice ocelových konstrukcí hal, technologických zařízení apod.</t>
  </si>
  <si>
    <t>Viz PD 001-210 Demontáž OC kce (předpokládaná hm) (9248,46)/1000 Součet 9,248 9.248000=9.248 [A]</t>
  </si>
  <si>
    <t>43.752000=43.752 [A]</t>
  </si>
  <si>
    <t xml:space="preserve">  SO 15-78-03</t>
  </si>
  <si>
    <t>Demolice stavědla č.II</t>
  </si>
  <si>
    <t>SO 15-78-03</t>
  </si>
  <si>
    <t>Viz PD 001-210 Obestavěný prostor vč. základů (obj) Součet 507 507.000000=507.000 [A]</t>
  </si>
  <si>
    <t>193.952000=193.952 [A]</t>
  </si>
  <si>
    <t xml:space="preserve">  SO 15-78-04</t>
  </si>
  <si>
    <t>Demolice zastřešení terminálu</t>
  </si>
  <si>
    <t>SO 15-78-04</t>
  </si>
  <si>
    <t>712</t>
  </si>
  <si>
    <t>Povlakové krytiny</t>
  </si>
  <si>
    <t>712331811</t>
  </si>
  <si>
    <t>Odstranění povlakové krytiny střech do 10° z pásů uložených na sucho samolepící</t>
  </si>
  <si>
    <t>Odstranění střešního souvrství - HIV (pl) (201,29) Součet 201,29 201.290000=201.290 [A]</t>
  </si>
  <si>
    <t>712363805</t>
  </si>
  <si>
    <t>Odstranění povlakové krytiny mechanicky kotvené do betonu lehčeného, budova v do 18 m</t>
  </si>
  <si>
    <t>Odstranění střešního souvrství - HIV (pl)  (201,29) Součet 201,29 201.290000=201.290 [A]</t>
  </si>
  <si>
    <t>762341821</t>
  </si>
  <si>
    <t>Demontáž bednění střech z fošen</t>
  </si>
  <si>
    <t>Odstranění střešního souvrství - bednění (pl) (201,29) Součet 201,29 201.290000=201.290 [A]</t>
  </si>
  <si>
    <t>767311831</t>
  </si>
  <si>
    <t>Demontáž světlíků bodových s umělohmotnou výplní</t>
  </si>
  <si>
    <t>Odstranění střešního souvrství - světlík (pl) (27,71) Součet 27,71 27.710000=27.710 [A]</t>
  </si>
  <si>
    <t>961055111</t>
  </si>
  <si>
    <t>Bourání základů ze ŽB</t>
  </si>
  <si>
    <t>Odbourání základů (obj) Součet 5 5.000000=5.000 [A]</t>
  </si>
  <si>
    <t>Odstranění střešního souvrství - polystyrénbeton (pl * průměrná v) (201,29)*(0,05+0,15)/2 Součet 20,129 20.129000=20.129 [A]</t>
  </si>
  <si>
    <t>Demolice ocelové konstrukce (předpokládaná hm)    Součet 16t 16.000000=16.000 [A]</t>
  </si>
  <si>
    <t>65.594000=65.594 [A]</t>
  </si>
  <si>
    <t xml:space="preserve">  SO 15-79-01</t>
  </si>
  <si>
    <t>Mobiliář</t>
  </si>
  <si>
    <t>SO 15-79-01</t>
  </si>
  <si>
    <t>OST000A</t>
  </si>
  <si>
    <t>Montáž A lavička vč. kotvení, doplňků a povrchové úpravy (dle PD)</t>
  </si>
  <si>
    <t>OST000B1.1</t>
  </si>
  <si>
    <t>Montáž B1 nádoby na odpad vč. kotvení, doplňků a povrchové úpravy (dle PD)</t>
  </si>
  <si>
    <t>OST000B2.1</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</si>
  <si>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</si>
  <si>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</si>
  <si>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</si>
  <si>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</si>
  <si>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</si>
  <si>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</si>
  <si>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</si>
  <si>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</si>
  <si>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</si>
  <si>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15-84-01</t>
  </si>
  <si>
    <t>ŽST Hrádek nad Nisou, EOV</t>
  </si>
  <si>
    <t>SO 15-84-01</t>
  </si>
  <si>
    <t>Rýha 0,35x0,8m, délka 650m,   
Celkem 182 = 182,000000  
Celkem 182=182.000 [B]</t>
  </si>
  <si>
    <t>141733</t>
  </si>
  <si>
    <t>PROTLAČOVÁNÍ POTRUBÍ Z PLAST HMOT DN DO 150MM</t>
  </si>
  <si>
    <t>Viz. Situace   
Celkem 30 = 30,000000  
Celkem 30=30.000 [B]</t>
  </si>
  <si>
    <t>položka zahrnuje dodávku protlačovaného potrubí a veškeré pomocné práce (startovací zařízení, startovací a cílová jáma, opěrné a vodící bloky a pod.)</t>
  </si>
  <si>
    <t>18010</t>
  </si>
  <si>
    <t>VŠEOBECNÉ ÚPRAVY ZASTAVĚNÉHO ÚZEMÍ</t>
  </si>
  <si>
    <t>650x0,35   
Celkem 228 = 228,000000  
Celkem 228=228.000 [B]</t>
  </si>
  <si>
    <t>Všeobecné úpravy musí zahrnovat úpravu území po uskutečnění stavby, tak jak je požadováno v zadávací dokumentaci s výjimkou těch prací, pro které jsou uvedeny samostatné položky.</t>
  </si>
  <si>
    <t>viz situace   
Celkem 1000 = 1000,000000  
Celkem 1000=1 000.000 [B]</t>
  </si>
  <si>
    <t>viz situace 650m   
Celkem 650 = 650,000000  
Celkem 650=650.000 [B]</t>
  </si>
  <si>
    <t>Délka 650m   
Celkem 650 = 650,000000  
Celkem 650=650.000 [B]</t>
  </si>
  <si>
    <t>viz situace   
Celkem 5 = 5,000000  
Celkem 5=5.000 [B]</t>
  </si>
  <si>
    <t>742P13</t>
  </si>
  <si>
    <t>ZATAŽENÍ KABELU DO CHRÁNIČKY - KABEL DO 4 KG/M</t>
  </si>
  <si>
    <t>viz situace   
Celkem 1400 = 1400,000000  
Celkem 1400=1 400.000 [B]</t>
  </si>
  <si>
    <t>1. Položka obsahuje:  
 – montáž kabelu o váze do 4 kg/m do chráničky/ kolektoru  
2. Položka neobsahuje:  
 X  
3. Způsob měření:  
Měří se metr délkový.</t>
  </si>
  <si>
    <t>742</t>
  </si>
  <si>
    <t>Silnoproudé rozvody</t>
  </si>
  <si>
    <t>Viz. schéma    
Celkem 15 = 15,000000  
Celkem 15=15.000 [B]</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</si>
  <si>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</si>
  <si>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</si>
  <si>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</si>
  <si>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</si>
  <si>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</si>
  <si>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130 = 130,000000  
Celkem 130=130.000 [B]</t>
  </si>
  <si>
    <t>Viz. Situace, schéma rozvaděče   
Celkem 1400 = 1400,000000  
Celkem 1400=1 400.000 [B]</t>
  </si>
  <si>
    <t>742H24</t>
  </si>
  <si>
    <t>KABEL NN ČTYŘ- A PĚTIŽÍLOVÝ AL S PLASTOVOU IZOLACÍ OD 70 DO 120 MM2</t>
  </si>
  <si>
    <t>Viz. Situace, schéma rozvaděče   
Celkem 500 = 500,000000  
Celkem 500=500.000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</si>
  <si>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</si>
  <si>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</si>
  <si>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</si>
  <si>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</si>
  <si>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</si>
  <si>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25 = 25,000000  
Celkem 25=25.000 [B]</t>
  </si>
  <si>
    <t>742L24</t>
  </si>
  <si>
    <t>UKONČENÍ DVOU AŽ PĚTIŽÍLOVÉHO KABELU KABELOVOU SPOJKOU OD 70 DO 120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</si>
  <si>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</si>
  <si>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</si>
  <si>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</si>
  <si>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</si>
  <si>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743811</t>
  </si>
  <si>
    <t>VÝSTROJ EOV PRO VÝHYBKU  JEDNODUCHOU TVARU 1:7,5-190, 1:9-190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</si>
  <si>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</si>
  <si>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</si>
  <si>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</si>
  <si>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</si>
  <si>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Viz. Schéma   
Celkem 1 = 1,000000  
Celkem 1=1.000 [B]</t>
  </si>
  <si>
    <t>743813</t>
  </si>
  <si>
    <t>VÝSTROJ EOV PRO VÝHYBKU  JEDNODUCHOU TVARU 1:12-500</t>
  </si>
  <si>
    <t>Viz. Schéma   
Celkem 3 = 3,000000  
Celkem 3=3.000 [B]</t>
  </si>
  <si>
    <t>743842</t>
  </si>
  <si>
    <t>Výstroj EOV pro výhybku - doplnění výhybky o ohřev táhel</t>
  </si>
  <si>
    <t>Viz. Schéma   
Celkem 5 = 5,000000  
Celkem 5=5.000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</si>
  <si>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</si>
  <si>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</si>
  <si>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</si>
  <si>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</si>
  <si>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</si>
  <si>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</si>
  <si>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</si>
  <si>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</si>
  <si>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</si>
  <si>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</si>
  <si>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</si>
  <si>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</si>
  <si>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</si>
  <si>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</si>
  <si>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</si>
  <si>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</si>
  <si>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5 = 5,000000  
Celkem 5=5.000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</si>
  <si>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</si>
  <si>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</si>
  <si>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</si>
  <si>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</si>
  <si>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</si>
  <si>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</si>
  <si>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</si>
  <si>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</si>
  <si>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</si>
  <si>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</si>
  <si>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4 = 4,000000  
Celkem 4=4.000 [B]</t>
  </si>
  <si>
    <t>-   
Celkem 15 = 15,000000  
Celkem 15=15.000 [B]</t>
  </si>
  <si>
    <t>-   
Celkem 10 = 10,000000  
Celkem 10=10.000 [B]</t>
  </si>
  <si>
    <t>-   
Celkem 20 = 20,000000  
Celkem 20=20.000 [B]</t>
  </si>
  <si>
    <t>D.2.3.6</t>
  </si>
  <si>
    <t>Rozvody VN, NN, osvětlení a dálkové ovládání odpojovačů</t>
  </si>
  <si>
    <t xml:space="preserve">  SO 15-30-01</t>
  </si>
  <si>
    <t>ŽST Hrádek nad Nisou, přeložka vn vedení (podchod v ev. km 19,900)</t>
  </si>
  <si>
    <t>SO 15-30-01</t>
  </si>
  <si>
    <t>03730</t>
  </si>
  <si>
    <t>POMOC PRÁCE ZAJIŠŤ NEBO ZŘÍZ OCHRANU INŽENÝRSKÝCH SÍTÍ</t>
  </si>
  <si>
    <t>zahrnuje objednatelem povolené náklady na požadovaná zařízení zhotovitele</t>
  </si>
  <si>
    <t>131936</t>
  </si>
  <si>
    <t>HLOUBENÍ JAM ZAPAŽ I NEPAŽ TŘ. III, ODVOZ DO 12KM</t>
  </si>
  <si>
    <t>OTSKP -</t>
  </si>
  <si>
    <t>viz technická zpráva, situace   
Celkem 8 = 8,000000  
Celkem 8=8.000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</si>
  <si>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</si>
  <si>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technická zpráva, situace   
Celkem 26,4 = 26,400000  
Celkem 26,4=26.400 [B]</t>
  </si>
  <si>
    <t>34,4=34.400 [A] 
Celkové množství 34.400000=34.400 [B]</t>
  </si>
  <si>
    <t>14173</t>
  </si>
  <si>
    <t>PROTLAČOVÁNÍ POTRUBÍ Z PLAST HMOT DN DO 200MM</t>
  </si>
  <si>
    <t>702213</t>
  </si>
  <si>
    <t>KABELOVÁ CHRÁNIČKA ZEMNÍ DN PŘES 200 MM</t>
  </si>
  <si>
    <t>44=44.000 [A] 
Celkové množství 44.000000=44.000 [B]</t>
  </si>
  <si>
    <t>742572</t>
  </si>
  <si>
    <t>KABEL VN - JEDNOŽÍLOVÝ, 22-AXEKVC(V)E(Y) OD 95 DO 150 MM2</t>
  </si>
  <si>
    <t>186=186.000 [A] 
Celkové množství 186.000000=186.000 [B]</t>
  </si>
  <si>
    <t>742822</t>
  </si>
  <si>
    <t>KABELOVÁ SPOJKA VN, SADA TŘÍ ŽIL NEBO TŘÍŽÍLOVÁ PRO KABELY PŘES 6 KV OD 95 DO 150 MM2</t>
  </si>
  <si>
    <t>R0001</t>
  </si>
  <si>
    <t>OSTATNÍ KABELÁŽ</t>
  </si>
  <si>
    <t>100=100.000 [A] 
Celkové množství 100.000000=100.000 [B]</t>
  </si>
  <si>
    <t>popis položky  
viz technická zpráva, situace  
"1. Položka obsahuje:  
 – manipulace a uložení kabelu (do země, chráničky, kanálu, na rošty, na TV a pod.)  
2. Položka neobsahuje:  
 – příchytky, spojky, koncovky, chráničky apod.  
3. Způsob měření:  
Měří se metr délkový."</t>
  </si>
  <si>
    <t>R0002</t>
  </si>
  <si>
    <t>OSTATNÍ NÁKLADY</t>
  </si>
  <si>
    <t>popis položky  
viz technická zpráva, situace  
"1. Položka obsahuje:  
- zahrnuje objednatelem povolené náklady na požadovaná zařízení zhotovitele"</t>
  </si>
  <si>
    <t>742P14</t>
  </si>
  <si>
    <t>ZATAŽENÍ KABELU DO CHRÁNIČKY - KABEL PŘES 4 KG/M</t>
  </si>
  <si>
    <t>48=48.000 [A] 
Celkové množství 48.000000=48.000 [B]</t>
  </si>
  <si>
    <t>1. Položka obsahuje:  
 – montáž kabelu o váze nad 4 kg/m do chráničky/ kolektoru  
2. Položka neobsahuje:  
 X  
3. Způsob měření:  
Měří se metr délkový.</t>
  </si>
  <si>
    <t>R003</t>
  </si>
  <si>
    <t>OSTATNÍ ZKOUŠKY A REVIZE</t>
  </si>
  <si>
    <t>popis položky  
viz technická zpráva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</si>
  <si>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15-30-02</t>
  </si>
  <si>
    <t>ŽST Hrádek nad Nisou, úprava VO (most v ev. km 20,368)</t>
  </si>
  <si>
    <t>SO 15-30-02</t>
  </si>
  <si>
    <t>viz technická zpráva, situace   
Celkem 28 = 28,000000  
Celkem 28=28.000 [B]</t>
  </si>
  <si>
    <t>33,5=33.500 [A] 
Celkové množství 33.500000=33.500 [B]</t>
  </si>
  <si>
    <t>703451</t>
  </si>
  <si>
    <t>ELEKTROINSTALAČNÍ TRUBKA S FUNKČNÍ ODOLNOSTÍ PŘI POŽÁRU VČETNĚ UPEVNĚNÍ A PŘÍSLUŠENSTVÍ DN PRŮMĚRU DO 25 MM</t>
  </si>
  <si>
    <t>viz technická zpráva, situace   
Celkem 16 = 16,000000  
Celkem 16=16.000 [B]</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</si>
  <si>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</si>
  <si>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22=22.000 [A] 
Celkové množství 22.000000=22.000 [B]</t>
  </si>
  <si>
    <t>702313</t>
  </si>
  <si>
    <t>ZAKRYTÍ KABELŮ VÝSTRAŽNOU FÓLIÍ ŠÍŘKY PŘES 40 CM</t>
  </si>
  <si>
    <t>68=68.000 [A] 
Celkové množství 68.000000=68.000 [B]</t>
  </si>
  <si>
    <t>1. Položka obsahuje:  
 – dodávku a montáž fólie  
 – přípravu podkladu pro osazení  
2. Položka neobsahuje:  
 X  
3. Způsob měření:  
Měří se metr délkový.</t>
  </si>
  <si>
    <t>UKONČENÍ DVOU AŽ PĚTIŽÍLOVÉHO KABELU KABELOVOU SPOJKOU OD 4 DO 16 MM2</t>
  </si>
  <si>
    <t>76=76.000 [A] 
Celkové množství 76.000000=76.000 [B]</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</si>
  <si>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</si>
  <si>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</si>
  <si>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</si>
  <si>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743Z37</t>
  </si>
  <si>
    <t>DEMONTÁŽ SVÍTIDLA ZE STOŽÁRU/BRÁNY TRAKČNÍHO VEDENÍ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</si>
  <si>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</si>
  <si>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</si>
  <si>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</si>
  <si>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</si>
  <si>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 xml:space="preserve">  SO 15-86-01</t>
  </si>
  <si>
    <t>ŽST Hrádek nad Nisou, rozvody NN a VO</t>
  </si>
  <si>
    <t>SO 15-86-01</t>
  </si>
  <si>
    <t>Rýha 0,35x0,8m, délka 800m,   
Celkem 224 = 224,000000  
Celkem 224=224.000 [B]</t>
  </si>
  <si>
    <t>Viz. Situace   
Celkem 55 = 55,000000  
Celkem 55=55.000 [B]</t>
  </si>
  <si>
    <t>800x0,35   
Celkem 280 = 280,000000  
Celkem 280=280.000 [B]</t>
  </si>
  <si>
    <t>viz situace   
Celkem 950 = 950,000000  
Celkem 950=950.000 [B]</t>
  </si>
  <si>
    <t>viz situace 800m   
Celkem 800 = 800,000000  
Celkem 800=800.000 [B]</t>
  </si>
  <si>
    <t>Délka 800m   
Celkem 800 = 800,000000  
Celkem 800=800.000 [B]</t>
  </si>
  <si>
    <t>viz situace   
Celkem 8 = 8,000000  
Celkem 8=8.000 [B]</t>
  </si>
  <si>
    <t>74A110</t>
  </si>
  <si>
    <t>ZÁKLAD TV HLOUBENÝ V JAKÉKOLIV TŘÍDĚ ZEMINY</t>
  </si>
  <si>
    <t>0,5x0,5x1,2x9   
Celkem 2,7 = 2,700000  
Celkem 2,7=2.700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</si>
  <si>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</si>
  <si>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</si>
  <si>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</si>
  <si>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</si>
  <si>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</si>
  <si>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 = 20,000000  
Celkem 20=20.000 [B]</t>
  </si>
  <si>
    <t>Viz. schéma    
Celkem 200 = 200,000000  
Celkem 200=200.000 [B]</t>
  </si>
  <si>
    <t>741I01</t>
  </si>
  <si>
    <t>SPOJOVÁNÍ A PŘIPOJOVÁNÍ HROMOSVODOVÝCH VODIČŮ</t>
  </si>
  <si>
    <t>Viz. schéma    
Celkem 11 = 11,000000  
Celkem 11=11.000 [B]</t>
  </si>
  <si>
    <t>1. Položka obsahuje:  
 – svorku pro spojování, ochranné nátěry  
 – upevnění vč. veškerého příslušenství  
2. Položka neobsahuje:  
 X  
3. Způsob měření:  
Udává se počet kusů kompletní konstrukce nebo práce.</t>
  </si>
  <si>
    <t>viz situace   
Celkem 200 = 200,000000  
Celkem 200=200.000 [B]</t>
  </si>
  <si>
    <t>Viz. Situace, schéma rozvaděče   
Celkem 985 = 985,000000  
Celkem 985=985.000 [B]</t>
  </si>
  <si>
    <t>Viz. Situace, schéma rozvaděče   
Celkem 18 = 18,000000  
Celkem 18=18.000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</si>
  <si>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</si>
  <si>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</si>
  <si>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Viz. schéma    
Celkem 30 = 30,000000  
Celkem 30=30.000 [B]</t>
  </si>
  <si>
    <t>1. Položka obsahuje:  
 – veškeré příslušentsví  
2. Položka neobsahuje:  
 X  
3. Způsob měření:  
Udává se počet kusů kompletní konstrukce nebo práce.</t>
  </si>
  <si>
    <t>-   
Celkem 900 = 900,000000  
Celkem 900=900.000 [B]</t>
  </si>
  <si>
    <t>743Z12</t>
  </si>
  <si>
    <t>DEMONTÁŽ OSVĚTLOVACÍHO STOŽÁRU DRÁŽNÍHO VÝŠKY DO 15 M</t>
  </si>
  <si>
    <t>-   
Celkem 29 = 29,000000  
Celkem 29=29.000 [B]</t>
  </si>
  <si>
    <t>743Z71</t>
  </si>
  <si>
    <t>DEMONTÁŽ KABELOVÉ SKŘÍNĚ</t>
  </si>
  <si>
    <t>743</t>
  </si>
  <si>
    <t>Silnoproudá zařízení</t>
  </si>
  <si>
    <t>743112</t>
  </si>
  <si>
    <t>OSVĚTLOVACÍ STOŽÁR  SKLOPNÝ ŽÁROVĚ ZINKOVANÝ DÉLKY PŘES 6,5 DO 12 M</t>
  </si>
  <si>
    <t>-   
Celkem 8 = 8,000000  
Celkem 8=8.000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</si>
  <si>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</si>
  <si>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743474</t>
  </si>
  <si>
    <t>SVÍTIDLO DRÁŽNÍ LED, MIN. IP 54, ELEKTRONICKÝ PŘEDŘADNÍK, PŘES 45 W</t>
  </si>
  <si>
    <t>Viz. schéma    
Celkem 9 = 9,000000  
Celkem 9=9.000 [B]</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</si>
  <si>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</si>
  <si>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</si>
  <si>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</si>
  <si>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</si>
  <si>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</si>
  <si>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</si>
  <si>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</si>
  <si>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</si>
  <si>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1. Položka obsahuje:  
 – instalaci do terénu vč. prefabrikovaného základu a zapojení  
 – technický popis viz. projektová dokumentace  
2. Položka neobsahuje:  
 – zemní práce  
3. Způsob měření:  
Udává se počet kusů kompletní konstrukce nebo práce.</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</si>
  <si>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</si>
  <si>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</si>
  <si>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</si>
  <si>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</si>
  <si>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</si>
  <si>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</si>
  <si>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</si>
  <si>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</si>
  <si>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</si>
  <si>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</si>
  <si>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</si>
  <si>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</si>
  <si>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</si>
  <si>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</si>
  <si>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</si>
  <si>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</si>
  <si>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</si>
  <si>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</si>
  <si>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15-86-02</t>
  </si>
  <si>
    <t>ŽST Hrádek nad Nisou, osvětlení 1. nástupiště</t>
  </si>
  <si>
    <t>SO 15-86-02</t>
  </si>
  <si>
    <t>Rýha 0,35x0,8m, délka 20m,   
Celkem 5,6 = 5,600000  
Celkem 5,6=5.600 [B]</t>
  </si>
  <si>
    <t>20x0,35   
Celkem 7 = 7,000000  
Celkem 7=7.000 [B]</t>
  </si>
  <si>
    <t>viz situace 20m   
Celkem 20 = 20,000000  
Celkem 20=20.000 [B]</t>
  </si>
  <si>
    <t>Délka 20m   
Celkem 20 = 20,000000  
Celkem 20=20.000 [B]</t>
  </si>
  <si>
    <t>viz situace   
Celkem 4 = 4,000000  
Celkem 4=4.000 [B]</t>
  </si>
  <si>
    <t>viz situace   
Celkem 220 = 220,000000  
Celkem 220=220.000 [B]</t>
  </si>
  <si>
    <t>0,5x0,5x1,2x3   
Celkem 1 = 1,000000  
Celkem 1=1.000 [B]</t>
  </si>
  <si>
    <t>Viz. schéma    
Celkem 3 = 3,000000  
Celkem 3=3.000 [B]</t>
  </si>
  <si>
    <t>viz situace   
Celkem 500 = 500,000000  
Celkem 500=500.000 [B]</t>
  </si>
  <si>
    <t>Viz. Situace, schéma rozvaděče   
Celkem 220 = 220,000000  
Celkem 220=220.000 [B]</t>
  </si>
  <si>
    <t>Viz. Situace, schéma rozvaděče   
Celkem 6 = 6,000000  
Celkem 6=6.000 [B]</t>
  </si>
  <si>
    <t>Viz. schéma    
Celkem 6 = 6,000000  
Celkem 6=6.000 [B]</t>
  </si>
  <si>
    <t>-   
Celkem 200 = 200,000000  
Celkem 200=200.000 [B]</t>
  </si>
  <si>
    <t>743111</t>
  </si>
  <si>
    <t>OSVĚTLOVACÍ STOŽÁR  SKLOPNÝ ŽÁROVĚ ZINKOVANÝ DÉLKY DO 6 M</t>
  </si>
  <si>
    <t>viz výkres situace   
Celkem 3 = 3,000000  
Celkem 3=3.000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</si>
  <si>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</si>
  <si>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</si>
  <si>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</si>
  <si>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3 = 3,000000  
Celkem 3=3.000 [B]</t>
  </si>
  <si>
    <t>743472</t>
  </si>
  <si>
    <t>SVÍTIDLO DRÁŽNÍ LED, MIN. IP 54, ELEKTRONICKÝ PŘEDŘADNÍK, PŘES 10 DO 25 W</t>
  </si>
  <si>
    <t>viz výkres situace   
Celkem 16 = 16,000000  
Celkem 16=16.000 [B]</t>
  </si>
  <si>
    <t>743473</t>
  </si>
  <si>
    <t>SVÍTIDLO DRÁŽNÍ LED, MIN. IP 54, ELEKTRONICKÝ PŘEDŘADNÍK, PŘES 25 DO 45 W</t>
  </si>
  <si>
    <t>viz výkres situace   
Celkem 6 = 6,000000  
Celkem 6=6.000 [B]</t>
  </si>
  <si>
    <t xml:space="preserve">  SO 15-86-03</t>
  </si>
  <si>
    <t>ŽST Hrádek nad Nisou, osvětlení 2. nástupiště</t>
  </si>
  <si>
    <t>SO 15-86-03</t>
  </si>
  <si>
    <t>viz situace   
Celkem 300 = 300,000000  
Celkem 300=300.000 [B]</t>
  </si>
  <si>
    <t>0,5x0,5x1,2x4   
Celkem 1,2 = 1,200000  
Celkem 1,2=1.200 [B]</t>
  </si>
  <si>
    <t>Viz. schéma    
Celkem 4 = 4,000000  
Celkem 4=4.000 [B]</t>
  </si>
  <si>
    <t>viz situace   
Celkem 810 = 810,000000  
Celkem 810=810.000 [B]</t>
  </si>
  <si>
    <t>Viz. Situace, schéma rozvaděče   
Celkem 250 = 250,000000  
Celkem 250=250.000 [B]</t>
  </si>
  <si>
    <t>Viz. Situace, schéma rozvaděče   
Celkem 60 = 60,000000  
Celkem 60=60.000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</si>
  <si>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</si>
  <si>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</si>
  <si>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</si>
  <si>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</si>
  <si>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</si>
  <si>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</si>
  <si>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viz výkres situace   
Celkem 52 = 52,000000  
Celkem 52=52.000 [B]</t>
  </si>
  <si>
    <t xml:space="preserve">  SO 15-86-04</t>
  </si>
  <si>
    <t>ŽST Hrádek nad Nisou, osvětlení podchodu</t>
  </si>
  <si>
    <t>SO 15-86-04</t>
  </si>
  <si>
    <t>741</t>
  </si>
  <si>
    <t>Elektroinstalační materiál</t>
  </si>
  <si>
    <t>703413</t>
  </si>
  <si>
    <t>ELEKTROINSTALAČNÍ TRUBKA PLASTOVÁ VČETNĚ UPEVNĚNÍ A PŘÍSLUŠENSTVÍ DN PRŮMĚRU PŘES 40 MM</t>
  </si>
  <si>
    <t>Viz. Půdorys</t>
  </si>
  <si>
    <t>Viz. TZ,    
Celkem 320 = 320,000000  
Celkem 320=320.000 [B]</t>
  </si>
  <si>
    <t>741121</t>
  </si>
  <si>
    <t>KRABICE (ROZVODKA) INSTALAČNÍ ODBOČNÁ PRÁZDNÁ</t>
  </si>
  <si>
    <t>Viz. Půdorys   
Celkem 10 = 10,000000  
Celkem 10=10.000 [B]</t>
  </si>
  <si>
    <t>1. Položka obsahuje:  
 – přípravu podkladu pro osazení  
 – veškerý materiál a práce pro upevnění nebo uchycení krabice  
2. Položka neobsahuje:  
 X  
3. Způsob měření:  
Udává se počet kusů kompletní konstrukce nebo práce.</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</si>
  <si>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</si>
  <si>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</si>
  <si>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</si>
  <si>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</si>
  <si>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</si>
  <si>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KABEL NN CTYR- A PETIŽÍLOVÝ CU S PLASTOVOU IZOLACÍ DO 2,5 MM2</t>
  </si>
  <si>
    <t>KABEL NN CTYR- A PETIŽÍLOVÝ CU S PLASTOVOU IZOLACÍ OD 4 DO 16 MM2</t>
  </si>
  <si>
    <t>UKONCENÍ DVOU AŽ PETIŽÍLOVÉHO KABELU V ROZVADECI NEBO NA PRÍSTROJI DO 2,5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</si>
  <si>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</si>
  <si>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</si>
  <si>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</si>
  <si>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</si>
  <si>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</si>
  <si>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7434B1</t>
  </si>
  <si>
    <t>SVÍTIDLO DRÁŽNÍ LED ANTIVANDAL, MIN. IP 54, TŘÍDA II, DO 10 W, MONTÁŽ DO NIKY</t>
  </si>
  <si>
    <t>Viz. Pudorys   
Celkem 11 = 11,000000  
Celkem 11=11.000 [B]</t>
  </si>
  <si>
    <t>KONTROLA SILOVÝCH ROZVADĚČŮ NN, 1 POLE</t>
  </si>
  <si>
    <t xml:space="preserve">  SO 15-86-05</t>
  </si>
  <si>
    <t>ŽST Hrádek nad Nisou, osvětlení přístupové cesty</t>
  </si>
  <si>
    <t>SO 15-86-05</t>
  </si>
  <si>
    <t>Rýha 0,35x0,8m, délka 360m,   
Celkem 100 = 100,000000  
Celkem 100=100.000 [B]</t>
  </si>
  <si>
    <t>360x0,35   
Celkem 126 = 126,000000  
Celkem 126=126.000 [B]</t>
  </si>
  <si>
    <t>viz situace   
Celkem 250 = 250,000000  
Celkem 250=250.000 [B]</t>
  </si>
  <si>
    <t>0,5x0,5x1,2x14   
Celkem 4,2 = 4,200000  
Celkem 4,2=4.200 [B]</t>
  </si>
  <si>
    <t>-   
Celkem 11 = 11,000000  
Celkem 11=11.000 [B]</t>
  </si>
  <si>
    <t>-   
Celkem 170 = 170,000000  
Celkem 170=170.000 [B]</t>
  </si>
  <si>
    <t>-   
Celkem 14 = 14,000000  
Celkem 14=14.000 [B]</t>
  </si>
  <si>
    <t>Viz. Půdorys, TZ   
Celkem 150 = 150,000000  
Celkem 150=150.000 [B]</t>
  </si>
  <si>
    <t>Viz. Situace, schéma rozvaděče   
Celkem 600 = 600,000000  
Celkem 600=600.000 [B]</t>
  </si>
  <si>
    <t>Viz. Situace, schéma rozvaděče   
Celkem 64 = 64,000000  
Celkem 64=64.000 [B]</t>
  </si>
  <si>
    <t>Viz. Situace, schéma rozvaděče   
Celkem 28 = 28,000000  
Celkem 28=28.000 [B]</t>
  </si>
  <si>
    <t>-   
Celkem 50 = 50,000000  
Celkem 50=50.000 [B]</t>
  </si>
  <si>
    <t>-   
Celkem 300 = 300,000000  
Celkem 300=300.000 [B]</t>
  </si>
  <si>
    <t>KABELOVÝ ROŠT/LÁVKA NOSNÝ ŽÁROVĚ ZINKOVANÝ VČETNĚ UPEVNĚNÍ A PŘÍSLUŠENSTVÍ SVĚTLÉ ŠÍŘKY DO 100 MM</t>
  </si>
  <si>
    <t>viz výkres situace   
Celkem 120 = 120,000000  
Celkem 120=120.000 [B]</t>
  </si>
  <si>
    <t>viz výkres situace   
Celkem 14 = 14,000000  
Celkem 14=14.000 [B]</t>
  </si>
  <si>
    <t>viz výkres situace   
Celkem 57 = 57,000000  
Celkem 57=57.000 [B]</t>
  </si>
  <si>
    <t>1. Položka obsahuje:  
 – veškeré příslušenství a uzavírací nátěr, technický popis viz. projektová dokumentace  
2. Položka neobsahuje:  
 X  
3. Způsob měření:  
Udává se počet kusů kompletní konstrukce nebo práce.</t>
  </si>
  <si>
    <t xml:space="preserve">  SO 15-86-06</t>
  </si>
  <si>
    <t>ŽST Hrádek nad Nisou, ul. Nádražní VO</t>
  </si>
  <si>
    <t>SO 15-86-06</t>
  </si>
  <si>
    <t>78.000000 = 78,000 [A]  
Celkem 78=78.000 [B]</t>
  </si>
  <si>
    <t>Kabel instalační jádro Cu plné izolace PVC plášť PVC 450/750V (CYKY) 4x16mm2</t>
  </si>
  <si>
    <t>112.000000 = 112,000 [A]  
Celkem 112=112.000 [B]</t>
  </si>
  <si>
    <t>741122134</t>
  </si>
  <si>
    <t>Montáž kabel Cu plný kulatý žíla 4x16 až 25 mm2 zatažený v trubkách (např. CYKY)</t>
  </si>
  <si>
    <t>Úložný, úchytový materiál</t>
  </si>
  <si>
    <t>34571355</t>
  </si>
  <si>
    <t>Trubka elektroinstalační ohebná dvouplášťová korugovaná (chránička) D 94/110mm, HDPE+LDPE</t>
  </si>
  <si>
    <t>460791214</t>
  </si>
  <si>
    <t>Montáž trubek ochranných plastových ohebných do 110 mm uložených do rýhy</t>
  </si>
  <si>
    <t>210202013</t>
  </si>
  <si>
    <t>Montáž svítidlo výbojkové průmyslové nebo venkovní na výložník</t>
  </si>
  <si>
    <t>210204011</t>
  </si>
  <si>
    <t>Montáž stožárů osvětlení ocelových samostatně stojících délky do 12 m</t>
  </si>
  <si>
    <t>210204103</t>
  </si>
  <si>
    <t>Montáž výložníků osvětlení jednoramenných sloupových hmotnosti do 35 kg</t>
  </si>
  <si>
    <t>210204105</t>
  </si>
  <si>
    <t>Montáž výložníků osvětlení dvouramenných sloupových hmotnosti do 70 kg</t>
  </si>
  <si>
    <t>210204203</t>
  </si>
  <si>
    <t>Montáž elektrovýzbroje stožárů osvětlení 3 okruhy</t>
  </si>
  <si>
    <t>31674002</t>
  </si>
  <si>
    <t>Výložník rovný jednoduchý k osvětlovacím stožárům uličním vyložení 1500mm</t>
  </si>
  <si>
    <t>31674008</t>
  </si>
  <si>
    <t>Výložník rovný dvojnásobný k osvětlovacím stožárům uličním vyložení 1500mm</t>
  </si>
  <si>
    <t>31674113</t>
  </si>
  <si>
    <t>Stožár osvětlovací uliční Pz 159/133/114 v 6,2m</t>
  </si>
  <si>
    <t>R001</t>
  </si>
  <si>
    <t>Svítidlo LED, veřejné osvětlení, plastové, UV ododolné, montáž na výložník</t>
  </si>
  <si>
    <t>LED modul 53W, 2700K, 5360lm, optika EWS1</t>
  </si>
  <si>
    <t>98.000000 = 98,000 [A]  
Celkem 98=98.000 [B]</t>
  </si>
  <si>
    <t>35442029</t>
  </si>
  <si>
    <t>Svorka uzemnění nerez univerzální</t>
  </si>
  <si>
    <t>105.000000 = 105,000 [A]  
Celkem 105=105.000 [B]</t>
  </si>
  <si>
    <t>Rozváděče, rozvodnice a skříně</t>
  </si>
  <si>
    <t>210191542</t>
  </si>
  <si>
    <t>Montáž pilířů skříní PRIS</t>
  </si>
  <si>
    <t>35711879</t>
  </si>
  <si>
    <t>Skříň rozváděče veřejného osvětlení kompaktní pilíř celoplastové proveden</t>
  </si>
  <si>
    <t>Hodinové zúčtovací sazby profesí PSV</t>
  </si>
  <si>
    <t>HZS2231</t>
  </si>
  <si>
    <t>Hodinová zúčtovací sazba elektrikář</t>
  </si>
  <si>
    <t>Odvoz suti a vybouraných hmot</t>
  </si>
  <si>
    <t>Demontáž stožárů osvětlení a svítidel výbojkových s odpojením vodičů</t>
  </si>
  <si>
    <t>218202013</t>
  </si>
  <si>
    <t>Demontáž svítidla výbojkového průmyslového nebo venkovního z výložníku</t>
  </si>
  <si>
    <t>218204011</t>
  </si>
  <si>
    <t>Demontáž stožárů osvětlení ocelových samostatně stojících délky do 12 m</t>
  </si>
  <si>
    <t>D.2.4</t>
  </si>
  <si>
    <t>Příprava území a kácení</t>
  </si>
  <si>
    <t xml:space="preserve">  SO 15-92-01</t>
  </si>
  <si>
    <t>ŽST Hrádek nad Nisou, kácení</t>
  </si>
  <si>
    <t>SO 15-92-01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</si>
  <si>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</si>
  <si>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</si>
  <si>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</si>
  <si>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6979  
Celkem 6979=6 979.000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</si>
  <si>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</si>
  <si>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</si>
  <si>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</si>
  <si>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</si>
  <si>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58  
Celkem 58=58.000 [B]</t>
  </si>
  <si>
    <t>112022</t>
  </si>
  <si>
    <t>KÁCENÍ STROMŮ D KMENE DO 0,9M, S ODSTRANĚNÍM PAŘEZŮ, ODVOZ DO 2 KM</t>
  </si>
  <si>
    <t>7  
Celkem 7=7.000 [B]</t>
  </si>
  <si>
    <t>112032</t>
  </si>
  <si>
    <t>KÁCENÍ STROMŮ D KMENE PŘES 0,9M, S ODSTRANĚNÍM PAŘEZŮ, ODVOZ DO 2 KM</t>
  </si>
  <si>
    <t>2  
Celkem 2=2.000 [B]</t>
  </si>
  <si>
    <t xml:space="preserve">  SO 15-96-01</t>
  </si>
  <si>
    <t>ŽST Hrádek nad Nisou, náhradní výsadba</t>
  </si>
  <si>
    <t>SO 15-96-01</t>
  </si>
  <si>
    <t>02960</t>
  </si>
  <si>
    <t>OSTATNÍ POŽADAVKY - ODBORNÝ DOZOR</t>
  </si>
  <si>
    <t>Položka zahrnuje:  
- veškeré náklady spojené s objednatelem požadovanými pracemi  
Položka nezahrnuje:  
- x</t>
  </si>
  <si>
    <t>967  
Celkem 967=967.000 [B]</t>
  </si>
  <si>
    <t>Zahrnuje pokosení se shrabáním, naložení shrabků na dopravní prostředek, s odvozem a se složením, to vše bez ohledu na sklon terénu zahrnuje nutné zalití a hnojení. Ošetření výsadby - po výsadbě 5 let 5x do roka.</t>
  </si>
  <si>
    <t>5*5*967  
Celkem 24175=24 175.000 [B]</t>
  </si>
  <si>
    <t>18311</t>
  </si>
  <si>
    <t>ZALOŽENÍ ZÁHONU PRO VÝSADBU</t>
  </si>
  <si>
    <t>Založení záhonu, urovnání, naložení odpadu a jeho odvoz bez ohledu na sklon terénu.</t>
  </si>
  <si>
    <t>468  
Celkem 468=468.000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</si>
  <si>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</si>
  <si>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</si>
  <si>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</si>
  <si>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468+188+(9*3,14*0,5^2)+967  
Celkem 1630,065=1 630.065 [B]</t>
  </si>
  <si>
    <t>Průměrné chemické odplevelení 1,5x.</t>
  </si>
  <si>
    <t>(468+188+(9*3,14*0,5^2)+967)*1,5  
Celkem 2445,098=2 445.098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</si>
  <si>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</si>
  <si>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</si>
  <si>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</si>
  <si>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188+(9*3,14*0,5^2)  
Celkem 195,065=195.065 [B]</t>
  </si>
  <si>
    <t>18461.R</t>
  </si>
  <si>
    <t>MULČOVÁNÍ TRVALKOVÝCH ZÁHONŮ ŠTĚRKEM</t>
  </si>
  <si>
    <t>Položka zahrnuje dodání a rozprostření mulčovacího štěrku do záhonů před výpravní budovou bez ohledu na sklon terénu, stabilizaci mulče proti erozi, naložení a odvoz odpadu. Mulčování v tloušťce 7 cm.</t>
  </si>
  <si>
    <t>77  
Celkem 77=77.000 [B]</t>
  </si>
  <si>
    <t>18462</t>
  </si>
  <si>
    <t>OŠETŘENÍ MULČOVÁNÍ</t>
  </si>
  <si>
    <t>Položka zahrnuje chemické odplevelení a doplnění chybějícího mulče - po výsadbě 5 let 1x do roka. Keřové záhony (plocha dle situace [m2]), stromy (na každý kus kruhová plocha o průměru 1 m).</t>
  </si>
  <si>
    <t>5*(188+(9*3,14*0,5^2))  
Celkem 975,325=975.325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</si>
  <si>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</si>
  <si>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</si>
  <si>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t>
  </si>
  <si>
    <t>5*1*188  
Celkem 940=940.000 [B]</t>
  </si>
  <si>
    <t>18471.R</t>
  </si>
  <si>
    <t>OŠETŘOVÁNÍ TRVALKOVÝCH ZÁHONŮ</t>
  </si>
  <si>
    <t>Odplevelení záhonů s nakypřením, vypletí, hnojením, odstranění poškozených částí s případným složením odpadu na hromady, naložením na dopravní prostředek, odvozem a složením. Ošetření výsadby - první rok po výsadbě 7x do roka a 2.-5. rok 2x do roka.</t>
  </si>
  <si>
    <t>15*468  
Celkem 7020=7 020.000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</si>
  <si>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</si>
  <si>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</si>
  <si>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t>
  </si>
  <si>
    <t>5*1*9  
Celkem 45=45.000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</si>
  <si>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</si>
  <si>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</si>
  <si>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</si>
  <si>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580  
Celkem 580=580.000 [B]</t>
  </si>
  <si>
    <t>184A1.R.1</t>
  </si>
  <si>
    <t>VÝSADBA TRVALEK OSIVEM A CIBULOVIN VČETNĚ VÝKOPU JAMKY</t>
  </si>
  <si>
    <t>Zahrnuje dodávku a výsadbu projektem předepsaných trvalek a cibulovin u přejezdu, vyhloubení jamek pro cibuloviny,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</si>
  <si>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3501+10503  
Celkem 14004=14 004.000 [B]</t>
  </si>
  <si>
    <t>184A1.R.2</t>
  </si>
  <si>
    <t>VÝSADBA TRVALKOVÝCH KVĚTIN VČETNĚ VÝKOPU JAMKY</t>
  </si>
  <si>
    <t>Zahrnuje dodávku a výsadbu projektem předepsaných trvalkových květin do záhonů před výpravní budovou,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</si>
  <si>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850  
Celkem 850=850.000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</si>
  <si>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</si>
  <si>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</si>
  <si>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</si>
  <si>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9  
Celkem 9=9.000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</si>
  <si>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</si>
  <si>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</si>
  <si>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t>
  </si>
  <si>
    <t>2*(9*0,06*7+188*0,01*7)+3*(9*0,06*5+188*0,01*5)+5*468*0,01+5*0,005*967  
Celkem 117,755=117.755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</si>
  <si>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</si>
  <si>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</si>
  <si>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</si>
  <si>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</si>
  <si>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</si>
  <si>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</si>
  <si>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</si>
  <si>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</si>
  <si>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</si>
  <si>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</si>
  <si>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</si>
  <si>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</si>
  <si>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</si>
  <si>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</si>
  <si>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</si>
  <si>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</si>
  <si>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</si>
  <si>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</si>
  <si>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</si>
  <si>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</si>
  <si>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</si>
  <si>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</si>
  <si>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</si>
  <si>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</si>
  <si>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</si>
  <si>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</si>
  <si>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</si>
  <si>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</si>
  <si>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</si>
  <si>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</si>
  <si>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</si>
  <si>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</si>
  <si>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</si>
  <si>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VSEOB007</t>
  </si>
  <si>
    <t>Geodetické práce v rámci vytyčovací sítě stavby</t>
  </si>
  <si>
    <t>Souhrn geodetických činností při zřizování a vedení bodů geodetické vytyčovací sítě stavby</t>
  </si>
  <si>
    <t>D.9.9</t>
  </si>
  <si>
    <t>Likvidace odpadů</t>
  </si>
  <si>
    <t xml:space="preserve">  SO 90-90</t>
  </si>
  <si>
    <t>SO 90-90</t>
  </si>
  <si>
    <t>Likvidace odpadů za SO</t>
  </si>
  <si>
    <t>POPLATKY ZA SKLÁDKU Včetně dopravy</t>
  </si>
  <si>
    <t>POPLATKY ZA LIKVIDACI ODPADŮ NEKONTAMINOVANÝCH - 17 05 04  VYTĚŽENÉ ZEMINY A HORNINY -  I. TŘÍDA TĚŽITELNOSTI Včetně dopravy</t>
  </si>
  <si>
    <t>35665,575=35 665.575 [A] 
Celkové množství 35665.575000=35 665.575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</si>
  <si>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</si>
  <si>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POPLATKY ZA LIKVIDACI ODPADŮ NEKONTAMINOVANÝCH - 17 05 04  VYTĚŽENÉ ZEMINY A HORNINY -  II. TŘÍDA TĚŽITELNOSTI Včetně dopravy</t>
  </si>
  <si>
    <t>3008,979=3 008.979 [A] 
Celkové množství 3008.979000=3 008.979 [B]</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</si>
  <si>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</si>
  <si>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</si>
  <si>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</si>
  <si>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2198,7=2 198.700 [A] 
16,8=16.800 [B] 
Celkové množství 2215.500000=2 215.500 [C]</t>
  </si>
  <si>
    <t>POPLATKY ZA LIKVIDACI ODPADŮ NEKONTAMINOVANÝCH - 17 01 01  BETON Z DEMOLIC OBJEKTŮ, ZÁKLADŮ TV Včetně dopravy</t>
  </si>
  <si>
    <t>2991,111+20,2-2=3 009.311 [A] 
Celkové množství 3009.311000=3 009.311 [B]</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</si>
  <si>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</si>
  <si>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</si>
  <si>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01  DŘEVO PO STAVEBNÍM POUŽITÍ, Z DEMOLIC Včetně dopravy</t>
  </si>
  <si>
    <t>POPLATKY ZA LIKVIDACI ODPADŮ NEKONTAMINOVANÝCH - 17 01 01  ŽELEZNIČNÍ PRAŽCE BETONOVÉ Včetně dopravy</t>
  </si>
  <si>
    <t>847,570=847.570 [A] 
odstraněné námezníky 16*0,056=0.896 [B] 
Celkové množství 848.466000=848.466 [C]</t>
  </si>
  <si>
    <t>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</si>
  <si>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</si>
  <si>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</si>
  <si>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POPLATKY ZA LIKVIDACI ODPADŮ NEKONTAMINOVANÝCH - 16 02 14  ELEKTROŠROT (VYŘAZENÁ EL. ZAŘÍZENÍ A PŘÍSTR. - AL, CU A VZ. KOVY) Včetně dopravy</t>
  </si>
  <si>
    <t>15+9,4=24.400 [A] 
Celkové množství 24.400000=24.400 [B]</t>
  </si>
  <si>
    <t>POPLATKY ZA LIKVIDACI ODPADŮ NEKONTAMINOVANÝCH - 17 05 04  KAMENNÁ SUŤ Včetně dopravy</t>
  </si>
  <si>
    <t>1238,64=1 238.640 [A] 
Celkové množství 1238.640000=1 238.640 [B]</t>
  </si>
  <si>
    <t>POPLATKY ZA LIKVIDACI ODPADŮ NEKONTAMINOVANÝCH - 17 06 04  ZBYTKY IZOLAČNÍCH MATERIÁLŮ Včetně dopravy</t>
  </si>
  <si>
    <t>POPLATKY ZA LIKVIDACI ODPADŮ NEBEZPEČNÝCH - 17 05 07*  LOKÁLNĚ ZNEČIŠTĚNÝ ŠTĚRK A ZEMINA Z KOLEJIŠTĚ (VÝHYBKY) Včetně dopravy</t>
  </si>
  <si>
    <t>POPLATKY ZA LIKVIDACI ODPADŮ NEBEZPEČNÝCH - 17 02 04*  ŽELEZNIČNÍ PRAŽCE DŘEVĚNÉ Včetně dopravy</t>
  </si>
  <si>
    <t>POPLATKY ZA LIKVIDACI ODPADŮ NEBEZPEČNÝCH - 17 06 03*  IZOLAČNÍ MATERIÁLY OBSAHUJÍCÍ NEBEZPEČNÉ LÁTKY Včetně dopravy</t>
  </si>
  <si>
    <t>Likvidace  odpadu  uložením na  skládku Včetně dopravy</t>
  </si>
  <si>
    <t>Poplatek za uložení stavebního odpadu na recyklační skládce (skládkovné) směsného stavebního a demoličního kód odpadu 17 09 04 Včetně dopravy</t>
  </si>
  <si>
    <t>1486,041=1 486.041 [A] 
Celkové množství 1486.041000=1 486.041 [B]</t>
  </si>
  <si>
    <t>POPLATKY ZA LIKVIDACI ODPADŮ NEKONTAMINOVANÝCH - 17 04 11 zbytky kabelů nezahrnutých ve třídě 17 04 10 včetně dopravy</t>
  </si>
  <si>
    <t>0,080=0.080 [A] 
Celkové množství 0.080000=0.080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</si>
</sst>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styles" Target="styles.xml" /><Relationship Id="rId72" Type="http://schemas.openxmlformats.org/officeDocument/2006/relationships/sharedStrings" Target="sharedStrings.xml" /><Relationship Id="rId7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9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0+C10+C12+C21+C23+C26+C29+C31+C33+C35+C42+C50+C60+C78+C80+C89+C92+C94</f>
      </c>
    </row>
    <row r="7" spans="2:3" ht="12.75" customHeight="1">
      <c r="B7" s="8" t="s">
        <v>7</v>
      </c>
      <c s="10">
        <f>0+E10+E12+E21+E23+E26+E29+E31+E33+E35+E42+E50+E60+E78+E80+E89+E92+E94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15-01-11'!K8+'PS 15-01-11'!M8</f>
      </c>
      <c s="14">
        <f>C11*0.21</f>
      </c>
      <c s="14">
        <f>C11+D11</f>
      </c>
      <c s="13">
        <f>'PS 15-01-11'!T7</f>
      </c>
    </row>
    <row r="12" spans="1:6" ht="12.75">
      <c r="A12" s="11" t="s">
        <v>815</v>
      </c>
      <c s="12" t="s">
        <v>816</v>
      </c>
      <c s="14">
        <f>0+C13+C14+C15+C16+C17+C18+C19+C20</f>
      </c>
      <c s="14">
        <f>C12*0.21</f>
      </c>
      <c s="14">
        <f>0+E13+E14+E15+E16+E17+E18+E19+E20</f>
      </c>
      <c s="13">
        <f>0+F13+F14+F15+F16+F17+F18+F19+F20</f>
      </c>
    </row>
    <row r="13" spans="1:6" ht="12.75">
      <c r="A13" s="11" t="s">
        <v>817</v>
      </c>
      <c s="12" t="s">
        <v>818</v>
      </c>
      <c s="14">
        <f>'PS 15-02-11.01'!K8+'PS 15-02-11.01'!M8</f>
      </c>
      <c s="14">
        <f>C13*0.21</f>
      </c>
      <c s="14">
        <f>C13+D13</f>
      </c>
      <c s="13">
        <f>'PS 15-02-11.01'!T7</f>
      </c>
    </row>
    <row r="14" spans="1:6" ht="12.75">
      <c r="A14" s="11" t="s">
        <v>1103</v>
      </c>
      <c s="12" t="s">
        <v>1104</v>
      </c>
      <c s="14">
        <f>'PS 15-02-21'!K8+'PS 15-02-21'!M8</f>
      </c>
      <c s="14">
        <f>C14*0.21</f>
      </c>
      <c s="14">
        <f>C14+D14</f>
      </c>
      <c s="13">
        <f>'PS 15-02-21'!T7</f>
      </c>
    </row>
    <row r="15" spans="1:6" ht="12.75">
      <c r="A15" s="11" t="s">
        <v>1163</v>
      </c>
      <c s="12" t="s">
        <v>1164</v>
      </c>
      <c s="14">
        <f>'PS 15-02-31'!K8+'PS 15-02-31'!M8</f>
      </c>
      <c s="14">
        <f>C15*0.21</f>
      </c>
      <c s="14">
        <f>C15+D15</f>
      </c>
      <c s="13">
        <f>'PS 15-02-31'!T7</f>
      </c>
    </row>
    <row r="16" spans="1:6" ht="12.75">
      <c r="A16" s="11" t="s">
        <v>1261</v>
      </c>
      <c s="12" t="s">
        <v>1262</v>
      </c>
      <c s="14">
        <f>'PS 15-02-41'!K8+'PS 15-02-41'!M8</f>
      </c>
      <c s="14">
        <f>C16*0.21</f>
      </c>
      <c s="14">
        <f>C16+D16</f>
      </c>
      <c s="13">
        <f>'PS 15-02-41'!T7</f>
      </c>
    </row>
    <row r="17" spans="1:6" ht="12.75">
      <c r="A17" s="11" t="s">
        <v>1372</v>
      </c>
      <c s="12" t="s">
        <v>1373</v>
      </c>
      <c s="14">
        <f>'PS 15-02-71'!K8+'PS 15-02-71'!M8</f>
      </c>
      <c s="14">
        <f>C17*0.21</f>
      </c>
      <c s="14">
        <f>C17+D17</f>
      </c>
      <c s="13">
        <f>'PS 15-02-71'!T7</f>
      </c>
    </row>
    <row r="18" spans="1:6" ht="12.75">
      <c r="A18" s="11" t="s">
        <v>1464</v>
      </c>
      <c s="12" t="s">
        <v>1465</v>
      </c>
      <c s="14">
        <f>'PS 15-02-81'!K8+'PS 15-02-81'!M8</f>
      </c>
      <c s="14">
        <f>C18*0.21</f>
      </c>
      <c s="14">
        <f>C18+D18</f>
      </c>
      <c s="13">
        <f>'PS 15-02-81'!T7</f>
      </c>
    </row>
    <row r="19" spans="1:6" ht="12.75">
      <c r="A19" s="11" t="s">
        <v>1537</v>
      </c>
      <c s="12" t="s">
        <v>1538</v>
      </c>
      <c s="14">
        <f>'PS 15-02-91'!K8+'PS 15-02-91'!M8</f>
      </c>
      <c s="14">
        <f>C19*0.21</f>
      </c>
      <c s="14">
        <f>C19+D19</f>
      </c>
      <c s="13">
        <f>'PS 15-02-91'!T7</f>
      </c>
    </row>
    <row r="20" spans="1:6" ht="12.75">
      <c r="A20" s="11" t="s">
        <v>1633</v>
      </c>
      <c s="12" t="s">
        <v>1634</v>
      </c>
      <c s="14">
        <f>'PS 15-02-92'!K8+'PS 15-02-92'!M8</f>
      </c>
      <c s="14">
        <f>C20*0.21</f>
      </c>
      <c s="14">
        <f>C20+D20</f>
      </c>
      <c s="13">
        <f>'PS 15-02-92'!T7</f>
      </c>
    </row>
    <row r="21" spans="1:6" ht="12.75">
      <c r="A21" s="11" t="s">
        <v>1756</v>
      </c>
      <c s="12" t="s">
        <v>1757</v>
      </c>
      <c s="14">
        <f>0+C22</f>
      </c>
      <c s="14">
        <f>C21*0.21</f>
      </c>
      <c s="14">
        <f>0+E22</f>
      </c>
      <c s="13">
        <f>0+F22</f>
      </c>
    </row>
    <row r="22" spans="1:6" ht="12.75">
      <c r="A22" s="11" t="s">
        <v>1758</v>
      </c>
      <c s="12" t="s">
        <v>1759</v>
      </c>
      <c s="14">
        <f>'PS 15-03-71'!K8+'PS 15-03-71'!M8</f>
      </c>
      <c s="14">
        <f>C22*0.21</f>
      </c>
      <c s="14">
        <f>C22+D22</f>
      </c>
      <c s="13">
        <f>'PS 15-03-71'!T7</f>
      </c>
    </row>
    <row r="23" spans="1:6" ht="12.75">
      <c r="A23" s="11" t="s">
        <v>1825</v>
      </c>
      <c s="12" t="s">
        <v>1826</v>
      </c>
      <c s="14">
        <f>0+C24+C25</f>
      </c>
      <c s="14">
        <f>C23*0.21</f>
      </c>
      <c s="14">
        <f>0+E24+E25</f>
      </c>
      <c s="13">
        <f>0+F24+F25</f>
      </c>
    </row>
    <row r="24" spans="1:6" ht="12.75">
      <c r="A24" s="11" t="s">
        <v>1827</v>
      </c>
      <c s="12" t="s">
        <v>1828</v>
      </c>
      <c s="14">
        <f>'PS 15-04-11'!K8+'PS 15-04-11'!M8</f>
      </c>
      <c s="14">
        <f>C24*0.21</f>
      </c>
      <c s="14">
        <f>C24+D24</f>
      </c>
      <c s="13">
        <f>'PS 15-04-11'!T7</f>
      </c>
    </row>
    <row r="25" spans="1:6" ht="12.75">
      <c r="A25" s="11" t="s">
        <v>1851</v>
      </c>
      <c s="12" t="s">
        <v>1852</v>
      </c>
      <c s="14">
        <f>'PS 15-04-51'!K8+'PS 15-04-51'!M8</f>
      </c>
      <c s="14">
        <f>C25*0.21</f>
      </c>
      <c s="14">
        <f>C25+D25</f>
      </c>
      <c s="13">
        <f>'PS 15-04-51'!T7</f>
      </c>
    </row>
    <row r="26" spans="1:6" ht="12.75">
      <c r="A26" s="11" t="s">
        <v>1883</v>
      </c>
      <c s="12" t="s">
        <v>1884</v>
      </c>
      <c s="14">
        <f>0+C27+C28</f>
      </c>
      <c s="14">
        <f>C26*0.21</f>
      </c>
      <c s="14">
        <f>0+E27+E28</f>
      </c>
      <c s="13">
        <f>0+F27+F28</f>
      </c>
    </row>
    <row r="27" spans="1:6" ht="12.75">
      <c r="A27" s="11" t="s">
        <v>1885</v>
      </c>
      <c s="12" t="s">
        <v>1886</v>
      </c>
      <c s="14">
        <f>'SO 15-10-01'!K8+'SO 15-10-01'!M8</f>
      </c>
      <c s="14">
        <f>C27*0.21</f>
      </c>
      <c s="14">
        <f>C27+D27</f>
      </c>
      <c s="13">
        <f>'SO 15-10-01'!T7</f>
      </c>
    </row>
    <row r="28" spans="1:6" ht="12.75">
      <c r="A28" s="11" t="s">
        <v>2049</v>
      </c>
      <c s="12" t="s">
        <v>2050</v>
      </c>
      <c s="14">
        <f>'SO 15-14-01'!K8+'SO 15-14-01'!M8</f>
      </c>
      <c s="14">
        <f>C28*0.21</f>
      </c>
      <c s="14">
        <f>C28+D28</f>
      </c>
      <c s="13">
        <f>'SO 15-14-01'!T7</f>
      </c>
    </row>
    <row r="29" spans="1:6" ht="12.75">
      <c r="A29" s="11" t="s">
        <v>2067</v>
      </c>
      <c s="12" t="s">
        <v>2068</v>
      </c>
      <c s="14">
        <f>0+C30</f>
      </c>
      <c s="14">
        <f>C29*0.21</f>
      </c>
      <c s="14">
        <f>0+E30</f>
      </c>
      <c s="13">
        <f>0+F30</f>
      </c>
    </row>
    <row r="30" spans="1:6" ht="12.75">
      <c r="A30" s="11" t="s">
        <v>2069</v>
      </c>
      <c s="12" t="s">
        <v>2070</v>
      </c>
      <c s="14">
        <f>'SO 15-11-01'!K8+'SO 15-11-01'!M8</f>
      </c>
      <c s="14">
        <f>C30*0.21</f>
      </c>
      <c s="14">
        <f>C30+D30</f>
      </c>
      <c s="13">
        <f>'SO 15-11-01'!T7</f>
      </c>
    </row>
    <row r="31" spans="1:6" ht="12.75">
      <c r="A31" s="11" t="s">
        <v>2210</v>
      </c>
      <c s="12" t="s">
        <v>2211</v>
      </c>
      <c s="14">
        <f>0+C32</f>
      </c>
      <c s="14">
        <f>C31*0.21</f>
      </c>
      <c s="14">
        <f>0+E32</f>
      </c>
      <c s="13">
        <f>0+F32</f>
      </c>
    </row>
    <row r="32" spans="1:6" ht="12.75">
      <c r="A32" s="11" t="s">
        <v>2212</v>
      </c>
      <c s="12" t="s">
        <v>2211</v>
      </c>
      <c s="14">
        <f>'SO 15-12-01'!K8+'SO 15-12-01'!M8</f>
      </c>
      <c s="14">
        <f>C32*0.21</f>
      </c>
      <c s="14">
        <f>C32+D32</f>
      </c>
      <c s="13">
        <f>'SO 15-12-01'!T7</f>
      </c>
    </row>
    <row r="33" spans="1:6" ht="12.75">
      <c r="A33" s="11" t="s">
        <v>2270</v>
      </c>
      <c s="12" t="s">
        <v>2271</v>
      </c>
      <c s="14">
        <f>0+C34</f>
      </c>
      <c s="14">
        <f>C33*0.21</f>
      </c>
      <c s="14">
        <f>0+E34</f>
      </c>
      <c s="13">
        <f>0+F34</f>
      </c>
    </row>
    <row r="34" spans="1:6" ht="12.75">
      <c r="A34" s="11" t="s">
        <v>2272</v>
      </c>
      <c s="12" t="s">
        <v>2273</v>
      </c>
      <c s="14">
        <f>'SO 15-13-01'!K8+'SO 15-13-01'!M8</f>
      </c>
      <c s="14">
        <f>C34*0.21</f>
      </c>
      <c s="14">
        <f>C34+D34</f>
      </c>
      <c s="13">
        <f>'SO 15-13-01'!T7</f>
      </c>
    </row>
    <row r="35" spans="1:6" ht="12.75">
      <c r="A35" s="11" t="s">
        <v>2311</v>
      </c>
      <c s="12" t="s">
        <v>2312</v>
      </c>
      <c s="14">
        <f>0+C36+C37+C38+C39+C40+C41</f>
      </c>
      <c s="14">
        <f>C35*0.21</f>
      </c>
      <c s="14">
        <f>0+E36+E37+E38+E39+E40+E41</f>
      </c>
      <c s="13">
        <f>0+F36+F37+F38+F39+F40+F41</f>
      </c>
    </row>
    <row r="36" spans="1:6" ht="12.75">
      <c r="A36" s="11" t="s">
        <v>2313</v>
      </c>
      <c s="12" t="s">
        <v>2314</v>
      </c>
      <c s="14">
        <f>'SO 15-20-01'!K8+'SO 15-20-01'!M8</f>
      </c>
      <c s="14">
        <f>C36*0.21</f>
      </c>
      <c s="14">
        <f>C36+D36</f>
      </c>
      <c s="13">
        <f>'SO 15-20-01'!T7</f>
      </c>
    </row>
    <row r="37" spans="1:6" ht="12.75">
      <c r="A37" s="11" t="s">
        <v>2365</v>
      </c>
      <c s="12" t="s">
        <v>2366</v>
      </c>
      <c s="14">
        <f>'SO 15-20-02'!K8+'SO 15-20-02'!M8</f>
      </c>
      <c s="14">
        <f>C37*0.21</f>
      </c>
      <c s="14">
        <f>C37+D37</f>
      </c>
      <c s="13">
        <f>'SO 15-20-02'!T7</f>
      </c>
    </row>
    <row r="38" spans="1:6" ht="12.75">
      <c r="A38" s="11" t="s">
        <v>2507</v>
      </c>
      <c s="12" t="s">
        <v>2508</v>
      </c>
      <c s="14">
        <f>'SO 15-20-03'!K8+'SO 15-20-03'!M8</f>
      </c>
      <c s="14">
        <f>C38*0.21</f>
      </c>
      <c s="14">
        <f>C38+D38</f>
      </c>
      <c s="13">
        <f>'SO 15-20-03'!T7</f>
      </c>
    </row>
    <row r="39" spans="1:6" ht="12.75">
      <c r="A39" s="11" t="s">
        <v>2538</v>
      </c>
      <c s="12" t="s">
        <v>2539</v>
      </c>
      <c s="14">
        <f>'SO 15-20-04'!K8+'SO 15-20-04'!M8</f>
      </c>
      <c s="14">
        <f>C39*0.21</f>
      </c>
      <c s="14">
        <f>C39+D39</f>
      </c>
      <c s="13">
        <f>'SO 15-20-04'!T7</f>
      </c>
    </row>
    <row r="40" spans="1:6" ht="12.75">
      <c r="A40" s="11" t="s">
        <v>2759</v>
      </c>
      <c s="12" t="s">
        <v>2760</v>
      </c>
      <c s="14">
        <f>'SO 15-21-01'!K8+'SO 15-21-01'!M8</f>
      </c>
      <c s="14">
        <f>C40*0.21</f>
      </c>
      <c s="14">
        <f>C40+D40</f>
      </c>
      <c s="13">
        <f>'SO 15-21-01'!T7</f>
      </c>
    </row>
    <row r="41" spans="1:6" ht="12.75">
      <c r="A41" s="11" t="s">
        <v>2792</v>
      </c>
      <c s="12" t="s">
        <v>2793</v>
      </c>
      <c s="14">
        <f>'SO 15-23-01'!K8+'SO 15-23-01'!M8</f>
      </c>
      <c s="14">
        <f>C41*0.21</f>
      </c>
      <c s="14">
        <f>C41+D41</f>
      </c>
      <c s="13">
        <f>'SO 15-23-01'!T7</f>
      </c>
    </row>
    <row r="42" spans="1:6" ht="12.75">
      <c r="A42" s="11" t="s">
        <v>2873</v>
      </c>
      <c s="12" t="s">
        <v>2874</v>
      </c>
      <c s="14">
        <f>0+C43+C44+C45+C46+C47+C48+C49</f>
      </c>
      <c s="14">
        <f>C42*0.21</f>
      </c>
      <c s="14">
        <f>0+E43+E44+E45+E46+E47+E48+E49</f>
      </c>
      <c s="13">
        <f>0+F43+F44+F45+F46+F47+F48+F49</f>
      </c>
    </row>
    <row r="43" spans="1:6" ht="12.75">
      <c r="A43" s="11" t="s">
        <v>2875</v>
      </c>
      <c s="12" t="s">
        <v>2876</v>
      </c>
      <c s="14">
        <f>'SO 15-31-01'!K8+'SO 15-31-01'!M8</f>
      </c>
      <c s="14">
        <f>C43*0.21</f>
      </c>
      <c s="14">
        <f>C43+D43</f>
      </c>
      <c s="13">
        <f>'SO 15-31-01'!T7</f>
      </c>
    </row>
    <row r="44" spans="1:6" ht="12.75">
      <c r="A44" s="11" t="s">
        <v>2958</v>
      </c>
      <c s="12" t="s">
        <v>2959</v>
      </c>
      <c s="14">
        <f>'SO 15-31-02'!K8+'SO 15-31-02'!M8</f>
      </c>
      <c s="14">
        <f>C44*0.21</f>
      </c>
      <c s="14">
        <f>C44+D44</f>
      </c>
      <c s="13">
        <f>'SO 15-31-02'!T7</f>
      </c>
    </row>
    <row r="45" spans="1:6" ht="12.75">
      <c r="A45" s="11" t="s">
        <v>2992</v>
      </c>
      <c s="12" t="s">
        <v>2993</v>
      </c>
      <c s="14">
        <f>'SO 15-31-03'!K8+'SO 15-31-03'!M8</f>
      </c>
      <c s="14">
        <f>C45*0.21</f>
      </c>
      <c s="14">
        <f>C45+D45</f>
      </c>
      <c s="13">
        <f>'SO 15-31-03'!T7</f>
      </c>
    </row>
    <row r="46" spans="1:6" ht="12.75">
      <c r="A46" s="11" t="s">
        <v>3019</v>
      </c>
      <c s="12" t="s">
        <v>3020</v>
      </c>
      <c s="14">
        <f>'SO 15-31-04'!K8+'SO 15-31-04'!M8</f>
      </c>
      <c s="14">
        <f>C46*0.21</f>
      </c>
      <c s="14">
        <f>C46+D46</f>
      </c>
      <c s="13">
        <f>'SO 15-31-04'!T7</f>
      </c>
    </row>
    <row r="47" spans="1:6" ht="12.75">
      <c r="A47" s="11" t="s">
        <v>3081</v>
      </c>
      <c s="12" t="s">
        <v>3082</v>
      </c>
      <c s="14">
        <f>'SO 15-31-05'!K8+'SO 15-31-05'!M8</f>
      </c>
      <c s="14">
        <f>C47*0.21</f>
      </c>
      <c s="14">
        <f>C47+D47</f>
      </c>
      <c s="13">
        <f>'SO 15-31-05'!T7</f>
      </c>
    </row>
    <row r="48" spans="1:6" ht="25.5">
      <c r="A48" s="11" t="s">
        <v>3103</v>
      </c>
      <c s="12" t="s">
        <v>3104</v>
      </c>
      <c s="14">
        <f>'SO 15-32-01'!K8+'SO 15-32-01'!M8</f>
      </c>
      <c s="14">
        <f>C48*0.21</f>
      </c>
      <c s="14">
        <f>C48+D48</f>
      </c>
      <c s="13">
        <f>'SO 15-32-01'!T7</f>
      </c>
    </row>
    <row r="49" spans="1:6" ht="12.75">
      <c r="A49" s="11" t="s">
        <v>3147</v>
      </c>
      <c s="12" t="s">
        <v>3148</v>
      </c>
      <c s="14">
        <f>'SO 15-32-02'!K8+'SO 15-32-02'!M8</f>
      </c>
      <c s="14">
        <f>C49*0.21</f>
      </c>
      <c s="14">
        <f>C49+D49</f>
      </c>
      <c s="13">
        <f>'SO 15-32-02'!T7</f>
      </c>
    </row>
    <row r="50" spans="1:6" ht="12.75">
      <c r="A50" s="11" t="s">
        <v>3171</v>
      </c>
      <c s="12" t="s">
        <v>3172</v>
      </c>
      <c s="14">
        <f>0+C51+C52+C53+C54+C55+C56+C57+C58+C59</f>
      </c>
      <c s="14">
        <f>C50*0.21</f>
      </c>
      <c s="14">
        <f>0+E51+E52+E53+E54+E55+E56+E57+E58+E59</f>
      </c>
      <c s="13">
        <f>0+F51+F52+F53+F54+F55+F56+F57+F58+F59</f>
      </c>
    </row>
    <row r="51" spans="1:6" ht="12.75">
      <c r="A51" s="11" t="s">
        <v>3173</v>
      </c>
      <c s="12" t="s">
        <v>3174</v>
      </c>
      <c s="14">
        <f>'SO 15-52-01'!K8+'SO 15-52-01'!M8</f>
      </c>
      <c s="14">
        <f>C51*0.21</f>
      </c>
      <c s="14">
        <f>C51+D51</f>
      </c>
      <c s="13">
        <f>'SO 15-52-01'!T7</f>
      </c>
    </row>
    <row r="52" spans="1:6" ht="12.75">
      <c r="A52" s="11" t="s">
        <v>3206</v>
      </c>
      <c s="12" t="s">
        <v>3207</v>
      </c>
      <c s="14">
        <f>'SO 15-52-02'!K8+'SO 15-52-02'!M8</f>
      </c>
      <c s="14">
        <f>C52*0.21</f>
      </c>
      <c s="14">
        <f>C52+D52</f>
      </c>
      <c s="13">
        <f>'SO 15-52-02'!T7</f>
      </c>
    </row>
    <row r="53" spans="1:6" ht="12.75">
      <c r="A53" s="11" t="s">
        <v>3305</v>
      </c>
      <c s="12" t="s">
        <v>3306</v>
      </c>
      <c s="14">
        <f>'SO 15-52-03'!K8+'SO 15-52-03'!M8</f>
      </c>
      <c s="14">
        <f>C53*0.21</f>
      </c>
      <c s="14">
        <f>C53+D53</f>
      </c>
      <c s="13">
        <f>'SO 15-52-03'!T7</f>
      </c>
    </row>
    <row r="54" spans="1:6" ht="12.75">
      <c r="A54" s="11" t="s">
        <v>3342</v>
      </c>
      <c s="12" t="s">
        <v>3343</v>
      </c>
      <c s="14">
        <f>'SO 15-52-04'!K8+'SO 15-52-04'!M8</f>
      </c>
      <c s="14">
        <f>C54*0.21</f>
      </c>
      <c s="14">
        <f>C54+D54</f>
      </c>
      <c s="13">
        <f>'SO 15-52-04'!T7</f>
      </c>
    </row>
    <row r="55" spans="1:6" ht="12.75">
      <c r="A55" s="11" t="s">
        <v>3392</v>
      </c>
      <c s="12" t="s">
        <v>3393</v>
      </c>
      <c s="14">
        <f>'SO 15-52-05'!K8+'SO 15-52-05'!M8</f>
      </c>
      <c s="14">
        <f>C55*0.21</f>
      </c>
      <c s="14">
        <f>C55+D55</f>
      </c>
      <c s="13">
        <f>'SO 15-52-05'!T7</f>
      </c>
    </row>
    <row r="56" spans="1:6" ht="12.75">
      <c r="A56" s="11" t="s">
        <v>3429</v>
      </c>
      <c s="12" t="s">
        <v>3430</v>
      </c>
      <c s="14">
        <f>'SO 15-52-06'!K8+'SO 15-52-06'!M8</f>
      </c>
      <c s="14">
        <f>C56*0.21</f>
      </c>
      <c s="14">
        <f>C56+D56</f>
      </c>
      <c s="13">
        <f>'SO 15-52-06'!T7</f>
      </c>
    </row>
    <row r="57" spans="1:6" ht="12.75">
      <c r="A57" s="11" t="s">
        <v>3593</v>
      </c>
      <c s="12" t="s">
        <v>3594</v>
      </c>
      <c s="14">
        <f>'SO 15-52-07'!K8+'SO 15-52-07'!M8</f>
      </c>
      <c s="14">
        <f>C57*0.21</f>
      </c>
      <c s="14">
        <f>C57+D57</f>
      </c>
      <c s="13">
        <f>'SO 15-52-07'!T7</f>
      </c>
    </row>
    <row r="58" spans="1:6" ht="12.75">
      <c r="A58" s="11" t="s">
        <v>3671</v>
      </c>
      <c s="12" t="s">
        <v>3672</v>
      </c>
      <c s="14">
        <f>'SO 15-52-08'!K8+'SO 15-52-08'!M8</f>
      </c>
      <c s="14">
        <f>C58*0.21</f>
      </c>
      <c s="14">
        <f>C58+D58</f>
      </c>
      <c s="13">
        <f>'SO 15-52-08'!T7</f>
      </c>
    </row>
    <row r="59" spans="1:6" ht="12.75">
      <c r="A59" s="11" t="s">
        <v>3693</v>
      </c>
      <c s="12" t="s">
        <v>3694</v>
      </c>
      <c s="14">
        <f>'SO 15-52-09'!K8+'SO 15-52-09'!M8</f>
      </c>
      <c s="14">
        <f>C59*0.21</f>
      </c>
      <c s="14">
        <f>C59+D59</f>
      </c>
      <c s="13">
        <f>'SO 15-52-09'!T7</f>
      </c>
    </row>
    <row r="60" spans="1:6" ht="12.75">
      <c r="A60" s="11" t="s">
        <v>3711</v>
      </c>
      <c s="12" t="s">
        <v>3712</v>
      </c>
      <c s="14">
        <f>0+C61+C62+C63+C64+C65+C66+C67+C68+C69+C70+C71+C72+C73+C74+C75+C76+C77</f>
      </c>
      <c s="14">
        <f>C60*0.21</f>
      </c>
      <c s="14">
        <f>0+E61+E62+E63+E64+E65+E66+E67+E68+E69+E70+E71+E72+E73+E74+E75+E76+E77</f>
      </c>
      <c s="13">
        <f>0+F61+F62+F63+F64+F65+F66+F67+F68+F69+F70+F71+F72+F73+F74+F75+F76+F77</f>
      </c>
    </row>
    <row r="61" spans="1:6" ht="12.75">
      <c r="A61" s="11" t="s">
        <v>3713</v>
      </c>
      <c s="12" t="s">
        <v>3714</v>
      </c>
      <c s="14">
        <f>'SO 10-71-01.04'!K8+'SO 10-71-01.04'!M8</f>
      </c>
      <c s="14">
        <f>C61*0.21</f>
      </c>
      <c s="14">
        <f>C61+D61</f>
      </c>
      <c s="13">
        <f>'SO 10-71-01.04'!T7</f>
      </c>
    </row>
    <row r="62" spans="1:6" ht="12.75">
      <c r="A62" s="11" t="s">
        <v>3769</v>
      </c>
      <c s="12" t="s">
        <v>3770</v>
      </c>
      <c s="14">
        <f>'SO 15-71-01.01'!K8+'SO 15-71-01.01'!M8</f>
      </c>
      <c s="14">
        <f>C62*0.21</f>
      </c>
      <c s="14">
        <f>C62+D62</f>
      </c>
      <c s="13">
        <f>'SO 15-71-01.01'!T7</f>
      </c>
    </row>
    <row r="63" spans="1:6" ht="12.75">
      <c r="A63" s="11" t="s">
        <v>3894</v>
      </c>
      <c s="12" t="s">
        <v>3895</v>
      </c>
      <c s="14">
        <f>'SO 15-71-01.02'!K8+'SO 15-71-01.02'!M8</f>
      </c>
      <c s="14">
        <f>C63*0.21</f>
      </c>
      <c s="14">
        <f>C63+D63</f>
      </c>
      <c s="13">
        <f>'SO 15-71-01.02'!T7</f>
      </c>
    </row>
    <row r="64" spans="1:6" ht="12.75">
      <c r="A64" s="11" t="s">
        <v>4743</v>
      </c>
      <c s="12" t="s">
        <v>4744</v>
      </c>
      <c s="14">
        <f>'SO 15-71-01.03'!K8+'SO 15-71-01.03'!M8</f>
      </c>
      <c s="14">
        <f>C64*0.21</f>
      </c>
      <c s="14">
        <f>C64+D64</f>
      </c>
      <c s="13">
        <f>'SO 15-71-01.03'!T7</f>
      </c>
    </row>
    <row r="65" spans="1:6" ht="12.75">
      <c r="A65" s="11" t="s">
        <v>5297</v>
      </c>
      <c s="12" t="s">
        <v>5298</v>
      </c>
      <c s="14">
        <f>'SO 15-71-01.04'!K8+'SO 15-71-01.04'!M8</f>
      </c>
      <c s="14">
        <f>C65*0.21</f>
      </c>
      <c s="14">
        <f>C65+D65</f>
      </c>
      <c s="13">
        <f>'SO 15-71-01.04'!T7</f>
      </c>
    </row>
    <row r="66" spans="1:6" ht="12.75">
      <c r="A66" s="11" t="s">
        <v>5697</v>
      </c>
      <c s="12" t="s">
        <v>5698</v>
      </c>
      <c s="14">
        <f>'SO 15-71-01.05'!K8+'SO 15-71-01.05'!M8</f>
      </c>
      <c s="14">
        <f>C66*0.21</f>
      </c>
      <c s="14">
        <f>C66+D66</f>
      </c>
      <c s="13">
        <f>'SO 15-71-01.05'!T7</f>
      </c>
    </row>
    <row r="67" spans="1:6" ht="12.75">
      <c r="A67" s="11" t="s">
        <v>6068</v>
      </c>
      <c s="12" t="s">
        <v>6069</v>
      </c>
      <c s="14">
        <f>'SO 15-71-01.06'!K8+'SO 15-71-01.06'!M8</f>
      </c>
      <c s="14">
        <f>C67*0.21</f>
      </c>
      <c s="14">
        <f>C67+D67</f>
      </c>
      <c s="13">
        <f>'SO 15-71-01.06'!T7</f>
      </c>
    </row>
    <row r="68" spans="1:6" ht="12.75">
      <c r="A68" s="11" t="s">
        <v>6178</v>
      </c>
      <c s="12" t="s">
        <v>6179</v>
      </c>
      <c s="14">
        <f>'SO 15-71-01.07'!K8+'SO 15-71-01.07'!M8</f>
      </c>
      <c s="14">
        <f>C68*0.21</f>
      </c>
      <c s="14">
        <f>C68+D68</f>
      </c>
      <c s="13">
        <f>'SO 15-71-01.07'!T7</f>
      </c>
    </row>
    <row r="69" spans="1:6" ht="12.75">
      <c r="A69" s="11" t="s">
        <v>6446</v>
      </c>
      <c s="12" t="s">
        <v>6447</v>
      </c>
      <c s="14">
        <f>'SO 15-71-01.08'!K8+'SO 15-71-01.08'!M8</f>
      </c>
      <c s="14">
        <f>C69*0.21</f>
      </c>
      <c s="14">
        <f>C69+D69</f>
      </c>
      <c s="13">
        <f>'SO 15-71-01.08'!T7</f>
      </c>
    </row>
    <row r="70" spans="1:6" ht="12.75">
      <c r="A70" s="11" t="s">
        <v>6794</v>
      </c>
      <c s="12" t="s">
        <v>6795</v>
      </c>
      <c s="14">
        <f>'SO 15-71-01.09'!K8+'SO 15-71-01.09'!M8</f>
      </c>
      <c s="14">
        <f>C70*0.21</f>
      </c>
      <c s="14">
        <f>C70+D70</f>
      </c>
      <c s="13">
        <f>'SO 15-71-01.09'!T7</f>
      </c>
    </row>
    <row r="71" spans="1:6" ht="12.75">
      <c r="A71" s="11" t="s">
        <v>6892</v>
      </c>
      <c s="12" t="s">
        <v>6893</v>
      </c>
      <c s="14">
        <f>'SO 15-74-01'!K8+'SO 15-74-01'!M8</f>
      </c>
      <c s="14">
        <f>C71*0.21</f>
      </c>
      <c s="14">
        <f>C71+D71</f>
      </c>
      <c s="13">
        <f>'SO 15-74-01'!T7</f>
      </c>
    </row>
    <row r="72" spans="1:6" ht="12.75">
      <c r="A72" s="11" t="s">
        <v>7131</v>
      </c>
      <c s="12" t="s">
        <v>7132</v>
      </c>
      <c s="14">
        <f>'SO 15-77-01'!K8+'SO 15-77-01'!M8</f>
      </c>
      <c s="14">
        <f>C72*0.21</f>
      </c>
      <c s="14">
        <f>C72+D72</f>
      </c>
      <c s="13">
        <f>'SO 15-77-01'!T7</f>
      </c>
    </row>
    <row r="73" spans="1:6" ht="12.75">
      <c r="A73" s="11" t="s">
        <v>7218</v>
      </c>
      <c s="12" t="s">
        <v>7219</v>
      </c>
      <c s="14">
        <f>'SO 15-78-01'!K8+'SO 15-78-01'!M8</f>
      </c>
      <c s="14">
        <f>C73*0.21</f>
      </c>
      <c s="14">
        <f>C73+D73</f>
      </c>
      <c s="13">
        <f>'SO 15-78-01'!T7</f>
      </c>
    </row>
    <row r="74" spans="1:6" ht="12.75">
      <c r="A74" s="11" t="s">
        <v>7232</v>
      </c>
      <c s="12" t="s">
        <v>7233</v>
      </c>
      <c s="14">
        <f>'SO 15-78-02'!K8+'SO 15-78-02'!M8</f>
      </c>
      <c s="14">
        <f>C74*0.21</f>
      </c>
      <c s="14">
        <f>C74+D74</f>
      </c>
      <c s="13">
        <f>'SO 15-78-02'!T7</f>
      </c>
    </row>
    <row r="75" spans="1:6" ht="12.75">
      <c r="A75" s="11" t="s">
        <v>7255</v>
      </c>
      <c s="12" t="s">
        <v>7256</v>
      </c>
      <c s="14">
        <f>'SO 15-78-03'!K8+'SO 15-78-03'!M8</f>
      </c>
      <c s="14">
        <f>C75*0.21</f>
      </c>
      <c s="14">
        <f>C75+D75</f>
      </c>
      <c s="13">
        <f>'SO 15-78-03'!T7</f>
      </c>
    </row>
    <row r="76" spans="1:6" ht="12.75">
      <c r="A76" s="11" t="s">
        <v>7260</v>
      </c>
      <c s="12" t="s">
        <v>7261</v>
      </c>
      <c s="14">
        <f>'SO 15-78-04'!K8+'SO 15-78-04'!M8</f>
      </c>
      <c s="14">
        <f>C76*0.21</f>
      </c>
      <c s="14">
        <f>C76+D76</f>
      </c>
      <c s="13">
        <f>'SO 15-78-04'!T7</f>
      </c>
    </row>
    <row r="77" spans="1:6" ht="12.75">
      <c r="A77" s="11" t="s">
        <v>7283</v>
      </c>
      <c s="12" t="s">
        <v>7284</v>
      </c>
      <c s="14">
        <f>'SO 15-79-01'!K8+'SO 15-79-01'!M8</f>
      </c>
      <c s="14">
        <f>C77*0.21</f>
      </c>
      <c s="14">
        <f>C77+D77</f>
      </c>
      <c s="13">
        <f>'SO 15-79-01'!T7</f>
      </c>
    </row>
    <row r="78" spans="1:6" ht="12.75">
      <c r="A78" s="11" t="s">
        <v>7298</v>
      </c>
      <c s="12" t="s">
        <v>7299</v>
      </c>
      <c s="14">
        <f>0+C79</f>
      </c>
      <c s="14">
        <f>C78*0.21</f>
      </c>
      <c s="14">
        <f>0+E79</f>
      </c>
      <c s="13">
        <f>0+F79</f>
      </c>
    </row>
    <row r="79" spans="1:6" ht="12.75">
      <c r="A79" s="11" t="s">
        <v>7300</v>
      </c>
      <c s="12" t="s">
        <v>7301</v>
      </c>
      <c s="14">
        <f>'SO 15-84-01'!K8+'SO 15-84-01'!M8</f>
      </c>
      <c s="14">
        <f>C79*0.21</f>
      </c>
      <c s="14">
        <f>C79+D79</f>
      </c>
      <c s="13">
        <f>'SO 15-84-01'!T7</f>
      </c>
    </row>
    <row r="80" spans="1:6" ht="12.75">
      <c r="A80" s="11" t="s">
        <v>7389</v>
      </c>
      <c s="12" t="s">
        <v>7390</v>
      </c>
      <c s="14">
        <f>0+C81+C82+C83+C84+C85+C86+C87+C88</f>
      </c>
      <c s="14">
        <f>C80*0.21</f>
      </c>
      <c s="14">
        <f>0+E81+E82+E83+E84+E85+E86+E87+E88</f>
      </c>
      <c s="13">
        <f>0+F81+F82+F83+F84+F85+F86+F87+F88</f>
      </c>
    </row>
    <row r="81" spans="1:6" ht="12.75">
      <c r="A81" s="11" t="s">
        <v>7391</v>
      </c>
      <c s="12" t="s">
        <v>7392</v>
      </c>
      <c s="14">
        <f>'SO 15-30-01'!K8+'SO 15-30-01'!M8</f>
      </c>
      <c s="14">
        <f>C81*0.21</f>
      </c>
      <c s="14">
        <f>C81+D81</f>
      </c>
      <c s="13">
        <f>'SO 15-30-01'!T7</f>
      </c>
    </row>
    <row r="82" spans="1:6" ht="12.75">
      <c r="A82" s="11" t="s">
        <v>7428</v>
      </c>
      <c s="12" t="s">
        <v>7429</v>
      </c>
      <c s="14">
        <f>'SO 15-30-02'!K8+'SO 15-30-02'!M8</f>
      </c>
      <c s="14">
        <f>C82*0.21</f>
      </c>
      <c s="14">
        <f>C82+D82</f>
      </c>
      <c s="13">
        <f>'SO 15-30-02'!T7</f>
      </c>
    </row>
    <row r="83" spans="1:6" ht="12.75">
      <c r="A83" s="11" t="s">
        <v>7453</v>
      </c>
      <c s="12" t="s">
        <v>7454</v>
      </c>
      <c s="14">
        <f>'SO 15-86-01'!K8+'SO 15-86-01'!M8</f>
      </c>
      <c s="14">
        <f>C83*0.21</f>
      </c>
      <c s="14">
        <f>C83+D83</f>
      </c>
      <c s="13">
        <f>'SO 15-86-01'!T7</f>
      </c>
    </row>
    <row r="84" spans="1:6" ht="12.75">
      <c r="A84" s="11" t="s">
        <v>7526</v>
      </c>
      <c s="12" t="s">
        <v>7527</v>
      </c>
      <c s="14">
        <f>'SO 15-86-02'!K8+'SO 15-86-02'!M8</f>
      </c>
      <c s="14">
        <f>C84*0.21</f>
      </c>
      <c s="14">
        <f>C84+D84</f>
      </c>
      <c s="13">
        <f>'SO 15-86-02'!T7</f>
      </c>
    </row>
    <row r="85" spans="1:6" ht="12.75">
      <c r="A85" s="11" t="s">
        <v>7555</v>
      </c>
      <c s="12" t="s">
        <v>7556</v>
      </c>
      <c s="14">
        <f>'SO 15-86-03'!K8+'SO 15-86-03'!M8</f>
      </c>
      <c s="14">
        <f>C85*0.21</f>
      </c>
      <c s="14">
        <f>C85+D85</f>
      </c>
      <c s="13">
        <f>'SO 15-86-03'!T7</f>
      </c>
    </row>
    <row r="86" spans="1:6" ht="12.75">
      <c r="A86" s="11" t="s">
        <v>7571</v>
      </c>
      <c s="12" t="s">
        <v>7572</v>
      </c>
      <c s="14">
        <f>'SO 15-86-04'!K8+'SO 15-86-04'!M8</f>
      </c>
      <c s="14">
        <f>C86*0.21</f>
      </c>
      <c s="14">
        <f>C86+D86</f>
      </c>
      <c s="13">
        <f>'SO 15-86-04'!T7</f>
      </c>
    </row>
    <row r="87" spans="1:6" ht="12.75">
      <c r="A87" s="11" t="s">
        <v>7601</v>
      </c>
      <c s="12" t="s">
        <v>7602</v>
      </c>
      <c s="14">
        <f>'SO 15-86-05'!K8+'SO 15-86-05'!M8</f>
      </c>
      <c s="14">
        <f>C87*0.21</f>
      </c>
      <c s="14">
        <f>C87+D87</f>
      </c>
      <c s="13">
        <f>'SO 15-86-05'!T7</f>
      </c>
    </row>
    <row r="88" spans="1:6" ht="12.75">
      <c r="A88" s="11" t="s">
        <v>7622</v>
      </c>
      <c s="12" t="s">
        <v>7623</v>
      </c>
      <c s="14">
        <f>'SO 15-86-06'!K8+'SO 15-86-06'!M8</f>
      </c>
      <c s="14">
        <f>C88*0.21</f>
      </c>
      <c s="14">
        <f>C88+D88</f>
      </c>
      <c s="13">
        <f>'SO 15-86-06'!T7</f>
      </c>
    </row>
    <row r="89" spans="1:6" ht="12.75">
      <c r="A89" s="11" t="s">
        <v>7672</v>
      </c>
      <c s="12" t="s">
        <v>7673</v>
      </c>
      <c s="14">
        <f>0+C90+C91</f>
      </c>
      <c s="14">
        <f>C89*0.21</f>
      </c>
      <c s="14">
        <f>0+E90+E91</f>
      </c>
      <c s="13">
        <f>0+F90+F91</f>
      </c>
    </row>
    <row r="90" spans="1:6" ht="12.75">
      <c r="A90" s="11" t="s">
        <v>7674</v>
      </c>
      <c s="12" t="s">
        <v>7675</v>
      </c>
      <c s="14">
        <f>'SO 15-92-01'!K8+'SO 15-92-01'!M8</f>
      </c>
      <c s="14">
        <f>C90*0.21</f>
      </c>
      <c s="14">
        <f>C90+D90</f>
      </c>
      <c s="13">
        <f>'SO 15-92-01'!T7</f>
      </c>
    </row>
    <row r="91" spans="1:6" ht="12.75">
      <c r="A91" s="11" t="s">
        <v>7692</v>
      </c>
      <c s="12" t="s">
        <v>7693</v>
      </c>
      <c s="14">
        <f>'SO 15-96-01'!K8+'SO 15-96-01'!M8</f>
      </c>
      <c s="14">
        <f>C91*0.21</f>
      </c>
      <c s="14">
        <f>C91+D91</f>
      </c>
      <c s="13">
        <f>'SO 15-96-01'!T7</f>
      </c>
    </row>
    <row r="92" spans="1:6" ht="12.75">
      <c r="A92" s="11" t="s">
        <v>7755</v>
      </c>
      <c s="12" t="s">
        <v>7756</v>
      </c>
      <c s="14">
        <f>0+C93</f>
      </c>
      <c s="14">
        <f>C92*0.21</f>
      </c>
      <c s="14">
        <f>0+E93</f>
      </c>
      <c s="13">
        <f>0+F93</f>
      </c>
    </row>
    <row r="93" spans="1:6" ht="12.75">
      <c r="A93" s="11" t="s">
        <v>7757</v>
      </c>
      <c s="12" t="s">
        <v>7756</v>
      </c>
      <c s="14">
        <f>'SO 98-98'!K8+'SO 98-98'!M8</f>
      </c>
      <c s="14">
        <f>C93*0.21</f>
      </c>
      <c s="14">
        <f>C93+D93</f>
      </c>
      <c s="13">
        <f>'SO 98-98'!T7</f>
      </c>
    </row>
    <row r="94" spans="1:6" ht="12.75">
      <c r="A94" s="11" t="s">
        <v>7791</v>
      </c>
      <c s="12" t="s">
        <v>7792</v>
      </c>
      <c s="14">
        <f>0+C95</f>
      </c>
      <c s="14">
        <f>C94*0.21</f>
      </c>
      <c s="14">
        <f>0+E95</f>
      </c>
      <c s="13">
        <f>0+F95</f>
      </c>
    </row>
    <row r="95" spans="1:6" ht="12.75">
      <c r="A95" s="11" t="s">
        <v>7793</v>
      </c>
      <c s="12" t="s">
        <v>7792</v>
      </c>
      <c s="14">
        <f>'SO 90-90'!K8+'SO 90-90'!M8</f>
      </c>
      <c s="14">
        <f>C95*0.21</f>
      </c>
      <c s="14">
        <f>C95+D95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1635</v>
      </c>
      <c r="E8" s="30" t="s">
        <v>1634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49</v>
      </c>
      <c s="34" t="s">
        <v>4</v>
      </c>
      <c s="34" t="s">
        <v>464</v>
      </c>
      <c s="35" t="s">
        <v>5</v>
      </c>
      <c s="6" t="s">
        <v>465</v>
      </c>
      <c s="36" t="s">
        <v>75</v>
      </c>
      <c s="37">
        <v>120</v>
      </c>
      <c s="36">
        <v>0</v>
      </c>
      <c s="36">
        <f>ROUND(G10*H10,6)</f>
      </c>
      <c r="L10" s="38">
        <v>0</v>
      </c>
      <c s="32">
        <f>ROUND(ROUND(L10,2)*ROUND(G10,3),2)</f>
      </c>
      <c s="36" t="s">
        <v>55</v>
      </c>
      <c>
        <f>(M10*21)/100</f>
      </c>
      <c t="s">
        <v>27</v>
      </c>
    </row>
    <row r="11" spans="1:5" ht="12.75">
      <c r="A11" s="35" t="s">
        <v>56</v>
      </c>
      <c r="E11" s="39" t="s">
        <v>5</v>
      </c>
    </row>
    <row r="12" spans="1:5" ht="12.75">
      <c r="A12" s="35" t="s">
        <v>57</v>
      </c>
      <c r="E12" s="40" t="s">
        <v>1636</v>
      </c>
    </row>
    <row r="13" spans="1:5" ht="89.25">
      <c r="A13" t="s">
        <v>59</v>
      </c>
      <c r="E13" s="39" t="s">
        <v>466</v>
      </c>
    </row>
    <row r="14" spans="1:16" ht="25.5">
      <c r="A14" t="s">
        <v>49</v>
      </c>
      <c s="34" t="s">
        <v>27</v>
      </c>
      <c s="34" t="s">
        <v>1637</v>
      </c>
      <c s="35" t="s">
        <v>5</v>
      </c>
      <c s="6" t="s">
        <v>1638</v>
      </c>
      <c s="36" t="s">
        <v>90</v>
      </c>
      <c s="37">
        <v>16</v>
      </c>
      <c s="36">
        <v>0</v>
      </c>
      <c s="36">
        <f>ROUND(G14*H14,6)</f>
      </c>
      <c r="L14" s="38">
        <v>0</v>
      </c>
      <c s="32">
        <f>ROUND(ROUND(L14,2)*ROUND(G14,3),2)</f>
      </c>
      <c s="36" t="s">
        <v>55</v>
      </c>
      <c>
        <f>(M14*21)/100</f>
      </c>
      <c t="s">
        <v>27</v>
      </c>
    </row>
    <row r="15" spans="1:5" ht="12.75">
      <c r="A15" s="35" t="s">
        <v>56</v>
      </c>
      <c r="E15" s="39" t="s">
        <v>5</v>
      </c>
    </row>
    <row r="16" spans="1:5" ht="12.75">
      <c r="A16" s="35" t="s">
        <v>57</v>
      </c>
      <c r="E16" s="40" t="s">
        <v>1607</v>
      </c>
    </row>
    <row r="17" spans="1:5" ht="102">
      <c r="A17" t="s">
        <v>59</v>
      </c>
      <c r="E17" s="39" t="s">
        <v>1116</v>
      </c>
    </row>
    <row r="18" spans="1:16" ht="12.75">
      <c r="A18" t="s">
        <v>49</v>
      </c>
      <c s="34" t="s">
        <v>26</v>
      </c>
      <c s="34" t="s">
        <v>1639</v>
      </c>
      <c s="35" t="s">
        <v>5</v>
      </c>
      <c s="6" t="s">
        <v>774</v>
      </c>
      <c s="36" t="s">
        <v>90</v>
      </c>
      <c s="37">
        <v>1</v>
      </c>
      <c s="36">
        <v>0</v>
      </c>
      <c s="36">
        <f>ROUND(G18*H18,6)</f>
      </c>
      <c r="L18" s="38">
        <v>0</v>
      </c>
      <c s="32">
        <f>ROUND(ROUND(L18,2)*ROUND(G18,3),2)</f>
      </c>
      <c s="36" t="s">
        <v>55</v>
      </c>
      <c>
        <f>(M18*21)/100</f>
      </c>
      <c t="s">
        <v>27</v>
      </c>
    </row>
    <row r="19" spans="1:5" ht="12.75">
      <c r="A19" s="35" t="s">
        <v>56</v>
      </c>
      <c r="E19" s="39" t="s">
        <v>5</v>
      </c>
    </row>
    <row r="20" spans="1:5" ht="12.75">
      <c r="A20" s="35" t="s">
        <v>57</v>
      </c>
      <c r="E20" s="40" t="s">
        <v>899</v>
      </c>
    </row>
    <row r="21" spans="1:5" ht="89.25">
      <c r="A21" t="s">
        <v>59</v>
      </c>
      <c r="E21" s="39" t="s">
        <v>1640</v>
      </c>
    </row>
    <row r="22" spans="1:16" ht="12.75">
      <c r="A22" t="s">
        <v>49</v>
      </c>
      <c s="34" t="s">
        <v>72</v>
      </c>
      <c s="34" t="s">
        <v>1641</v>
      </c>
      <c s="35" t="s">
        <v>5</v>
      </c>
      <c s="6" t="s">
        <v>1642</v>
      </c>
      <c s="36" t="s">
        <v>171</v>
      </c>
      <c s="37">
        <v>0.2</v>
      </c>
      <c s="36">
        <v>0</v>
      </c>
      <c s="36">
        <f>ROUND(G22*H22,6)</f>
      </c>
      <c r="L22" s="38">
        <v>0</v>
      </c>
      <c s="32">
        <f>ROUND(ROUND(L22,2)*ROUND(G22,3),2)</f>
      </c>
      <c s="36" t="s">
        <v>55</v>
      </c>
      <c>
        <f>(M22*21)/100</f>
      </c>
      <c t="s">
        <v>27</v>
      </c>
    </row>
    <row r="23" spans="1:5" ht="12.75">
      <c r="A23" s="35" t="s">
        <v>56</v>
      </c>
      <c r="E23" s="39" t="s">
        <v>5</v>
      </c>
    </row>
    <row r="24" spans="1:5" ht="12.75">
      <c r="A24" s="35" t="s">
        <v>57</v>
      </c>
      <c r="E24" s="40" t="s">
        <v>1643</v>
      </c>
    </row>
    <row r="25" spans="1:5" ht="102">
      <c r="A25" t="s">
        <v>59</v>
      </c>
      <c r="E25" s="39" t="s">
        <v>1123</v>
      </c>
    </row>
    <row r="26" spans="1:16" ht="12.75">
      <c r="A26" t="s">
        <v>49</v>
      </c>
      <c s="34" t="s">
        <v>77</v>
      </c>
      <c s="34" t="s">
        <v>1644</v>
      </c>
      <c s="35" t="s">
        <v>5</v>
      </c>
      <c s="6" t="s">
        <v>1645</v>
      </c>
      <c s="36" t="s">
        <v>171</v>
      </c>
      <c s="37">
        <v>0.2</v>
      </c>
      <c s="36">
        <v>0</v>
      </c>
      <c s="36">
        <f>ROUND(G26*H26,6)</f>
      </c>
      <c r="L26" s="38">
        <v>0</v>
      </c>
      <c s="32">
        <f>ROUND(ROUND(L26,2)*ROUND(G26,3),2)</f>
      </c>
      <c s="36" t="s">
        <v>55</v>
      </c>
      <c>
        <f>(M26*21)/100</f>
      </c>
      <c t="s">
        <v>27</v>
      </c>
    </row>
    <row r="27" spans="1:5" ht="12.75">
      <c r="A27" s="35" t="s">
        <v>56</v>
      </c>
      <c r="E27" s="39" t="s">
        <v>5</v>
      </c>
    </row>
    <row r="28" spans="1:5" ht="12.75">
      <c r="A28" s="35" t="s">
        <v>57</v>
      </c>
      <c r="E28" s="40" t="s">
        <v>1643</v>
      </c>
    </row>
    <row r="29" spans="1:5" ht="102">
      <c r="A29" t="s">
        <v>59</v>
      </c>
      <c r="E29" s="39" t="s">
        <v>1126</v>
      </c>
    </row>
    <row r="30" spans="1:16" ht="12.75">
      <c r="A30" t="s">
        <v>49</v>
      </c>
      <c s="34" t="s">
        <v>82</v>
      </c>
      <c s="34" t="s">
        <v>1646</v>
      </c>
      <c s="35" t="s">
        <v>5</v>
      </c>
      <c s="6" t="s">
        <v>1647</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65.75">
      <c r="A33" t="s">
        <v>59</v>
      </c>
      <c r="E33" s="39" t="s">
        <v>1648</v>
      </c>
    </row>
    <row r="34" spans="1:16" ht="12.75">
      <c r="A34" t="s">
        <v>49</v>
      </c>
      <c s="34" t="s">
        <v>87</v>
      </c>
      <c s="34" t="s">
        <v>1649</v>
      </c>
      <c s="35" t="s">
        <v>5</v>
      </c>
      <c s="6" t="s">
        <v>1650</v>
      </c>
      <c s="36" t="s">
        <v>90</v>
      </c>
      <c s="37">
        <v>5</v>
      </c>
      <c s="36">
        <v>0</v>
      </c>
      <c s="36">
        <f>ROUND(G34*H34,6)</f>
      </c>
      <c r="L34" s="38">
        <v>0</v>
      </c>
      <c s="32">
        <f>ROUND(ROUND(L34,2)*ROUND(G34,3),2)</f>
      </c>
      <c s="36" t="s">
        <v>55</v>
      </c>
      <c>
        <f>(M34*21)/100</f>
      </c>
      <c t="s">
        <v>27</v>
      </c>
    </row>
    <row r="35" spans="1:5" ht="12.75">
      <c r="A35" s="35" t="s">
        <v>56</v>
      </c>
      <c r="E35" s="39" t="s">
        <v>5</v>
      </c>
    </row>
    <row r="36" spans="1:5" ht="12.75">
      <c r="A36" s="35" t="s">
        <v>57</v>
      </c>
      <c r="E36" s="40" t="s">
        <v>980</v>
      </c>
    </row>
    <row r="37" spans="1:5" ht="140.25">
      <c r="A37" t="s">
        <v>59</v>
      </c>
      <c r="E37" s="39" t="s">
        <v>1651</v>
      </c>
    </row>
    <row r="38" spans="1:16" ht="12.75">
      <c r="A38" t="s">
        <v>49</v>
      </c>
      <c s="34" t="s">
        <v>108</v>
      </c>
      <c s="34" t="s">
        <v>1652</v>
      </c>
      <c s="35" t="s">
        <v>5</v>
      </c>
      <c s="6" t="s">
        <v>1653</v>
      </c>
      <c s="36" t="s">
        <v>90</v>
      </c>
      <c s="37">
        <v>5</v>
      </c>
      <c s="36">
        <v>0</v>
      </c>
      <c s="36">
        <f>ROUND(G38*H38,6)</f>
      </c>
      <c r="L38" s="38">
        <v>0</v>
      </c>
      <c s="32">
        <f>ROUND(ROUND(L38,2)*ROUND(G38,3),2)</f>
      </c>
      <c s="36" t="s">
        <v>55</v>
      </c>
      <c>
        <f>(M38*21)/100</f>
      </c>
      <c t="s">
        <v>27</v>
      </c>
    </row>
    <row r="39" spans="1:5" ht="12.75">
      <c r="A39" s="35" t="s">
        <v>56</v>
      </c>
      <c r="E39" s="39" t="s">
        <v>5</v>
      </c>
    </row>
    <row r="40" spans="1:5" ht="12.75">
      <c r="A40" s="35" t="s">
        <v>57</v>
      </c>
      <c r="E40" s="40" t="s">
        <v>980</v>
      </c>
    </row>
    <row r="41" spans="1:5" ht="127.5">
      <c r="A41" t="s">
        <v>59</v>
      </c>
      <c r="E41" s="39" t="s">
        <v>1654</v>
      </c>
    </row>
    <row r="42" spans="1:16" ht="12.75">
      <c r="A42" t="s">
        <v>49</v>
      </c>
      <c s="34" t="s">
        <v>116</v>
      </c>
      <c s="34" t="s">
        <v>1655</v>
      </c>
      <c s="35" t="s">
        <v>5</v>
      </c>
      <c s="6" t="s">
        <v>1656</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65.75">
      <c r="A45" t="s">
        <v>59</v>
      </c>
      <c r="E45" s="39" t="s">
        <v>1657</v>
      </c>
    </row>
    <row r="46" spans="1:16" ht="12.75">
      <c r="A46" t="s">
        <v>49</v>
      </c>
      <c s="34" t="s">
        <v>120</v>
      </c>
      <c s="34" t="s">
        <v>1658</v>
      </c>
      <c s="35" t="s">
        <v>5</v>
      </c>
      <c s="6" t="s">
        <v>1659</v>
      </c>
      <c s="36" t="s">
        <v>90</v>
      </c>
      <c s="37">
        <v>3</v>
      </c>
      <c s="36">
        <v>0</v>
      </c>
      <c s="36">
        <f>ROUND(G46*H46,6)</f>
      </c>
      <c r="L46" s="38">
        <v>0</v>
      </c>
      <c s="32">
        <f>ROUND(ROUND(L46,2)*ROUND(G46,3),2)</f>
      </c>
      <c s="36" t="s">
        <v>55</v>
      </c>
      <c>
        <f>(M46*21)/100</f>
      </c>
      <c t="s">
        <v>27</v>
      </c>
    </row>
    <row r="47" spans="1:5" ht="12.75">
      <c r="A47" s="35" t="s">
        <v>56</v>
      </c>
      <c r="E47" s="39" t="s">
        <v>5</v>
      </c>
    </row>
    <row r="48" spans="1:5" ht="12.75">
      <c r="A48" s="35" t="s">
        <v>57</v>
      </c>
      <c r="E48" s="40" t="s">
        <v>1210</v>
      </c>
    </row>
    <row r="49" spans="1:5" ht="153">
      <c r="A49" t="s">
        <v>59</v>
      </c>
      <c r="E49" s="39" t="s">
        <v>1660</v>
      </c>
    </row>
    <row r="50" spans="1:16" ht="12.75">
      <c r="A50" t="s">
        <v>49</v>
      </c>
      <c s="34" t="s">
        <v>124</v>
      </c>
      <c s="34" t="s">
        <v>1661</v>
      </c>
      <c s="35" t="s">
        <v>5</v>
      </c>
      <c s="6" t="s">
        <v>1662</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53">
      <c r="A53" t="s">
        <v>59</v>
      </c>
      <c r="E53" s="39" t="s">
        <v>1663</v>
      </c>
    </row>
    <row r="54" spans="1:16" ht="12.75">
      <c r="A54" t="s">
        <v>49</v>
      </c>
      <c s="34" t="s">
        <v>128</v>
      </c>
      <c s="34" t="s">
        <v>1664</v>
      </c>
      <c s="35" t="s">
        <v>5</v>
      </c>
      <c s="6" t="s">
        <v>1665</v>
      </c>
      <c s="36" t="s">
        <v>90</v>
      </c>
      <c s="37">
        <v>1</v>
      </c>
      <c s="36">
        <v>0</v>
      </c>
      <c s="36">
        <f>ROUND(G54*H54,6)</f>
      </c>
      <c r="L54" s="38">
        <v>0</v>
      </c>
      <c s="32">
        <f>ROUND(ROUND(L54,2)*ROUND(G54,3),2)</f>
      </c>
      <c s="36" t="s">
        <v>55</v>
      </c>
      <c>
        <f>(M54*21)/100</f>
      </c>
      <c t="s">
        <v>27</v>
      </c>
    </row>
    <row r="55" spans="1:5" ht="12.75">
      <c r="A55" s="35" t="s">
        <v>56</v>
      </c>
      <c r="E55" s="39" t="s">
        <v>5</v>
      </c>
    </row>
    <row r="56" spans="1:5" ht="12.75">
      <c r="A56" s="35" t="s">
        <v>57</v>
      </c>
      <c r="E56" s="40" t="s">
        <v>899</v>
      </c>
    </row>
    <row r="57" spans="1:5" ht="140.25">
      <c r="A57" t="s">
        <v>59</v>
      </c>
      <c r="E57" s="39" t="s">
        <v>1666</v>
      </c>
    </row>
    <row r="58" spans="1:16" ht="12.75">
      <c r="A58" t="s">
        <v>49</v>
      </c>
      <c s="34" t="s">
        <v>131</v>
      </c>
      <c s="34" t="s">
        <v>1667</v>
      </c>
      <c s="35" t="s">
        <v>5</v>
      </c>
      <c s="6" t="s">
        <v>1668</v>
      </c>
      <c s="36" t="s">
        <v>90</v>
      </c>
      <c s="37">
        <v>1</v>
      </c>
      <c s="36">
        <v>0</v>
      </c>
      <c s="36">
        <f>ROUND(G58*H58,6)</f>
      </c>
      <c r="L58" s="38">
        <v>0</v>
      </c>
      <c s="32">
        <f>ROUND(ROUND(L58,2)*ROUND(G58,3),2)</f>
      </c>
      <c s="36" t="s">
        <v>55</v>
      </c>
      <c>
        <f>(M58*21)/100</f>
      </c>
      <c t="s">
        <v>27</v>
      </c>
    </row>
    <row r="59" spans="1:5" ht="12.75">
      <c r="A59" s="35" t="s">
        <v>56</v>
      </c>
      <c r="E59" s="39" t="s">
        <v>5</v>
      </c>
    </row>
    <row r="60" spans="1:5" ht="12.75">
      <c r="A60" s="35" t="s">
        <v>57</v>
      </c>
      <c r="E60" s="40" t="s">
        <v>899</v>
      </c>
    </row>
    <row r="61" spans="1:5" ht="140.25">
      <c r="A61" t="s">
        <v>59</v>
      </c>
      <c r="E61" s="39" t="s">
        <v>1669</v>
      </c>
    </row>
    <row r="62" spans="1:16" ht="12.75">
      <c r="A62" t="s">
        <v>49</v>
      </c>
      <c s="34" t="s">
        <v>135</v>
      </c>
      <c s="34" t="s">
        <v>1670</v>
      </c>
      <c s="35" t="s">
        <v>5</v>
      </c>
      <c s="6" t="s">
        <v>1671</v>
      </c>
      <c s="36" t="s">
        <v>90</v>
      </c>
      <c s="37">
        <v>1</v>
      </c>
      <c s="36">
        <v>0</v>
      </c>
      <c s="36">
        <f>ROUND(G62*H62,6)</f>
      </c>
      <c r="L62" s="38">
        <v>0</v>
      </c>
      <c s="32">
        <f>ROUND(ROUND(L62,2)*ROUND(G62,3),2)</f>
      </c>
      <c s="36" t="s">
        <v>55</v>
      </c>
      <c>
        <f>(M62*21)/100</f>
      </c>
      <c t="s">
        <v>27</v>
      </c>
    </row>
    <row r="63" spans="1:5" ht="12.75">
      <c r="A63" s="35" t="s">
        <v>56</v>
      </c>
      <c r="E63" s="39" t="s">
        <v>5</v>
      </c>
    </row>
    <row r="64" spans="1:5" ht="12.75">
      <c r="A64" s="35" t="s">
        <v>57</v>
      </c>
      <c r="E64" s="40" t="s">
        <v>899</v>
      </c>
    </row>
    <row r="65" spans="1:5" ht="153">
      <c r="A65" t="s">
        <v>59</v>
      </c>
      <c r="E65" s="39" t="s">
        <v>1672</v>
      </c>
    </row>
    <row r="66" spans="1:16" ht="12.75">
      <c r="A66" t="s">
        <v>49</v>
      </c>
      <c s="34" t="s">
        <v>139</v>
      </c>
      <c s="34" t="s">
        <v>1673</v>
      </c>
      <c s="35" t="s">
        <v>5</v>
      </c>
      <c s="6" t="s">
        <v>1674</v>
      </c>
      <c s="36" t="s">
        <v>90</v>
      </c>
      <c s="37">
        <v>2</v>
      </c>
      <c s="36">
        <v>0</v>
      </c>
      <c s="36">
        <f>ROUND(G66*H66,6)</f>
      </c>
      <c r="L66" s="38">
        <v>0</v>
      </c>
      <c s="32">
        <f>ROUND(ROUND(L66,2)*ROUND(G66,3),2)</f>
      </c>
      <c s="36" t="s">
        <v>55</v>
      </c>
      <c>
        <f>(M66*21)/100</f>
      </c>
      <c t="s">
        <v>27</v>
      </c>
    </row>
    <row r="67" spans="1:5" ht="12.75">
      <c r="A67" s="35" t="s">
        <v>56</v>
      </c>
      <c r="E67" s="39" t="s">
        <v>5</v>
      </c>
    </row>
    <row r="68" spans="1:5" ht="12.75">
      <c r="A68" s="35" t="s">
        <v>57</v>
      </c>
      <c r="E68" s="40" t="s">
        <v>895</v>
      </c>
    </row>
    <row r="69" spans="1:5" ht="153">
      <c r="A69" t="s">
        <v>59</v>
      </c>
      <c r="E69" s="39" t="s">
        <v>1675</v>
      </c>
    </row>
    <row r="70" spans="1:16" ht="12.75">
      <c r="A70" t="s">
        <v>49</v>
      </c>
      <c s="34" t="s">
        <v>143</v>
      </c>
      <c s="34" t="s">
        <v>1676</v>
      </c>
      <c s="35" t="s">
        <v>5</v>
      </c>
      <c s="6" t="s">
        <v>1677</v>
      </c>
      <c s="36" t="s">
        <v>90</v>
      </c>
      <c s="37">
        <v>1</v>
      </c>
      <c s="36">
        <v>0</v>
      </c>
      <c s="36">
        <f>ROUND(G70*H70,6)</f>
      </c>
      <c r="L70" s="38">
        <v>0</v>
      </c>
      <c s="32">
        <f>ROUND(ROUND(L70,2)*ROUND(G70,3),2)</f>
      </c>
      <c s="36" t="s">
        <v>55</v>
      </c>
      <c>
        <f>(M70*21)/100</f>
      </c>
      <c t="s">
        <v>27</v>
      </c>
    </row>
    <row r="71" spans="1:5" ht="12.75">
      <c r="A71" s="35" t="s">
        <v>56</v>
      </c>
      <c r="E71" s="39" t="s">
        <v>5</v>
      </c>
    </row>
    <row r="72" spans="1:5" ht="12.75">
      <c r="A72" s="35" t="s">
        <v>57</v>
      </c>
      <c r="E72" s="40" t="s">
        <v>899</v>
      </c>
    </row>
    <row r="73" spans="1:5" ht="153">
      <c r="A73" t="s">
        <v>59</v>
      </c>
      <c r="E73" s="39" t="s">
        <v>1678</v>
      </c>
    </row>
    <row r="74" spans="1:16" ht="12.75">
      <c r="A74" t="s">
        <v>49</v>
      </c>
      <c s="34" t="s">
        <v>147</v>
      </c>
      <c s="34" t="s">
        <v>1679</v>
      </c>
      <c s="35" t="s">
        <v>5</v>
      </c>
      <c s="6" t="s">
        <v>1680</v>
      </c>
      <c s="36" t="s">
        <v>90</v>
      </c>
      <c s="37">
        <v>1</v>
      </c>
      <c s="36">
        <v>0</v>
      </c>
      <c s="36">
        <f>ROUND(G74*H74,6)</f>
      </c>
      <c r="L74" s="38">
        <v>0</v>
      </c>
      <c s="32">
        <f>ROUND(ROUND(L74,2)*ROUND(G74,3),2)</f>
      </c>
      <c s="36" t="s">
        <v>55</v>
      </c>
      <c>
        <f>(M74*21)/100</f>
      </c>
      <c t="s">
        <v>27</v>
      </c>
    </row>
    <row r="75" spans="1:5" ht="12.75">
      <c r="A75" s="35" t="s">
        <v>56</v>
      </c>
      <c r="E75" s="39" t="s">
        <v>5</v>
      </c>
    </row>
    <row r="76" spans="1:5" ht="12.75">
      <c r="A76" s="35" t="s">
        <v>57</v>
      </c>
      <c r="E76" s="40" t="s">
        <v>899</v>
      </c>
    </row>
    <row r="77" spans="1:5" ht="153">
      <c r="A77" t="s">
        <v>59</v>
      </c>
      <c r="E77" s="39" t="s">
        <v>1681</v>
      </c>
    </row>
    <row r="78" spans="1:16" ht="12.75">
      <c r="A78" t="s">
        <v>49</v>
      </c>
      <c s="34" t="s">
        <v>151</v>
      </c>
      <c s="34" t="s">
        <v>1682</v>
      </c>
      <c s="35" t="s">
        <v>5</v>
      </c>
      <c s="6" t="s">
        <v>1683</v>
      </c>
      <c s="36" t="s">
        <v>90</v>
      </c>
      <c s="37">
        <v>7</v>
      </c>
      <c s="36">
        <v>0</v>
      </c>
      <c s="36">
        <f>ROUND(G78*H78,6)</f>
      </c>
      <c r="L78" s="38">
        <v>0</v>
      </c>
      <c s="32">
        <f>ROUND(ROUND(L78,2)*ROUND(G78,3),2)</f>
      </c>
      <c s="36" t="s">
        <v>55</v>
      </c>
      <c>
        <f>(M78*21)/100</f>
      </c>
      <c t="s">
        <v>27</v>
      </c>
    </row>
    <row r="79" spans="1:5" ht="12.75">
      <c r="A79" s="35" t="s">
        <v>56</v>
      </c>
      <c r="E79" s="39" t="s">
        <v>5</v>
      </c>
    </row>
    <row r="80" spans="1:5" ht="12.75">
      <c r="A80" s="35" t="s">
        <v>57</v>
      </c>
      <c r="E80" s="40" t="s">
        <v>1017</v>
      </c>
    </row>
    <row r="81" spans="1:5" ht="153">
      <c r="A81" t="s">
        <v>59</v>
      </c>
      <c r="E81" s="39" t="s">
        <v>1684</v>
      </c>
    </row>
    <row r="82" spans="1:16" ht="12.75">
      <c r="A82" t="s">
        <v>49</v>
      </c>
      <c s="34" t="s">
        <v>155</v>
      </c>
      <c s="34" t="s">
        <v>1685</v>
      </c>
      <c s="35" t="s">
        <v>5</v>
      </c>
      <c s="6" t="s">
        <v>1686</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53">
      <c r="A85" t="s">
        <v>59</v>
      </c>
      <c r="E85" s="39" t="s">
        <v>1687</v>
      </c>
    </row>
    <row r="86" spans="1:16" ht="12.75">
      <c r="A86" t="s">
        <v>49</v>
      </c>
      <c s="34" t="s">
        <v>158</v>
      </c>
      <c s="34" t="s">
        <v>1688</v>
      </c>
      <c s="35" t="s">
        <v>5</v>
      </c>
      <c s="6" t="s">
        <v>1689</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53">
      <c r="A89" t="s">
        <v>59</v>
      </c>
      <c r="E89" s="39" t="s">
        <v>1690</v>
      </c>
    </row>
    <row r="90" spans="1:16" ht="12.75">
      <c r="A90" t="s">
        <v>49</v>
      </c>
      <c s="34" t="s">
        <v>164</v>
      </c>
      <c s="34" t="s">
        <v>1691</v>
      </c>
      <c s="35" t="s">
        <v>5</v>
      </c>
      <c s="6" t="s">
        <v>1692</v>
      </c>
      <c s="36" t="s">
        <v>90</v>
      </c>
      <c s="37">
        <v>2</v>
      </c>
      <c s="36">
        <v>0</v>
      </c>
      <c s="36">
        <f>ROUND(G90*H90,6)</f>
      </c>
      <c r="L90" s="38">
        <v>0</v>
      </c>
      <c s="32">
        <f>ROUND(ROUND(L90,2)*ROUND(G90,3),2)</f>
      </c>
      <c s="36" t="s">
        <v>55</v>
      </c>
      <c>
        <f>(M90*21)/100</f>
      </c>
      <c t="s">
        <v>27</v>
      </c>
    </row>
    <row r="91" spans="1:5" ht="12.75">
      <c r="A91" s="35" t="s">
        <v>56</v>
      </c>
      <c r="E91" s="39" t="s">
        <v>5</v>
      </c>
    </row>
    <row r="92" spans="1:5" ht="12.75">
      <c r="A92" s="35" t="s">
        <v>57</v>
      </c>
      <c r="E92" s="40" t="s">
        <v>895</v>
      </c>
    </row>
    <row r="93" spans="1:5" ht="140.25">
      <c r="A93" t="s">
        <v>59</v>
      </c>
      <c r="E93" s="39" t="s">
        <v>1693</v>
      </c>
    </row>
    <row r="94" spans="1:16" ht="12.75">
      <c r="A94" t="s">
        <v>49</v>
      </c>
      <c s="34" t="s">
        <v>168</v>
      </c>
      <c s="34" t="s">
        <v>1694</v>
      </c>
      <c s="35" t="s">
        <v>5</v>
      </c>
      <c s="6" t="s">
        <v>1695</v>
      </c>
      <c s="36" t="s">
        <v>90</v>
      </c>
      <c s="37">
        <v>5</v>
      </c>
      <c s="36">
        <v>0</v>
      </c>
      <c s="36">
        <f>ROUND(G94*H94,6)</f>
      </c>
      <c r="L94" s="38">
        <v>0</v>
      </c>
      <c s="32">
        <f>ROUND(ROUND(L94,2)*ROUND(G94,3),2)</f>
      </c>
      <c s="36" t="s">
        <v>55</v>
      </c>
      <c>
        <f>(M94*21)/100</f>
      </c>
      <c t="s">
        <v>27</v>
      </c>
    </row>
    <row r="95" spans="1:5" ht="12.75">
      <c r="A95" s="35" t="s">
        <v>56</v>
      </c>
      <c r="E95" s="39" t="s">
        <v>5</v>
      </c>
    </row>
    <row r="96" spans="1:5" ht="12.75">
      <c r="A96" s="35" t="s">
        <v>57</v>
      </c>
      <c r="E96" s="40" t="s">
        <v>980</v>
      </c>
    </row>
    <row r="97" spans="1:5" ht="153">
      <c r="A97" t="s">
        <v>59</v>
      </c>
      <c r="E97" s="39" t="s">
        <v>1696</v>
      </c>
    </row>
    <row r="98" spans="1:16" ht="12.75">
      <c r="A98" t="s">
        <v>49</v>
      </c>
      <c s="34" t="s">
        <v>173</v>
      </c>
      <c s="34" t="s">
        <v>1697</v>
      </c>
      <c s="35" t="s">
        <v>5</v>
      </c>
      <c s="6" t="s">
        <v>1698</v>
      </c>
      <c s="36" t="s">
        <v>90</v>
      </c>
      <c s="37">
        <v>3</v>
      </c>
      <c s="36">
        <v>0</v>
      </c>
      <c s="36">
        <f>ROUND(G98*H98,6)</f>
      </c>
      <c r="L98" s="38">
        <v>0</v>
      </c>
      <c s="32">
        <f>ROUND(ROUND(L98,2)*ROUND(G98,3),2)</f>
      </c>
      <c s="36" t="s">
        <v>55</v>
      </c>
      <c>
        <f>(M98*21)/100</f>
      </c>
      <c t="s">
        <v>27</v>
      </c>
    </row>
    <row r="99" spans="1:5" ht="12.75">
      <c r="A99" s="35" t="s">
        <v>56</v>
      </c>
      <c r="E99" s="39" t="s">
        <v>5</v>
      </c>
    </row>
    <row r="100" spans="1:5" ht="12.75">
      <c r="A100" s="35" t="s">
        <v>57</v>
      </c>
      <c r="E100" s="40" t="s">
        <v>1210</v>
      </c>
    </row>
    <row r="101" spans="1:5" ht="153">
      <c r="A101" t="s">
        <v>59</v>
      </c>
      <c r="E101" s="39" t="s">
        <v>1699</v>
      </c>
    </row>
    <row r="102" spans="1:16" ht="12.75">
      <c r="A102" t="s">
        <v>49</v>
      </c>
      <c s="34" t="s">
        <v>176</v>
      </c>
      <c s="34" t="s">
        <v>1700</v>
      </c>
      <c s="35" t="s">
        <v>5</v>
      </c>
      <c s="6" t="s">
        <v>1701</v>
      </c>
      <c s="36" t="s">
        <v>90</v>
      </c>
      <c s="37">
        <v>2</v>
      </c>
      <c s="36">
        <v>0</v>
      </c>
      <c s="36">
        <f>ROUND(G102*H102,6)</f>
      </c>
      <c r="L102" s="38">
        <v>0</v>
      </c>
      <c s="32">
        <f>ROUND(ROUND(L102,2)*ROUND(G102,3),2)</f>
      </c>
      <c s="36" t="s">
        <v>55</v>
      </c>
      <c>
        <f>(M102*21)/100</f>
      </c>
      <c t="s">
        <v>27</v>
      </c>
    </row>
    <row r="103" spans="1:5" ht="12.75">
      <c r="A103" s="35" t="s">
        <v>56</v>
      </c>
      <c r="E103" s="39" t="s">
        <v>5</v>
      </c>
    </row>
    <row r="104" spans="1:5" ht="12.75">
      <c r="A104" s="35" t="s">
        <v>57</v>
      </c>
      <c r="E104" s="40" t="s">
        <v>895</v>
      </c>
    </row>
    <row r="105" spans="1:5" ht="140.25">
      <c r="A105" t="s">
        <v>59</v>
      </c>
      <c r="E105" s="39" t="s">
        <v>1702</v>
      </c>
    </row>
    <row r="106" spans="1:16" ht="12.75">
      <c r="A106" t="s">
        <v>49</v>
      </c>
      <c s="34" t="s">
        <v>180</v>
      </c>
      <c s="34" t="s">
        <v>1703</v>
      </c>
      <c s="35" t="s">
        <v>5</v>
      </c>
      <c s="6" t="s">
        <v>1704</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02">
      <c r="A109" t="s">
        <v>59</v>
      </c>
      <c r="E109" s="39" t="s">
        <v>1705</v>
      </c>
    </row>
    <row r="110" spans="1:16" ht="12.75">
      <c r="A110" t="s">
        <v>49</v>
      </c>
      <c s="34" t="s">
        <v>916</v>
      </c>
      <c s="34" t="s">
        <v>1706</v>
      </c>
      <c s="35" t="s">
        <v>5</v>
      </c>
      <c s="6" t="s">
        <v>1707</v>
      </c>
      <c s="36" t="s">
        <v>90</v>
      </c>
      <c s="37">
        <v>2</v>
      </c>
      <c s="36">
        <v>0</v>
      </c>
      <c s="36">
        <f>ROUND(G110*H110,6)</f>
      </c>
      <c r="L110" s="38">
        <v>0</v>
      </c>
      <c s="32">
        <f>ROUND(ROUND(L110,2)*ROUND(G110,3),2)</f>
      </c>
      <c s="36" t="s">
        <v>55</v>
      </c>
      <c>
        <f>(M110*21)/100</f>
      </c>
      <c t="s">
        <v>27</v>
      </c>
    </row>
    <row r="111" spans="1:5" ht="12.75">
      <c r="A111" s="35" t="s">
        <v>56</v>
      </c>
      <c r="E111" s="39" t="s">
        <v>5</v>
      </c>
    </row>
    <row r="112" spans="1:5" ht="12.75">
      <c r="A112" s="35" t="s">
        <v>57</v>
      </c>
      <c r="E112" s="40" t="s">
        <v>895</v>
      </c>
    </row>
    <row r="113" spans="1:5" ht="114.75">
      <c r="A113" t="s">
        <v>59</v>
      </c>
      <c r="E113" s="39" t="s">
        <v>1708</v>
      </c>
    </row>
    <row r="114" spans="1:16" ht="12.75">
      <c r="A114" t="s">
        <v>49</v>
      </c>
      <c s="34" t="s">
        <v>919</v>
      </c>
      <c s="34" t="s">
        <v>1709</v>
      </c>
      <c s="35" t="s">
        <v>5</v>
      </c>
      <c s="6" t="s">
        <v>1710</v>
      </c>
      <c s="36" t="s">
        <v>90</v>
      </c>
      <c s="37">
        <v>2</v>
      </c>
      <c s="36">
        <v>0</v>
      </c>
      <c s="36">
        <f>ROUND(G114*H114,6)</f>
      </c>
      <c r="L114" s="38">
        <v>0</v>
      </c>
      <c s="32">
        <f>ROUND(ROUND(L114,2)*ROUND(G114,3),2)</f>
      </c>
      <c s="36" t="s">
        <v>55</v>
      </c>
      <c>
        <f>(M114*21)/100</f>
      </c>
      <c t="s">
        <v>27</v>
      </c>
    </row>
    <row r="115" spans="1:5" ht="12.75">
      <c r="A115" s="35" t="s">
        <v>56</v>
      </c>
      <c r="E115" s="39" t="s">
        <v>5</v>
      </c>
    </row>
    <row r="116" spans="1:5" ht="25.5">
      <c r="A116" s="35" t="s">
        <v>57</v>
      </c>
      <c r="E116" s="40" t="s">
        <v>1370</v>
      </c>
    </row>
    <row r="117" spans="1:5" ht="114.75">
      <c r="A117" t="s">
        <v>59</v>
      </c>
      <c r="E117" s="39" t="s">
        <v>1711</v>
      </c>
    </row>
    <row r="118" spans="1:16" ht="12.75">
      <c r="A118" t="s">
        <v>49</v>
      </c>
      <c s="34" t="s">
        <v>183</v>
      </c>
      <c s="34" t="s">
        <v>1712</v>
      </c>
      <c s="35" t="s">
        <v>5</v>
      </c>
      <c s="6" t="s">
        <v>1713</v>
      </c>
      <c s="36" t="s">
        <v>90</v>
      </c>
      <c s="37">
        <v>2</v>
      </c>
      <c s="36">
        <v>0</v>
      </c>
      <c s="36">
        <f>ROUND(G118*H118,6)</f>
      </c>
      <c r="L118" s="38">
        <v>0</v>
      </c>
      <c s="32">
        <f>ROUND(ROUND(L118,2)*ROUND(G118,3),2)</f>
      </c>
      <c s="36" t="s">
        <v>55</v>
      </c>
      <c>
        <f>(M118*21)/100</f>
      </c>
      <c t="s">
        <v>27</v>
      </c>
    </row>
    <row r="119" spans="1:5" ht="12.75">
      <c r="A119" s="35" t="s">
        <v>56</v>
      </c>
      <c r="E119" s="39" t="s">
        <v>5</v>
      </c>
    </row>
    <row r="120" spans="1:5" ht="25.5">
      <c r="A120" s="35" t="s">
        <v>57</v>
      </c>
      <c r="E120" s="40" t="s">
        <v>1370</v>
      </c>
    </row>
    <row r="121" spans="1:5" ht="114.75">
      <c r="A121" t="s">
        <v>59</v>
      </c>
      <c r="E121" s="39" t="s">
        <v>1714</v>
      </c>
    </row>
    <row r="122" spans="1:16" ht="12.75">
      <c r="A122" t="s">
        <v>49</v>
      </c>
      <c s="34" t="s">
        <v>187</v>
      </c>
      <c s="34" t="s">
        <v>1715</v>
      </c>
      <c s="35" t="s">
        <v>5</v>
      </c>
      <c s="6" t="s">
        <v>1716</v>
      </c>
      <c s="36" t="s">
        <v>90</v>
      </c>
      <c s="37">
        <v>2</v>
      </c>
      <c s="36">
        <v>0</v>
      </c>
      <c s="36">
        <f>ROUND(G122*H122,6)</f>
      </c>
      <c r="L122" s="38">
        <v>0</v>
      </c>
      <c s="32">
        <f>ROUND(ROUND(L122,2)*ROUND(G122,3),2)</f>
      </c>
      <c s="36" t="s">
        <v>55</v>
      </c>
      <c>
        <f>(M122*21)/100</f>
      </c>
      <c t="s">
        <v>27</v>
      </c>
    </row>
    <row r="123" spans="1:5" ht="12.75">
      <c r="A123" s="35" t="s">
        <v>56</v>
      </c>
      <c r="E123" s="39" t="s">
        <v>5</v>
      </c>
    </row>
    <row r="124" spans="1:5" ht="25.5">
      <c r="A124" s="35" t="s">
        <v>57</v>
      </c>
      <c r="E124" s="40" t="s">
        <v>1370</v>
      </c>
    </row>
    <row r="125" spans="1:5" ht="76.5">
      <c r="A125" t="s">
        <v>59</v>
      </c>
      <c r="E125" s="39" t="s">
        <v>1717</v>
      </c>
    </row>
    <row r="126" spans="1:16" ht="12.75">
      <c r="A126" t="s">
        <v>49</v>
      </c>
      <c s="34" t="s">
        <v>191</v>
      </c>
      <c s="34" t="s">
        <v>1718</v>
      </c>
      <c s="35" t="s">
        <v>5</v>
      </c>
      <c s="6" t="s">
        <v>1719</v>
      </c>
      <c s="36" t="s">
        <v>90</v>
      </c>
      <c s="37">
        <v>50</v>
      </c>
      <c s="36">
        <v>0</v>
      </c>
      <c s="36">
        <f>ROUND(G126*H126,6)</f>
      </c>
      <c r="L126" s="38">
        <v>0</v>
      </c>
      <c s="32">
        <f>ROUND(ROUND(L126,2)*ROUND(G126,3),2)</f>
      </c>
      <c s="36" t="s">
        <v>55</v>
      </c>
      <c>
        <f>(M126*21)/100</f>
      </c>
      <c t="s">
        <v>27</v>
      </c>
    </row>
    <row r="127" spans="1:5" ht="12.75">
      <c r="A127" s="35" t="s">
        <v>56</v>
      </c>
      <c r="E127" s="39" t="s">
        <v>5</v>
      </c>
    </row>
    <row r="128" spans="1:5" ht="25.5">
      <c r="A128" s="35" t="s">
        <v>57</v>
      </c>
      <c r="E128" s="40" t="s">
        <v>1720</v>
      </c>
    </row>
    <row r="129" spans="1:5" ht="127.5">
      <c r="A129" t="s">
        <v>59</v>
      </c>
      <c r="E129" s="39" t="s">
        <v>1721</v>
      </c>
    </row>
    <row r="130" spans="1:16" ht="12.75">
      <c r="A130" t="s">
        <v>49</v>
      </c>
      <c s="34" t="s">
        <v>196</v>
      </c>
      <c s="34" t="s">
        <v>1722</v>
      </c>
      <c s="35" t="s">
        <v>5</v>
      </c>
      <c s="6" t="s">
        <v>1723</v>
      </c>
      <c s="36" t="s">
        <v>90</v>
      </c>
      <c s="37">
        <v>50</v>
      </c>
      <c s="36">
        <v>0</v>
      </c>
      <c s="36">
        <f>ROUND(G130*H130,6)</f>
      </c>
      <c r="L130" s="38">
        <v>0</v>
      </c>
      <c s="32">
        <f>ROUND(ROUND(L130,2)*ROUND(G130,3),2)</f>
      </c>
      <c s="36" t="s">
        <v>55</v>
      </c>
      <c>
        <f>(M130*21)/100</f>
      </c>
      <c t="s">
        <v>27</v>
      </c>
    </row>
    <row r="131" spans="1:5" ht="12.75">
      <c r="A131" s="35" t="s">
        <v>56</v>
      </c>
      <c r="E131" s="39" t="s">
        <v>5</v>
      </c>
    </row>
    <row r="132" spans="1:5" ht="25.5">
      <c r="A132" s="35" t="s">
        <v>57</v>
      </c>
      <c r="E132" s="40" t="s">
        <v>1720</v>
      </c>
    </row>
    <row r="133" spans="1:5" ht="127.5">
      <c r="A133" t="s">
        <v>59</v>
      </c>
      <c r="E133" s="39" t="s">
        <v>1724</v>
      </c>
    </row>
    <row r="134" spans="1:16" ht="12.75">
      <c r="A134" t="s">
        <v>49</v>
      </c>
      <c s="34" t="s">
        <v>200</v>
      </c>
      <c s="34" t="s">
        <v>1725</v>
      </c>
      <c s="35" t="s">
        <v>5</v>
      </c>
      <c s="6" t="s">
        <v>1680</v>
      </c>
      <c s="36" t="s">
        <v>90</v>
      </c>
      <c s="37">
        <v>11</v>
      </c>
      <c s="36">
        <v>0</v>
      </c>
      <c s="36">
        <f>ROUND(G134*H134,6)</f>
      </c>
      <c r="L134" s="38">
        <v>0</v>
      </c>
      <c s="32">
        <f>ROUND(ROUND(L134,2)*ROUND(G134,3),2)</f>
      </c>
      <c s="36" t="s">
        <v>55</v>
      </c>
      <c>
        <f>(M134*21)/100</f>
      </c>
      <c t="s">
        <v>27</v>
      </c>
    </row>
    <row r="135" spans="1:5" ht="12.75">
      <c r="A135" s="35" t="s">
        <v>56</v>
      </c>
      <c r="E135" s="39" t="s">
        <v>5</v>
      </c>
    </row>
    <row r="136" spans="1:5" ht="12.75">
      <c r="A136" s="35" t="s">
        <v>57</v>
      </c>
      <c r="E136" s="40" t="s">
        <v>1586</v>
      </c>
    </row>
    <row r="137" spans="1:5" ht="63.75">
      <c r="A137" t="s">
        <v>59</v>
      </c>
      <c r="E137" s="39" t="s">
        <v>1726</v>
      </c>
    </row>
    <row r="138" spans="1:16" ht="25.5">
      <c r="A138" t="s">
        <v>49</v>
      </c>
      <c s="34" t="s">
        <v>204</v>
      </c>
      <c s="34" t="s">
        <v>1368</v>
      </c>
      <c s="35" t="s">
        <v>5</v>
      </c>
      <c s="6" t="s">
        <v>1369</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899</v>
      </c>
    </row>
    <row r="141" spans="1:5" ht="165.75">
      <c r="A141" t="s">
        <v>59</v>
      </c>
      <c r="E141" s="39" t="s">
        <v>1727</v>
      </c>
    </row>
    <row r="142" spans="1:16" ht="25.5">
      <c r="A142" t="s">
        <v>49</v>
      </c>
      <c s="34" t="s">
        <v>208</v>
      </c>
      <c s="34" t="s">
        <v>1728</v>
      </c>
      <c s="35" t="s">
        <v>5</v>
      </c>
      <c s="6" t="s">
        <v>1729</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899</v>
      </c>
    </row>
    <row r="145" spans="1:5" ht="63.75">
      <c r="A145" t="s">
        <v>59</v>
      </c>
      <c r="E145" s="39" t="s">
        <v>1730</v>
      </c>
    </row>
    <row r="146" spans="1:16" ht="25.5">
      <c r="A146" t="s">
        <v>49</v>
      </c>
      <c s="34" t="s">
        <v>212</v>
      </c>
      <c s="34" t="s">
        <v>1731</v>
      </c>
      <c s="35" t="s">
        <v>5</v>
      </c>
      <c s="6" t="s">
        <v>1729</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899</v>
      </c>
    </row>
    <row r="149" spans="1:5" ht="114.75">
      <c r="A149" t="s">
        <v>59</v>
      </c>
      <c r="E149" s="39" t="s">
        <v>1732</v>
      </c>
    </row>
    <row r="150" spans="1:16" ht="12.75">
      <c r="A150" t="s">
        <v>49</v>
      </c>
      <c s="34" t="s">
        <v>217</v>
      </c>
      <c s="34" t="s">
        <v>1733</v>
      </c>
      <c s="35" t="s">
        <v>5</v>
      </c>
      <c s="6" t="s">
        <v>1734</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899</v>
      </c>
    </row>
    <row r="153" spans="1:5" ht="178.5">
      <c r="A153" t="s">
        <v>59</v>
      </c>
      <c r="E153" s="39" t="s">
        <v>1735</v>
      </c>
    </row>
    <row r="154" spans="1:16" ht="12.75">
      <c r="A154" t="s">
        <v>49</v>
      </c>
      <c s="34" t="s">
        <v>221</v>
      </c>
      <c s="34" t="s">
        <v>1736</v>
      </c>
      <c s="35" t="s">
        <v>5</v>
      </c>
      <c s="6" t="s">
        <v>1737</v>
      </c>
      <c s="36" t="s">
        <v>90</v>
      </c>
      <c s="37">
        <v>1</v>
      </c>
      <c s="36">
        <v>0</v>
      </c>
      <c s="36">
        <f>ROUND(G154*H154,6)</f>
      </c>
      <c r="L154" s="38">
        <v>0</v>
      </c>
      <c s="32">
        <f>ROUND(ROUND(L154,2)*ROUND(G154,3),2)</f>
      </c>
      <c s="36" t="s">
        <v>55</v>
      </c>
      <c>
        <f>(M154*21)/100</f>
      </c>
      <c t="s">
        <v>27</v>
      </c>
    </row>
    <row r="155" spans="1:5" ht="12.75">
      <c r="A155" s="35" t="s">
        <v>56</v>
      </c>
      <c r="E155" s="39" t="s">
        <v>5</v>
      </c>
    </row>
    <row r="156" spans="1:5" ht="12.75">
      <c r="A156" s="35" t="s">
        <v>57</v>
      </c>
      <c r="E156" s="40" t="s">
        <v>899</v>
      </c>
    </row>
    <row r="157" spans="1:5" ht="127.5">
      <c r="A157" t="s">
        <v>59</v>
      </c>
      <c r="E157" s="39" t="s">
        <v>1738</v>
      </c>
    </row>
    <row r="158" spans="1:16" ht="12.75">
      <c r="A158" t="s">
        <v>49</v>
      </c>
      <c s="34" t="s">
        <v>226</v>
      </c>
      <c s="34" t="s">
        <v>1739</v>
      </c>
      <c s="35" t="s">
        <v>5</v>
      </c>
      <c s="6" t="s">
        <v>1740</v>
      </c>
      <c s="36" t="s">
        <v>90</v>
      </c>
      <c s="37">
        <v>50</v>
      </c>
      <c s="36">
        <v>0</v>
      </c>
      <c s="36">
        <f>ROUND(G158*H158,6)</f>
      </c>
      <c r="L158" s="38">
        <v>0</v>
      </c>
      <c s="32">
        <f>ROUND(ROUND(L158,2)*ROUND(G158,3),2)</f>
      </c>
      <c s="36" t="s">
        <v>55</v>
      </c>
      <c>
        <f>(M158*21)/100</f>
      </c>
      <c t="s">
        <v>27</v>
      </c>
    </row>
    <row r="159" spans="1:5" ht="12.75">
      <c r="A159" s="35" t="s">
        <v>56</v>
      </c>
      <c r="E159" s="39" t="s">
        <v>5</v>
      </c>
    </row>
    <row r="160" spans="1:5" ht="25.5">
      <c r="A160" s="35" t="s">
        <v>57</v>
      </c>
      <c r="E160" s="40" t="s">
        <v>1720</v>
      </c>
    </row>
    <row r="161" spans="1:5" ht="102">
      <c r="A161" t="s">
        <v>59</v>
      </c>
      <c r="E161" s="39" t="s">
        <v>1741</v>
      </c>
    </row>
    <row r="162" spans="1:16" ht="12.75">
      <c r="A162" t="s">
        <v>49</v>
      </c>
      <c s="34" t="s">
        <v>231</v>
      </c>
      <c s="34" t="s">
        <v>1742</v>
      </c>
      <c s="35" t="s">
        <v>5</v>
      </c>
      <c s="6" t="s">
        <v>1743</v>
      </c>
      <c s="36" t="s">
        <v>90</v>
      </c>
      <c s="37">
        <v>3</v>
      </c>
      <c s="36">
        <v>0</v>
      </c>
      <c s="36">
        <f>ROUND(G162*H162,6)</f>
      </c>
      <c r="L162" s="38">
        <v>0</v>
      </c>
      <c s="32">
        <f>ROUND(ROUND(L162,2)*ROUND(G162,3),2)</f>
      </c>
      <c s="36" t="s">
        <v>55</v>
      </c>
      <c>
        <f>(M162*21)/100</f>
      </c>
      <c t="s">
        <v>27</v>
      </c>
    </row>
    <row r="163" spans="1:5" ht="12.75">
      <c r="A163" s="35" t="s">
        <v>56</v>
      </c>
      <c r="E163" s="39" t="s">
        <v>5</v>
      </c>
    </row>
    <row r="164" spans="1:5" ht="25.5">
      <c r="A164" s="35" t="s">
        <v>57</v>
      </c>
      <c r="E164" s="40" t="s">
        <v>1419</v>
      </c>
    </row>
    <row r="165" spans="1:5" ht="165.75">
      <c r="A165" t="s">
        <v>59</v>
      </c>
      <c r="E165" s="39" t="s">
        <v>1744</v>
      </c>
    </row>
    <row r="166" spans="1:16" ht="12.75">
      <c r="A166" t="s">
        <v>49</v>
      </c>
      <c s="34" t="s">
        <v>235</v>
      </c>
      <c s="34" t="s">
        <v>1745</v>
      </c>
      <c s="35" t="s">
        <v>5</v>
      </c>
      <c s="6" t="s">
        <v>1746</v>
      </c>
      <c s="36" t="s">
        <v>90</v>
      </c>
      <c s="37">
        <v>3</v>
      </c>
      <c s="36">
        <v>0</v>
      </c>
      <c s="36">
        <f>ROUND(G166*H166,6)</f>
      </c>
      <c r="L166" s="38">
        <v>0</v>
      </c>
      <c s="32">
        <f>ROUND(ROUND(L166,2)*ROUND(G166,3),2)</f>
      </c>
      <c s="36" t="s">
        <v>55</v>
      </c>
      <c>
        <f>(M166*21)/100</f>
      </c>
      <c t="s">
        <v>27</v>
      </c>
    </row>
    <row r="167" spans="1:5" ht="12.75">
      <c r="A167" s="35" t="s">
        <v>56</v>
      </c>
      <c r="E167" s="39" t="s">
        <v>5</v>
      </c>
    </row>
    <row r="168" spans="1:5" ht="12.75">
      <c r="A168" s="35" t="s">
        <v>57</v>
      </c>
      <c r="E168" s="40" t="s">
        <v>1210</v>
      </c>
    </row>
    <row r="169" spans="1:5" ht="140.25">
      <c r="A169" t="s">
        <v>59</v>
      </c>
      <c r="E169" s="39" t="s">
        <v>1747</v>
      </c>
    </row>
    <row r="170" spans="1:16" ht="12.75">
      <c r="A170" t="s">
        <v>49</v>
      </c>
      <c s="34" t="s">
        <v>239</v>
      </c>
      <c s="34" t="s">
        <v>1748</v>
      </c>
      <c s="35" t="s">
        <v>5</v>
      </c>
      <c s="6" t="s">
        <v>1749</v>
      </c>
      <c s="36" t="s">
        <v>90</v>
      </c>
      <c s="37">
        <v>2</v>
      </c>
      <c s="36">
        <v>0</v>
      </c>
      <c s="36">
        <f>ROUND(G170*H170,6)</f>
      </c>
      <c r="L170" s="38">
        <v>0</v>
      </c>
      <c s="32">
        <f>ROUND(ROUND(L170,2)*ROUND(G170,3),2)</f>
      </c>
      <c s="36" t="s">
        <v>55</v>
      </c>
      <c>
        <f>(M170*21)/100</f>
      </c>
      <c t="s">
        <v>27</v>
      </c>
    </row>
    <row r="171" spans="1:5" ht="12.75">
      <c r="A171" s="35" t="s">
        <v>56</v>
      </c>
      <c r="E171" s="39" t="s">
        <v>5</v>
      </c>
    </row>
    <row r="172" spans="1:5" ht="25.5">
      <c r="A172" s="35" t="s">
        <v>57</v>
      </c>
      <c r="E172" s="40" t="s">
        <v>1370</v>
      </c>
    </row>
    <row r="173" spans="1:5" ht="12.75">
      <c r="A173" t="s">
        <v>59</v>
      </c>
      <c r="E173" s="39" t="s">
        <v>5</v>
      </c>
    </row>
    <row r="174" spans="1:16" ht="12.75">
      <c r="A174" t="s">
        <v>49</v>
      </c>
      <c s="34" t="s">
        <v>243</v>
      </c>
      <c s="34" t="s">
        <v>1750</v>
      </c>
      <c s="35" t="s">
        <v>5</v>
      </c>
      <c s="6" t="s">
        <v>1751</v>
      </c>
      <c s="36" t="s">
        <v>90</v>
      </c>
      <c s="37">
        <v>3</v>
      </c>
      <c s="36">
        <v>0</v>
      </c>
      <c s="36">
        <f>ROUND(G174*H174,6)</f>
      </c>
      <c r="L174" s="38">
        <v>0</v>
      </c>
      <c s="32">
        <f>ROUND(ROUND(L174,2)*ROUND(G174,3),2)</f>
      </c>
      <c s="36" t="s">
        <v>55</v>
      </c>
      <c>
        <f>(M174*21)/100</f>
      </c>
      <c t="s">
        <v>27</v>
      </c>
    </row>
    <row r="175" spans="1:5" ht="12.75">
      <c r="A175" s="35" t="s">
        <v>56</v>
      </c>
      <c r="E175" s="39" t="s">
        <v>5</v>
      </c>
    </row>
    <row r="176" spans="1:5" ht="25.5">
      <c r="A176" s="35" t="s">
        <v>57</v>
      </c>
      <c r="E176" s="40" t="s">
        <v>1419</v>
      </c>
    </row>
    <row r="177" spans="1:5" ht="127.5">
      <c r="A177" t="s">
        <v>59</v>
      </c>
      <c r="E177" s="39" t="s">
        <v>1752</v>
      </c>
    </row>
    <row r="178" spans="1:16" ht="12.75">
      <c r="A178" t="s">
        <v>49</v>
      </c>
      <c s="34" t="s">
        <v>247</v>
      </c>
      <c s="34" t="s">
        <v>1753</v>
      </c>
      <c s="35" t="s">
        <v>5</v>
      </c>
      <c s="6" t="s">
        <v>1754</v>
      </c>
      <c s="36" t="s">
        <v>738</v>
      </c>
      <c s="37">
        <v>24</v>
      </c>
      <c s="36">
        <v>0</v>
      </c>
      <c s="36">
        <f>ROUND(G178*H178,6)</f>
      </c>
      <c r="L178" s="38">
        <v>0</v>
      </c>
      <c s="32">
        <f>ROUND(ROUND(L178,2)*ROUND(G178,3),2)</f>
      </c>
      <c s="36" t="s">
        <v>55</v>
      </c>
      <c>
        <f>(M178*21)/100</f>
      </c>
      <c t="s">
        <v>27</v>
      </c>
    </row>
    <row r="179" spans="1:5" ht="12.75">
      <c r="A179" s="35" t="s">
        <v>56</v>
      </c>
      <c r="E179" s="39" t="s">
        <v>5</v>
      </c>
    </row>
    <row r="180" spans="1:5" ht="12.75">
      <c r="A180" s="35" t="s">
        <v>57</v>
      </c>
      <c r="E180" s="40" t="s">
        <v>1184</v>
      </c>
    </row>
    <row r="181" spans="1:5" ht="102">
      <c r="A181" t="s">
        <v>59</v>
      </c>
      <c r="E181" s="39" t="s">
        <v>1755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1756</v>
      </c>
      <c s="41">
        <f>Rekapitulace!C21</f>
      </c>
      <c s="20" t="s">
        <v>0</v>
      </c>
      <c t="s">
        <v>23</v>
      </c>
      <c t="s">
        <v>27</v>
      </c>
    </row>
    <row r="4" spans="1:16" ht="32" customHeight="1">
      <c r="A4" s="24" t="s">
        <v>20</v>
      </c>
      <c s="25" t="s">
        <v>28</v>
      </c>
      <c s="27" t="s">
        <v>1756</v>
      </c>
      <c r="E4" s="26" t="s">
        <v>1757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1760</v>
      </c>
      <c r="E8" s="30" t="s">
        <v>1759</v>
      </c>
      <c r="J8" s="29">
        <f>0+J9+J22+J91</f>
      </c>
      <c s="29">
        <f>0+K9+K22+K91</f>
      </c>
      <c s="29">
        <f>0+L9+L22+L91</f>
      </c>
      <c s="29">
        <f>0+M9+M22+M91</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0.4</v>
      </c>
      <c s="36">
        <v>0</v>
      </c>
      <c s="36">
        <f>ROUND(G10*H10,6)</f>
      </c>
      <c r="L10" s="38">
        <v>0</v>
      </c>
      <c s="32">
        <f>ROUND(ROUND(L10,2)*ROUND(G10,3),2)</f>
      </c>
      <c s="36" t="s">
        <v>1764</v>
      </c>
      <c>
        <f>(M10*21)/100</f>
      </c>
      <c t="s">
        <v>27</v>
      </c>
    </row>
    <row r="11" spans="1:5" ht="12.75">
      <c r="A11" s="35" t="s">
        <v>56</v>
      </c>
      <c r="E11" s="39" t="s">
        <v>794</v>
      </c>
    </row>
    <row r="12" spans="1:5" ht="51">
      <c r="A12" s="35" t="s">
        <v>57</v>
      </c>
      <c r="E12" s="40" t="s">
        <v>1765</v>
      </c>
    </row>
    <row r="13" spans="1:5" ht="25.5">
      <c r="A13" t="s">
        <v>59</v>
      </c>
      <c r="E13" s="39" t="s">
        <v>1766</v>
      </c>
    </row>
    <row r="14" spans="1:16" ht="25.5">
      <c r="A14" t="s">
        <v>49</v>
      </c>
      <c s="34" t="s">
        <v>27</v>
      </c>
      <c s="34" t="s">
        <v>1767</v>
      </c>
      <c s="35" t="s">
        <v>1768</v>
      </c>
      <c s="6" t="s">
        <v>1769</v>
      </c>
      <c s="36" t="s">
        <v>793</v>
      </c>
      <c s="37">
        <v>0.3</v>
      </c>
      <c s="36">
        <v>0</v>
      </c>
      <c s="36">
        <f>ROUND(G14*H14,6)</f>
      </c>
      <c r="L14" s="38">
        <v>0</v>
      </c>
      <c s="32">
        <f>ROUND(ROUND(L14,2)*ROUND(G14,3),2)</f>
      </c>
      <c s="36" t="s">
        <v>1770</v>
      </c>
      <c>
        <f>(M14*21)/100</f>
      </c>
      <c t="s">
        <v>27</v>
      </c>
    </row>
    <row r="15" spans="1:5" ht="12.75">
      <c r="A15" s="35" t="s">
        <v>56</v>
      </c>
      <c r="E15" s="39" t="s">
        <v>5</v>
      </c>
    </row>
    <row r="16" spans="1:5" ht="12.75">
      <c r="A16" s="35" t="s">
        <v>57</v>
      </c>
      <c r="E16" s="40" t="s">
        <v>5</v>
      </c>
    </row>
    <row r="17" spans="1:5" ht="140.25">
      <c r="A17" t="s">
        <v>59</v>
      </c>
      <c r="E17" s="39" t="s">
        <v>1771</v>
      </c>
    </row>
    <row r="18" spans="1:16" ht="25.5">
      <c r="A18" t="s">
        <v>49</v>
      </c>
      <c s="34" t="s">
        <v>26</v>
      </c>
      <c s="34" t="s">
        <v>1772</v>
      </c>
      <c s="35" t="s">
        <v>1773</v>
      </c>
      <c s="6" t="s">
        <v>1774</v>
      </c>
      <c s="36" t="s">
        <v>793</v>
      </c>
      <c s="37">
        <v>0.1</v>
      </c>
      <c s="36">
        <v>0</v>
      </c>
      <c s="36">
        <f>ROUND(G18*H18,6)</f>
      </c>
      <c r="L18" s="38">
        <v>0</v>
      </c>
      <c s="32">
        <f>ROUND(ROUND(L18,2)*ROUND(G18,3),2)</f>
      </c>
      <c s="36" t="s">
        <v>1770</v>
      </c>
      <c>
        <f>(M18*21)/100</f>
      </c>
      <c t="s">
        <v>27</v>
      </c>
    </row>
    <row r="19" spans="1:5" ht="12.75">
      <c r="A19" s="35" t="s">
        <v>56</v>
      </c>
      <c r="E19" s="39" t="s">
        <v>5</v>
      </c>
    </row>
    <row r="20" spans="1:5" ht="12.75">
      <c r="A20" s="35" t="s">
        <v>57</v>
      </c>
      <c r="E20" s="40" t="s">
        <v>5</v>
      </c>
    </row>
    <row r="21" spans="1:5" ht="280.5">
      <c r="A21" t="s">
        <v>59</v>
      </c>
      <c r="E21" s="39" t="s">
        <v>1775</v>
      </c>
    </row>
    <row r="22" spans="1:13" ht="12.75">
      <c r="A22" t="s">
        <v>46</v>
      </c>
      <c r="C22" s="31" t="s">
        <v>369</v>
      </c>
      <c r="E22" s="33" t="s">
        <v>1776</v>
      </c>
      <c r="J22" s="32">
        <f>0</f>
      </c>
      <c s="32">
        <f>0</f>
      </c>
      <c s="32">
        <f>0+L23+L27+L31+L35+L39+L43+L47+L51+L55+L59+L63+L67+L71+L75+L79+L83+L87</f>
      </c>
      <c s="32">
        <f>0+M23+M27+M31+M35+M39+M43+M47+M51+M55+M59+M63+M67+M71+M75+M79+M83+M87</f>
      </c>
    </row>
    <row r="23" spans="1:16" ht="12.75">
      <c r="A23" t="s">
        <v>49</v>
      </c>
      <c s="34" t="s">
        <v>72</v>
      </c>
      <c s="34" t="s">
        <v>1777</v>
      </c>
      <c s="35" t="s">
        <v>5</v>
      </c>
      <c s="6" t="s">
        <v>1778</v>
      </c>
      <c s="36" t="s">
        <v>75</v>
      </c>
      <c s="37">
        <v>30</v>
      </c>
      <c s="36">
        <v>0</v>
      </c>
      <c s="36">
        <f>ROUND(G23*H23,6)</f>
      </c>
      <c r="L23" s="38">
        <v>0</v>
      </c>
      <c s="32">
        <f>ROUND(ROUND(L23,2)*ROUND(G23,3),2)</f>
      </c>
      <c s="36" t="s">
        <v>1770</v>
      </c>
      <c>
        <f>(M23*21)/100</f>
      </c>
      <c t="s">
        <v>27</v>
      </c>
    </row>
    <row r="24" spans="1:5" ht="12.75">
      <c r="A24" s="35" t="s">
        <v>56</v>
      </c>
      <c r="E24" s="39" t="s">
        <v>5</v>
      </c>
    </row>
    <row r="25" spans="1:5" ht="12.75">
      <c r="A25" s="35" t="s">
        <v>57</v>
      </c>
      <c r="E25" s="40" t="s">
        <v>5</v>
      </c>
    </row>
    <row r="26" spans="1:5" ht="102">
      <c r="A26" t="s">
        <v>59</v>
      </c>
      <c r="E26" s="39" t="s">
        <v>1779</v>
      </c>
    </row>
    <row r="27" spans="1:16" ht="12.75">
      <c r="A27" t="s">
        <v>49</v>
      </c>
      <c s="34" t="s">
        <v>77</v>
      </c>
      <c s="34" t="s">
        <v>197</v>
      </c>
      <c s="35" t="s">
        <v>5</v>
      </c>
      <c s="6" t="s">
        <v>1780</v>
      </c>
      <c s="36" t="s">
        <v>75</v>
      </c>
      <c s="37">
        <v>130</v>
      </c>
      <c s="36">
        <v>0</v>
      </c>
      <c s="36">
        <f>ROUND(G27*H27,6)</f>
      </c>
      <c r="L27" s="38">
        <v>0</v>
      </c>
      <c s="32">
        <f>ROUND(ROUND(L27,2)*ROUND(G27,3),2)</f>
      </c>
      <c s="36" t="s">
        <v>1770</v>
      </c>
      <c>
        <f>(M27*21)/100</f>
      </c>
      <c t="s">
        <v>27</v>
      </c>
    </row>
    <row r="28" spans="1:5" ht="12.75">
      <c r="A28" s="35" t="s">
        <v>56</v>
      </c>
      <c r="E28" s="39" t="s">
        <v>5</v>
      </c>
    </row>
    <row r="29" spans="1:5" ht="12.75">
      <c r="A29" s="35" t="s">
        <v>57</v>
      </c>
      <c r="E29" s="40" t="s">
        <v>5</v>
      </c>
    </row>
    <row r="30" spans="1:5" ht="127.5">
      <c r="A30" t="s">
        <v>59</v>
      </c>
      <c r="E30" s="39" t="s">
        <v>906</v>
      </c>
    </row>
    <row r="31" spans="1:16" ht="12.75">
      <c r="A31" t="s">
        <v>49</v>
      </c>
      <c s="34" t="s">
        <v>82</v>
      </c>
      <c s="34" t="s">
        <v>1781</v>
      </c>
      <c s="35" t="s">
        <v>5</v>
      </c>
      <c s="6" t="s">
        <v>1782</v>
      </c>
      <c s="36" t="s">
        <v>90</v>
      </c>
      <c s="37">
        <v>14</v>
      </c>
      <c s="36">
        <v>0</v>
      </c>
      <c s="36">
        <f>ROUND(G31*H31,6)</f>
      </c>
      <c r="L31" s="38">
        <v>0</v>
      </c>
      <c s="32">
        <f>ROUND(ROUND(L31,2)*ROUND(G31,3),2)</f>
      </c>
      <c s="36" t="s">
        <v>1770</v>
      </c>
      <c>
        <f>(M31*21)/100</f>
      </c>
      <c t="s">
        <v>27</v>
      </c>
    </row>
    <row r="32" spans="1:5" ht="12.75">
      <c r="A32" s="35" t="s">
        <v>56</v>
      </c>
      <c r="E32" s="39" t="s">
        <v>5</v>
      </c>
    </row>
    <row r="33" spans="1:5" ht="12.75">
      <c r="A33" s="35" t="s">
        <v>57</v>
      </c>
      <c r="E33" s="40" t="s">
        <v>5</v>
      </c>
    </row>
    <row r="34" spans="1:5" ht="102">
      <c r="A34" t="s">
        <v>59</v>
      </c>
      <c r="E34" s="39" t="s">
        <v>909</v>
      </c>
    </row>
    <row r="35" spans="1:16" ht="12.75">
      <c r="A35" t="s">
        <v>49</v>
      </c>
      <c s="34" t="s">
        <v>87</v>
      </c>
      <c s="34" t="s">
        <v>201</v>
      </c>
      <c s="35" t="s">
        <v>5</v>
      </c>
      <c s="6" t="s">
        <v>202</v>
      </c>
      <c s="36" t="s">
        <v>90</v>
      </c>
      <c s="37">
        <v>22</v>
      </c>
      <c s="36">
        <v>0</v>
      </c>
      <c s="36">
        <f>ROUND(G35*H35,6)</f>
      </c>
      <c r="L35" s="38">
        <v>0</v>
      </c>
      <c s="32">
        <f>ROUND(ROUND(L35,2)*ROUND(G35,3),2)</f>
      </c>
      <c s="36" t="s">
        <v>1770</v>
      </c>
      <c>
        <f>(M35*21)/100</f>
      </c>
      <c t="s">
        <v>27</v>
      </c>
    </row>
    <row r="36" spans="1:5" ht="12.75">
      <c r="A36" s="35" t="s">
        <v>56</v>
      </c>
      <c r="E36" s="39" t="s">
        <v>5</v>
      </c>
    </row>
    <row r="37" spans="1:5" ht="12.75">
      <c r="A37" s="35" t="s">
        <v>57</v>
      </c>
      <c r="E37" s="40" t="s">
        <v>5</v>
      </c>
    </row>
    <row r="38" spans="1:5" ht="76.5">
      <c r="A38" t="s">
        <v>59</v>
      </c>
      <c r="E38" s="39" t="s">
        <v>912</v>
      </c>
    </row>
    <row r="39" spans="1:16" ht="12.75">
      <c r="A39" t="s">
        <v>49</v>
      </c>
      <c s="34" t="s">
        <v>108</v>
      </c>
      <c s="34" t="s">
        <v>1783</v>
      </c>
      <c s="35" t="s">
        <v>5</v>
      </c>
      <c s="6" t="s">
        <v>1784</v>
      </c>
      <c s="36" t="s">
        <v>90</v>
      </c>
      <c s="37">
        <v>24</v>
      </c>
      <c s="36">
        <v>0</v>
      </c>
      <c s="36">
        <f>ROUND(G39*H39,6)</f>
      </c>
      <c r="L39" s="38">
        <v>0</v>
      </c>
      <c s="32">
        <f>ROUND(ROUND(L39,2)*ROUND(G39,3),2)</f>
      </c>
      <c s="36" t="s">
        <v>1770</v>
      </c>
      <c>
        <f>(M39*21)/100</f>
      </c>
      <c t="s">
        <v>27</v>
      </c>
    </row>
    <row r="40" spans="1:5" ht="12.75">
      <c r="A40" s="35" t="s">
        <v>56</v>
      </c>
      <c r="E40" s="39" t="s">
        <v>5</v>
      </c>
    </row>
    <row r="41" spans="1:5" ht="12.75">
      <c r="A41" s="35" t="s">
        <v>57</v>
      </c>
      <c r="E41" s="40" t="s">
        <v>5</v>
      </c>
    </row>
    <row r="42" spans="1:5" ht="12.75">
      <c r="A42" t="s">
        <v>59</v>
      </c>
      <c r="E42" s="39" t="s">
        <v>5</v>
      </c>
    </row>
    <row r="43" spans="1:16" ht="25.5">
      <c r="A43" t="s">
        <v>49</v>
      </c>
      <c s="34" t="s">
        <v>112</v>
      </c>
      <c s="34" t="s">
        <v>1111</v>
      </c>
      <c s="35" t="s">
        <v>5</v>
      </c>
      <c s="6" t="s">
        <v>1112</v>
      </c>
      <c s="36" t="s">
        <v>75</v>
      </c>
      <c s="37">
        <v>20</v>
      </c>
      <c s="36">
        <v>0</v>
      </c>
      <c s="36">
        <f>ROUND(G43*H43,6)</f>
      </c>
      <c r="L43" s="38">
        <v>0</v>
      </c>
      <c s="32">
        <f>ROUND(ROUND(L43,2)*ROUND(G43,3),2)</f>
      </c>
      <c s="36" t="s">
        <v>1770</v>
      </c>
      <c>
        <f>(M43*21)/100</f>
      </c>
      <c t="s">
        <v>27</v>
      </c>
    </row>
    <row r="44" spans="1:5" ht="12.75">
      <c r="A44" s="35" t="s">
        <v>56</v>
      </c>
      <c r="E44" s="39" t="s">
        <v>5</v>
      </c>
    </row>
    <row r="45" spans="1:5" ht="12.75">
      <c r="A45" s="35" t="s">
        <v>57</v>
      </c>
      <c r="E45" s="40" t="s">
        <v>5</v>
      </c>
    </row>
    <row r="46" spans="1:5" ht="89.25">
      <c r="A46" t="s">
        <v>59</v>
      </c>
      <c r="E46" s="39" t="s">
        <v>466</v>
      </c>
    </row>
    <row r="47" spans="1:16" ht="12.75">
      <c r="A47" t="s">
        <v>49</v>
      </c>
      <c s="34" t="s">
        <v>116</v>
      </c>
      <c s="34" t="s">
        <v>213</v>
      </c>
      <c s="35" t="s">
        <v>5</v>
      </c>
      <c s="6" t="s">
        <v>1113</v>
      </c>
      <c s="36" t="s">
        <v>75</v>
      </c>
      <c s="37">
        <v>10</v>
      </c>
      <c s="36">
        <v>0</v>
      </c>
      <c s="36">
        <f>ROUND(G47*H47,6)</f>
      </c>
      <c r="L47" s="38">
        <v>0</v>
      </c>
      <c s="32">
        <f>ROUND(ROUND(L47,2)*ROUND(G47,3),2)</f>
      </c>
      <c s="36" t="s">
        <v>1770</v>
      </c>
      <c>
        <f>(M47*21)/100</f>
      </c>
      <c t="s">
        <v>27</v>
      </c>
    </row>
    <row r="48" spans="1:5" ht="12.75">
      <c r="A48" s="35" t="s">
        <v>56</v>
      </c>
      <c r="E48" s="39" t="s">
        <v>5</v>
      </c>
    </row>
    <row r="49" spans="1:5" ht="12.75">
      <c r="A49" s="35" t="s">
        <v>57</v>
      </c>
      <c r="E49" s="40" t="s">
        <v>5</v>
      </c>
    </row>
    <row r="50" spans="1:5" ht="89.25">
      <c r="A50" t="s">
        <v>59</v>
      </c>
      <c r="E50" s="39" t="s">
        <v>466</v>
      </c>
    </row>
    <row r="51" spans="1:16" ht="12.75">
      <c r="A51" t="s">
        <v>49</v>
      </c>
      <c s="34" t="s">
        <v>120</v>
      </c>
      <c s="34" t="s">
        <v>923</v>
      </c>
      <c s="35" t="s">
        <v>5</v>
      </c>
      <c s="6" t="s">
        <v>924</v>
      </c>
      <c s="36" t="s">
        <v>75</v>
      </c>
      <c s="37">
        <v>26</v>
      </c>
      <c s="36">
        <v>0</v>
      </c>
      <c s="36">
        <f>ROUND(G51*H51,6)</f>
      </c>
      <c r="L51" s="38">
        <v>0</v>
      </c>
      <c s="32">
        <f>ROUND(ROUND(L51,2)*ROUND(G51,3),2)</f>
      </c>
      <c s="36" t="s">
        <v>1770</v>
      </c>
      <c>
        <f>(M51*21)/100</f>
      </c>
      <c t="s">
        <v>27</v>
      </c>
    </row>
    <row r="52" spans="1:5" ht="12.75">
      <c r="A52" s="35" t="s">
        <v>56</v>
      </c>
      <c r="E52" s="39" t="s">
        <v>5</v>
      </c>
    </row>
    <row r="53" spans="1:5" ht="12.75">
      <c r="A53" s="35" t="s">
        <v>57</v>
      </c>
      <c r="E53" s="40" t="s">
        <v>5</v>
      </c>
    </row>
    <row r="54" spans="1:5" ht="89.25">
      <c r="A54" t="s">
        <v>59</v>
      </c>
      <c r="E54" s="39" t="s">
        <v>466</v>
      </c>
    </row>
    <row r="55" spans="1:16" ht="12.75">
      <c r="A55" t="s">
        <v>49</v>
      </c>
      <c s="34" t="s">
        <v>124</v>
      </c>
      <c s="34" t="s">
        <v>218</v>
      </c>
      <c s="35" t="s">
        <v>5</v>
      </c>
      <c s="6" t="s">
        <v>219</v>
      </c>
      <c s="36" t="s">
        <v>75</v>
      </c>
      <c s="37">
        <v>12</v>
      </c>
      <c s="36">
        <v>0</v>
      </c>
      <c s="36">
        <f>ROUND(G55*H55,6)</f>
      </c>
      <c r="L55" s="38">
        <v>0</v>
      </c>
      <c s="32">
        <f>ROUND(ROUND(L55,2)*ROUND(G55,3),2)</f>
      </c>
      <c s="36" t="s">
        <v>1770</v>
      </c>
      <c>
        <f>(M55*21)/100</f>
      </c>
      <c t="s">
        <v>27</v>
      </c>
    </row>
    <row r="56" spans="1:5" ht="12.75">
      <c r="A56" s="35" t="s">
        <v>56</v>
      </c>
      <c r="E56" s="39" t="s">
        <v>5</v>
      </c>
    </row>
    <row r="57" spans="1:5" ht="12.75">
      <c r="A57" s="35" t="s">
        <v>57</v>
      </c>
      <c r="E57" s="40" t="s">
        <v>5</v>
      </c>
    </row>
    <row r="58" spans="1:5" ht="89.25">
      <c r="A58" t="s">
        <v>59</v>
      </c>
      <c r="E58" s="39" t="s">
        <v>466</v>
      </c>
    </row>
    <row r="59" spans="1:16" ht="12.75">
      <c r="A59" t="s">
        <v>49</v>
      </c>
      <c s="34" t="s">
        <v>128</v>
      </c>
      <c s="34" t="s">
        <v>464</v>
      </c>
      <c s="35" t="s">
        <v>5</v>
      </c>
      <c s="6" t="s">
        <v>465</v>
      </c>
      <c s="36" t="s">
        <v>75</v>
      </c>
      <c s="37">
        <v>10</v>
      </c>
      <c s="36">
        <v>0</v>
      </c>
      <c s="36">
        <f>ROUND(G59*H59,6)</f>
      </c>
      <c r="L59" s="38">
        <v>0</v>
      </c>
      <c s="32">
        <f>ROUND(ROUND(L59,2)*ROUND(G59,3),2)</f>
      </c>
      <c s="36" t="s">
        <v>1770</v>
      </c>
      <c>
        <f>(M59*21)/100</f>
      </c>
      <c t="s">
        <v>27</v>
      </c>
    </row>
    <row r="60" spans="1:5" ht="12.75">
      <c r="A60" s="35" t="s">
        <v>56</v>
      </c>
      <c r="E60" s="39" t="s">
        <v>5</v>
      </c>
    </row>
    <row r="61" spans="1:5" ht="12.75">
      <c r="A61" s="35" t="s">
        <v>57</v>
      </c>
      <c r="E61" s="40" t="s">
        <v>5</v>
      </c>
    </row>
    <row r="62" spans="1:5" ht="89.25">
      <c r="A62" t="s">
        <v>59</v>
      </c>
      <c r="E62" s="39" t="s">
        <v>466</v>
      </c>
    </row>
    <row r="63" spans="1:16" ht="12.75">
      <c r="A63" t="s">
        <v>49</v>
      </c>
      <c s="34" t="s">
        <v>131</v>
      </c>
      <c s="34" t="s">
        <v>1785</v>
      </c>
      <c s="35" t="s">
        <v>5</v>
      </c>
      <c s="6" t="s">
        <v>1786</v>
      </c>
      <c s="36" t="s">
        <v>75</v>
      </c>
      <c s="37">
        <v>10</v>
      </c>
      <c s="36">
        <v>0</v>
      </c>
      <c s="36">
        <f>ROUND(G63*H63,6)</f>
      </c>
      <c r="L63" s="38">
        <v>0</v>
      </c>
      <c s="32">
        <f>ROUND(ROUND(L63,2)*ROUND(G63,3),2)</f>
      </c>
      <c s="36" t="s">
        <v>1770</v>
      </c>
      <c>
        <f>(M63*21)/100</f>
      </c>
      <c t="s">
        <v>27</v>
      </c>
    </row>
    <row r="64" spans="1:5" ht="12.75">
      <c r="A64" s="35" t="s">
        <v>56</v>
      </c>
      <c r="E64" s="39" t="s">
        <v>5</v>
      </c>
    </row>
    <row r="65" spans="1:5" ht="12.75">
      <c r="A65" s="35" t="s">
        <v>57</v>
      </c>
      <c r="E65" s="40" t="s">
        <v>5</v>
      </c>
    </row>
    <row r="66" spans="1:5" ht="89.25">
      <c r="A66" t="s">
        <v>59</v>
      </c>
      <c r="E66" s="39" t="s">
        <v>466</v>
      </c>
    </row>
    <row r="67" spans="1:16" ht="25.5">
      <c r="A67" t="s">
        <v>49</v>
      </c>
      <c s="34" t="s">
        <v>135</v>
      </c>
      <c s="34" t="s">
        <v>1787</v>
      </c>
      <c s="35" t="s">
        <v>5</v>
      </c>
      <c s="6" t="s">
        <v>1788</v>
      </c>
      <c s="36" t="s">
        <v>90</v>
      </c>
      <c s="37">
        <v>8</v>
      </c>
      <c s="36">
        <v>0</v>
      </c>
      <c s="36">
        <f>ROUND(G67*H67,6)</f>
      </c>
      <c r="L67" s="38">
        <v>0</v>
      </c>
      <c s="32">
        <f>ROUND(ROUND(L67,2)*ROUND(G67,3),2)</f>
      </c>
      <c s="36" t="s">
        <v>1770</v>
      </c>
      <c>
        <f>(M67*21)/100</f>
      </c>
      <c t="s">
        <v>27</v>
      </c>
    </row>
    <row r="68" spans="1:5" ht="12.75">
      <c r="A68" s="35" t="s">
        <v>56</v>
      </c>
      <c r="E68" s="39" t="s">
        <v>5</v>
      </c>
    </row>
    <row r="69" spans="1:5" ht="12.75">
      <c r="A69" s="35" t="s">
        <v>57</v>
      </c>
      <c r="E69" s="40" t="s">
        <v>5</v>
      </c>
    </row>
    <row r="70" spans="1:5" ht="102">
      <c r="A70" t="s">
        <v>59</v>
      </c>
      <c r="E70" s="39" t="s">
        <v>1116</v>
      </c>
    </row>
    <row r="71" spans="1:16" ht="25.5">
      <c r="A71" t="s">
        <v>49</v>
      </c>
      <c s="34" t="s">
        <v>139</v>
      </c>
      <c s="34" t="s">
        <v>227</v>
      </c>
      <c s="35" t="s">
        <v>5</v>
      </c>
      <c s="6" t="s">
        <v>228</v>
      </c>
      <c s="36" t="s">
        <v>90</v>
      </c>
      <c s="37">
        <v>10</v>
      </c>
      <c s="36">
        <v>0</v>
      </c>
      <c s="36">
        <f>ROUND(G71*H71,6)</f>
      </c>
      <c r="L71" s="38">
        <v>0</v>
      </c>
      <c s="32">
        <f>ROUND(ROUND(L71,2)*ROUND(G71,3),2)</f>
      </c>
      <c s="36" t="s">
        <v>1770</v>
      </c>
      <c>
        <f>(M71*21)/100</f>
      </c>
      <c t="s">
        <v>27</v>
      </c>
    </row>
    <row r="72" spans="1:5" ht="12.75">
      <c r="A72" s="35" t="s">
        <v>56</v>
      </c>
      <c r="E72" s="39" t="s">
        <v>5</v>
      </c>
    </row>
    <row r="73" spans="1:5" ht="12.75">
      <c r="A73" s="35" t="s">
        <v>57</v>
      </c>
      <c r="E73" s="40" t="s">
        <v>5</v>
      </c>
    </row>
    <row r="74" spans="1:5" ht="102">
      <c r="A74" t="s">
        <v>59</v>
      </c>
      <c r="E74" s="39" t="s">
        <v>1116</v>
      </c>
    </row>
    <row r="75" spans="1:16" ht="25.5">
      <c r="A75" t="s">
        <v>49</v>
      </c>
      <c s="34" t="s">
        <v>143</v>
      </c>
      <c s="34" t="s">
        <v>1637</v>
      </c>
      <c s="35" t="s">
        <v>5</v>
      </c>
      <c s="6" t="s">
        <v>1638</v>
      </c>
      <c s="36" t="s">
        <v>90</v>
      </c>
      <c s="37">
        <v>2</v>
      </c>
      <c s="36">
        <v>0</v>
      </c>
      <c s="36">
        <f>ROUND(G75*H75,6)</f>
      </c>
      <c r="L75" s="38">
        <v>0</v>
      </c>
      <c s="32">
        <f>ROUND(ROUND(L75,2)*ROUND(G75,3),2)</f>
      </c>
      <c s="36" t="s">
        <v>1770</v>
      </c>
      <c>
        <f>(M75*21)/100</f>
      </c>
      <c t="s">
        <v>27</v>
      </c>
    </row>
    <row r="76" spans="1:5" ht="12.75">
      <c r="A76" s="35" t="s">
        <v>56</v>
      </c>
      <c r="E76" s="39" t="s">
        <v>5</v>
      </c>
    </row>
    <row r="77" spans="1:5" ht="12.75">
      <c r="A77" s="35" t="s">
        <v>57</v>
      </c>
      <c r="E77" s="40" t="s">
        <v>5</v>
      </c>
    </row>
    <row r="78" spans="1:5" ht="102">
      <c r="A78" t="s">
        <v>59</v>
      </c>
      <c r="E78" s="39" t="s">
        <v>1116</v>
      </c>
    </row>
    <row r="79" spans="1:16" ht="25.5">
      <c r="A79" t="s">
        <v>49</v>
      </c>
      <c s="34" t="s">
        <v>147</v>
      </c>
      <c s="34" t="s">
        <v>1789</v>
      </c>
      <c s="35" t="s">
        <v>5</v>
      </c>
      <c s="6" t="s">
        <v>1790</v>
      </c>
      <c s="36" t="s">
        <v>90</v>
      </c>
      <c s="37">
        <v>2</v>
      </c>
      <c s="36">
        <v>0</v>
      </c>
      <c s="36">
        <f>ROUND(G79*H79,6)</f>
      </c>
      <c r="L79" s="38">
        <v>0</v>
      </c>
      <c s="32">
        <f>ROUND(ROUND(L79,2)*ROUND(G79,3),2)</f>
      </c>
      <c s="36" t="s">
        <v>1770</v>
      </c>
      <c>
        <f>(M79*21)/100</f>
      </c>
      <c t="s">
        <v>27</v>
      </c>
    </row>
    <row r="80" spans="1:5" ht="12.75">
      <c r="A80" s="35" t="s">
        <v>56</v>
      </c>
      <c r="E80" s="39" t="s">
        <v>5</v>
      </c>
    </row>
    <row r="81" spans="1:5" ht="12.75">
      <c r="A81" s="35" t="s">
        <v>57</v>
      </c>
      <c r="E81" s="40" t="s">
        <v>5</v>
      </c>
    </row>
    <row r="82" spans="1:5" ht="102">
      <c r="A82" t="s">
        <v>59</v>
      </c>
      <c r="E82" s="39" t="s">
        <v>1116</v>
      </c>
    </row>
    <row r="83" spans="1:16" ht="38.25">
      <c r="A83" t="s">
        <v>49</v>
      </c>
      <c s="34" t="s">
        <v>151</v>
      </c>
      <c s="34" t="s">
        <v>1791</v>
      </c>
      <c s="35" t="s">
        <v>4</v>
      </c>
      <c s="6" t="s">
        <v>1792</v>
      </c>
      <c s="36" t="s">
        <v>90</v>
      </c>
      <c s="37">
        <v>1</v>
      </c>
      <c s="36">
        <v>0</v>
      </c>
      <c s="36">
        <f>ROUND(G83*H83,6)</f>
      </c>
      <c r="L83" s="38">
        <v>0</v>
      </c>
      <c s="32">
        <f>ROUND(ROUND(L83,2)*ROUND(G83,3),2)</f>
      </c>
      <c s="36" t="s">
        <v>1770</v>
      </c>
      <c>
        <f>(M83*21)/100</f>
      </c>
      <c t="s">
        <v>27</v>
      </c>
    </row>
    <row r="84" spans="1:5" ht="12.75">
      <c r="A84" s="35" t="s">
        <v>56</v>
      </c>
      <c r="E84" s="39" t="s">
        <v>1793</v>
      </c>
    </row>
    <row r="85" spans="1:5" ht="12.75">
      <c r="A85" s="35" t="s">
        <v>57</v>
      </c>
      <c r="E85" s="40" t="s">
        <v>5</v>
      </c>
    </row>
    <row r="86" spans="1:5" ht="140.25">
      <c r="A86" t="s">
        <v>59</v>
      </c>
      <c r="E86" s="39" t="s">
        <v>1794</v>
      </c>
    </row>
    <row r="87" spans="1:16" ht="38.25">
      <c r="A87" t="s">
        <v>49</v>
      </c>
      <c s="34" t="s">
        <v>155</v>
      </c>
      <c s="34" t="s">
        <v>1791</v>
      </c>
      <c s="35" t="s">
        <v>27</v>
      </c>
      <c s="6" t="s">
        <v>1795</v>
      </c>
      <c s="36" t="s">
        <v>90</v>
      </c>
      <c s="37">
        <v>1</v>
      </c>
      <c s="36">
        <v>0</v>
      </c>
      <c s="36">
        <f>ROUND(G87*H87,6)</f>
      </c>
      <c r="L87" s="38">
        <v>0</v>
      </c>
      <c s="32">
        <f>ROUND(ROUND(L87,2)*ROUND(G87,3),2)</f>
      </c>
      <c s="36" t="s">
        <v>1770</v>
      </c>
      <c>
        <f>(M87*21)/100</f>
      </c>
      <c t="s">
        <v>27</v>
      </c>
    </row>
    <row r="88" spans="1:5" ht="12.75">
      <c r="A88" s="35" t="s">
        <v>56</v>
      </c>
      <c r="E88" s="39" t="s">
        <v>1796</v>
      </c>
    </row>
    <row r="89" spans="1:5" ht="12.75">
      <c r="A89" s="35" t="s">
        <v>57</v>
      </c>
      <c r="E89" s="40" t="s">
        <v>5</v>
      </c>
    </row>
    <row r="90" spans="1:5" ht="127.5">
      <c r="A90" t="s">
        <v>59</v>
      </c>
      <c r="E90" s="39" t="s">
        <v>1797</v>
      </c>
    </row>
    <row r="91" spans="1:13" ht="12.75">
      <c r="A91" t="s">
        <v>46</v>
      </c>
      <c r="C91" s="31" t="s">
        <v>1798</v>
      </c>
      <c r="E91" s="33" t="s">
        <v>1799</v>
      </c>
      <c r="J91" s="32">
        <f>0</f>
      </c>
      <c s="32">
        <f>0</f>
      </c>
      <c s="32">
        <f>0+L92+L96+L100+L104+L108+L112+L116+L120</f>
      </c>
      <c s="32">
        <f>0+M92+M96+M100+M104+M108+M112+M116+M120</f>
      </c>
    </row>
    <row r="92" spans="1:16" ht="12.75">
      <c r="A92" t="s">
        <v>49</v>
      </c>
      <c s="34" t="s">
        <v>164</v>
      </c>
      <c s="34" t="s">
        <v>1800</v>
      </c>
      <c s="35" t="s">
        <v>5</v>
      </c>
      <c s="6" t="s">
        <v>1801</v>
      </c>
      <c s="36" t="s">
        <v>54</v>
      </c>
      <c s="37">
        <v>1</v>
      </c>
      <c s="36">
        <v>0</v>
      </c>
      <c s="36">
        <f>ROUND(G92*H92,6)</f>
      </c>
      <c r="L92" s="38">
        <v>0</v>
      </c>
      <c s="32">
        <f>ROUND(ROUND(L92,2)*ROUND(G92,3),2)</f>
      </c>
      <c s="36" t="s">
        <v>1770</v>
      </c>
      <c>
        <f>(M92*21)/100</f>
      </c>
      <c t="s">
        <v>27</v>
      </c>
    </row>
    <row r="93" spans="1:5" ht="12.75">
      <c r="A93" s="35" t="s">
        <v>56</v>
      </c>
      <c r="E93" s="39" t="s">
        <v>5</v>
      </c>
    </row>
    <row r="94" spans="1:5" ht="38.25">
      <c r="A94" s="35" t="s">
        <v>57</v>
      </c>
      <c r="E94" s="40" t="s">
        <v>1802</v>
      </c>
    </row>
    <row r="95" spans="1:5" ht="12.75">
      <c r="A95" t="s">
        <v>59</v>
      </c>
      <c r="E95" s="39" t="s">
        <v>832</v>
      </c>
    </row>
    <row r="96" spans="1:16" ht="12.75">
      <c r="A96" t="s">
        <v>49</v>
      </c>
      <c s="34" t="s">
        <v>168</v>
      </c>
      <c s="34" t="s">
        <v>1803</v>
      </c>
      <c s="35" t="s">
        <v>5</v>
      </c>
      <c s="6" t="s">
        <v>1804</v>
      </c>
      <c s="36" t="s">
        <v>54</v>
      </c>
      <c s="37">
        <v>1</v>
      </c>
      <c s="36">
        <v>0</v>
      </c>
      <c s="36">
        <f>ROUND(G96*H96,6)</f>
      </c>
      <c r="L96" s="38">
        <v>0</v>
      </c>
      <c s="32">
        <f>ROUND(ROUND(L96,2)*ROUND(G96,3),2)</f>
      </c>
      <c s="36" t="s">
        <v>1770</v>
      </c>
      <c>
        <f>(M96*21)/100</f>
      </c>
      <c t="s">
        <v>27</v>
      </c>
    </row>
    <row r="97" spans="1:5" ht="12.75">
      <c r="A97" s="35" t="s">
        <v>56</v>
      </c>
      <c r="E97" s="39" t="s">
        <v>5</v>
      </c>
    </row>
    <row r="98" spans="1:5" ht="38.25">
      <c r="A98" s="35" t="s">
        <v>57</v>
      </c>
      <c r="E98" s="40" t="s">
        <v>1805</v>
      </c>
    </row>
    <row r="99" spans="1:5" ht="25.5">
      <c r="A99" t="s">
        <v>59</v>
      </c>
      <c r="E99" s="39" t="s">
        <v>1806</v>
      </c>
    </row>
    <row r="100" spans="1:16" ht="25.5">
      <c r="A100" t="s">
        <v>49</v>
      </c>
      <c s="34" t="s">
        <v>173</v>
      </c>
      <c s="34" t="s">
        <v>1807</v>
      </c>
      <c s="35" t="s">
        <v>5</v>
      </c>
      <c s="6" t="s">
        <v>1808</v>
      </c>
      <c s="36" t="s">
        <v>90</v>
      </c>
      <c s="37">
        <v>1</v>
      </c>
      <c s="36">
        <v>0</v>
      </c>
      <c s="36">
        <f>ROUND(G100*H100,6)</f>
      </c>
      <c r="L100" s="38">
        <v>0</v>
      </c>
      <c s="32">
        <f>ROUND(ROUND(L100,2)*ROUND(G100,3),2)</f>
      </c>
      <c s="36" t="s">
        <v>1770</v>
      </c>
      <c>
        <f>(M100*21)/100</f>
      </c>
      <c t="s">
        <v>27</v>
      </c>
    </row>
    <row r="101" spans="1:5" ht="12.75">
      <c r="A101" s="35" t="s">
        <v>56</v>
      </c>
      <c r="E101" s="39" t="s">
        <v>5</v>
      </c>
    </row>
    <row r="102" spans="1:5" ht="12.75">
      <c r="A102" s="35" t="s">
        <v>57</v>
      </c>
      <c r="E102" s="40" t="s">
        <v>5</v>
      </c>
    </row>
    <row r="103" spans="1:5" ht="114.75">
      <c r="A103" t="s">
        <v>59</v>
      </c>
      <c r="E103" s="39" t="s">
        <v>1809</v>
      </c>
    </row>
    <row r="104" spans="1:16" ht="25.5">
      <c r="A104" t="s">
        <v>49</v>
      </c>
      <c s="34" t="s">
        <v>176</v>
      </c>
      <c s="34" t="s">
        <v>1810</v>
      </c>
      <c s="35" t="s">
        <v>5</v>
      </c>
      <c s="6" t="s">
        <v>1811</v>
      </c>
      <c s="36" t="s">
        <v>90</v>
      </c>
      <c s="37">
        <v>1</v>
      </c>
      <c s="36">
        <v>0</v>
      </c>
      <c s="36">
        <f>ROUND(G104*H104,6)</f>
      </c>
      <c r="L104" s="38">
        <v>0</v>
      </c>
      <c s="32">
        <f>ROUND(ROUND(L104,2)*ROUND(G104,3),2)</f>
      </c>
      <c s="36" t="s">
        <v>1770</v>
      </c>
      <c>
        <f>(M104*21)/100</f>
      </c>
      <c t="s">
        <v>27</v>
      </c>
    </row>
    <row r="105" spans="1:5" ht="12.75">
      <c r="A105" s="35" t="s">
        <v>56</v>
      </c>
      <c r="E105" s="39" t="s">
        <v>5</v>
      </c>
    </row>
    <row r="106" spans="1:5" ht="12.75">
      <c r="A106" s="35" t="s">
        <v>57</v>
      </c>
      <c r="E106" s="40" t="s">
        <v>5</v>
      </c>
    </row>
    <row r="107" spans="1:5" ht="89.25">
      <c r="A107" t="s">
        <v>59</v>
      </c>
      <c r="E107" s="39" t="s">
        <v>1812</v>
      </c>
    </row>
    <row r="108" spans="1:16" ht="12.75">
      <c r="A108" t="s">
        <v>49</v>
      </c>
      <c s="34" t="s">
        <v>180</v>
      </c>
      <c s="34" t="s">
        <v>1813</v>
      </c>
      <c s="35" t="s">
        <v>5</v>
      </c>
      <c s="6" t="s">
        <v>1814</v>
      </c>
      <c s="36" t="s">
        <v>738</v>
      </c>
      <c s="37">
        <v>14</v>
      </c>
      <c s="36">
        <v>0</v>
      </c>
      <c s="36">
        <f>ROUND(G108*H108,6)</f>
      </c>
      <c r="L108" s="38">
        <v>0</v>
      </c>
      <c s="32">
        <f>ROUND(ROUND(L108,2)*ROUND(G108,3),2)</f>
      </c>
      <c s="36" t="s">
        <v>1770</v>
      </c>
      <c>
        <f>(M108*21)/100</f>
      </c>
      <c t="s">
        <v>27</v>
      </c>
    </row>
    <row r="109" spans="1:5" ht="12.75">
      <c r="A109" s="35" t="s">
        <v>56</v>
      </c>
      <c r="E109" s="39" t="s">
        <v>5</v>
      </c>
    </row>
    <row r="110" spans="1:5" ht="12.75">
      <c r="A110" s="35" t="s">
        <v>57</v>
      </c>
      <c r="E110" s="40" t="s">
        <v>5</v>
      </c>
    </row>
    <row r="111" spans="1:5" ht="89.25">
      <c r="A111" t="s">
        <v>59</v>
      </c>
      <c r="E111" s="39" t="s">
        <v>1815</v>
      </c>
    </row>
    <row r="112" spans="1:16" ht="12.75">
      <c r="A112" t="s">
        <v>49</v>
      </c>
      <c s="34" t="s">
        <v>916</v>
      </c>
      <c s="34" t="s">
        <v>1816</v>
      </c>
      <c s="35" t="s">
        <v>5</v>
      </c>
      <c s="6" t="s">
        <v>1817</v>
      </c>
      <c s="36" t="s">
        <v>738</v>
      </c>
      <c s="37">
        <v>10</v>
      </c>
      <c s="36">
        <v>0</v>
      </c>
      <c s="36">
        <f>ROUND(G112*H112,6)</f>
      </c>
      <c r="L112" s="38">
        <v>0</v>
      </c>
      <c s="32">
        <f>ROUND(ROUND(L112,2)*ROUND(G112,3),2)</f>
      </c>
      <c s="36" t="s">
        <v>1770</v>
      </c>
      <c>
        <f>(M112*21)/100</f>
      </c>
      <c t="s">
        <v>27</v>
      </c>
    </row>
    <row r="113" spans="1:5" ht="12.75">
      <c r="A113" s="35" t="s">
        <v>56</v>
      </c>
      <c r="E113" s="39" t="s">
        <v>5</v>
      </c>
    </row>
    <row r="114" spans="1:5" ht="12.75">
      <c r="A114" s="35" t="s">
        <v>57</v>
      </c>
      <c r="E114" s="40" t="s">
        <v>5</v>
      </c>
    </row>
    <row r="115" spans="1:5" ht="89.25">
      <c r="A115" t="s">
        <v>59</v>
      </c>
      <c r="E115" s="39" t="s">
        <v>1818</v>
      </c>
    </row>
    <row r="116" spans="1:16" ht="12.75">
      <c r="A116" t="s">
        <v>49</v>
      </c>
      <c s="34" t="s">
        <v>919</v>
      </c>
      <c s="34" t="s">
        <v>1819</v>
      </c>
      <c s="35" t="s">
        <v>5</v>
      </c>
      <c s="6" t="s">
        <v>1820</v>
      </c>
      <c s="36" t="s">
        <v>738</v>
      </c>
      <c s="37">
        <v>8</v>
      </c>
      <c s="36">
        <v>0</v>
      </c>
      <c s="36">
        <f>ROUND(G116*H116,6)</f>
      </c>
      <c r="L116" s="38">
        <v>0</v>
      </c>
      <c s="32">
        <f>ROUND(ROUND(L116,2)*ROUND(G116,3),2)</f>
      </c>
      <c s="36" t="s">
        <v>1770</v>
      </c>
      <c>
        <f>(M116*21)/100</f>
      </c>
      <c t="s">
        <v>27</v>
      </c>
    </row>
    <row r="117" spans="1:5" ht="12.75">
      <c r="A117" s="35" t="s">
        <v>56</v>
      </c>
      <c r="E117" s="39" t="s">
        <v>5</v>
      </c>
    </row>
    <row r="118" spans="1:5" ht="12.75">
      <c r="A118" s="35" t="s">
        <v>57</v>
      </c>
      <c r="E118" s="40" t="s">
        <v>5</v>
      </c>
    </row>
    <row r="119" spans="1:5" ht="89.25">
      <c r="A119" t="s">
        <v>59</v>
      </c>
      <c r="E119" s="39" t="s">
        <v>1821</v>
      </c>
    </row>
    <row r="120" spans="1:16" ht="12.75">
      <c r="A120" t="s">
        <v>49</v>
      </c>
      <c s="34" t="s">
        <v>183</v>
      </c>
      <c s="34" t="s">
        <v>1822</v>
      </c>
      <c s="35" t="s">
        <v>5</v>
      </c>
      <c s="6" t="s">
        <v>1823</v>
      </c>
      <c s="36" t="s">
        <v>738</v>
      </c>
      <c s="37">
        <v>20</v>
      </c>
      <c s="36">
        <v>0</v>
      </c>
      <c s="36">
        <f>ROUND(G120*H120,6)</f>
      </c>
      <c r="L120" s="38">
        <v>0</v>
      </c>
      <c s="32">
        <f>ROUND(ROUND(L120,2)*ROUND(G120,3),2)</f>
      </c>
      <c s="36" t="s">
        <v>1770</v>
      </c>
      <c>
        <f>(M120*21)/100</f>
      </c>
      <c t="s">
        <v>27</v>
      </c>
    </row>
    <row r="121" spans="1:5" ht="12.75">
      <c r="A121" s="35" t="s">
        <v>56</v>
      </c>
      <c r="E121" s="39" t="s">
        <v>5</v>
      </c>
    </row>
    <row r="122" spans="1:5" ht="12.75">
      <c r="A122" s="35" t="s">
        <v>57</v>
      </c>
      <c r="E122" s="40" t="s">
        <v>5</v>
      </c>
    </row>
    <row r="123" spans="1:5" ht="89.25">
      <c r="A123" t="s">
        <v>59</v>
      </c>
      <c r="E123"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1825</v>
      </c>
      <c s="41">
        <f>Rekapitulace!C23</f>
      </c>
      <c s="20" t="s">
        <v>0</v>
      </c>
      <c t="s">
        <v>23</v>
      </c>
      <c t="s">
        <v>27</v>
      </c>
    </row>
    <row r="4" spans="1:16" ht="32" customHeight="1">
      <c r="A4" s="24" t="s">
        <v>20</v>
      </c>
      <c s="25" t="s">
        <v>28</v>
      </c>
      <c s="27" t="s">
        <v>1825</v>
      </c>
      <c r="E4" s="26" t="s">
        <v>1826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1829</v>
      </c>
      <c r="E8" s="30" t="s">
        <v>1828</v>
      </c>
      <c r="J8" s="29">
        <f>0+J9+J22</f>
      </c>
      <c s="29">
        <f>0+K9+K22</f>
      </c>
      <c s="29">
        <f>0+L9+L22</f>
      </c>
      <c s="29">
        <f>0+M9+M22</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0.15</v>
      </c>
      <c s="36">
        <v>0</v>
      </c>
      <c s="36">
        <f>ROUND(G10*H10,6)</f>
      </c>
      <c r="L10" s="38">
        <v>0</v>
      </c>
      <c s="32">
        <f>ROUND(ROUND(L10,2)*ROUND(G10,3),2)</f>
      </c>
      <c s="36" t="s">
        <v>1764</v>
      </c>
      <c>
        <f>(M10*21)/100</f>
      </c>
      <c t="s">
        <v>27</v>
      </c>
    </row>
    <row r="11" spans="1:5" ht="12.75">
      <c r="A11" s="35" t="s">
        <v>56</v>
      </c>
      <c r="E11" s="39" t="s">
        <v>794</v>
      </c>
    </row>
    <row r="12" spans="1:5" ht="38.25">
      <c r="A12" s="35" t="s">
        <v>57</v>
      </c>
      <c r="E12" s="40" t="s">
        <v>1830</v>
      </c>
    </row>
    <row r="13" spans="1:5" ht="25.5">
      <c r="A13" t="s">
        <v>59</v>
      </c>
      <c r="E13" s="39" t="s">
        <v>1766</v>
      </c>
    </row>
    <row r="14" spans="1:16" ht="25.5">
      <c r="A14" t="s">
        <v>49</v>
      </c>
      <c s="34" t="s">
        <v>27</v>
      </c>
      <c s="34" t="s">
        <v>1767</v>
      </c>
      <c s="35" t="s">
        <v>1768</v>
      </c>
      <c s="6" t="s">
        <v>1769</v>
      </c>
      <c s="36" t="s">
        <v>793</v>
      </c>
      <c s="37">
        <v>0.1</v>
      </c>
      <c s="36">
        <v>0</v>
      </c>
      <c s="36">
        <f>ROUND(G14*H14,6)</f>
      </c>
      <c r="L14" s="38">
        <v>0</v>
      </c>
      <c s="32">
        <f>ROUND(ROUND(L14,2)*ROUND(G14,3),2)</f>
      </c>
      <c s="36" t="s">
        <v>1770</v>
      </c>
      <c>
        <f>(M14*21)/100</f>
      </c>
      <c t="s">
        <v>27</v>
      </c>
    </row>
    <row r="15" spans="1:5" ht="12.75">
      <c r="A15" s="35" t="s">
        <v>56</v>
      </c>
      <c r="E15" s="39" t="s">
        <v>794</v>
      </c>
    </row>
    <row r="16" spans="1:5" ht="12.75">
      <c r="A16" s="35" t="s">
        <v>57</v>
      </c>
      <c r="E16" s="40" t="s">
        <v>5</v>
      </c>
    </row>
    <row r="17" spans="1:5" ht="140.25">
      <c r="A17" t="s">
        <v>59</v>
      </c>
      <c r="E17" s="39" t="s">
        <v>1771</v>
      </c>
    </row>
    <row r="18" spans="1:16" ht="25.5">
      <c r="A18" t="s">
        <v>49</v>
      </c>
      <c s="34" t="s">
        <v>26</v>
      </c>
      <c s="34" t="s">
        <v>1772</v>
      </c>
      <c s="35" t="s">
        <v>1773</v>
      </c>
      <c s="6" t="s">
        <v>1831</v>
      </c>
      <c s="36" t="s">
        <v>793</v>
      </c>
      <c s="37">
        <v>0.05</v>
      </c>
      <c s="36">
        <v>0</v>
      </c>
      <c s="36">
        <f>ROUND(G18*H18,6)</f>
      </c>
      <c r="L18" s="38">
        <v>0</v>
      </c>
      <c s="32">
        <f>ROUND(ROUND(L18,2)*ROUND(G18,3),2)</f>
      </c>
      <c s="36" t="s">
        <v>1770</v>
      </c>
      <c>
        <f>(M18*21)/100</f>
      </c>
      <c t="s">
        <v>27</v>
      </c>
    </row>
    <row r="19" spans="1:5" ht="12.75">
      <c r="A19" s="35" t="s">
        <v>56</v>
      </c>
      <c r="E19" s="39" t="s">
        <v>794</v>
      </c>
    </row>
    <row r="20" spans="1:5" ht="12.75">
      <c r="A20" s="35" t="s">
        <v>57</v>
      </c>
      <c r="E20" s="40" t="s">
        <v>5</v>
      </c>
    </row>
    <row r="21" spans="1:5" ht="280.5">
      <c r="A21" t="s">
        <v>59</v>
      </c>
      <c r="E21" s="39" t="s">
        <v>1775</v>
      </c>
    </row>
    <row r="22" spans="1:13" ht="12.75">
      <c r="A22" t="s">
        <v>46</v>
      </c>
      <c r="C22" s="31" t="s">
        <v>369</v>
      </c>
      <c r="E22" s="33" t="s">
        <v>1776</v>
      </c>
      <c r="J22" s="32">
        <f>0</f>
      </c>
      <c s="32">
        <f>0</f>
      </c>
      <c s="32">
        <f>0+L23+L27+L31+L35+L39+L43+L47+L51+L55+L59+L63</f>
      </c>
      <c s="32">
        <f>0+M23+M27+M31+M35+M39+M43+M47+M51+M55+M59+M63</f>
      </c>
    </row>
    <row r="23" spans="1:16" ht="12.75">
      <c r="A23" t="s">
        <v>49</v>
      </c>
      <c s="34" t="s">
        <v>72</v>
      </c>
      <c s="34" t="s">
        <v>1832</v>
      </c>
      <c s="35" t="s">
        <v>5</v>
      </c>
      <c s="6" t="s">
        <v>1833</v>
      </c>
      <c s="36" t="s">
        <v>90</v>
      </c>
      <c s="37">
        <v>2</v>
      </c>
      <c s="36">
        <v>0</v>
      </c>
      <c s="36">
        <f>ROUND(G23*H23,6)</f>
      </c>
      <c r="L23" s="38">
        <v>0</v>
      </c>
      <c s="32">
        <f>ROUND(ROUND(L23,2)*ROUND(G23,3),2)</f>
      </c>
      <c s="36" t="s">
        <v>1770</v>
      </c>
      <c>
        <f>(M23*21)/100</f>
      </c>
      <c t="s">
        <v>27</v>
      </c>
    </row>
    <row r="24" spans="1:5" ht="12.75">
      <c r="A24" s="35" t="s">
        <v>56</v>
      </c>
      <c r="E24" s="39" t="s">
        <v>5</v>
      </c>
    </row>
    <row r="25" spans="1:5" ht="12.75">
      <c r="A25" s="35" t="s">
        <v>57</v>
      </c>
      <c r="E25" s="40" t="s">
        <v>5</v>
      </c>
    </row>
    <row r="26" spans="1:5" ht="76.5">
      <c r="A26" t="s">
        <v>59</v>
      </c>
      <c r="E26" s="39" t="s">
        <v>1834</v>
      </c>
    </row>
    <row r="27" spans="1:16" ht="25.5">
      <c r="A27" t="s">
        <v>49</v>
      </c>
      <c s="34" t="s">
        <v>77</v>
      </c>
      <c s="34" t="s">
        <v>1835</v>
      </c>
      <c s="35" t="s">
        <v>5</v>
      </c>
      <c s="6" t="s">
        <v>1836</v>
      </c>
      <c s="36" t="s">
        <v>90</v>
      </c>
      <c s="37">
        <v>2</v>
      </c>
      <c s="36">
        <v>0</v>
      </c>
      <c s="36">
        <f>ROUND(G27*H27,6)</f>
      </c>
      <c r="L27" s="38">
        <v>0</v>
      </c>
      <c s="32">
        <f>ROUND(ROUND(L27,2)*ROUND(G27,3),2)</f>
      </c>
      <c s="36" t="s">
        <v>1770</v>
      </c>
      <c>
        <f>(M27*21)/100</f>
      </c>
      <c t="s">
        <v>27</v>
      </c>
    </row>
    <row r="28" spans="1:5" ht="12.75">
      <c r="A28" s="35" t="s">
        <v>56</v>
      </c>
      <c r="E28" s="39" t="s">
        <v>5</v>
      </c>
    </row>
    <row r="29" spans="1:5" ht="12.75">
      <c r="A29" s="35" t="s">
        <v>57</v>
      </c>
      <c r="E29" s="40" t="s">
        <v>5</v>
      </c>
    </row>
    <row r="30" spans="1:5" ht="76.5">
      <c r="A30" t="s">
        <v>59</v>
      </c>
      <c r="E30" s="39" t="s">
        <v>1834</v>
      </c>
    </row>
    <row r="31" spans="1:16" ht="25.5">
      <c r="A31" t="s">
        <v>49</v>
      </c>
      <c s="34" t="s">
        <v>82</v>
      </c>
      <c s="34" t="s">
        <v>1837</v>
      </c>
      <c s="35" t="s">
        <v>5</v>
      </c>
      <c s="6" t="s">
        <v>1838</v>
      </c>
      <c s="36" t="s">
        <v>90</v>
      </c>
      <c s="37">
        <v>8</v>
      </c>
      <c s="36">
        <v>0</v>
      </c>
      <c s="36">
        <f>ROUND(G31*H31,6)</f>
      </c>
      <c r="L31" s="38">
        <v>0</v>
      </c>
      <c s="32">
        <f>ROUND(ROUND(L31,2)*ROUND(G31,3),2)</f>
      </c>
      <c s="36" t="s">
        <v>1770</v>
      </c>
      <c>
        <f>(M31*21)/100</f>
      </c>
      <c t="s">
        <v>27</v>
      </c>
    </row>
    <row r="32" spans="1:5" ht="12.75">
      <c r="A32" s="35" t="s">
        <v>56</v>
      </c>
      <c r="E32" s="39" t="s">
        <v>5</v>
      </c>
    </row>
    <row r="33" spans="1:5" ht="12.75">
      <c r="A33" s="35" t="s">
        <v>57</v>
      </c>
      <c r="E33" s="40" t="s">
        <v>5</v>
      </c>
    </row>
    <row r="34" spans="1:5" ht="76.5">
      <c r="A34" t="s">
        <v>59</v>
      </c>
      <c r="E34" s="39" t="s">
        <v>1839</v>
      </c>
    </row>
    <row r="35" spans="1:16" ht="12.75">
      <c r="A35" t="s">
        <v>49</v>
      </c>
      <c s="34" t="s">
        <v>87</v>
      </c>
      <c s="34" t="s">
        <v>1840</v>
      </c>
      <c s="35" t="s">
        <v>5</v>
      </c>
      <c s="6" t="s">
        <v>1841</v>
      </c>
      <c s="36" t="s">
        <v>90</v>
      </c>
      <c s="37">
        <v>4</v>
      </c>
      <c s="36">
        <v>0</v>
      </c>
      <c s="36">
        <f>ROUND(G35*H35,6)</f>
      </c>
      <c r="L35" s="38">
        <v>0</v>
      </c>
      <c s="32">
        <f>ROUND(ROUND(L35,2)*ROUND(G35,3),2)</f>
      </c>
      <c s="36" t="s">
        <v>1770</v>
      </c>
      <c>
        <f>(M35*21)/100</f>
      </c>
      <c t="s">
        <v>27</v>
      </c>
    </row>
    <row r="36" spans="1:5" ht="12.75">
      <c r="A36" s="35" t="s">
        <v>56</v>
      </c>
      <c r="E36" s="39" t="s">
        <v>5</v>
      </c>
    </row>
    <row r="37" spans="1:5" ht="12.75">
      <c r="A37" s="35" t="s">
        <v>57</v>
      </c>
      <c r="E37" s="40" t="s">
        <v>5</v>
      </c>
    </row>
    <row r="38" spans="1:5" ht="153">
      <c r="A38" t="s">
        <v>59</v>
      </c>
      <c r="E38" s="39" t="s">
        <v>1842</v>
      </c>
    </row>
    <row r="39" spans="1:16" ht="12.75">
      <c r="A39" t="s">
        <v>49</v>
      </c>
      <c s="34" t="s">
        <v>108</v>
      </c>
      <c s="34" t="s">
        <v>213</v>
      </c>
      <c s="35" t="s">
        <v>5</v>
      </c>
      <c s="6" t="s">
        <v>1113</v>
      </c>
      <c s="36" t="s">
        <v>75</v>
      </c>
      <c s="37">
        <v>80</v>
      </c>
      <c s="36">
        <v>0</v>
      </c>
      <c s="36">
        <f>ROUND(G39*H39,6)</f>
      </c>
      <c r="L39" s="38">
        <v>0</v>
      </c>
      <c s="32">
        <f>ROUND(ROUND(L39,2)*ROUND(G39,3),2)</f>
      </c>
      <c s="36" t="s">
        <v>1770</v>
      </c>
      <c>
        <f>(M39*21)/100</f>
      </c>
      <c t="s">
        <v>27</v>
      </c>
    </row>
    <row r="40" spans="1:5" ht="12.75">
      <c r="A40" s="35" t="s">
        <v>56</v>
      </c>
      <c r="E40" s="39" t="s">
        <v>5</v>
      </c>
    </row>
    <row r="41" spans="1:5" ht="12.75">
      <c r="A41" s="35" t="s">
        <v>57</v>
      </c>
      <c r="E41" s="40" t="s">
        <v>5</v>
      </c>
    </row>
    <row r="42" spans="1:5" ht="89.25">
      <c r="A42" t="s">
        <v>59</v>
      </c>
      <c r="E42" s="39" t="s">
        <v>466</v>
      </c>
    </row>
    <row r="43" spans="1:16" ht="25.5">
      <c r="A43" t="s">
        <v>49</v>
      </c>
      <c s="34" t="s">
        <v>112</v>
      </c>
      <c s="34" t="s">
        <v>1114</v>
      </c>
      <c s="35" t="s">
        <v>5</v>
      </c>
      <c s="6" t="s">
        <v>1115</v>
      </c>
      <c s="36" t="s">
        <v>90</v>
      </c>
      <c s="37">
        <v>8</v>
      </c>
      <c s="36">
        <v>0</v>
      </c>
      <c s="36">
        <f>ROUND(G43*H43,6)</f>
      </c>
      <c r="L43" s="38">
        <v>0</v>
      </c>
      <c s="32">
        <f>ROUND(ROUND(L43,2)*ROUND(G43,3),2)</f>
      </c>
      <c s="36" t="s">
        <v>1770</v>
      </c>
      <c>
        <f>(M43*21)/100</f>
      </c>
      <c t="s">
        <v>27</v>
      </c>
    </row>
    <row r="44" spans="1:5" ht="12.75">
      <c r="A44" s="35" t="s">
        <v>56</v>
      </c>
      <c r="E44" s="39" t="s">
        <v>5</v>
      </c>
    </row>
    <row r="45" spans="1:5" ht="12.75">
      <c r="A45" s="35" t="s">
        <v>57</v>
      </c>
      <c r="E45" s="40" t="s">
        <v>5</v>
      </c>
    </row>
    <row r="46" spans="1:5" ht="12.75">
      <c r="A46" t="s">
        <v>59</v>
      </c>
      <c r="E46" s="39" t="s">
        <v>5</v>
      </c>
    </row>
    <row r="47" spans="1:16" ht="12.75">
      <c r="A47" t="s">
        <v>49</v>
      </c>
      <c s="34" t="s">
        <v>116</v>
      </c>
      <c s="34" t="s">
        <v>1843</v>
      </c>
      <c s="35" t="s">
        <v>5</v>
      </c>
      <c s="6" t="s">
        <v>1844</v>
      </c>
      <c s="36" t="s">
        <v>90</v>
      </c>
      <c s="37">
        <v>2</v>
      </c>
      <c s="36">
        <v>0</v>
      </c>
      <c s="36">
        <f>ROUND(G47*H47,6)</f>
      </c>
      <c r="L47" s="38">
        <v>0</v>
      </c>
      <c s="32">
        <f>ROUND(ROUND(L47,2)*ROUND(G47,3),2)</f>
      </c>
      <c s="36" t="s">
        <v>1770</v>
      </c>
      <c>
        <f>(M47*21)/100</f>
      </c>
      <c t="s">
        <v>27</v>
      </c>
    </row>
    <row r="48" spans="1:5" ht="12.75">
      <c r="A48" s="35" t="s">
        <v>56</v>
      </c>
      <c r="E48" s="39" t="s">
        <v>5</v>
      </c>
    </row>
    <row r="49" spans="1:5" ht="12.75">
      <c r="A49" s="35" t="s">
        <v>57</v>
      </c>
      <c r="E49" s="40" t="s">
        <v>5</v>
      </c>
    </row>
    <row r="50" spans="1:5" ht="127.5">
      <c r="A50" t="s">
        <v>59</v>
      </c>
      <c r="E50" s="39" t="s">
        <v>928</v>
      </c>
    </row>
    <row r="51" spans="1:16" ht="12.75">
      <c r="A51" t="s">
        <v>49</v>
      </c>
      <c s="34" t="s">
        <v>120</v>
      </c>
      <c s="34" t="s">
        <v>1117</v>
      </c>
      <c s="35" t="s">
        <v>5</v>
      </c>
      <c s="6" t="s">
        <v>1118</v>
      </c>
      <c s="36" t="s">
        <v>90</v>
      </c>
      <c s="37">
        <v>2</v>
      </c>
      <c s="36">
        <v>0</v>
      </c>
      <c s="36">
        <f>ROUND(G51*H51,6)</f>
      </c>
      <c r="L51" s="38">
        <v>0</v>
      </c>
      <c s="32">
        <f>ROUND(ROUND(L51,2)*ROUND(G51,3),2)</f>
      </c>
      <c s="36" t="s">
        <v>1770</v>
      </c>
      <c>
        <f>(M51*21)/100</f>
      </c>
      <c t="s">
        <v>27</v>
      </c>
    </row>
    <row r="52" spans="1:5" ht="12.75">
      <c r="A52" s="35" t="s">
        <v>56</v>
      </c>
      <c r="E52" s="39" t="s">
        <v>5</v>
      </c>
    </row>
    <row r="53" spans="1:5" ht="12.75">
      <c r="A53" s="35" t="s">
        <v>57</v>
      </c>
      <c r="E53" s="40" t="s">
        <v>5</v>
      </c>
    </row>
    <row r="54" spans="1:5" ht="102">
      <c r="A54" t="s">
        <v>59</v>
      </c>
      <c r="E54" s="39" t="s">
        <v>931</v>
      </c>
    </row>
    <row r="55" spans="1:16" ht="12.75">
      <c r="A55" t="s">
        <v>49</v>
      </c>
      <c s="34" t="s">
        <v>124</v>
      </c>
      <c s="34" t="s">
        <v>1387</v>
      </c>
      <c s="35" t="s">
        <v>5</v>
      </c>
      <c s="6" t="s">
        <v>1388</v>
      </c>
      <c s="36" t="s">
        <v>90</v>
      </c>
      <c s="37">
        <v>8</v>
      </c>
      <c s="36">
        <v>0</v>
      </c>
      <c s="36">
        <f>ROUND(G55*H55,6)</f>
      </c>
      <c r="L55" s="38">
        <v>0</v>
      </c>
      <c s="32">
        <f>ROUND(ROUND(L55,2)*ROUND(G55,3),2)</f>
      </c>
      <c s="36" t="s">
        <v>1770</v>
      </c>
      <c>
        <f>(M55*21)/100</f>
      </c>
      <c t="s">
        <v>27</v>
      </c>
    </row>
    <row r="56" spans="1:5" ht="12.75">
      <c r="A56" s="35" t="s">
        <v>56</v>
      </c>
      <c r="E56" s="39" t="s">
        <v>5</v>
      </c>
    </row>
    <row r="57" spans="1:5" ht="12.75">
      <c r="A57" s="35" t="s">
        <v>57</v>
      </c>
      <c r="E57" s="40" t="s">
        <v>5</v>
      </c>
    </row>
    <row r="58" spans="1:5" ht="102">
      <c r="A58" t="s">
        <v>59</v>
      </c>
      <c r="E58" s="39" t="s">
        <v>931</v>
      </c>
    </row>
    <row r="59" spans="1:16" ht="12.75">
      <c r="A59" t="s">
        <v>49</v>
      </c>
      <c s="34" t="s">
        <v>128</v>
      </c>
      <c s="34" t="s">
        <v>1845</v>
      </c>
      <c s="35" t="s">
        <v>5</v>
      </c>
      <c s="6" t="s">
        <v>1846</v>
      </c>
      <c s="36" t="s">
        <v>90</v>
      </c>
      <c s="37">
        <v>2</v>
      </c>
      <c s="36">
        <v>0</v>
      </c>
      <c s="36">
        <f>ROUND(G59*H59,6)</f>
      </c>
      <c r="L59" s="38">
        <v>0</v>
      </c>
      <c s="32">
        <f>ROUND(ROUND(L59,2)*ROUND(G59,3),2)</f>
      </c>
      <c s="36" t="s">
        <v>1770</v>
      </c>
      <c>
        <f>(M59*21)/100</f>
      </c>
      <c t="s">
        <v>27</v>
      </c>
    </row>
    <row r="60" spans="1:5" ht="12.75">
      <c r="A60" s="35" t="s">
        <v>56</v>
      </c>
      <c r="E60" s="39" t="s">
        <v>5</v>
      </c>
    </row>
    <row r="61" spans="1:5" ht="12.75">
      <c r="A61" s="35" t="s">
        <v>57</v>
      </c>
      <c r="E61" s="40" t="s">
        <v>5</v>
      </c>
    </row>
    <row r="62" spans="1:5" ht="102">
      <c r="A62" t="s">
        <v>59</v>
      </c>
      <c r="E62" s="39" t="s">
        <v>931</v>
      </c>
    </row>
    <row r="63" spans="1:16" ht="25.5">
      <c r="A63" t="s">
        <v>49</v>
      </c>
      <c s="34" t="s">
        <v>131</v>
      </c>
      <c s="34" t="s">
        <v>1847</v>
      </c>
      <c s="35" t="s">
        <v>5</v>
      </c>
      <c s="6" t="s">
        <v>1848</v>
      </c>
      <c s="36" t="s">
        <v>90</v>
      </c>
      <c s="37">
        <v>2</v>
      </c>
      <c s="36">
        <v>0</v>
      </c>
      <c s="36">
        <f>ROUND(G63*H63,6)</f>
      </c>
      <c r="L63" s="38">
        <v>0</v>
      </c>
      <c s="32">
        <f>ROUND(ROUND(L63,2)*ROUND(G63,3),2)</f>
      </c>
      <c s="36" t="s">
        <v>1770</v>
      </c>
      <c>
        <f>(M63*21)/100</f>
      </c>
      <c t="s">
        <v>27</v>
      </c>
    </row>
    <row r="64" spans="1:5" ht="25.5">
      <c r="A64" s="35" t="s">
        <v>56</v>
      </c>
      <c r="E64" s="39" t="s">
        <v>1849</v>
      </c>
    </row>
    <row r="65" spans="1:5" ht="12.75">
      <c r="A65" s="35" t="s">
        <v>57</v>
      </c>
      <c r="E65" s="40" t="s">
        <v>5</v>
      </c>
    </row>
    <row r="66" spans="1:5" ht="114.75">
      <c r="A66" t="s">
        <v>59</v>
      </c>
      <c r="E66" s="39" t="s">
        <v>1850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1825</v>
      </c>
      <c s="41">
        <f>Rekapitulace!C23</f>
      </c>
      <c s="20" t="s">
        <v>0</v>
      </c>
      <c t="s">
        <v>23</v>
      </c>
      <c t="s">
        <v>27</v>
      </c>
    </row>
    <row r="4" spans="1:16" ht="32" customHeight="1">
      <c r="A4" s="24" t="s">
        <v>20</v>
      </c>
      <c s="25" t="s">
        <v>28</v>
      </c>
      <c s="27" t="s">
        <v>1825</v>
      </c>
      <c r="E4" s="26" t="s">
        <v>1826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1853</v>
      </c>
      <c r="E8" s="30" t="s">
        <v>1852</v>
      </c>
      <c r="J8" s="29">
        <f>0+J9+J26+J35+J84</f>
      </c>
      <c s="29">
        <f>0+K9+K26+K35+K84</f>
      </c>
      <c s="29">
        <f>0+L9+L26+L35+L84</f>
      </c>
      <c s="29">
        <f>0+M9+M26+M35+M84</f>
      </c>
    </row>
    <row r="9" spans="1:13" ht="12.75">
      <c r="A9" t="s">
        <v>46</v>
      </c>
      <c r="C9" s="31" t="s">
        <v>47</v>
      </c>
      <c r="E9" s="33" t="s">
        <v>48</v>
      </c>
      <c r="J9" s="32">
        <f>0</f>
      </c>
      <c s="32">
        <f>0</f>
      </c>
      <c s="32">
        <f>0+L10+L14+L18+L22</f>
      </c>
      <c s="32">
        <f>0+M10+M14+M18+M22</f>
      </c>
    </row>
    <row r="10" spans="1:16" ht="12.75">
      <c r="A10" t="s">
        <v>49</v>
      </c>
      <c s="34" t="s">
        <v>4</v>
      </c>
      <c s="34" t="s">
        <v>1761</v>
      </c>
      <c s="35" t="s">
        <v>1762</v>
      </c>
      <c s="6" t="s">
        <v>1763</v>
      </c>
      <c s="36" t="s">
        <v>793</v>
      </c>
      <c s="37">
        <v>8.15</v>
      </c>
      <c s="36">
        <v>0</v>
      </c>
      <c s="36">
        <f>ROUND(G10*H10,6)</f>
      </c>
      <c r="L10" s="38">
        <v>0</v>
      </c>
      <c s="32">
        <f>ROUND(ROUND(L10,2)*ROUND(G10,3),2)</f>
      </c>
      <c s="36" t="s">
        <v>1764</v>
      </c>
      <c>
        <f>(M10*21)/100</f>
      </c>
      <c t="s">
        <v>27</v>
      </c>
    </row>
    <row r="11" spans="1:5" ht="12.75">
      <c r="A11" s="35" t="s">
        <v>56</v>
      </c>
      <c r="E11" s="39" t="s">
        <v>794</v>
      </c>
    </row>
    <row r="12" spans="1:5" ht="38.25">
      <c r="A12" s="35" t="s">
        <v>57</v>
      </c>
      <c r="E12" s="40" t="s">
        <v>1854</v>
      </c>
    </row>
    <row r="13" spans="1:5" ht="25.5">
      <c r="A13" t="s">
        <v>59</v>
      </c>
      <c r="E13" s="39" t="s">
        <v>1766</v>
      </c>
    </row>
    <row r="14" spans="1:16" ht="25.5">
      <c r="A14" t="s">
        <v>49</v>
      </c>
      <c s="34" t="s">
        <v>27</v>
      </c>
      <c s="34" t="s">
        <v>805</v>
      </c>
      <c s="35" t="s">
        <v>806</v>
      </c>
      <c s="6" t="s">
        <v>1855</v>
      </c>
      <c s="36" t="s">
        <v>793</v>
      </c>
      <c s="37">
        <v>8</v>
      </c>
      <c s="36">
        <v>0</v>
      </c>
      <c s="36">
        <f>ROUND(G14*H14,6)</f>
      </c>
      <c r="L14" s="38">
        <v>0</v>
      </c>
      <c s="32">
        <f>ROUND(ROUND(L14,2)*ROUND(G14,3),2)</f>
      </c>
      <c s="36" t="s">
        <v>1770</v>
      </c>
      <c>
        <f>(M14*21)/100</f>
      </c>
      <c t="s">
        <v>27</v>
      </c>
    </row>
    <row r="15" spans="1:5" ht="12.75">
      <c r="A15" s="35" t="s">
        <v>56</v>
      </c>
      <c r="E15" s="39" t="s">
        <v>794</v>
      </c>
    </row>
    <row r="16" spans="1:5" ht="12.75">
      <c r="A16" s="35" t="s">
        <v>57</v>
      </c>
      <c r="E16" s="40" t="s">
        <v>5</v>
      </c>
    </row>
    <row r="17" spans="1:5" ht="140.25">
      <c r="A17" t="s">
        <v>59</v>
      </c>
      <c r="E17" s="39" t="s">
        <v>1771</v>
      </c>
    </row>
    <row r="18" spans="1:16" ht="25.5">
      <c r="A18" t="s">
        <v>49</v>
      </c>
      <c s="34" t="s">
        <v>26</v>
      </c>
      <c s="34" t="s">
        <v>1767</v>
      </c>
      <c s="35" t="s">
        <v>1768</v>
      </c>
      <c s="6" t="s">
        <v>1769</v>
      </c>
      <c s="36" t="s">
        <v>793</v>
      </c>
      <c s="37">
        <v>0.1</v>
      </c>
      <c s="36">
        <v>0</v>
      </c>
      <c s="36">
        <f>ROUND(G18*H18,6)</f>
      </c>
      <c r="L18" s="38">
        <v>0</v>
      </c>
      <c s="32">
        <f>ROUND(ROUND(L18,2)*ROUND(G18,3),2)</f>
      </c>
      <c s="36" t="s">
        <v>1770</v>
      </c>
      <c>
        <f>(M18*21)/100</f>
      </c>
      <c t="s">
        <v>27</v>
      </c>
    </row>
    <row r="19" spans="1:5" ht="12.75">
      <c r="A19" s="35" t="s">
        <v>56</v>
      </c>
      <c r="E19" s="39" t="s">
        <v>794</v>
      </c>
    </row>
    <row r="20" spans="1:5" ht="12.75">
      <c r="A20" s="35" t="s">
        <v>57</v>
      </c>
      <c r="E20" s="40" t="s">
        <v>5</v>
      </c>
    </row>
    <row r="21" spans="1:5" ht="140.25">
      <c r="A21" t="s">
        <v>59</v>
      </c>
      <c r="E21" s="39" t="s">
        <v>1771</v>
      </c>
    </row>
    <row r="22" spans="1:16" ht="25.5">
      <c r="A22" t="s">
        <v>49</v>
      </c>
      <c s="34" t="s">
        <v>72</v>
      </c>
      <c s="34" t="s">
        <v>1772</v>
      </c>
      <c s="35" t="s">
        <v>1773</v>
      </c>
      <c s="6" t="s">
        <v>1831</v>
      </c>
      <c s="36" t="s">
        <v>793</v>
      </c>
      <c s="37">
        <v>0.05</v>
      </c>
      <c s="36">
        <v>0</v>
      </c>
      <c s="36">
        <f>ROUND(G22*H22,6)</f>
      </c>
      <c r="L22" s="38">
        <v>0</v>
      </c>
      <c s="32">
        <f>ROUND(ROUND(L22,2)*ROUND(G22,3),2)</f>
      </c>
      <c s="36" t="s">
        <v>1770</v>
      </c>
      <c>
        <f>(M22*21)/100</f>
      </c>
      <c t="s">
        <v>27</v>
      </c>
    </row>
    <row r="23" spans="1:5" ht="12.75">
      <c r="A23" s="35" t="s">
        <v>56</v>
      </c>
      <c r="E23" s="39" t="s">
        <v>794</v>
      </c>
    </row>
    <row r="24" spans="1:5" ht="12.75">
      <c r="A24" s="35" t="s">
        <v>57</v>
      </c>
      <c r="E24" s="40" t="s">
        <v>5</v>
      </c>
    </row>
    <row r="25" spans="1:5" ht="280.5">
      <c r="A25" t="s">
        <v>59</v>
      </c>
      <c r="E25" s="39" t="s">
        <v>1775</v>
      </c>
    </row>
    <row r="26" spans="1:13" ht="12.75">
      <c r="A26" t="s">
        <v>46</v>
      </c>
      <c r="C26" s="31" t="s">
        <v>128</v>
      </c>
      <c r="E26" s="33" t="s">
        <v>1856</v>
      </c>
      <c r="J26" s="32">
        <f>0</f>
      </c>
      <c s="32">
        <f>0</f>
      </c>
      <c s="32">
        <f>0+L27+L31</f>
      </c>
      <c s="32">
        <f>0+M27+M31</f>
      </c>
    </row>
    <row r="27" spans="1:16" ht="12.75">
      <c r="A27" t="s">
        <v>49</v>
      </c>
      <c s="34" t="s">
        <v>77</v>
      </c>
      <c s="34" t="s">
        <v>1857</v>
      </c>
      <c s="35" t="s">
        <v>5</v>
      </c>
      <c s="6" t="s">
        <v>1858</v>
      </c>
      <c s="36" t="s">
        <v>64</v>
      </c>
      <c s="37">
        <v>11.52</v>
      </c>
      <c s="36">
        <v>0</v>
      </c>
      <c s="36">
        <f>ROUND(G27*H27,6)</f>
      </c>
      <c r="L27" s="38">
        <v>0</v>
      </c>
      <c s="32">
        <f>ROUND(ROUND(L27,2)*ROUND(G27,3),2)</f>
      </c>
      <c s="36" t="s">
        <v>1770</v>
      </c>
      <c>
        <f>(M27*21)/100</f>
      </c>
      <c t="s">
        <v>27</v>
      </c>
    </row>
    <row r="28" spans="1:5" ht="12.75">
      <c r="A28" s="35" t="s">
        <v>56</v>
      </c>
      <c r="E28" s="39" t="s">
        <v>5</v>
      </c>
    </row>
    <row r="29" spans="1:5" ht="38.25">
      <c r="A29" s="35" t="s">
        <v>57</v>
      </c>
      <c r="E29" s="40" t="s">
        <v>1859</v>
      </c>
    </row>
    <row r="30" spans="1:5" ht="318.75">
      <c r="A30" t="s">
        <v>59</v>
      </c>
      <c r="E30" s="39" t="s">
        <v>1860</v>
      </c>
    </row>
    <row r="31" spans="1:16" ht="12.75">
      <c r="A31" t="s">
        <v>49</v>
      </c>
      <c s="34" t="s">
        <v>82</v>
      </c>
      <c s="34" t="s">
        <v>62</v>
      </c>
      <c s="35" t="s">
        <v>5</v>
      </c>
      <c s="6" t="s">
        <v>63</v>
      </c>
      <c s="36" t="s">
        <v>64</v>
      </c>
      <c s="37">
        <v>44.8</v>
      </c>
      <c s="36">
        <v>0</v>
      </c>
      <c s="36">
        <f>ROUND(G31*H31,6)</f>
      </c>
      <c r="L31" s="38">
        <v>0</v>
      </c>
      <c s="32">
        <f>ROUND(ROUND(L31,2)*ROUND(G31,3),2)</f>
      </c>
      <c s="36" t="s">
        <v>1770</v>
      </c>
      <c>
        <f>(M31*21)/100</f>
      </c>
      <c t="s">
        <v>27</v>
      </c>
    </row>
    <row r="32" spans="1:5" ht="12.75">
      <c r="A32" s="35" t="s">
        <v>56</v>
      </c>
      <c r="E32" s="39" t="s">
        <v>5</v>
      </c>
    </row>
    <row r="33" spans="1:5" ht="38.25">
      <c r="A33" s="35" t="s">
        <v>57</v>
      </c>
      <c r="E33" s="40" t="s">
        <v>1861</v>
      </c>
    </row>
    <row r="34" spans="1:5" ht="12.75">
      <c r="A34" t="s">
        <v>59</v>
      </c>
      <c r="E34" s="39" t="s">
        <v>5</v>
      </c>
    </row>
    <row r="35" spans="1:13" ht="12.75">
      <c r="A35" t="s">
        <v>46</v>
      </c>
      <c r="C35" s="31" t="s">
        <v>369</v>
      </c>
      <c r="E35" s="33" t="s">
        <v>1776</v>
      </c>
      <c r="J35" s="32">
        <f>0</f>
      </c>
      <c s="32">
        <f>0</f>
      </c>
      <c s="32">
        <f>0+L36+L40+L44+L48+L52+L56+L60+L64+L68+L72+L76+L80</f>
      </c>
      <c s="32">
        <f>0+M36+M40+M44+M48+M52+M56+M60+M64+M68+M72+M76+M80</f>
      </c>
    </row>
    <row r="36" spans="1:16" ht="12.75">
      <c r="A36" t="s">
        <v>49</v>
      </c>
      <c s="34" t="s">
        <v>87</v>
      </c>
      <c s="34" t="s">
        <v>197</v>
      </c>
      <c s="35" t="s">
        <v>5</v>
      </c>
      <c s="6" t="s">
        <v>1780</v>
      </c>
      <c s="36" t="s">
        <v>75</v>
      </c>
      <c s="37">
        <v>110</v>
      </c>
      <c s="36">
        <v>0</v>
      </c>
      <c s="36">
        <f>ROUND(G36*H36,6)</f>
      </c>
      <c r="L36" s="38">
        <v>0</v>
      </c>
      <c s="32">
        <f>ROUND(ROUND(L36,2)*ROUND(G36,3),2)</f>
      </c>
      <c s="36" t="s">
        <v>1770</v>
      </c>
      <c>
        <f>(M36*21)/100</f>
      </c>
      <c t="s">
        <v>27</v>
      </c>
    </row>
    <row r="37" spans="1:5" ht="12.75">
      <c r="A37" s="35" t="s">
        <v>56</v>
      </c>
      <c r="E37" s="39" t="s">
        <v>5</v>
      </c>
    </row>
    <row r="38" spans="1:5" ht="12.75">
      <c r="A38" s="35" t="s">
        <v>57</v>
      </c>
      <c r="E38" s="40" t="s">
        <v>5</v>
      </c>
    </row>
    <row r="39" spans="1:5" ht="127.5">
      <c r="A39" t="s">
        <v>59</v>
      </c>
      <c r="E39" s="39" t="s">
        <v>906</v>
      </c>
    </row>
    <row r="40" spans="1:16" ht="12.75">
      <c r="A40" t="s">
        <v>49</v>
      </c>
      <c s="34" t="s">
        <v>108</v>
      </c>
      <c s="34" t="s">
        <v>1781</v>
      </c>
      <c s="35" t="s">
        <v>5</v>
      </c>
      <c s="6" t="s">
        <v>1782</v>
      </c>
      <c s="36" t="s">
        <v>90</v>
      </c>
      <c s="37">
        <v>10</v>
      </c>
      <c s="36">
        <v>0</v>
      </c>
      <c s="36">
        <f>ROUND(G40*H40,6)</f>
      </c>
      <c r="L40" s="38">
        <v>0</v>
      </c>
      <c s="32">
        <f>ROUND(ROUND(L40,2)*ROUND(G40,3),2)</f>
      </c>
      <c s="36" t="s">
        <v>1770</v>
      </c>
      <c>
        <f>(M40*21)/100</f>
      </c>
      <c t="s">
        <v>27</v>
      </c>
    </row>
    <row r="41" spans="1:5" ht="12.75">
      <c r="A41" s="35" t="s">
        <v>56</v>
      </c>
      <c r="E41" s="39" t="s">
        <v>5</v>
      </c>
    </row>
    <row r="42" spans="1:5" ht="12.75">
      <c r="A42" s="35" t="s">
        <v>57</v>
      </c>
      <c r="E42" s="40" t="s">
        <v>5</v>
      </c>
    </row>
    <row r="43" spans="1:5" ht="102">
      <c r="A43" t="s">
        <v>59</v>
      </c>
      <c r="E43" s="39" t="s">
        <v>909</v>
      </c>
    </row>
    <row r="44" spans="1:16" ht="12.75">
      <c r="A44" t="s">
        <v>49</v>
      </c>
      <c s="34" t="s">
        <v>112</v>
      </c>
      <c s="34" t="s">
        <v>201</v>
      </c>
      <c s="35" t="s">
        <v>5</v>
      </c>
      <c s="6" t="s">
        <v>202</v>
      </c>
      <c s="36" t="s">
        <v>90</v>
      </c>
      <c s="37">
        <v>18</v>
      </c>
      <c s="36">
        <v>0</v>
      </c>
      <c s="36">
        <f>ROUND(G44*H44,6)</f>
      </c>
      <c r="L44" s="38">
        <v>0</v>
      </c>
      <c s="32">
        <f>ROUND(ROUND(L44,2)*ROUND(G44,3),2)</f>
      </c>
      <c s="36" t="s">
        <v>1770</v>
      </c>
      <c>
        <f>(M44*21)/100</f>
      </c>
      <c t="s">
        <v>27</v>
      </c>
    </row>
    <row r="45" spans="1:5" ht="12.75">
      <c r="A45" s="35" t="s">
        <v>56</v>
      </c>
      <c r="E45" s="39" t="s">
        <v>5</v>
      </c>
    </row>
    <row r="46" spans="1:5" ht="12.75">
      <c r="A46" s="35" t="s">
        <v>57</v>
      </c>
      <c r="E46" s="40" t="s">
        <v>5</v>
      </c>
    </row>
    <row r="47" spans="1:5" ht="76.5">
      <c r="A47" t="s">
        <v>59</v>
      </c>
      <c r="E47" s="39" t="s">
        <v>912</v>
      </c>
    </row>
    <row r="48" spans="1:16" ht="12.75">
      <c r="A48" t="s">
        <v>49</v>
      </c>
      <c s="34" t="s">
        <v>116</v>
      </c>
      <c s="34" t="s">
        <v>1783</v>
      </c>
      <c s="35" t="s">
        <v>5</v>
      </c>
      <c s="6" t="s">
        <v>1784</v>
      </c>
      <c s="36" t="s">
        <v>90</v>
      </c>
      <c s="37">
        <v>20</v>
      </c>
      <c s="36">
        <v>0</v>
      </c>
      <c s="36">
        <f>ROUND(G48*H48,6)</f>
      </c>
      <c r="L48" s="38">
        <v>0</v>
      </c>
      <c s="32">
        <f>ROUND(ROUND(L48,2)*ROUND(G48,3),2)</f>
      </c>
      <c s="36" t="s">
        <v>1770</v>
      </c>
      <c>
        <f>(M48*21)/100</f>
      </c>
      <c t="s">
        <v>27</v>
      </c>
    </row>
    <row r="49" spans="1:5" ht="12.75">
      <c r="A49" s="35" t="s">
        <v>56</v>
      </c>
      <c r="E49" s="39" t="s">
        <v>5</v>
      </c>
    </row>
    <row r="50" spans="1:5" ht="12.75">
      <c r="A50" s="35" t="s">
        <v>57</v>
      </c>
      <c r="E50" s="40" t="s">
        <v>5</v>
      </c>
    </row>
    <row r="51" spans="1:5" ht="102">
      <c r="A51" t="s">
        <v>59</v>
      </c>
      <c r="E51" s="39" t="s">
        <v>1862</v>
      </c>
    </row>
    <row r="52" spans="1:16" ht="25.5">
      <c r="A52" t="s">
        <v>49</v>
      </c>
      <c s="34" t="s">
        <v>120</v>
      </c>
      <c s="34" t="s">
        <v>1111</v>
      </c>
      <c s="35" t="s">
        <v>5</v>
      </c>
      <c s="6" t="s">
        <v>1112</v>
      </c>
      <c s="36" t="s">
        <v>75</v>
      </c>
      <c s="37">
        <v>8</v>
      </c>
      <c s="36">
        <v>0</v>
      </c>
      <c s="36">
        <f>ROUND(G52*H52,6)</f>
      </c>
      <c r="L52" s="38">
        <v>0</v>
      </c>
      <c s="32">
        <f>ROUND(ROUND(L52,2)*ROUND(G52,3),2)</f>
      </c>
      <c s="36" t="s">
        <v>1770</v>
      </c>
      <c>
        <f>(M52*21)/100</f>
      </c>
      <c t="s">
        <v>27</v>
      </c>
    </row>
    <row r="53" spans="1:5" ht="12.75">
      <c r="A53" s="35" t="s">
        <v>56</v>
      </c>
      <c r="E53" s="39" t="s">
        <v>5</v>
      </c>
    </row>
    <row r="54" spans="1:5" ht="12.75">
      <c r="A54" s="35" t="s">
        <v>57</v>
      </c>
      <c r="E54" s="40" t="s">
        <v>5</v>
      </c>
    </row>
    <row r="55" spans="1:5" ht="89.25">
      <c r="A55" t="s">
        <v>59</v>
      </c>
      <c r="E55" s="39" t="s">
        <v>466</v>
      </c>
    </row>
    <row r="56" spans="1:16" ht="12.75">
      <c r="A56" t="s">
        <v>49</v>
      </c>
      <c s="34" t="s">
        <v>124</v>
      </c>
      <c s="34" t="s">
        <v>1863</v>
      </c>
      <c s="35" t="s">
        <v>5</v>
      </c>
      <c s="6" t="s">
        <v>1864</v>
      </c>
      <c s="36" t="s">
        <v>75</v>
      </c>
      <c s="37">
        <v>250</v>
      </c>
      <c s="36">
        <v>0</v>
      </c>
      <c s="36">
        <f>ROUND(G56*H56,6)</f>
      </c>
      <c r="L56" s="38">
        <v>0</v>
      </c>
      <c s="32">
        <f>ROUND(ROUND(L56,2)*ROUND(G56,3),2)</f>
      </c>
      <c s="36" t="s">
        <v>1770</v>
      </c>
      <c>
        <f>(M56*21)/100</f>
      </c>
      <c t="s">
        <v>27</v>
      </c>
    </row>
    <row r="57" spans="1:5" ht="12.75">
      <c r="A57" s="35" t="s">
        <v>56</v>
      </c>
      <c r="E57" s="39" t="s">
        <v>5</v>
      </c>
    </row>
    <row r="58" spans="1:5" ht="12.75">
      <c r="A58" s="35" t="s">
        <v>57</v>
      </c>
      <c r="E58" s="40" t="s">
        <v>5</v>
      </c>
    </row>
    <row r="59" spans="1:5" ht="89.25">
      <c r="A59" t="s">
        <v>59</v>
      </c>
      <c r="E59" s="39" t="s">
        <v>466</v>
      </c>
    </row>
    <row r="60" spans="1:16" ht="25.5">
      <c r="A60" t="s">
        <v>49</v>
      </c>
      <c s="34" t="s">
        <v>128</v>
      </c>
      <c s="34" t="s">
        <v>1787</v>
      </c>
      <c s="35" t="s">
        <v>5</v>
      </c>
      <c s="6" t="s">
        <v>1788</v>
      </c>
      <c s="36" t="s">
        <v>90</v>
      </c>
      <c s="37">
        <v>4</v>
      </c>
      <c s="36">
        <v>0</v>
      </c>
      <c s="36">
        <f>ROUND(G60*H60,6)</f>
      </c>
      <c r="L60" s="38">
        <v>0</v>
      </c>
      <c s="32">
        <f>ROUND(ROUND(L60,2)*ROUND(G60,3),2)</f>
      </c>
      <c s="36" t="s">
        <v>1770</v>
      </c>
      <c>
        <f>(M60*21)/100</f>
      </c>
      <c t="s">
        <v>27</v>
      </c>
    </row>
    <row r="61" spans="1:5" ht="12.75">
      <c r="A61" s="35" t="s">
        <v>56</v>
      </c>
      <c r="E61" s="39" t="s">
        <v>5</v>
      </c>
    </row>
    <row r="62" spans="1:5" ht="12.75">
      <c r="A62" s="35" t="s">
        <v>57</v>
      </c>
      <c r="E62" s="40" t="s">
        <v>5</v>
      </c>
    </row>
    <row r="63" spans="1:5" ht="102">
      <c r="A63" t="s">
        <v>59</v>
      </c>
      <c r="E63" s="39" t="s">
        <v>1116</v>
      </c>
    </row>
    <row r="64" spans="1:16" ht="25.5">
      <c r="A64" t="s">
        <v>49</v>
      </c>
      <c s="34" t="s">
        <v>131</v>
      </c>
      <c s="34" t="s">
        <v>1865</v>
      </c>
      <c s="35" t="s">
        <v>5</v>
      </c>
      <c s="6" t="s">
        <v>1866</v>
      </c>
      <c s="36" t="s">
        <v>90</v>
      </c>
      <c s="37">
        <v>4</v>
      </c>
      <c s="36">
        <v>0</v>
      </c>
      <c s="36">
        <f>ROUND(G64*H64,6)</f>
      </c>
      <c r="L64" s="38">
        <v>0</v>
      </c>
      <c s="32">
        <f>ROUND(ROUND(L64,2)*ROUND(G64,3),2)</f>
      </c>
      <c s="36" t="s">
        <v>1770</v>
      </c>
      <c>
        <f>(M64*21)/100</f>
      </c>
      <c t="s">
        <v>27</v>
      </c>
    </row>
    <row r="65" spans="1:5" ht="12.75">
      <c r="A65" s="35" t="s">
        <v>56</v>
      </c>
      <c r="E65" s="39" t="s">
        <v>5</v>
      </c>
    </row>
    <row r="66" spans="1:5" ht="12.75">
      <c r="A66" s="35" t="s">
        <v>57</v>
      </c>
      <c r="E66" s="40" t="s">
        <v>5</v>
      </c>
    </row>
    <row r="67" spans="1:5" ht="102">
      <c r="A67" t="s">
        <v>59</v>
      </c>
      <c r="E67" s="39" t="s">
        <v>1116</v>
      </c>
    </row>
    <row r="68" spans="1:16" ht="12.75">
      <c r="A68" t="s">
        <v>49</v>
      </c>
      <c s="34" t="s">
        <v>135</v>
      </c>
      <c s="34" t="s">
        <v>1867</v>
      </c>
      <c s="35" t="s">
        <v>5</v>
      </c>
      <c s="6" t="s">
        <v>1868</v>
      </c>
      <c s="36" t="s">
        <v>90</v>
      </c>
      <c s="37">
        <v>1</v>
      </c>
      <c s="36">
        <v>0</v>
      </c>
      <c s="36">
        <f>ROUND(G68*H68,6)</f>
      </c>
      <c r="L68" s="38">
        <v>0</v>
      </c>
      <c s="32">
        <f>ROUND(ROUND(L68,2)*ROUND(G68,3),2)</f>
      </c>
      <c s="36" t="s">
        <v>1869</v>
      </c>
      <c>
        <f>(M68*21)/100</f>
      </c>
      <c t="s">
        <v>27</v>
      </c>
    </row>
    <row r="69" spans="1:5" ht="12.75">
      <c r="A69" s="35" t="s">
        <v>56</v>
      </c>
      <c r="E69" s="39" t="s">
        <v>5</v>
      </c>
    </row>
    <row r="70" spans="1:5" ht="12.75">
      <c r="A70" s="35" t="s">
        <v>57</v>
      </c>
      <c r="E70" s="40" t="s">
        <v>5</v>
      </c>
    </row>
    <row r="71" spans="1:5" ht="51">
      <c r="A71" t="s">
        <v>59</v>
      </c>
      <c r="E71" s="39" t="s">
        <v>1870</v>
      </c>
    </row>
    <row r="72" spans="1:16" ht="25.5">
      <c r="A72" t="s">
        <v>49</v>
      </c>
      <c s="34" t="s">
        <v>139</v>
      </c>
      <c s="34" t="s">
        <v>1871</v>
      </c>
      <c s="35" t="s">
        <v>5</v>
      </c>
      <c s="6" t="s">
        <v>1872</v>
      </c>
      <c s="36" t="s">
        <v>90</v>
      </c>
      <c s="37">
        <v>1</v>
      </c>
      <c s="36">
        <v>0</v>
      </c>
      <c s="36">
        <f>ROUND(G72*H72,6)</f>
      </c>
      <c r="L72" s="38">
        <v>0</v>
      </c>
      <c s="32">
        <f>ROUND(ROUND(L72,2)*ROUND(G72,3),2)</f>
      </c>
      <c s="36" t="s">
        <v>1869</v>
      </c>
      <c>
        <f>(M72*21)/100</f>
      </c>
      <c t="s">
        <v>27</v>
      </c>
    </row>
    <row r="73" spans="1:5" ht="12.75">
      <c r="A73" s="35" t="s">
        <v>56</v>
      </c>
      <c r="E73" s="39" t="s">
        <v>5</v>
      </c>
    </row>
    <row r="74" spans="1:5" ht="12.75">
      <c r="A74" s="35" t="s">
        <v>57</v>
      </c>
      <c r="E74" s="40" t="s">
        <v>5</v>
      </c>
    </row>
    <row r="75" spans="1:5" ht="51">
      <c r="A75" t="s">
        <v>59</v>
      </c>
      <c r="E75" s="39" t="s">
        <v>1873</v>
      </c>
    </row>
    <row r="76" spans="1:16" ht="12.75">
      <c r="A76" t="s">
        <v>49</v>
      </c>
      <c s="34" t="s">
        <v>143</v>
      </c>
      <c s="34" t="s">
        <v>1874</v>
      </c>
      <c s="35" t="s">
        <v>5</v>
      </c>
      <c s="6" t="s">
        <v>1875</v>
      </c>
      <c s="36" t="s">
        <v>90</v>
      </c>
      <c s="37">
        <v>1</v>
      </c>
      <c s="36">
        <v>0</v>
      </c>
      <c s="36">
        <f>ROUND(G76*H76,6)</f>
      </c>
      <c r="L76" s="38">
        <v>0</v>
      </c>
      <c s="32">
        <f>ROUND(ROUND(L76,2)*ROUND(G76,3),2)</f>
      </c>
      <c s="36" t="s">
        <v>1869</v>
      </c>
      <c>
        <f>(M76*21)/100</f>
      </c>
      <c t="s">
        <v>27</v>
      </c>
    </row>
    <row r="77" spans="1:5" ht="51">
      <c r="A77" s="35" t="s">
        <v>56</v>
      </c>
      <c r="E77" s="39" t="s">
        <v>1876</v>
      </c>
    </row>
    <row r="78" spans="1:5" ht="12.75">
      <c r="A78" s="35" t="s">
        <v>57</v>
      </c>
      <c r="E78" s="40" t="s">
        <v>5</v>
      </c>
    </row>
    <row r="79" spans="1:5" ht="127.5">
      <c r="A79" t="s">
        <v>59</v>
      </c>
      <c r="E79" s="39" t="s">
        <v>1877</v>
      </c>
    </row>
    <row r="80" spans="1:16" ht="12.75">
      <c r="A80" t="s">
        <v>49</v>
      </c>
      <c s="34" t="s">
        <v>147</v>
      </c>
      <c s="34" t="s">
        <v>1878</v>
      </c>
      <c s="35" t="s">
        <v>5</v>
      </c>
      <c s="6" t="s">
        <v>1879</v>
      </c>
      <c s="36" t="s">
        <v>75</v>
      </c>
      <c s="37">
        <v>8</v>
      </c>
      <c s="36">
        <v>0</v>
      </c>
      <c s="36">
        <f>ROUND(G80*H80,6)</f>
      </c>
      <c r="L80" s="38">
        <v>0</v>
      </c>
      <c s="32">
        <f>ROUND(ROUND(L80,2)*ROUND(G80,3),2)</f>
      </c>
      <c s="36" t="s">
        <v>1869</v>
      </c>
      <c>
        <f>(M80*21)/100</f>
      </c>
      <c t="s">
        <v>27</v>
      </c>
    </row>
    <row r="81" spans="1:5" ht="12.75">
      <c r="A81" s="35" t="s">
        <v>56</v>
      </c>
      <c r="E81" s="39" t="s">
        <v>5</v>
      </c>
    </row>
    <row r="82" spans="1:5" ht="12.75">
      <c r="A82" s="35" t="s">
        <v>57</v>
      </c>
      <c r="E82" s="40" t="s">
        <v>5</v>
      </c>
    </row>
    <row r="83" spans="1:5" ht="89.25">
      <c r="A83" t="s">
        <v>59</v>
      </c>
      <c r="E83" s="39" t="s">
        <v>1880</v>
      </c>
    </row>
    <row r="84" spans="1:13" ht="12.75">
      <c r="A84" t="s">
        <v>46</v>
      </c>
      <c r="C84" s="31" t="s">
        <v>1798</v>
      </c>
      <c r="E84" s="33" t="s">
        <v>1799</v>
      </c>
      <c r="J84" s="32">
        <f>0</f>
      </c>
      <c s="32">
        <f>0</f>
      </c>
      <c s="32">
        <f>0+L85+L89+L93+L97+L101+L105+L109+L113</f>
      </c>
      <c s="32">
        <f>0+M85+M89+M93+M97+M101+M105+M109+M113</f>
      </c>
    </row>
    <row r="85" spans="1:16" ht="12.75">
      <c r="A85" t="s">
        <v>49</v>
      </c>
      <c s="34" t="s">
        <v>155</v>
      </c>
      <c s="34" t="s">
        <v>1800</v>
      </c>
      <c s="35" t="s">
        <v>5</v>
      </c>
      <c s="6" t="s">
        <v>1801</v>
      </c>
      <c s="36" t="s">
        <v>54</v>
      </c>
      <c s="37">
        <v>1</v>
      </c>
      <c s="36">
        <v>0</v>
      </c>
      <c s="36">
        <f>ROUND(G85*H85,6)</f>
      </c>
      <c r="L85" s="38">
        <v>0</v>
      </c>
      <c s="32">
        <f>ROUND(ROUND(L85,2)*ROUND(G85,3),2)</f>
      </c>
      <c s="36" t="s">
        <v>1770</v>
      </c>
      <c>
        <f>(M85*21)/100</f>
      </c>
      <c t="s">
        <v>27</v>
      </c>
    </row>
    <row r="86" spans="1:5" ht="12.75">
      <c r="A86" s="35" t="s">
        <v>56</v>
      </c>
      <c r="E86" s="39" t="s">
        <v>5</v>
      </c>
    </row>
    <row r="87" spans="1:5" ht="38.25">
      <c r="A87" s="35" t="s">
        <v>57</v>
      </c>
      <c r="E87" s="40" t="s">
        <v>1802</v>
      </c>
    </row>
    <row r="88" spans="1:5" ht="12.75">
      <c r="A88" t="s">
        <v>59</v>
      </c>
      <c r="E88" s="39" t="s">
        <v>832</v>
      </c>
    </row>
    <row r="89" spans="1:16" ht="12.75">
      <c r="A89" t="s">
        <v>49</v>
      </c>
      <c s="34" t="s">
        <v>158</v>
      </c>
      <c s="34" t="s">
        <v>1803</v>
      </c>
      <c s="35" t="s">
        <v>5</v>
      </c>
      <c s="6" t="s">
        <v>1804</v>
      </c>
      <c s="36" t="s">
        <v>54</v>
      </c>
      <c s="37">
        <v>1</v>
      </c>
      <c s="36">
        <v>0</v>
      </c>
      <c s="36">
        <f>ROUND(G89*H89,6)</f>
      </c>
      <c r="L89" s="38">
        <v>0</v>
      </c>
      <c s="32">
        <f>ROUND(ROUND(L89,2)*ROUND(G89,3),2)</f>
      </c>
      <c s="36" t="s">
        <v>1770</v>
      </c>
      <c>
        <f>(M89*21)/100</f>
      </c>
      <c t="s">
        <v>27</v>
      </c>
    </row>
    <row r="90" spans="1:5" ht="12.75">
      <c r="A90" s="35" t="s">
        <v>56</v>
      </c>
      <c r="E90" s="39" t="s">
        <v>5</v>
      </c>
    </row>
    <row r="91" spans="1:5" ht="38.25">
      <c r="A91" s="35" t="s">
        <v>57</v>
      </c>
      <c r="E91" s="40" t="s">
        <v>1805</v>
      </c>
    </row>
    <row r="92" spans="1:5" ht="25.5">
      <c r="A92" t="s">
        <v>59</v>
      </c>
      <c r="E92" s="39" t="s">
        <v>1806</v>
      </c>
    </row>
    <row r="93" spans="1:16" ht="38.25">
      <c r="A93" t="s">
        <v>49</v>
      </c>
      <c s="34" t="s">
        <v>164</v>
      </c>
      <c s="34" t="s">
        <v>1881</v>
      </c>
      <c s="35" t="s">
        <v>5</v>
      </c>
      <c s="6" t="s">
        <v>1882</v>
      </c>
      <c s="36" t="s">
        <v>90</v>
      </c>
      <c s="37">
        <v>1</v>
      </c>
      <c s="36">
        <v>0</v>
      </c>
      <c s="36">
        <f>ROUND(G93*H93,6)</f>
      </c>
      <c r="L93" s="38">
        <v>0</v>
      </c>
      <c s="32">
        <f>ROUND(ROUND(L93,2)*ROUND(G93,3),2)</f>
      </c>
      <c s="36" t="s">
        <v>1770</v>
      </c>
      <c>
        <f>(M93*21)/100</f>
      </c>
      <c t="s">
        <v>27</v>
      </c>
    </row>
    <row r="94" spans="1:5" ht="12.75">
      <c r="A94" s="35" t="s">
        <v>56</v>
      </c>
      <c r="E94" s="39" t="s">
        <v>5</v>
      </c>
    </row>
    <row r="95" spans="1:5" ht="12.75">
      <c r="A95" s="35" t="s">
        <v>57</v>
      </c>
      <c r="E95" s="40" t="s">
        <v>5</v>
      </c>
    </row>
    <row r="96" spans="1:5" ht="114.75">
      <c r="A96" t="s">
        <v>59</v>
      </c>
      <c r="E96" s="39" t="s">
        <v>1809</v>
      </c>
    </row>
    <row r="97" spans="1:16" ht="25.5">
      <c r="A97" t="s">
        <v>49</v>
      </c>
      <c s="34" t="s">
        <v>168</v>
      </c>
      <c s="34" t="s">
        <v>1810</v>
      </c>
      <c s="35" t="s">
        <v>5</v>
      </c>
      <c s="6" t="s">
        <v>1811</v>
      </c>
      <c s="36" t="s">
        <v>90</v>
      </c>
      <c s="37">
        <v>1</v>
      </c>
      <c s="36">
        <v>0</v>
      </c>
      <c s="36">
        <f>ROUND(G97*H97,6)</f>
      </c>
      <c r="L97" s="38">
        <v>0</v>
      </c>
      <c s="32">
        <f>ROUND(ROUND(L97,2)*ROUND(G97,3),2)</f>
      </c>
      <c s="36" t="s">
        <v>1770</v>
      </c>
      <c>
        <f>(M97*21)/100</f>
      </c>
      <c t="s">
        <v>27</v>
      </c>
    </row>
    <row r="98" spans="1:5" ht="12.75">
      <c r="A98" s="35" t="s">
        <v>56</v>
      </c>
      <c r="E98" s="39" t="s">
        <v>5</v>
      </c>
    </row>
    <row r="99" spans="1:5" ht="12.75">
      <c r="A99" s="35" t="s">
        <v>57</v>
      </c>
      <c r="E99" s="40" t="s">
        <v>5</v>
      </c>
    </row>
    <row r="100" spans="1:5" ht="89.25">
      <c r="A100" t="s">
        <v>59</v>
      </c>
      <c r="E100" s="39" t="s">
        <v>1812</v>
      </c>
    </row>
    <row r="101" spans="1:16" ht="12.75">
      <c r="A101" t="s">
        <v>49</v>
      </c>
      <c s="34" t="s">
        <v>173</v>
      </c>
      <c s="34" t="s">
        <v>1813</v>
      </c>
      <c s="35" t="s">
        <v>5</v>
      </c>
      <c s="6" t="s">
        <v>1814</v>
      </c>
      <c s="36" t="s">
        <v>738</v>
      </c>
      <c s="37">
        <v>10</v>
      </c>
      <c s="36">
        <v>0</v>
      </c>
      <c s="36">
        <f>ROUND(G101*H101,6)</f>
      </c>
      <c r="L101" s="38">
        <v>0</v>
      </c>
      <c s="32">
        <f>ROUND(ROUND(L101,2)*ROUND(G101,3),2)</f>
      </c>
      <c s="36" t="s">
        <v>1770</v>
      </c>
      <c>
        <f>(M101*21)/100</f>
      </c>
      <c t="s">
        <v>27</v>
      </c>
    </row>
    <row r="102" spans="1:5" ht="12.75">
      <c r="A102" s="35" t="s">
        <v>56</v>
      </c>
      <c r="E102" s="39" t="s">
        <v>5</v>
      </c>
    </row>
    <row r="103" spans="1:5" ht="12.75">
      <c r="A103" s="35" t="s">
        <v>57</v>
      </c>
      <c r="E103" s="40" t="s">
        <v>5</v>
      </c>
    </row>
    <row r="104" spans="1:5" ht="89.25">
      <c r="A104" t="s">
        <v>59</v>
      </c>
      <c r="E104" s="39" t="s">
        <v>1815</v>
      </c>
    </row>
    <row r="105" spans="1:16" ht="12.75">
      <c r="A105" t="s">
        <v>49</v>
      </c>
      <c s="34" t="s">
        <v>176</v>
      </c>
      <c s="34" t="s">
        <v>1816</v>
      </c>
      <c s="35" t="s">
        <v>5</v>
      </c>
      <c s="6" t="s">
        <v>1817</v>
      </c>
      <c s="36" t="s">
        <v>738</v>
      </c>
      <c s="37">
        <v>8</v>
      </c>
      <c s="36">
        <v>0</v>
      </c>
      <c s="36">
        <f>ROUND(G105*H105,6)</f>
      </c>
      <c r="L105" s="38">
        <v>0</v>
      </c>
      <c s="32">
        <f>ROUND(ROUND(L105,2)*ROUND(G105,3),2)</f>
      </c>
      <c s="36" t="s">
        <v>1770</v>
      </c>
      <c>
        <f>(M105*21)/100</f>
      </c>
      <c t="s">
        <v>27</v>
      </c>
    </row>
    <row r="106" spans="1:5" ht="12.75">
      <c r="A106" s="35" t="s">
        <v>56</v>
      </c>
      <c r="E106" s="39" t="s">
        <v>5</v>
      </c>
    </row>
    <row r="107" spans="1:5" ht="12.75">
      <c r="A107" s="35" t="s">
        <v>57</v>
      </c>
      <c r="E107" s="40" t="s">
        <v>5</v>
      </c>
    </row>
    <row r="108" spans="1:5" ht="89.25">
      <c r="A108" t="s">
        <v>59</v>
      </c>
      <c r="E108" s="39" t="s">
        <v>1818</v>
      </c>
    </row>
    <row r="109" spans="1:16" ht="12.75">
      <c r="A109" t="s">
        <v>49</v>
      </c>
      <c s="34" t="s">
        <v>180</v>
      </c>
      <c s="34" t="s">
        <v>1819</v>
      </c>
      <c s="35" t="s">
        <v>5</v>
      </c>
      <c s="6" t="s">
        <v>1820</v>
      </c>
      <c s="36" t="s">
        <v>738</v>
      </c>
      <c s="37">
        <v>6</v>
      </c>
      <c s="36">
        <v>0</v>
      </c>
      <c s="36">
        <f>ROUND(G109*H109,6)</f>
      </c>
      <c r="L109" s="38">
        <v>0</v>
      </c>
      <c s="32">
        <f>ROUND(ROUND(L109,2)*ROUND(G109,3),2)</f>
      </c>
      <c s="36" t="s">
        <v>1770</v>
      </c>
      <c>
        <f>(M109*21)/100</f>
      </c>
      <c t="s">
        <v>27</v>
      </c>
    </row>
    <row r="110" spans="1:5" ht="12.75">
      <c r="A110" s="35" t="s">
        <v>56</v>
      </c>
      <c r="E110" s="39" t="s">
        <v>5</v>
      </c>
    </row>
    <row r="111" spans="1:5" ht="12.75">
      <c r="A111" s="35" t="s">
        <v>57</v>
      </c>
      <c r="E111" s="40" t="s">
        <v>5</v>
      </c>
    </row>
    <row r="112" spans="1:5" ht="89.25">
      <c r="A112" t="s">
        <v>59</v>
      </c>
      <c r="E112" s="39" t="s">
        <v>1821</v>
      </c>
    </row>
    <row r="113" spans="1:16" ht="12.75">
      <c r="A113" t="s">
        <v>49</v>
      </c>
      <c s="34" t="s">
        <v>916</v>
      </c>
      <c s="34" t="s">
        <v>1822</v>
      </c>
      <c s="35" t="s">
        <v>5</v>
      </c>
      <c s="6" t="s">
        <v>1823</v>
      </c>
      <c s="36" t="s">
        <v>738</v>
      </c>
      <c s="37">
        <v>20</v>
      </c>
      <c s="36">
        <v>0</v>
      </c>
      <c s="36">
        <f>ROUND(G113*H113,6)</f>
      </c>
      <c r="L113" s="38">
        <v>0</v>
      </c>
      <c s="32">
        <f>ROUND(ROUND(L113,2)*ROUND(G113,3),2)</f>
      </c>
      <c s="36" t="s">
        <v>1770</v>
      </c>
      <c>
        <f>(M113*21)/100</f>
      </c>
      <c t="s">
        <v>27</v>
      </c>
    </row>
    <row r="114" spans="1:5" ht="12.75">
      <c r="A114" s="35" t="s">
        <v>56</v>
      </c>
      <c r="E114" s="39" t="s">
        <v>5</v>
      </c>
    </row>
    <row r="115" spans="1:5" ht="12.75">
      <c r="A115" s="35" t="s">
        <v>57</v>
      </c>
      <c r="E115" s="40" t="s">
        <v>5</v>
      </c>
    </row>
    <row r="116" spans="1:5" ht="89.25">
      <c r="A116" t="s">
        <v>59</v>
      </c>
      <c r="E116"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1883</v>
      </c>
      <c s="41">
        <f>Rekapitulace!C26</f>
      </c>
      <c s="20" t="s">
        <v>0</v>
      </c>
      <c t="s">
        <v>23</v>
      </c>
      <c t="s">
        <v>27</v>
      </c>
    </row>
    <row r="4" spans="1:16" ht="32" customHeight="1">
      <c r="A4" s="24" t="s">
        <v>20</v>
      </c>
      <c s="25" t="s">
        <v>28</v>
      </c>
      <c s="27" t="s">
        <v>1883</v>
      </c>
      <c r="E4" s="26" t="s">
        <v>1884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COUNTIFS(L8:L193,"=0",A8:A193,"P")+COUNTIFS(L8:L193,"",A8:A193,"P")+SUM(Q8:Q193)</f>
      </c>
    </row>
    <row r="8" spans="1:13" ht="12.75">
      <c r="A8" t="s">
        <v>44</v>
      </c>
      <c r="C8" s="28" t="s">
        <v>1887</v>
      </c>
      <c r="E8" s="30" t="s">
        <v>1886</v>
      </c>
      <c r="J8" s="29">
        <f>0+J9+J34+J39+J144</f>
      </c>
      <c s="29">
        <f>0+K9+K34+K39+K144</f>
      </c>
      <c s="29">
        <f>0+L9+L34+L39+L144</f>
      </c>
      <c s="29">
        <f>0+M9+M34+M39+M144</f>
      </c>
    </row>
    <row r="9" spans="1:13" ht="12.75">
      <c r="A9" t="s">
        <v>46</v>
      </c>
      <c r="C9" s="31" t="s">
        <v>47</v>
      </c>
      <c r="E9" s="33" t="s">
        <v>48</v>
      </c>
      <c r="J9" s="32">
        <f>0</f>
      </c>
      <c s="32">
        <f>0</f>
      </c>
      <c s="32">
        <f>0+L10+L14+L18+L22+L26+L30</f>
      </c>
      <c s="32">
        <f>0+M10+M14+M18+M22+M26+M30</f>
      </c>
    </row>
    <row r="10" spans="1:16" ht="25.5">
      <c r="A10" t="s">
        <v>49</v>
      </c>
      <c s="34" t="s">
        <v>4</v>
      </c>
      <c s="34" t="s">
        <v>1888</v>
      </c>
      <c s="35" t="s">
        <v>1889</v>
      </c>
      <c s="6" t="s">
        <v>1890</v>
      </c>
      <c s="36" t="s">
        <v>793</v>
      </c>
      <c s="37">
        <v>4077.03</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1894</v>
      </c>
      <c s="35" t="s">
        <v>1895</v>
      </c>
      <c s="6" t="s">
        <v>1896</v>
      </c>
      <c s="36" t="s">
        <v>793</v>
      </c>
      <c s="37">
        <v>848.466</v>
      </c>
      <c s="36">
        <v>0</v>
      </c>
      <c s="36">
        <f>ROUND(G14*H14,6)</f>
      </c>
      <c r="L14" s="38">
        <v>0</v>
      </c>
      <c s="32">
        <f>ROUND(ROUND(L14,2)*ROUND(G14,3),2)</f>
      </c>
      <c s="36" t="s">
        <v>1891</v>
      </c>
      <c>
        <f>(M14*21)/100</f>
      </c>
      <c t="s">
        <v>27</v>
      </c>
    </row>
    <row r="15" spans="1:5" ht="25.5">
      <c r="A15" s="35" t="s">
        <v>56</v>
      </c>
      <c r="E15" s="39" t="s">
        <v>1892</v>
      </c>
    </row>
    <row r="16" spans="1:5" ht="38.25">
      <c r="A16" s="35" t="s">
        <v>57</v>
      </c>
      <c r="E16" s="40" t="s">
        <v>1897</v>
      </c>
    </row>
    <row r="17" spans="1:5" ht="140.25">
      <c r="A17" t="s">
        <v>59</v>
      </c>
      <c r="E17" s="39" t="s">
        <v>1893</v>
      </c>
    </row>
    <row r="18" spans="1:16" ht="25.5">
      <c r="A18" t="s">
        <v>49</v>
      </c>
      <c s="34" t="s">
        <v>26</v>
      </c>
      <c s="34" t="s">
        <v>1898</v>
      </c>
      <c s="35" t="s">
        <v>1899</v>
      </c>
      <c s="6" t="s">
        <v>1900</v>
      </c>
      <c s="36" t="s">
        <v>793</v>
      </c>
      <c s="37">
        <v>0.73</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1901</v>
      </c>
      <c s="35" t="s">
        <v>1902</v>
      </c>
      <c s="6" t="s">
        <v>1903</v>
      </c>
      <c s="36" t="s">
        <v>793</v>
      </c>
      <c s="37">
        <v>1.33</v>
      </c>
      <c s="36">
        <v>0</v>
      </c>
      <c s="36">
        <f>ROUND(G22*H22,6)</f>
      </c>
      <c r="L22" s="38">
        <v>0</v>
      </c>
      <c s="32">
        <f>ROUND(ROUND(L22,2)*ROUND(G22,3),2)</f>
      </c>
      <c s="36" t="s">
        <v>1891</v>
      </c>
      <c>
        <f>(M22*21)/100</f>
      </c>
      <c t="s">
        <v>27</v>
      </c>
    </row>
    <row r="23" spans="1:5" ht="25.5">
      <c r="A23" s="35" t="s">
        <v>56</v>
      </c>
      <c r="E23" s="39" t="s">
        <v>1892</v>
      </c>
    </row>
    <row r="24" spans="1:5" ht="12.75">
      <c r="A24" s="35" t="s">
        <v>57</v>
      </c>
      <c r="E24" s="40" t="s">
        <v>5</v>
      </c>
    </row>
    <row r="25" spans="1:5" ht="140.25">
      <c r="A25" t="s">
        <v>59</v>
      </c>
      <c r="E25" s="39" t="s">
        <v>1893</v>
      </c>
    </row>
    <row r="26" spans="1:16" ht="25.5">
      <c r="A26" t="s">
        <v>49</v>
      </c>
      <c s="34" t="s">
        <v>77</v>
      </c>
      <c s="34" t="s">
        <v>801</v>
      </c>
      <c s="35" t="s">
        <v>802</v>
      </c>
      <c s="6" t="s">
        <v>1904</v>
      </c>
      <c s="36" t="s">
        <v>793</v>
      </c>
      <c s="37">
        <v>2510.55</v>
      </c>
      <c s="36">
        <v>0</v>
      </c>
      <c s="36">
        <f>ROUND(G26*H26,6)</f>
      </c>
      <c r="L26" s="38">
        <v>0</v>
      </c>
      <c s="32">
        <f>ROUND(ROUND(L26,2)*ROUND(G26,3),2)</f>
      </c>
      <c s="36" t="s">
        <v>1891</v>
      </c>
      <c>
        <f>(M26*21)/100</f>
      </c>
      <c t="s">
        <v>27</v>
      </c>
    </row>
    <row r="27" spans="1:5" ht="25.5">
      <c r="A27" s="35" t="s">
        <v>56</v>
      </c>
      <c r="E27" s="39" t="s">
        <v>1892</v>
      </c>
    </row>
    <row r="28" spans="1:5" ht="12.75">
      <c r="A28" s="35" t="s">
        <v>57</v>
      </c>
      <c r="E28" s="40" t="s">
        <v>5</v>
      </c>
    </row>
    <row r="29" spans="1:5" ht="140.25">
      <c r="A29" t="s">
        <v>59</v>
      </c>
      <c r="E29" s="39" t="s">
        <v>1893</v>
      </c>
    </row>
    <row r="30" spans="1:16" ht="25.5">
      <c r="A30" t="s">
        <v>49</v>
      </c>
      <c s="34" t="s">
        <v>82</v>
      </c>
      <c s="34" t="s">
        <v>1905</v>
      </c>
      <c s="35" t="s">
        <v>1906</v>
      </c>
      <c s="6" t="s">
        <v>1907</v>
      </c>
      <c s="36" t="s">
        <v>793</v>
      </c>
      <c s="37">
        <v>176.14</v>
      </c>
      <c s="36">
        <v>0</v>
      </c>
      <c s="36">
        <f>ROUND(G30*H30,6)</f>
      </c>
      <c r="L30" s="38">
        <v>0</v>
      </c>
      <c s="32">
        <f>ROUND(ROUND(L30,2)*ROUND(G30,3),2)</f>
      </c>
      <c s="36" t="s">
        <v>1891</v>
      </c>
      <c>
        <f>(M30*21)/100</f>
      </c>
      <c t="s">
        <v>27</v>
      </c>
    </row>
    <row r="31" spans="1:5" ht="25.5">
      <c r="A31" s="35" t="s">
        <v>56</v>
      </c>
      <c r="E31" s="39" t="s">
        <v>1908</v>
      </c>
    </row>
    <row r="32" spans="1:5" ht="12.75">
      <c r="A32" s="35" t="s">
        <v>57</v>
      </c>
      <c r="E32" s="40" t="s">
        <v>5</v>
      </c>
    </row>
    <row r="33" spans="1:5" ht="140.25">
      <c r="A33" t="s">
        <v>59</v>
      </c>
      <c r="E33" s="39" t="s">
        <v>1893</v>
      </c>
    </row>
    <row r="34" spans="1:13" ht="12.75">
      <c r="A34" t="s">
        <v>46</v>
      </c>
      <c r="C34" s="31" t="s">
        <v>4</v>
      </c>
      <c r="E34" s="33" t="s">
        <v>837</v>
      </c>
      <c r="J34" s="32">
        <f>0</f>
      </c>
      <c s="32">
        <f>0</f>
      </c>
      <c s="32">
        <f>0+L35</f>
      </c>
      <c s="32">
        <f>0+M35</f>
      </c>
    </row>
    <row r="35" spans="1:16" ht="12.75">
      <c r="A35" t="s">
        <v>49</v>
      </c>
      <c s="34" t="s">
        <v>255</v>
      </c>
      <c s="34" t="s">
        <v>1909</v>
      </c>
      <c s="35" t="s">
        <v>5</v>
      </c>
      <c s="6" t="s">
        <v>1910</v>
      </c>
      <c s="36" t="s">
        <v>64</v>
      </c>
      <c s="37">
        <v>3171.4</v>
      </c>
      <c s="36">
        <v>0</v>
      </c>
      <c s="36">
        <f>ROUND(G35*H35,6)</f>
      </c>
      <c r="L35" s="38">
        <v>0</v>
      </c>
      <c s="32">
        <f>ROUND(ROUND(L35,2)*ROUND(G35,3),2)</f>
      </c>
      <c s="36" t="s">
        <v>55</v>
      </c>
      <c>
        <f>(M35*21)/100</f>
      </c>
      <c t="s">
        <v>27</v>
      </c>
    </row>
    <row r="36" spans="1:5" ht="38.25">
      <c r="A36" s="35" t="s">
        <v>56</v>
      </c>
      <c r="E36" s="39" t="s">
        <v>1911</v>
      </c>
    </row>
    <row r="37" spans="1:5" ht="25.5">
      <c r="A37" s="35" t="s">
        <v>57</v>
      </c>
      <c r="E37" s="40" t="s">
        <v>1912</v>
      </c>
    </row>
    <row r="38" spans="1:5" ht="229.5">
      <c r="A38" t="s">
        <v>59</v>
      </c>
      <c r="E38" s="39" t="s">
        <v>1913</v>
      </c>
    </row>
    <row r="39" spans="1:13" ht="12.75">
      <c r="A39" t="s">
        <v>46</v>
      </c>
      <c r="C39" s="31" t="s">
        <v>77</v>
      </c>
      <c r="E39" s="33" t="s">
        <v>1914</v>
      </c>
      <c r="J39" s="32">
        <f>0</f>
      </c>
      <c s="32">
        <f>0</f>
      </c>
      <c s="32">
        <f>0+L40+L44+L48+L52+L56+L60+L64+L68+L72+L76+L80+L84+L88+L92+L96+L100+L104+L108+L112+L116+L120+L124+L128+L132+L136+L140</f>
      </c>
      <c s="32">
        <f>0+M40+M44+M48+M52+M56+M60+M64+M68+M72+M76+M80+M84+M88+M92+M96+M100+M104+M108+M112+M116+M120+M124+M128+M132+M136+M140</f>
      </c>
    </row>
    <row r="40" spans="1:16" ht="12.75">
      <c r="A40" t="s">
        <v>49</v>
      </c>
      <c s="34" t="s">
        <v>108</v>
      </c>
      <c s="34" t="s">
        <v>1915</v>
      </c>
      <c s="35" t="s">
        <v>5</v>
      </c>
      <c s="6" t="s">
        <v>1916</v>
      </c>
      <c s="36" t="s">
        <v>64</v>
      </c>
      <c s="37">
        <v>3303.9</v>
      </c>
      <c s="36">
        <v>0</v>
      </c>
      <c s="36">
        <f>ROUND(G40*H40,6)</f>
      </c>
      <c r="L40" s="38">
        <v>0</v>
      </c>
      <c s="32">
        <f>ROUND(ROUND(L40,2)*ROUND(G40,3),2)</f>
      </c>
      <c s="36" t="s">
        <v>1891</v>
      </c>
      <c>
        <f>(M40*21)/100</f>
      </c>
      <c t="s">
        <v>27</v>
      </c>
    </row>
    <row r="41" spans="1:5" ht="12.75">
      <c r="A41" s="35" t="s">
        <v>56</v>
      </c>
      <c r="E41" s="39" t="s">
        <v>5</v>
      </c>
    </row>
    <row r="42" spans="1:5" ht="25.5">
      <c r="A42" s="35" t="s">
        <v>57</v>
      </c>
      <c r="E42" s="40" t="s">
        <v>1917</v>
      </c>
    </row>
    <row r="43" spans="1:5" ht="89.25">
      <c r="A43" t="s">
        <v>59</v>
      </c>
      <c r="E43" s="39" t="s">
        <v>1918</v>
      </c>
    </row>
    <row r="44" spans="1:16" ht="12.75">
      <c r="A44" t="s">
        <v>49</v>
      </c>
      <c s="34" t="s">
        <v>112</v>
      </c>
      <c s="34" t="s">
        <v>1919</v>
      </c>
      <c s="35" t="s">
        <v>5</v>
      </c>
      <c s="6" t="s">
        <v>1920</v>
      </c>
      <c s="36" t="s">
        <v>64</v>
      </c>
      <c s="37">
        <v>1164.9</v>
      </c>
      <c s="36">
        <v>0</v>
      </c>
      <c s="36">
        <f>ROUND(G44*H44,6)</f>
      </c>
      <c r="L44" s="38">
        <v>0</v>
      </c>
      <c s="32">
        <f>ROUND(ROUND(L44,2)*ROUND(G44,3),2)</f>
      </c>
      <c s="36" t="s">
        <v>1891</v>
      </c>
      <c>
        <f>(M44*21)/100</f>
      </c>
      <c t="s">
        <v>27</v>
      </c>
    </row>
    <row r="45" spans="1:5" ht="12.75">
      <c r="A45" s="35" t="s">
        <v>56</v>
      </c>
      <c r="E45" s="39" t="s">
        <v>5</v>
      </c>
    </row>
    <row r="46" spans="1:5" ht="25.5">
      <c r="A46" s="35" t="s">
        <v>57</v>
      </c>
      <c r="E46" s="40" t="s">
        <v>1921</v>
      </c>
    </row>
    <row r="47" spans="1:5" ht="89.25">
      <c r="A47" t="s">
        <v>59</v>
      </c>
      <c r="E47" s="39" t="s">
        <v>1918</v>
      </c>
    </row>
    <row r="48" spans="1:16" ht="12.75">
      <c r="A48" t="s">
        <v>49</v>
      </c>
      <c s="34" t="s">
        <v>116</v>
      </c>
      <c s="34" t="s">
        <v>1922</v>
      </c>
      <c s="35" t="s">
        <v>5</v>
      </c>
      <c s="6" t="s">
        <v>1923</v>
      </c>
      <c s="36" t="s">
        <v>64</v>
      </c>
      <c s="37">
        <v>65.8</v>
      </c>
      <c s="36">
        <v>0</v>
      </c>
      <c s="36">
        <f>ROUND(G48*H48,6)</f>
      </c>
      <c r="L48" s="38">
        <v>0</v>
      </c>
      <c s="32">
        <f>ROUND(ROUND(L48,2)*ROUND(G48,3),2)</f>
      </c>
      <c s="36" t="s">
        <v>1891</v>
      </c>
      <c>
        <f>(M48*21)/100</f>
      </c>
      <c t="s">
        <v>27</v>
      </c>
    </row>
    <row r="49" spans="1:5" ht="12.75">
      <c r="A49" s="35" t="s">
        <v>56</v>
      </c>
      <c r="E49" s="39" t="s">
        <v>5</v>
      </c>
    </row>
    <row r="50" spans="1:5" ht="25.5">
      <c r="A50" s="35" t="s">
        <v>57</v>
      </c>
      <c r="E50" s="40" t="s">
        <v>1924</v>
      </c>
    </row>
    <row r="51" spans="1:5" ht="89.25">
      <c r="A51" t="s">
        <v>59</v>
      </c>
      <c r="E51" s="39" t="s">
        <v>1918</v>
      </c>
    </row>
    <row r="52" spans="1:16" ht="12.75">
      <c r="A52" t="s">
        <v>49</v>
      </c>
      <c s="34" t="s">
        <v>120</v>
      </c>
      <c s="34" t="s">
        <v>1925</v>
      </c>
      <c s="35" t="s">
        <v>5</v>
      </c>
      <c s="6" t="s">
        <v>1926</v>
      </c>
      <c s="36" t="s">
        <v>64</v>
      </c>
      <c s="37">
        <v>219.3</v>
      </c>
      <c s="36">
        <v>0</v>
      </c>
      <c s="36">
        <f>ROUND(G52*H52,6)</f>
      </c>
      <c r="L52" s="38">
        <v>0</v>
      </c>
      <c s="32">
        <f>ROUND(ROUND(L52,2)*ROUND(G52,3),2)</f>
      </c>
      <c s="36" t="s">
        <v>1891</v>
      </c>
      <c>
        <f>(M52*21)/100</f>
      </c>
      <c t="s">
        <v>27</v>
      </c>
    </row>
    <row r="53" spans="1:5" ht="12.75">
      <c r="A53" s="35" t="s">
        <v>56</v>
      </c>
      <c r="E53" s="39" t="s">
        <v>5</v>
      </c>
    </row>
    <row r="54" spans="1:5" ht="25.5">
      <c r="A54" s="35" t="s">
        <v>57</v>
      </c>
      <c r="E54" s="40" t="s">
        <v>1927</v>
      </c>
    </row>
    <row r="55" spans="1:5" ht="102">
      <c r="A55" t="s">
        <v>59</v>
      </c>
      <c r="E55" s="39" t="s">
        <v>1928</v>
      </c>
    </row>
    <row r="56" spans="1:16" ht="25.5">
      <c r="A56" t="s">
        <v>49</v>
      </c>
      <c s="34" t="s">
        <v>124</v>
      </c>
      <c s="34" t="s">
        <v>1929</v>
      </c>
      <c s="35" t="s">
        <v>4</v>
      </c>
      <c s="6" t="s">
        <v>1930</v>
      </c>
      <c s="36" t="s">
        <v>75</v>
      </c>
      <c s="37">
        <v>1236.922</v>
      </c>
      <c s="36">
        <v>0</v>
      </c>
      <c s="36">
        <f>ROUND(G56*H56,6)</f>
      </c>
      <c r="L56" s="38">
        <v>0</v>
      </c>
      <c s="32">
        <f>ROUND(ROUND(L56,2)*ROUND(G56,3),2)</f>
      </c>
      <c s="36" t="s">
        <v>1891</v>
      </c>
      <c>
        <f>(M56*21)/100</f>
      </c>
      <c t="s">
        <v>27</v>
      </c>
    </row>
    <row r="57" spans="1:5" ht="25.5">
      <c r="A57" s="35" t="s">
        <v>56</v>
      </c>
      <c r="E57" s="39" t="s">
        <v>1931</v>
      </c>
    </row>
    <row r="58" spans="1:5" ht="12.75">
      <c r="A58" s="35" t="s">
        <v>57</v>
      </c>
      <c r="E58" s="40" t="s">
        <v>5</v>
      </c>
    </row>
    <row r="59" spans="1:5" ht="306">
      <c r="A59" t="s">
        <v>59</v>
      </c>
      <c r="E59" s="39" t="s">
        <v>1932</v>
      </c>
    </row>
    <row r="60" spans="1:16" ht="25.5">
      <c r="A60" t="s">
        <v>49</v>
      </c>
      <c s="34" t="s">
        <v>128</v>
      </c>
      <c s="34" t="s">
        <v>1929</v>
      </c>
      <c s="35" t="s">
        <v>27</v>
      </c>
      <c s="6" t="s">
        <v>1930</v>
      </c>
      <c s="36" t="s">
        <v>75</v>
      </c>
      <c s="37">
        <v>396.326</v>
      </c>
      <c s="36">
        <v>0</v>
      </c>
      <c s="36">
        <f>ROUND(G60*H60,6)</f>
      </c>
      <c r="L60" s="38">
        <v>0</v>
      </c>
      <c s="32">
        <f>ROUND(ROUND(L60,2)*ROUND(G60,3),2)</f>
      </c>
      <c s="36" t="s">
        <v>1891</v>
      </c>
      <c>
        <f>(M60*21)/100</f>
      </c>
      <c t="s">
        <v>27</v>
      </c>
    </row>
    <row r="61" spans="1:5" ht="25.5">
      <c r="A61" s="35" t="s">
        <v>56</v>
      </c>
      <c r="E61" s="39" t="s">
        <v>1933</v>
      </c>
    </row>
    <row r="62" spans="1:5" ht="12.75">
      <c r="A62" s="35" t="s">
        <v>57</v>
      </c>
      <c r="E62" s="40" t="s">
        <v>5</v>
      </c>
    </row>
    <row r="63" spans="1:5" ht="306">
      <c r="A63" t="s">
        <v>59</v>
      </c>
      <c r="E63" s="39" t="s">
        <v>1932</v>
      </c>
    </row>
    <row r="64" spans="1:16" ht="25.5">
      <c r="A64" t="s">
        <v>49</v>
      </c>
      <c s="34" t="s">
        <v>131</v>
      </c>
      <c s="34" t="s">
        <v>1934</v>
      </c>
      <c s="35" t="s">
        <v>5</v>
      </c>
      <c s="6" t="s">
        <v>1935</v>
      </c>
      <c s="36" t="s">
        <v>75</v>
      </c>
      <c s="37">
        <v>28.923</v>
      </c>
      <c s="36">
        <v>0</v>
      </c>
      <c s="36">
        <f>ROUND(G64*H64,6)</f>
      </c>
      <c r="L64" s="38">
        <v>0</v>
      </c>
      <c s="32">
        <f>ROUND(ROUND(L64,2)*ROUND(G64,3),2)</f>
      </c>
      <c s="36" t="s">
        <v>1891</v>
      </c>
      <c>
        <f>(M64*21)/100</f>
      </c>
      <c t="s">
        <v>27</v>
      </c>
    </row>
    <row r="65" spans="1:5" ht="25.5">
      <c r="A65" s="35" t="s">
        <v>56</v>
      </c>
      <c r="E65" s="39" t="s">
        <v>1936</v>
      </c>
    </row>
    <row r="66" spans="1:5" ht="12.75">
      <c r="A66" s="35" t="s">
        <v>57</v>
      </c>
      <c r="E66" s="40" t="s">
        <v>5</v>
      </c>
    </row>
    <row r="67" spans="1:5" ht="306">
      <c r="A67" t="s">
        <v>59</v>
      </c>
      <c r="E67" s="39" t="s">
        <v>1932</v>
      </c>
    </row>
    <row r="68" spans="1:16" ht="25.5">
      <c r="A68" t="s">
        <v>49</v>
      </c>
      <c s="34" t="s">
        <v>135</v>
      </c>
      <c s="34" t="s">
        <v>1937</v>
      </c>
      <c s="35" t="s">
        <v>5</v>
      </c>
      <c s="6" t="s">
        <v>1938</v>
      </c>
      <c s="36" t="s">
        <v>75</v>
      </c>
      <c s="37">
        <v>49.202</v>
      </c>
      <c s="36">
        <v>0</v>
      </c>
      <c s="36">
        <f>ROUND(G68*H68,6)</f>
      </c>
      <c r="L68" s="38">
        <v>0</v>
      </c>
      <c s="32">
        <f>ROUND(ROUND(L68,2)*ROUND(G68,3),2)</f>
      </c>
      <c s="36" t="s">
        <v>1891</v>
      </c>
      <c>
        <f>(M68*21)/100</f>
      </c>
      <c t="s">
        <v>27</v>
      </c>
    </row>
    <row r="69" spans="1:5" ht="12.75">
      <c r="A69" s="35" t="s">
        <v>56</v>
      </c>
      <c r="E69" s="39" t="s">
        <v>1939</v>
      </c>
    </row>
    <row r="70" spans="1:5" ht="25.5">
      <c r="A70" s="35" t="s">
        <v>57</v>
      </c>
      <c r="E70" s="40" t="s">
        <v>1940</v>
      </c>
    </row>
    <row r="71" spans="1:5" ht="306">
      <c r="A71" t="s">
        <v>59</v>
      </c>
      <c r="E71" s="39" t="s">
        <v>1941</v>
      </c>
    </row>
    <row r="72" spans="1:16" ht="25.5">
      <c r="A72" t="s">
        <v>49</v>
      </c>
      <c s="34" t="s">
        <v>139</v>
      </c>
      <c s="34" t="s">
        <v>1942</v>
      </c>
      <c s="35" t="s">
        <v>5</v>
      </c>
      <c s="6" t="s">
        <v>1943</v>
      </c>
      <c s="36" t="s">
        <v>75</v>
      </c>
      <c s="37">
        <v>41.256</v>
      </c>
      <c s="36">
        <v>0</v>
      </c>
      <c s="36">
        <f>ROUND(G72*H72,6)</f>
      </c>
      <c r="L72" s="38">
        <v>0</v>
      </c>
      <c s="32">
        <f>ROUND(ROUND(L72,2)*ROUND(G72,3),2)</f>
      </c>
      <c s="36" t="s">
        <v>1891</v>
      </c>
      <c>
        <f>(M72*21)/100</f>
      </c>
      <c t="s">
        <v>27</v>
      </c>
    </row>
    <row r="73" spans="1:5" ht="12.75">
      <c r="A73" s="35" t="s">
        <v>56</v>
      </c>
      <c r="E73" s="39" t="s">
        <v>1939</v>
      </c>
    </row>
    <row r="74" spans="1:5" ht="25.5">
      <c r="A74" s="35" t="s">
        <v>57</v>
      </c>
      <c r="E74" s="40" t="s">
        <v>1944</v>
      </c>
    </row>
    <row r="75" spans="1:5" ht="306">
      <c r="A75" t="s">
        <v>59</v>
      </c>
      <c r="E75" s="39" t="s">
        <v>1932</v>
      </c>
    </row>
    <row r="76" spans="1:16" ht="25.5">
      <c r="A76" t="s">
        <v>49</v>
      </c>
      <c s="34" t="s">
        <v>143</v>
      </c>
      <c s="34" t="s">
        <v>1945</v>
      </c>
      <c s="35" t="s">
        <v>5</v>
      </c>
      <c s="6" t="s">
        <v>1946</v>
      </c>
      <c s="36" t="s">
        <v>75</v>
      </c>
      <c s="37">
        <v>83.997</v>
      </c>
      <c s="36">
        <v>0</v>
      </c>
      <c s="36">
        <f>ROUND(G76*H76,6)</f>
      </c>
      <c r="L76" s="38">
        <v>0</v>
      </c>
      <c s="32">
        <f>ROUND(ROUND(L76,2)*ROUND(G76,3),2)</f>
      </c>
      <c s="36" t="s">
        <v>1891</v>
      </c>
      <c>
        <f>(M76*21)/100</f>
      </c>
      <c t="s">
        <v>27</v>
      </c>
    </row>
    <row r="77" spans="1:5" ht="12.75">
      <c r="A77" s="35" t="s">
        <v>56</v>
      </c>
      <c r="E77" s="39" t="s">
        <v>1939</v>
      </c>
    </row>
    <row r="78" spans="1:5" ht="12.75">
      <c r="A78" s="35" t="s">
        <v>57</v>
      </c>
      <c r="E78" s="40" t="s">
        <v>5</v>
      </c>
    </row>
    <row r="79" spans="1:5" ht="331.5">
      <c r="A79" t="s">
        <v>59</v>
      </c>
      <c r="E79" s="39" t="s">
        <v>1947</v>
      </c>
    </row>
    <row r="80" spans="1:16" ht="12.75">
      <c r="A80" t="s">
        <v>49</v>
      </c>
      <c s="34" t="s">
        <v>147</v>
      </c>
      <c s="34" t="s">
        <v>1948</v>
      </c>
      <c s="35" t="s">
        <v>5</v>
      </c>
      <c s="6" t="s">
        <v>1949</v>
      </c>
      <c s="36" t="s">
        <v>90</v>
      </c>
      <c s="37">
        <v>2</v>
      </c>
      <c s="36">
        <v>0</v>
      </c>
      <c s="36">
        <f>ROUND(G80*H80,6)</f>
      </c>
      <c r="L80" s="38">
        <v>0</v>
      </c>
      <c s="32">
        <f>ROUND(ROUND(L80,2)*ROUND(G80,3),2)</f>
      </c>
      <c s="36" t="s">
        <v>1891</v>
      </c>
      <c>
        <f>(M80*21)/100</f>
      </c>
      <c t="s">
        <v>27</v>
      </c>
    </row>
    <row r="81" spans="1:5" ht="12.75">
      <c r="A81" s="35" t="s">
        <v>56</v>
      </c>
      <c r="E81" s="39" t="s">
        <v>1939</v>
      </c>
    </row>
    <row r="82" spans="1:5" ht="12.75">
      <c r="A82" s="35" t="s">
        <v>57</v>
      </c>
      <c r="E82" s="40" t="s">
        <v>5</v>
      </c>
    </row>
    <row r="83" spans="1:5" ht="409.5">
      <c r="A83" t="s">
        <v>59</v>
      </c>
      <c r="E83" s="39" t="s">
        <v>1950</v>
      </c>
    </row>
    <row r="84" spans="1:16" ht="12.75">
      <c r="A84" t="s">
        <v>49</v>
      </c>
      <c s="34" t="s">
        <v>151</v>
      </c>
      <c s="34" t="s">
        <v>1951</v>
      </c>
      <c s="35" t="s">
        <v>5</v>
      </c>
      <c s="6" t="s">
        <v>1952</v>
      </c>
      <c s="36" t="s">
        <v>90</v>
      </c>
      <c s="37">
        <v>1</v>
      </c>
      <c s="36">
        <v>0</v>
      </c>
      <c s="36">
        <f>ROUND(G84*H84,6)</f>
      </c>
      <c r="L84" s="38">
        <v>0</v>
      </c>
      <c s="32">
        <f>ROUND(ROUND(L84,2)*ROUND(G84,3),2)</f>
      </c>
      <c s="36" t="s">
        <v>1891</v>
      </c>
      <c>
        <f>(M84*21)/100</f>
      </c>
      <c t="s">
        <v>27</v>
      </c>
    </row>
    <row r="85" spans="1:5" ht="12.75">
      <c r="A85" s="35" t="s">
        <v>56</v>
      </c>
      <c r="E85" s="39" t="s">
        <v>5</v>
      </c>
    </row>
    <row r="86" spans="1:5" ht="12.75">
      <c r="A86" s="35" t="s">
        <v>57</v>
      </c>
      <c r="E86" s="40" t="s">
        <v>5</v>
      </c>
    </row>
    <row r="87" spans="1:5" ht="409.5">
      <c r="A87" t="s">
        <v>59</v>
      </c>
      <c r="E87" s="39" t="s">
        <v>1950</v>
      </c>
    </row>
    <row r="88" spans="1:16" ht="12.75">
      <c r="A88" t="s">
        <v>49</v>
      </c>
      <c s="34" t="s">
        <v>155</v>
      </c>
      <c s="34" t="s">
        <v>1953</v>
      </c>
      <c s="35" t="s">
        <v>5</v>
      </c>
      <c s="6" t="s">
        <v>1954</v>
      </c>
      <c s="36" t="s">
        <v>90</v>
      </c>
      <c s="37">
        <v>3</v>
      </c>
      <c s="36">
        <v>0</v>
      </c>
      <c s="36">
        <f>ROUND(G88*H88,6)</f>
      </c>
      <c r="L88" s="38">
        <v>0</v>
      </c>
      <c s="32">
        <f>ROUND(ROUND(L88,2)*ROUND(G88,3),2)</f>
      </c>
      <c s="36" t="s">
        <v>1891</v>
      </c>
      <c>
        <f>(M88*21)/100</f>
      </c>
      <c t="s">
        <v>27</v>
      </c>
    </row>
    <row r="89" spans="1:5" ht="12.75">
      <c r="A89" s="35" t="s">
        <v>56</v>
      </c>
      <c r="E89" s="39" t="s">
        <v>1939</v>
      </c>
    </row>
    <row r="90" spans="1:5" ht="12.75">
      <c r="A90" s="35" t="s">
        <v>57</v>
      </c>
      <c r="E90" s="40" t="s">
        <v>5</v>
      </c>
    </row>
    <row r="91" spans="1:5" ht="409.5">
      <c r="A91" t="s">
        <v>59</v>
      </c>
      <c r="E91" s="39" t="s">
        <v>1950</v>
      </c>
    </row>
    <row r="92" spans="1:16" ht="12.75">
      <c r="A92" t="s">
        <v>49</v>
      </c>
      <c s="34" t="s">
        <v>158</v>
      </c>
      <c s="34" t="s">
        <v>1955</v>
      </c>
      <c s="35" t="s">
        <v>5</v>
      </c>
      <c s="6" t="s">
        <v>1956</v>
      </c>
      <c s="36" t="s">
        <v>54</v>
      </c>
      <c s="37">
        <v>1</v>
      </c>
      <c s="36">
        <v>0</v>
      </c>
      <c s="36">
        <f>ROUND(G92*H92,6)</f>
      </c>
      <c r="L92" s="38">
        <v>0</v>
      </c>
      <c s="32">
        <f>ROUND(ROUND(L92,2)*ROUND(G92,3),2)</f>
      </c>
      <c s="36" t="s">
        <v>1891</v>
      </c>
      <c>
        <f>(M92*21)/100</f>
      </c>
      <c t="s">
        <v>27</v>
      </c>
    </row>
    <row r="93" spans="1:5" ht="12.75">
      <c r="A93" s="35" t="s">
        <v>56</v>
      </c>
      <c r="E93" s="39" t="s">
        <v>1939</v>
      </c>
    </row>
    <row r="94" spans="1:5" ht="12.75">
      <c r="A94" s="35" t="s">
        <v>57</v>
      </c>
      <c r="E94" s="40" t="s">
        <v>5</v>
      </c>
    </row>
    <row r="95" spans="1:5" ht="114.75">
      <c r="A95" t="s">
        <v>59</v>
      </c>
      <c r="E95" s="39" t="s">
        <v>1957</v>
      </c>
    </row>
    <row r="96" spans="1:16" ht="12.75">
      <c r="A96" t="s">
        <v>49</v>
      </c>
      <c s="34" t="s">
        <v>164</v>
      </c>
      <c s="34" t="s">
        <v>1958</v>
      </c>
      <c s="35" t="s">
        <v>5</v>
      </c>
      <c s="6" t="s">
        <v>1959</v>
      </c>
      <c s="36" t="s">
        <v>54</v>
      </c>
      <c s="37">
        <v>3</v>
      </c>
      <c s="36">
        <v>0</v>
      </c>
      <c s="36">
        <f>ROUND(G96*H96,6)</f>
      </c>
      <c r="L96" s="38">
        <v>0</v>
      </c>
      <c s="32">
        <f>ROUND(ROUND(L96,2)*ROUND(G96,3),2)</f>
      </c>
      <c s="36" t="s">
        <v>1891</v>
      </c>
      <c>
        <f>(M96*21)/100</f>
      </c>
      <c t="s">
        <v>27</v>
      </c>
    </row>
    <row r="97" spans="1:5" ht="12.75">
      <c r="A97" s="35" t="s">
        <v>56</v>
      </c>
      <c r="E97" s="39" t="s">
        <v>1939</v>
      </c>
    </row>
    <row r="98" spans="1:5" ht="12.75">
      <c r="A98" s="35" t="s">
        <v>57</v>
      </c>
      <c r="E98" s="40" t="s">
        <v>5</v>
      </c>
    </row>
    <row r="99" spans="1:5" ht="114.75">
      <c r="A99" t="s">
        <v>59</v>
      </c>
      <c r="E99" s="39" t="s">
        <v>1957</v>
      </c>
    </row>
    <row r="100" spans="1:16" ht="25.5">
      <c r="A100" t="s">
        <v>49</v>
      </c>
      <c s="34" t="s">
        <v>168</v>
      </c>
      <c s="34" t="s">
        <v>1960</v>
      </c>
      <c s="35" t="s">
        <v>4</v>
      </c>
      <c s="6" t="s">
        <v>1961</v>
      </c>
      <c s="36" t="s">
        <v>54</v>
      </c>
      <c s="37">
        <v>2</v>
      </c>
      <c s="36">
        <v>0</v>
      </c>
      <c s="36">
        <f>ROUND(G100*H100,6)</f>
      </c>
      <c r="L100" s="38">
        <v>0</v>
      </c>
      <c s="32">
        <f>ROUND(ROUND(L100,2)*ROUND(G100,3),2)</f>
      </c>
      <c s="36" t="s">
        <v>1891</v>
      </c>
      <c>
        <f>(M100*21)/100</f>
      </c>
      <c t="s">
        <v>27</v>
      </c>
    </row>
    <row r="101" spans="1:5" ht="12.75">
      <c r="A101" s="35" t="s">
        <v>56</v>
      </c>
      <c r="E101" s="39" t="s">
        <v>5</v>
      </c>
    </row>
    <row r="102" spans="1:5" ht="12.75">
      <c r="A102" s="35" t="s">
        <v>57</v>
      </c>
      <c r="E102" s="40" t="s">
        <v>5</v>
      </c>
    </row>
    <row r="103" spans="1:5" ht="114.75">
      <c r="A103" t="s">
        <v>59</v>
      </c>
      <c r="E103" s="39" t="s">
        <v>1962</v>
      </c>
    </row>
    <row r="104" spans="1:16" ht="25.5">
      <c r="A104" t="s">
        <v>49</v>
      </c>
      <c s="34" t="s">
        <v>173</v>
      </c>
      <c s="34" t="s">
        <v>1963</v>
      </c>
      <c s="35" t="s">
        <v>4</v>
      </c>
      <c s="6" t="s">
        <v>1964</v>
      </c>
      <c s="36" t="s">
        <v>54</v>
      </c>
      <c s="37">
        <v>3</v>
      </c>
      <c s="36">
        <v>0</v>
      </c>
      <c s="36">
        <f>ROUND(G104*H104,6)</f>
      </c>
      <c r="L104" s="38">
        <v>0</v>
      </c>
      <c s="32">
        <f>ROUND(ROUND(L104,2)*ROUND(G104,3),2)</f>
      </c>
      <c s="36" t="s">
        <v>1891</v>
      </c>
      <c>
        <f>(M104*21)/100</f>
      </c>
      <c t="s">
        <v>27</v>
      </c>
    </row>
    <row r="105" spans="1:5" ht="12.75">
      <c r="A105" s="35" t="s">
        <v>56</v>
      </c>
      <c r="E105" s="39" t="s">
        <v>5</v>
      </c>
    </row>
    <row r="106" spans="1:5" ht="12.75">
      <c r="A106" s="35" t="s">
        <v>57</v>
      </c>
      <c r="E106" s="40" t="s">
        <v>5</v>
      </c>
    </row>
    <row r="107" spans="1:5" ht="102">
      <c r="A107" t="s">
        <v>59</v>
      </c>
      <c r="E107" s="39" t="s">
        <v>1965</v>
      </c>
    </row>
    <row r="108" spans="1:16" ht="12.75">
      <c r="A108" t="s">
        <v>49</v>
      </c>
      <c s="34" t="s">
        <v>176</v>
      </c>
      <c s="34" t="s">
        <v>1966</v>
      </c>
      <c s="35" t="s">
        <v>5</v>
      </c>
      <c s="6" t="s">
        <v>1967</v>
      </c>
      <c s="36" t="s">
        <v>90</v>
      </c>
      <c s="37">
        <v>6</v>
      </c>
      <c s="36">
        <v>0</v>
      </c>
      <c s="36">
        <f>ROUND(G108*H108,6)</f>
      </c>
      <c r="L108" s="38">
        <v>0</v>
      </c>
      <c s="32">
        <f>ROUND(ROUND(L108,2)*ROUND(G108,3),2)</f>
      </c>
      <c s="36" t="s">
        <v>1891</v>
      </c>
      <c>
        <f>(M108*21)/100</f>
      </c>
      <c t="s">
        <v>27</v>
      </c>
    </row>
    <row r="109" spans="1:5" ht="12.75">
      <c r="A109" s="35" t="s">
        <v>56</v>
      </c>
      <c r="E109" s="39" t="s">
        <v>1939</v>
      </c>
    </row>
    <row r="110" spans="1:5" ht="12.75">
      <c r="A110" s="35" t="s">
        <v>57</v>
      </c>
      <c r="E110" s="40" t="s">
        <v>5</v>
      </c>
    </row>
    <row r="111" spans="1:5" ht="76.5">
      <c r="A111" t="s">
        <v>59</v>
      </c>
      <c r="E111" s="39" t="s">
        <v>1968</v>
      </c>
    </row>
    <row r="112" spans="1:16" ht="25.5">
      <c r="A112" t="s">
        <v>49</v>
      </c>
      <c s="34" t="s">
        <v>180</v>
      </c>
      <c s="34" t="s">
        <v>1969</v>
      </c>
      <c s="35" t="s">
        <v>5</v>
      </c>
      <c s="6" t="s">
        <v>1970</v>
      </c>
      <c s="36" t="s">
        <v>90</v>
      </c>
      <c s="37">
        <v>1</v>
      </c>
      <c s="36">
        <v>0</v>
      </c>
      <c s="36">
        <f>ROUND(G112*H112,6)</f>
      </c>
      <c r="L112" s="38">
        <v>0</v>
      </c>
      <c s="32">
        <f>ROUND(ROUND(L112,2)*ROUND(G112,3),2)</f>
      </c>
      <c s="36" t="s">
        <v>1891</v>
      </c>
      <c>
        <f>(M112*21)/100</f>
      </c>
      <c t="s">
        <v>27</v>
      </c>
    </row>
    <row r="113" spans="1:5" ht="12.75">
      <c r="A113" s="35" t="s">
        <v>56</v>
      </c>
      <c r="E113" s="39" t="s">
        <v>1939</v>
      </c>
    </row>
    <row r="114" spans="1:5" ht="12.75">
      <c r="A114" s="35" t="s">
        <v>57</v>
      </c>
      <c r="E114" s="40" t="s">
        <v>5</v>
      </c>
    </row>
    <row r="115" spans="1:5" ht="89.25">
      <c r="A115" t="s">
        <v>59</v>
      </c>
      <c r="E115" s="39" t="s">
        <v>1971</v>
      </c>
    </row>
    <row r="116" spans="1:16" ht="12.75">
      <c r="A116" t="s">
        <v>49</v>
      </c>
      <c s="34" t="s">
        <v>916</v>
      </c>
      <c s="34" t="s">
        <v>1972</v>
      </c>
      <c s="35" t="s">
        <v>5</v>
      </c>
      <c s="6" t="s">
        <v>1973</v>
      </c>
      <c s="36" t="s">
        <v>75</v>
      </c>
      <c s="37">
        <v>354.4</v>
      </c>
      <c s="36">
        <v>0</v>
      </c>
      <c s="36">
        <f>ROUND(G116*H116,6)</f>
      </c>
      <c r="L116" s="38">
        <v>0</v>
      </c>
      <c s="32">
        <f>ROUND(ROUND(L116,2)*ROUND(G116,3),2)</f>
      </c>
      <c s="36" t="s">
        <v>1891</v>
      </c>
      <c>
        <f>(M116*21)/100</f>
      </c>
      <c t="s">
        <v>27</v>
      </c>
    </row>
    <row r="117" spans="1:5" ht="12.75">
      <c r="A117" s="35" t="s">
        <v>56</v>
      </c>
      <c r="E117" s="39" t="s">
        <v>5</v>
      </c>
    </row>
    <row r="118" spans="1:5" ht="25.5">
      <c r="A118" s="35" t="s">
        <v>57</v>
      </c>
      <c r="E118" s="40" t="s">
        <v>1974</v>
      </c>
    </row>
    <row r="119" spans="1:5" ht="127.5">
      <c r="A119" t="s">
        <v>59</v>
      </c>
      <c r="E119" s="39" t="s">
        <v>1975</v>
      </c>
    </row>
    <row r="120" spans="1:16" ht="12.75">
      <c r="A120" t="s">
        <v>49</v>
      </c>
      <c s="34" t="s">
        <v>919</v>
      </c>
      <c s="34" t="s">
        <v>1976</v>
      </c>
      <c s="35" t="s">
        <v>5</v>
      </c>
      <c s="6" t="s">
        <v>1977</v>
      </c>
      <c s="36" t="s">
        <v>75</v>
      </c>
      <c s="37">
        <v>354.4</v>
      </c>
      <c s="36">
        <v>0</v>
      </c>
      <c s="36">
        <f>ROUND(G120*H120,6)</f>
      </c>
      <c r="L120" s="38">
        <v>0</v>
      </c>
      <c s="32">
        <f>ROUND(ROUND(L120,2)*ROUND(G120,3),2)</f>
      </c>
      <c s="36" t="s">
        <v>1891</v>
      </c>
      <c>
        <f>(M120*21)/100</f>
      </c>
      <c t="s">
        <v>27</v>
      </c>
    </row>
    <row r="121" spans="1:5" ht="12.75">
      <c r="A121" s="35" t="s">
        <v>56</v>
      </c>
      <c r="E121" s="39" t="s">
        <v>5</v>
      </c>
    </row>
    <row r="122" spans="1:5" ht="25.5">
      <c r="A122" s="35" t="s">
        <v>57</v>
      </c>
      <c r="E122" s="40" t="s">
        <v>1974</v>
      </c>
    </row>
    <row r="123" spans="1:5" ht="114.75">
      <c r="A123" t="s">
        <v>59</v>
      </c>
      <c r="E123" s="39" t="s">
        <v>1978</v>
      </c>
    </row>
    <row r="124" spans="1:16" ht="25.5">
      <c r="A124" t="s">
        <v>49</v>
      </c>
      <c s="34" t="s">
        <v>183</v>
      </c>
      <c s="34" t="s">
        <v>1979</v>
      </c>
      <c s="35" t="s">
        <v>5</v>
      </c>
      <c s="6" t="s">
        <v>1980</v>
      </c>
      <c s="36" t="s">
        <v>90</v>
      </c>
      <c s="37">
        <v>162</v>
      </c>
      <c s="36">
        <v>0</v>
      </c>
      <c s="36">
        <f>ROUND(G124*H124,6)</f>
      </c>
      <c r="L124" s="38">
        <v>0</v>
      </c>
      <c s="32">
        <f>ROUND(ROUND(L124,2)*ROUND(G124,3),2)</f>
      </c>
      <c s="36" t="s">
        <v>1891</v>
      </c>
      <c>
        <f>(M124*21)/100</f>
      </c>
      <c t="s">
        <v>27</v>
      </c>
    </row>
    <row r="125" spans="1:5" ht="12.75">
      <c r="A125" s="35" t="s">
        <v>56</v>
      </c>
      <c r="E125" s="39" t="s">
        <v>1981</v>
      </c>
    </row>
    <row r="126" spans="1:5" ht="25.5">
      <c r="A126" s="35" t="s">
        <v>57</v>
      </c>
      <c r="E126" s="40" t="s">
        <v>1982</v>
      </c>
    </row>
    <row r="127" spans="1:5" ht="153">
      <c r="A127" t="s">
        <v>59</v>
      </c>
      <c r="E127" s="39" t="s">
        <v>1983</v>
      </c>
    </row>
    <row r="128" spans="1:16" ht="12.75">
      <c r="A128" t="s">
        <v>49</v>
      </c>
      <c s="34" t="s">
        <v>187</v>
      </c>
      <c s="34" t="s">
        <v>1984</v>
      </c>
      <c s="35" t="s">
        <v>5</v>
      </c>
      <c s="6" t="s">
        <v>1985</v>
      </c>
      <c s="36" t="s">
        <v>90</v>
      </c>
      <c s="37">
        <v>166</v>
      </c>
      <c s="36">
        <v>0</v>
      </c>
      <c s="36">
        <f>ROUND(G128*H128,6)</f>
      </c>
      <c r="L128" s="38">
        <v>0</v>
      </c>
      <c s="32">
        <f>ROUND(ROUND(L128,2)*ROUND(G128,3),2)</f>
      </c>
      <c s="36" t="s">
        <v>1891</v>
      </c>
      <c>
        <f>(M128*21)/100</f>
      </c>
      <c t="s">
        <v>27</v>
      </c>
    </row>
    <row r="129" spans="1:5" ht="12.75">
      <c r="A129" s="35" t="s">
        <v>56</v>
      </c>
      <c r="E129" s="39" t="s">
        <v>5</v>
      </c>
    </row>
    <row r="130" spans="1:5" ht="25.5">
      <c r="A130" s="35" t="s">
        <v>57</v>
      </c>
      <c r="E130" s="40" t="s">
        <v>1986</v>
      </c>
    </row>
    <row r="131" spans="1:5" ht="255">
      <c r="A131" t="s">
        <v>59</v>
      </c>
      <c r="E131" s="39" t="s">
        <v>1987</v>
      </c>
    </row>
    <row r="132" spans="1:16" ht="12.75">
      <c r="A132" t="s">
        <v>49</v>
      </c>
      <c s="34" t="s">
        <v>191</v>
      </c>
      <c s="34" t="s">
        <v>1988</v>
      </c>
      <c s="35" t="s">
        <v>5</v>
      </c>
      <c s="6" t="s">
        <v>1989</v>
      </c>
      <c s="36" t="s">
        <v>75</v>
      </c>
      <c s="37">
        <v>1334</v>
      </c>
      <c s="36">
        <v>0</v>
      </c>
      <c s="36">
        <f>ROUND(G132*H132,6)</f>
      </c>
      <c r="L132" s="38">
        <v>0</v>
      </c>
      <c s="32">
        <f>ROUND(ROUND(L132,2)*ROUND(G132,3),2)</f>
      </c>
      <c s="36" t="s">
        <v>1891</v>
      </c>
      <c>
        <f>(M132*21)/100</f>
      </c>
      <c t="s">
        <v>27</v>
      </c>
    </row>
    <row r="133" spans="1:5" ht="12.75">
      <c r="A133" s="35" t="s">
        <v>56</v>
      </c>
      <c r="E133" s="39" t="s">
        <v>1939</v>
      </c>
    </row>
    <row r="134" spans="1:5" ht="12.75">
      <c r="A134" s="35" t="s">
        <v>57</v>
      </c>
      <c r="E134" s="40" t="s">
        <v>5</v>
      </c>
    </row>
    <row r="135" spans="1:5" ht="165.75">
      <c r="A135" t="s">
        <v>59</v>
      </c>
      <c r="E135" s="39" t="s">
        <v>1990</v>
      </c>
    </row>
    <row r="136" spans="1:16" ht="25.5">
      <c r="A136" t="s">
        <v>49</v>
      </c>
      <c s="34" t="s">
        <v>196</v>
      </c>
      <c s="34" t="s">
        <v>1991</v>
      </c>
      <c s="35" t="s">
        <v>5</v>
      </c>
      <c s="6" t="s">
        <v>1992</v>
      </c>
      <c s="36" t="s">
        <v>75</v>
      </c>
      <c s="37">
        <v>129</v>
      </c>
      <c s="36">
        <v>0</v>
      </c>
      <c s="36">
        <f>ROUND(G136*H136,6)</f>
      </c>
      <c r="L136" s="38">
        <v>0</v>
      </c>
      <c s="32">
        <f>ROUND(ROUND(L136,2)*ROUND(G136,3),2)</f>
      </c>
      <c s="36" t="s">
        <v>1891</v>
      </c>
      <c>
        <f>(M136*21)/100</f>
      </c>
      <c t="s">
        <v>27</v>
      </c>
    </row>
    <row r="137" spans="1:5" ht="12.75">
      <c r="A137" s="35" t="s">
        <v>56</v>
      </c>
      <c r="E137" s="39" t="s">
        <v>5</v>
      </c>
    </row>
    <row r="138" spans="1:5" ht="25.5">
      <c r="A138" s="35" t="s">
        <v>57</v>
      </c>
      <c r="E138" s="40" t="s">
        <v>1993</v>
      </c>
    </row>
    <row r="139" spans="1:5" ht="178.5">
      <c r="A139" t="s">
        <v>59</v>
      </c>
      <c r="E139" s="39" t="s">
        <v>1994</v>
      </c>
    </row>
    <row r="140" spans="1:16" ht="25.5">
      <c r="A140" t="s">
        <v>49</v>
      </c>
      <c s="34" t="s">
        <v>243</v>
      </c>
      <c s="34" t="s">
        <v>1995</v>
      </c>
      <c s="35" t="s">
        <v>5</v>
      </c>
      <c s="6" t="s">
        <v>1996</v>
      </c>
      <c s="36" t="s">
        <v>75</v>
      </c>
      <c s="37">
        <v>1688.134</v>
      </c>
      <c s="36">
        <v>0</v>
      </c>
      <c s="36">
        <f>ROUND(G140*H140,6)</f>
      </c>
      <c r="L140" s="38">
        <v>0</v>
      </c>
      <c s="32">
        <f>ROUND(ROUND(L140,2)*ROUND(G140,3),2)</f>
      </c>
      <c s="36" t="s">
        <v>55</v>
      </c>
      <c>
        <f>(M140*21)/100</f>
      </c>
      <c t="s">
        <v>27</v>
      </c>
    </row>
    <row r="141" spans="1:5" ht="12.75">
      <c r="A141" s="35" t="s">
        <v>56</v>
      </c>
      <c r="E141" s="39" t="s">
        <v>1997</v>
      </c>
    </row>
    <row r="142" spans="1:5" ht="25.5">
      <c r="A142" s="35" t="s">
        <v>57</v>
      </c>
      <c r="E142" s="40" t="s">
        <v>1998</v>
      </c>
    </row>
    <row r="143" spans="1:5" ht="12.75">
      <c r="A143" t="s">
        <v>59</v>
      </c>
      <c r="E143" s="39" t="s">
        <v>5</v>
      </c>
    </row>
    <row r="144" spans="1:13" ht="12.75">
      <c r="A144" t="s">
        <v>46</v>
      </c>
      <c r="C144" s="31" t="s">
        <v>112</v>
      </c>
      <c r="E144" s="33" t="s">
        <v>1999</v>
      </c>
      <c r="J144" s="32">
        <f>0</f>
      </c>
      <c s="32">
        <f>0</f>
      </c>
      <c s="32">
        <f>0+L145+L149+L153+L157+L161+L165+L169+L173+L177+L181+L185+L189+L193</f>
      </c>
      <c s="32">
        <f>0+M145+M149+M153+M157+M161+M165+M169+M173+M177+M181+M185+M189+M193</f>
      </c>
    </row>
    <row r="145" spans="1:16" ht="12.75">
      <c r="A145" t="s">
        <v>49</v>
      </c>
      <c s="34" t="s">
        <v>200</v>
      </c>
      <c s="34" t="s">
        <v>2000</v>
      </c>
      <c s="35" t="s">
        <v>5</v>
      </c>
      <c s="6" t="s">
        <v>2001</v>
      </c>
      <c s="36" t="s">
        <v>75</v>
      </c>
      <c s="37">
        <v>29</v>
      </c>
      <c s="36">
        <v>0</v>
      </c>
      <c s="36">
        <f>ROUND(G145*H145,6)</f>
      </c>
      <c r="L145" s="38">
        <v>0</v>
      </c>
      <c s="32">
        <f>ROUND(ROUND(L145,2)*ROUND(G145,3),2)</f>
      </c>
      <c s="36" t="s">
        <v>1891</v>
      </c>
      <c>
        <f>(M145*21)/100</f>
      </c>
      <c t="s">
        <v>27</v>
      </c>
    </row>
    <row r="146" spans="1:5" ht="25.5">
      <c r="A146" s="35" t="s">
        <v>56</v>
      </c>
      <c r="E146" s="39" t="s">
        <v>2002</v>
      </c>
    </row>
    <row r="147" spans="1:5" ht="12.75">
      <c r="A147" s="35" t="s">
        <v>57</v>
      </c>
      <c r="E147" s="40" t="s">
        <v>5</v>
      </c>
    </row>
    <row r="148" spans="1:5" ht="140.25">
      <c r="A148" t="s">
        <v>59</v>
      </c>
      <c r="E148" s="39" t="s">
        <v>2003</v>
      </c>
    </row>
    <row r="149" spans="1:16" ht="12.75">
      <c r="A149" t="s">
        <v>49</v>
      </c>
      <c s="34" t="s">
        <v>204</v>
      </c>
      <c s="34" t="s">
        <v>2004</v>
      </c>
      <c s="35" t="s">
        <v>5</v>
      </c>
      <c s="6" t="s">
        <v>2005</v>
      </c>
      <c s="36" t="s">
        <v>90</v>
      </c>
      <c s="37">
        <v>1</v>
      </c>
      <c s="36">
        <v>0</v>
      </c>
      <c s="36">
        <f>ROUND(G149*H149,6)</f>
      </c>
      <c r="L149" s="38">
        <v>0</v>
      </c>
      <c s="32">
        <f>ROUND(ROUND(L149,2)*ROUND(G149,3),2)</f>
      </c>
      <c s="36" t="s">
        <v>1891</v>
      </c>
      <c>
        <f>(M149*21)/100</f>
      </c>
      <c t="s">
        <v>27</v>
      </c>
    </row>
    <row r="150" spans="1:5" ht="12.75">
      <c r="A150" s="35" t="s">
        <v>56</v>
      </c>
      <c r="E150" s="39" t="s">
        <v>1939</v>
      </c>
    </row>
    <row r="151" spans="1:5" ht="12.75">
      <c r="A151" s="35" t="s">
        <v>57</v>
      </c>
      <c r="E151" s="40" t="s">
        <v>5</v>
      </c>
    </row>
    <row r="152" spans="1:5" ht="127.5">
      <c r="A152" t="s">
        <v>59</v>
      </c>
      <c r="E152" s="39" t="s">
        <v>2006</v>
      </c>
    </row>
    <row r="153" spans="1:16" ht="12.75">
      <c r="A153" t="s">
        <v>49</v>
      </c>
      <c s="34" t="s">
        <v>208</v>
      </c>
      <c s="34" t="s">
        <v>2007</v>
      </c>
      <c s="35" t="s">
        <v>5</v>
      </c>
      <c s="6" t="s">
        <v>2008</v>
      </c>
      <c s="36" t="s">
        <v>85</v>
      </c>
      <c s="37">
        <v>2587.4</v>
      </c>
      <c s="36">
        <v>0</v>
      </c>
      <c s="36">
        <f>ROUND(G153*H153,6)</f>
      </c>
      <c r="L153" s="38">
        <v>0</v>
      </c>
      <c s="32">
        <f>ROUND(ROUND(L153,2)*ROUND(G153,3),2)</f>
      </c>
      <c s="36" t="s">
        <v>1891</v>
      </c>
      <c>
        <f>(M153*21)/100</f>
      </c>
      <c t="s">
        <v>27</v>
      </c>
    </row>
    <row r="154" spans="1:5" ht="12.75">
      <c r="A154" s="35" t="s">
        <v>56</v>
      </c>
      <c r="E154" s="39" t="s">
        <v>5</v>
      </c>
    </row>
    <row r="155" spans="1:5" ht="25.5">
      <c r="A155" s="35" t="s">
        <v>57</v>
      </c>
      <c r="E155" s="40" t="s">
        <v>2009</v>
      </c>
    </row>
    <row r="156" spans="1:5" ht="153">
      <c r="A156" t="s">
        <v>59</v>
      </c>
      <c r="E156" s="39" t="s">
        <v>2010</v>
      </c>
    </row>
    <row r="157" spans="1:16" ht="12.75">
      <c r="A157" t="s">
        <v>49</v>
      </c>
      <c s="34" t="s">
        <v>212</v>
      </c>
      <c s="34" t="s">
        <v>2011</v>
      </c>
      <c s="35" t="s">
        <v>5</v>
      </c>
      <c s="6" t="s">
        <v>2012</v>
      </c>
      <c s="36" t="s">
        <v>64</v>
      </c>
      <c s="37">
        <v>3882.89</v>
      </c>
      <c s="36">
        <v>0</v>
      </c>
      <c s="36">
        <f>ROUND(G157*H157,6)</f>
      </c>
      <c r="L157" s="38">
        <v>0</v>
      </c>
      <c s="32">
        <f>ROUND(ROUND(L157,2)*ROUND(G157,3),2)</f>
      </c>
      <c s="36" t="s">
        <v>1891</v>
      </c>
      <c>
        <f>(M157*21)/100</f>
      </c>
      <c t="s">
        <v>27</v>
      </c>
    </row>
    <row r="158" spans="1:5" ht="12.75">
      <c r="A158" s="35" t="s">
        <v>56</v>
      </c>
      <c r="E158" s="39" t="s">
        <v>5</v>
      </c>
    </row>
    <row r="159" spans="1:5" ht="25.5">
      <c r="A159" s="35" t="s">
        <v>57</v>
      </c>
      <c r="E159" s="40" t="s">
        <v>2013</v>
      </c>
    </row>
    <row r="160" spans="1:5" ht="140.25">
      <c r="A160" t="s">
        <v>59</v>
      </c>
      <c r="E160" s="39" t="s">
        <v>2014</v>
      </c>
    </row>
    <row r="161" spans="1:16" ht="25.5">
      <c r="A161" t="s">
        <v>49</v>
      </c>
      <c s="34" t="s">
        <v>217</v>
      </c>
      <c s="34" t="s">
        <v>2015</v>
      </c>
      <c s="35" t="s">
        <v>5</v>
      </c>
      <c s="6" t="s">
        <v>2016</v>
      </c>
      <c s="36" t="s">
        <v>75</v>
      </c>
      <c s="37">
        <v>893</v>
      </c>
      <c s="36">
        <v>0</v>
      </c>
      <c s="36">
        <f>ROUND(G161*H161,6)</f>
      </c>
      <c r="L161" s="38">
        <v>0</v>
      </c>
      <c s="32">
        <f>ROUND(ROUND(L161,2)*ROUND(G161,3),2)</f>
      </c>
      <c s="36" t="s">
        <v>1891</v>
      </c>
      <c>
        <f>(M161*21)/100</f>
      </c>
      <c t="s">
        <v>27</v>
      </c>
    </row>
    <row r="162" spans="1:5" ht="12.75">
      <c r="A162" s="35" t="s">
        <v>56</v>
      </c>
      <c r="E162" s="39" t="s">
        <v>5</v>
      </c>
    </row>
    <row r="163" spans="1:5" ht="25.5">
      <c r="A163" s="35" t="s">
        <v>57</v>
      </c>
      <c r="E163" s="40" t="s">
        <v>2017</v>
      </c>
    </row>
    <row r="164" spans="1:5" ht="178.5">
      <c r="A164" t="s">
        <v>59</v>
      </c>
      <c r="E164" s="39" t="s">
        <v>2018</v>
      </c>
    </row>
    <row r="165" spans="1:16" ht="25.5">
      <c r="A165" t="s">
        <v>49</v>
      </c>
      <c s="34" t="s">
        <v>221</v>
      </c>
      <c s="34" t="s">
        <v>2019</v>
      </c>
      <c s="35" t="s">
        <v>5</v>
      </c>
      <c s="6" t="s">
        <v>2020</v>
      </c>
      <c s="36" t="s">
        <v>75</v>
      </c>
      <c s="37">
        <v>1397</v>
      </c>
      <c s="36">
        <v>0</v>
      </c>
      <c s="36">
        <f>ROUND(G165*H165,6)</f>
      </c>
      <c r="L165" s="38">
        <v>0</v>
      </c>
      <c s="32">
        <f>ROUND(ROUND(L165,2)*ROUND(G165,3),2)</f>
      </c>
      <c s="36" t="s">
        <v>1891</v>
      </c>
      <c>
        <f>(M165*21)/100</f>
      </c>
      <c t="s">
        <v>27</v>
      </c>
    </row>
    <row r="166" spans="1:5" ht="12.75">
      <c r="A166" s="35" t="s">
        <v>56</v>
      </c>
      <c r="E166" s="39" t="s">
        <v>5</v>
      </c>
    </row>
    <row r="167" spans="1:5" ht="25.5">
      <c r="A167" s="35" t="s">
        <v>57</v>
      </c>
      <c r="E167" s="40" t="s">
        <v>2021</v>
      </c>
    </row>
    <row r="168" spans="1:5" ht="204">
      <c r="A168" t="s">
        <v>59</v>
      </c>
      <c r="E168" s="39" t="s">
        <v>2022</v>
      </c>
    </row>
    <row r="169" spans="1:16" ht="25.5">
      <c r="A169" t="s">
        <v>49</v>
      </c>
      <c s="34" t="s">
        <v>226</v>
      </c>
      <c s="34" t="s">
        <v>2023</v>
      </c>
      <c s="35" t="s">
        <v>5</v>
      </c>
      <c s="6" t="s">
        <v>2024</v>
      </c>
      <c s="36" t="s">
        <v>75</v>
      </c>
      <c s="37">
        <v>150</v>
      </c>
      <c s="36">
        <v>0</v>
      </c>
      <c s="36">
        <f>ROUND(G169*H169,6)</f>
      </c>
      <c r="L169" s="38">
        <v>0</v>
      </c>
      <c s="32">
        <f>ROUND(ROUND(L169,2)*ROUND(G169,3),2)</f>
      </c>
      <c s="36" t="s">
        <v>1891</v>
      </c>
      <c>
        <f>(M169*21)/100</f>
      </c>
      <c t="s">
        <v>27</v>
      </c>
    </row>
    <row r="170" spans="1:5" ht="12.75">
      <c r="A170" s="35" t="s">
        <v>56</v>
      </c>
      <c r="E170" s="39" t="s">
        <v>5</v>
      </c>
    </row>
    <row r="171" spans="1:5" ht="25.5">
      <c r="A171" s="35" t="s">
        <v>57</v>
      </c>
      <c r="E171" s="40" t="s">
        <v>2025</v>
      </c>
    </row>
    <row r="172" spans="1:5" ht="178.5">
      <c r="A172" t="s">
        <v>59</v>
      </c>
      <c r="E172" s="39" t="s">
        <v>2018</v>
      </c>
    </row>
    <row r="173" spans="1:16" ht="25.5">
      <c r="A173" t="s">
        <v>49</v>
      </c>
      <c s="34" t="s">
        <v>231</v>
      </c>
      <c s="34" t="s">
        <v>2026</v>
      </c>
      <c s="35" t="s">
        <v>5</v>
      </c>
      <c s="6" t="s">
        <v>2027</v>
      </c>
      <c s="36" t="s">
        <v>75</v>
      </c>
      <c s="37">
        <v>731</v>
      </c>
      <c s="36">
        <v>0</v>
      </c>
      <c s="36">
        <f>ROUND(G173*H173,6)</f>
      </c>
      <c r="L173" s="38">
        <v>0</v>
      </c>
      <c s="32">
        <f>ROUND(ROUND(L173,2)*ROUND(G173,3),2)</f>
      </c>
      <c s="36" t="s">
        <v>1891</v>
      </c>
      <c>
        <f>(M173*21)/100</f>
      </c>
      <c t="s">
        <v>27</v>
      </c>
    </row>
    <row r="174" spans="1:5" ht="12.75">
      <c r="A174" s="35" t="s">
        <v>56</v>
      </c>
      <c r="E174" s="39" t="s">
        <v>5</v>
      </c>
    </row>
    <row r="175" spans="1:5" ht="25.5">
      <c r="A175" s="35" t="s">
        <v>57</v>
      </c>
      <c r="E175" s="40" t="s">
        <v>2028</v>
      </c>
    </row>
    <row r="176" spans="1:5" ht="204">
      <c r="A176" t="s">
        <v>59</v>
      </c>
      <c r="E176" s="39" t="s">
        <v>2029</v>
      </c>
    </row>
    <row r="177" spans="1:16" ht="38.25">
      <c r="A177" t="s">
        <v>49</v>
      </c>
      <c s="34" t="s">
        <v>235</v>
      </c>
      <c s="34" t="s">
        <v>2030</v>
      </c>
      <c s="35" t="s">
        <v>5</v>
      </c>
      <c s="6" t="s">
        <v>2031</v>
      </c>
      <c s="36" t="s">
        <v>75</v>
      </c>
      <c s="37">
        <v>620</v>
      </c>
      <c s="36">
        <v>0</v>
      </c>
      <c s="36">
        <f>ROUND(G177*H177,6)</f>
      </c>
      <c r="L177" s="38">
        <v>0</v>
      </c>
      <c s="32">
        <f>ROUND(ROUND(L177,2)*ROUND(G177,3),2)</f>
      </c>
      <c s="36" t="s">
        <v>1891</v>
      </c>
      <c>
        <f>(M177*21)/100</f>
      </c>
      <c t="s">
        <v>27</v>
      </c>
    </row>
    <row r="178" spans="1:5" ht="12.75">
      <c r="A178" s="35" t="s">
        <v>56</v>
      </c>
      <c r="E178" s="39" t="s">
        <v>5</v>
      </c>
    </row>
    <row r="179" spans="1:5" ht="25.5">
      <c r="A179" s="35" t="s">
        <v>57</v>
      </c>
      <c r="E179" s="40" t="s">
        <v>2032</v>
      </c>
    </row>
    <row r="180" spans="1:5" ht="216.75">
      <c r="A180" t="s">
        <v>59</v>
      </c>
      <c r="E180" s="39" t="s">
        <v>2033</v>
      </c>
    </row>
    <row r="181" spans="1:16" ht="38.25">
      <c r="A181" t="s">
        <v>49</v>
      </c>
      <c s="34" t="s">
        <v>239</v>
      </c>
      <c s="34" t="s">
        <v>2034</v>
      </c>
      <c s="35" t="s">
        <v>5</v>
      </c>
      <c s="6" t="s">
        <v>2035</v>
      </c>
      <c s="36" t="s">
        <v>75</v>
      </c>
      <c s="37">
        <v>174</v>
      </c>
      <c s="36">
        <v>0</v>
      </c>
      <c s="36">
        <f>ROUND(G181*H181,6)</f>
      </c>
      <c r="L181" s="38">
        <v>0</v>
      </c>
      <c s="32">
        <f>ROUND(ROUND(L181,2)*ROUND(G181,3),2)</f>
      </c>
      <c s="36" t="s">
        <v>1891</v>
      </c>
      <c>
        <f>(M181*21)/100</f>
      </c>
      <c t="s">
        <v>27</v>
      </c>
    </row>
    <row r="182" spans="1:5" ht="12.75">
      <c r="A182" s="35" t="s">
        <v>56</v>
      </c>
      <c r="E182" s="39" t="s">
        <v>5</v>
      </c>
    </row>
    <row r="183" spans="1:5" ht="25.5">
      <c r="A183" s="35" t="s">
        <v>57</v>
      </c>
      <c r="E183" s="40" t="s">
        <v>2036</v>
      </c>
    </row>
    <row r="184" spans="1:5" ht="216.75">
      <c r="A184" t="s">
        <v>59</v>
      </c>
      <c r="E184" s="39" t="s">
        <v>2033</v>
      </c>
    </row>
    <row r="185" spans="1:16" ht="12.75">
      <c r="A185" t="s">
        <v>49</v>
      </c>
      <c s="34" t="s">
        <v>247</v>
      </c>
      <c s="34" t="s">
        <v>2037</v>
      </c>
      <c s="35" t="s">
        <v>5</v>
      </c>
      <c s="6" t="s">
        <v>2038</v>
      </c>
      <c s="36" t="s">
        <v>90</v>
      </c>
      <c s="37">
        <v>16</v>
      </c>
      <c s="36">
        <v>0</v>
      </c>
      <c s="36">
        <f>ROUND(G185*H185,6)</f>
      </c>
      <c r="L185" s="38">
        <v>0</v>
      </c>
      <c s="32">
        <f>ROUND(ROUND(L185,2)*ROUND(G185,3),2)</f>
      </c>
      <c s="36" t="s">
        <v>55</v>
      </c>
      <c>
        <f>(M185*21)/100</f>
      </c>
      <c t="s">
        <v>27</v>
      </c>
    </row>
    <row r="186" spans="1:5" ht="12.75">
      <c r="A186" s="35" t="s">
        <v>56</v>
      </c>
      <c r="E186" s="39" t="s">
        <v>5</v>
      </c>
    </row>
    <row r="187" spans="1:5" ht="25.5">
      <c r="A187" s="35" t="s">
        <v>57</v>
      </c>
      <c r="E187" s="40" t="s">
        <v>1620</v>
      </c>
    </row>
    <row r="188" spans="1:5" ht="127.5">
      <c r="A188" t="s">
        <v>59</v>
      </c>
      <c r="E188" s="39" t="s">
        <v>2039</v>
      </c>
    </row>
    <row r="189" spans="1:16" ht="12.75">
      <c r="A189" t="s">
        <v>49</v>
      </c>
      <c s="34" t="s">
        <v>251</v>
      </c>
      <c s="34" t="s">
        <v>2040</v>
      </c>
      <c s="35" t="s">
        <v>5</v>
      </c>
      <c s="6" t="s">
        <v>2041</v>
      </c>
      <c s="36" t="s">
        <v>90</v>
      </c>
      <c s="37">
        <v>6</v>
      </c>
      <c s="36">
        <v>0</v>
      </c>
      <c s="36">
        <f>ROUND(G189*H189,6)</f>
      </c>
      <c r="L189" s="38">
        <v>0</v>
      </c>
      <c s="32">
        <f>ROUND(ROUND(L189,2)*ROUND(G189,3),2)</f>
      </c>
      <c s="36" t="s">
        <v>55</v>
      </c>
      <c>
        <f>(M189*21)/100</f>
      </c>
      <c t="s">
        <v>27</v>
      </c>
    </row>
    <row r="190" spans="1:5" ht="12.75">
      <c r="A190" s="35" t="s">
        <v>56</v>
      </c>
      <c r="E190" s="39" t="s">
        <v>5</v>
      </c>
    </row>
    <row r="191" spans="1:5" ht="25.5">
      <c r="A191" s="35" t="s">
        <v>57</v>
      </c>
      <c r="E191" s="40" t="s">
        <v>563</v>
      </c>
    </row>
    <row r="192" spans="1:5" ht="89.25">
      <c r="A192" t="s">
        <v>59</v>
      </c>
      <c r="E192" s="39" t="s">
        <v>2042</v>
      </c>
    </row>
    <row r="193" spans="1:16" ht="25.5">
      <c r="A193" t="s">
        <v>49</v>
      </c>
      <c s="34" t="s">
        <v>259</v>
      </c>
      <c s="34" t="s">
        <v>2043</v>
      </c>
      <c s="35" t="s">
        <v>5</v>
      </c>
      <c s="6" t="s">
        <v>2044</v>
      </c>
      <c s="36" t="s">
        <v>2045</v>
      </c>
      <c s="37">
        <v>3882.89</v>
      </c>
      <c s="36">
        <v>0</v>
      </c>
      <c s="36">
        <f>ROUND(G193*H193,6)</f>
      </c>
      <c r="L193" s="38">
        <v>0</v>
      </c>
      <c s="32">
        <f>ROUND(ROUND(L193,2)*ROUND(G193,3),2)</f>
      </c>
      <c s="36" t="s">
        <v>55</v>
      </c>
      <c>
        <f>(M193*21)/100</f>
      </c>
      <c t="s">
        <v>27</v>
      </c>
    </row>
    <row r="194" spans="1:5" ht="12.75">
      <c r="A194" s="35" t="s">
        <v>56</v>
      </c>
      <c r="E194" s="39" t="s">
        <v>2046</v>
      </c>
    </row>
    <row r="195" spans="1:5" ht="25.5">
      <c r="A195" s="35" t="s">
        <v>57</v>
      </c>
      <c r="E195" s="40" t="s">
        <v>2047</v>
      </c>
    </row>
    <row r="196" spans="1:5" ht="127.5">
      <c r="A196" t="s">
        <v>59</v>
      </c>
      <c r="E196" s="39" t="s">
        <v>2048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1883</v>
      </c>
      <c s="41">
        <f>Rekapitulace!C26</f>
      </c>
      <c s="20" t="s">
        <v>0</v>
      </c>
      <c t="s">
        <v>23</v>
      </c>
      <c t="s">
        <v>27</v>
      </c>
    </row>
    <row r="4" spans="1:16" ht="32" customHeight="1">
      <c r="A4" s="24" t="s">
        <v>20</v>
      </c>
      <c s="25" t="s">
        <v>28</v>
      </c>
      <c s="27" t="s">
        <v>1883</v>
      </c>
      <c r="E4" s="26" t="s">
        <v>1884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2051</v>
      </c>
      <c r="E8" s="30" t="s">
        <v>2050</v>
      </c>
      <c r="J8" s="29">
        <f>0+J9</f>
      </c>
      <c s="29">
        <f>0+K9</f>
      </c>
      <c s="29">
        <f>0+L9</f>
      </c>
      <c s="29">
        <f>0+M9</f>
      </c>
    </row>
    <row r="9" spans="1:13" ht="12.75">
      <c r="A9" t="s">
        <v>46</v>
      </c>
      <c r="C9" s="31" t="s">
        <v>47</v>
      </c>
      <c r="E9" s="33" t="s">
        <v>48</v>
      </c>
      <c r="J9" s="32">
        <f>0</f>
      </c>
      <c s="32">
        <f>0</f>
      </c>
      <c s="32">
        <f>0+L10+L14+L18+L22+L26</f>
      </c>
      <c s="32">
        <f>0+M10+M14+M18+M22+M26</f>
      </c>
    </row>
    <row r="10" spans="1:16" ht="25.5">
      <c r="A10" t="s">
        <v>49</v>
      </c>
      <c s="34" t="s">
        <v>4</v>
      </c>
      <c s="34" t="s">
        <v>2052</v>
      </c>
      <c s="35" t="s">
        <v>5</v>
      </c>
      <c s="6" t="s">
        <v>2053</v>
      </c>
      <c s="36" t="s">
        <v>90</v>
      </c>
      <c s="37">
        <v>13</v>
      </c>
      <c s="36">
        <v>0</v>
      </c>
      <c s="36">
        <f>ROUND(G10*H10,6)</f>
      </c>
      <c r="L10" s="38">
        <v>0</v>
      </c>
      <c s="32">
        <f>ROUND(ROUND(L10,2)*ROUND(G10,3),2)</f>
      </c>
      <c s="36" t="s">
        <v>1891</v>
      </c>
      <c>
        <f>(M10*21)/100</f>
      </c>
      <c t="s">
        <v>27</v>
      </c>
    </row>
    <row r="11" spans="1:5" ht="12.75">
      <c r="A11" s="35" t="s">
        <v>56</v>
      </c>
      <c r="E11" s="39" t="s">
        <v>5</v>
      </c>
    </row>
    <row r="12" spans="1:5" ht="25.5">
      <c r="A12" s="35" t="s">
        <v>57</v>
      </c>
      <c r="E12" s="40" t="s">
        <v>2054</v>
      </c>
    </row>
    <row r="13" spans="1:5" ht="89.25">
      <c r="A13" t="s">
        <v>59</v>
      </c>
      <c r="E13" s="39" t="s">
        <v>2042</v>
      </c>
    </row>
    <row r="14" spans="1:16" ht="12.75">
      <c r="A14" t="s">
        <v>49</v>
      </c>
      <c s="34" t="s">
        <v>27</v>
      </c>
      <c s="34" t="s">
        <v>2055</v>
      </c>
      <c s="35" t="s">
        <v>5</v>
      </c>
      <c s="6" t="s">
        <v>2056</v>
      </c>
      <c s="36" t="s">
        <v>90</v>
      </c>
      <c s="37">
        <v>24</v>
      </c>
      <c s="36">
        <v>0</v>
      </c>
      <c s="36">
        <f>ROUND(G14*H14,6)</f>
      </c>
      <c r="L14" s="38">
        <v>0</v>
      </c>
      <c s="32">
        <f>ROUND(ROUND(L14,2)*ROUND(G14,3),2)</f>
      </c>
      <c s="36" t="s">
        <v>1891</v>
      </c>
      <c>
        <f>(M14*21)/100</f>
      </c>
      <c t="s">
        <v>27</v>
      </c>
    </row>
    <row r="15" spans="1:5" ht="12.75">
      <c r="A15" s="35" t="s">
        <v>56</v>
      </c>
      <c r="E15" s="39" t="s">
        <v>5</v>
      </c>
    </row>
    <row r="16" spans="1:5" ht="25.5">
      <c r="A16" s="35" t="s">
        <v>57</v>
      </c>
      <c r="E16" s="40" t="s">
        <v>2057</v>
      </c>
    </row>
    <row r="17" spans="1:5" ht="89.25">
      <c r="A17" t="s">
        <v>59</v>
      </c>
      <c r="E17" s="39" t="s">
        <v>2042</v>
      </c>
    </row>
    <row r="18" spans="1:16" ht="12.75">
      <c r="A18" t="s">
        <v>49</v>
      </c>
      <c s="34" t="s">
        <v>26</v>
      </c>
      <c s="34" t="s">
        <v>2058</v>
      </c>
      <c s="35" t="s">
        <v>5</v>
      </c>
      <c s="6" t="s">
        <v>2059</v>
      </c>
      <c s="36" t="s">
        <v>90</v>
      </c>
      <c s="37">
        <v>2</v>
      </c>
      <c s="36">
        <v>0</v>
      </c>
      <c s="36">
        <f>ROUND(G18*H18,6)</f>
      </c>
      <c r="L18" s="38">
        <v>0</v>
      </c>
      <c s="32">
        <f>ROUND(ROUND(L18,2)*ROUND(G18,3),2)</f>
      </c>
      <c s="36" t="s">
        <v>1891</v>
      </c>
      <c>
        <f>(M18*21)/100</f>
      </c>
      <c t="s">
        <v>27</v>
      </c>
    </row>
    <row r="19" spans="1:5" ht="12.75">
      <c r="A19" s="35" t="s">
        <v>56</v>
      </c>
      <c r="E19" s="39" t="s">
        <v>5</v>
      </c>
    </row>
    <row r="20" spans="1:5" ht="25.5">
      <c r="A20" s="35" t="s">
        <v>57</v>
      </c>
      <c r="E20" s="40" t="s">
        <v>2060</v>
      </c>
    </row>
    <row r="21" spans="1:5" ht="153">
      <c r="A21" t="s">
        <v>59</v>
      </c>
      <c r="E21" s="39" t="s">
        <v>2061</v>
      </c>
    </row>
    <row r="22" spans="1:16" ht="12.75">
      <c r="A22" t="s">
        <v>49</v>
      </c>
      <c s="34" t="s">
        <v>72</v>
      </c>
      <c s="34" t="s">
        <v>2062</v>
      </c>
      <c s="35" t="s">
        <v>5</v>
      </c>
      <c s="6" t="s">
        <v>2063</v>
      </c>
      <c s="36" t="s">
        <v>90</v>
      </c>
      <c s="37">
        <v>2</v>
      </c>
      <c s="36">
        <v>0</v>
      </c>
      <c s="36">
        <f>ROUND(G22*H22,6)</f>
      </c>
      <c r="L22" s="38">
        <v>0</v>
      </c>
      <c s="32">
        <f>ROUND(ROUND(L22,2)*ROUND(G22,3),2)</f>
      </c>
      <c s="36" t="s">
        <v>1891</v>
      </c>
      <c>
        <f>(M22*21)/100</f>
      </c>
      <c t="s">
        <v>27</v>
      </c>
    </row>
    <row r="23" spans="1:5" ht="12.75">
      <c r="A23" s="35" t="s">
        <v>56</v>
      </c>
      <c r="E23" s="39" t="s">
        <v>5</v>
      </c>
    </row>
    <row r="24" spans="1:5" ht="25.5">
      <c r="A24" s="35" t="s">
        <v>57</v>
      </c>
      <c r="E24" s="40" t="s">
        <v>2060</v>
      </c>
    </row>
    <row r="25" spans="1:5" ht="153">
      <c r="A25" t="s">
        <v>59</v>
      </c>
      <c r="E25" s="39" t="s">
        <v>2061</v>
      </c>
    </row>
    <row r="26" spans="1:16" ht="12.75">
      <c r="A26" t="s">
        <v>49</v>
      </c>
      <c s="34" t="s">
        <v>77</v>
      </c>
      <c s="34" t="s">
        <v>2064</v>
      </c>
      <c s="35" t="s">
        <v>5</v>
      </c>
      <c s="6" t="s">
        <v>2065</v>
      </c>
      <c s="36" t="s">
        <v>90</v>
      </c>
      <c s="37">
        <v>3</v>
      </c>
      <c s="36">
        <v>0</v>
      </c>
      <c s="36">
        <f>ROUND(G26*H26,6)</f>
      </c>
      <c r="L26" s="38">
        <v>0</v>
      </c>
      <c s="32">
        <f>ROUND(ROUND(L26,2)*ROUND(G26,3),2)</f>
      </c>
      <c s="36" t="s">
        <v>1891</v>
      </c>
      <c>
        <f>(M26*21)/100</f>
      </c>
      <c t="s">
        <v>27</v>
      </c>
    </row>
    <row r="27" spans="1:5" ht="12.75">
      <c r="A27" s="35" t="s">
        <v>56</v>
      </c>
      <c r="E27" s="39" t="s">
        <v>5</v>
      </c>
    </row>
    <row r="28" spans="1:5" ht="25.5">
      <c r="A28" s="35" t="s">
        <v>57</v>
      </c>
      <c r="E28" s="40" t="s">
        <v>2066</v>
      </c>
    </row>
    <row r="29" spans="1:5" ht="153">
      <c r="A29" t="s">
        <v>59</v>
      </c>
      <c r="E29" s="39" t="s">
        <v>2061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2067</v>
      </c>
      <c s="41">
        <f>Rekapitulace!C29</f>
      </c>
      <c s="20" t="s">
        <v>0</v>
      </c>
      <c t="s">
        <v>23</v>
      </c>
      <c t="s">
        <v>27</v>
      </c>
    </row>
    <row r="4" spans="1:16" ht="32" customHeight="1">
      <c r="A4" s="24" t="s">
        <v>20</v>
      </c>
      <c s="25" t="s">
        <v>28</v>
      </c>
      <c s="27" t="s">
        <v>2067</v>
      </c>
      <c r="E4" s="26" t="s">
        <v>2068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COUNTIFS(L8:L181,"=0",A8:A181,"P")+COUNTIFS(L8:L181,"",A8:A181,"P")+SUM(Q8:Q181)</f>
      </c>
    </row>
    <row r="8" spans="1:13" ht="12.75">
      <c r="A8" t="s">
        <v>44</v>
      </c>
      <c r="C8" s="28" t="s">
        <v>2071</v>
      </c>
      <c r="E8" s="30" t="s">
        <v>2070</v>
      </c>
      <c r="J8" s="29">
        <f>0+J9+J38+J87+J104+J113+J126+J143+J164</f>
      </c>
      <c s="29">
        <f>0+K9+K38+K87+K104+K113+K126+K143+K164</f>
      </c>
      <c s="29">
        <f>0+L9+L38+L87+L104+L113+L126+L143+L164</f>
      </c>
      <c s="29">
        <f>0+M9+M38+M87+M104+M113+M126+M143+M164</f>
      </c>
    </row>
    <row r="9" spans="1:13" ht="12.75">
      <c r="A9" t="s">
        <v>46</v>
      </c>
      <c r="C9" s="31" t="s">
        <v>47</v>
      </c>
      <c r="E9" s="33" t="s">
        <v>48</v>
      </c>
      <c r="J9" s="32">
        <f>0</f>
      </c>
      <c s="32">
        <f>0</f>
      </c>
      <c s="32">
        <f>0+L10+L14+L18+L22+L26+L30+L34</f>
      </c>
      <c s="32">
        <f>0+M10+M14+M18+M22+M26+M30+M34</f>
      </c>
    </row>
    <row r="10" spans="1:16" ht="25.5">
      <c r="A10" t="s">
        <v>49</v>
      </c>
      <c s="34" t="s">
        <v>4</v>
      </c>
      <c s="34" t="s">
        <v>805</v>
      </c>
      <c s="35" t="s">
        <v>806</v>
      </c>
      <c s="6" t="s">
        <v>2072</v>
      </c>
      <c s="36" t="s">
        <v>793</v>
      </c>
      <c s="37">
        <v>15683.46</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2073</v>
      </c>
      <c s="35" t="s">
        <v>2074</v>
      </c>
      <c s="6" t="s">
        <v>2075</v>
      </c>
      <c s="36" t="s">
        <v>793</v>
      </c>
      <c s="37">
        <v>2628.468</v>
      </c>
      <c s="36">
        <v>0</v>
      </c>
      <c s="36">
        <f>ROUND(G14*H14,6)</f>
      </c>
      <c r="L14" s="38">
        <v>0</v>
      </c>
      <c s="32">
        <f>ROUND(ROUND(L14,2)*ROUND(G14,3),2)</f>
      </c>
      <c s="36" t="s">
        <v>1891</v>
      </c>
      <c>
        <f>(M14*21)/100</f>
      </c>
      <c t="s">
        <v>27</v>
      </c>
    </row>
    <row r="15" spans="1:5" ht="25.5">
      <c r="A15" s="35" t="s">
        <v>56</v>
      </c>
      <c r="E15" s="39" t="s">
        <v>1892</v>
      </c>
    </row>
    <row r="16" spans="1:5" ht="25.5">
      <c r="A16" s="35" t="s">
        <v>57</v>
      </c>
      <c r="E16" s="40" t="s">
        <v>2076</v>
      </c>
    </row>
    <row r="17" spans="1:5" ht="140.25">
      <c r="A17" t="s">
        <v>59</v>
      </c>
      <c r="E17" s="39" t="s">
        <v>1893</v>
      </c>
    </row>
    <row r="18" spans="1:16" ht="25.5">
      <c r="A18" t="s">
        <v>49</v>
      </c>
      <c s="34" t="s">
        <v>26</v>
      </c>
      <c s="34" t="s">
        <v>2077</v>
      </c>
      <c s="35" t="s">
        <v>2078</v>
      </c>
      <c s="6" t="s">
        <v>2079</v>
      </c>
      <c s="36" t="s">
        <v>793</v>
      </c>
      <c s="37">
        <v>21.6</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2080</v>
      </c>
      <c s="35" t="s">
        <v>2081</v>
      </c>
      <c s="6" t="s">
        <v>2082</v>
      </c>
      <c s="36" t="s">
        <v>793</v>
      </c>
      <c s="37">
        <v>42.9</v>
      </c>
      <c s="36">
        <v>0</v>
      </c>
      <c s="36">
        <f>ROUND(G22*H22,6)</f>
      </c>
      <c r="L22" s="38">
        <v>0</v>
      </c>
      <c s="32">
        <f>ROUND(ROUND(L22,2)*ROUND(G22,3),2)</f>
      </c>
      <c s="36" t="s">
        <v>1891</v>
      </c>
      <c>
        <f>(M22*21)/100</f>
      </c>
      <c t="s">
        <v>27</v>
      </c>
    </row>
    <row r="23" spans="1:5" ht="25.5">
      <c r="A23" s="35" t="s">
        <v>56</v>
      </c>
      <c r="E23" s="39" t="s">
        <v>1892</v>
      </c>
    </row>
    <row r="24" spans="1:5" ht="12.75">
      <c r="A24" s="35" t="s">
        <v>57</v>
      </c>
      <c r="E24" s="40" t="s">
        <v>5</v>
      </c>
    </row>
    <row r="25" spans="1:5" ht="140.25">
      <c r="A25" t="s">
        <v>59</v>
      </c>
      <c r="E25" s="39" t="s">
        <v>1893</v>
      </c>
    </row>
    <row r="26" spans="1:16" ht="25.5">
      <c r="A26" t="s">
        <v>49</v>
      </c>
      <c s="34" t="s">
        <v>77</v>
      </c>
      <c s="34" t="s">
        <v>796</v>
      </c>
      <c s="35" t="s">
        <v>797</v>
      </c>
      <c s="6" t="s">
        <v>2083</v>
      </c>
      <c s="36" t="s">
        <v>793</v>
      </c>
      <c s="37">
        <v>204</v>
      </c>
      <c s="36">
        <v>0</v>
      </c>
      <c s="36">
        <f>ROUND(G26*H26,6)</f>
      </c>
      <c r="L26" s="38">
        <v>0</v>
      </c>
      <c s="32">
        <f>ROUND(ROUND(L26,2)*ROUND(G26,3),2)</f>
      </c>
      <c s="36" t="s">
        <v>1891</v>
      </c>
      <c>
        <f>(M26*21)/100</f>
      </c>
      <c t="s">
        <v>27</v>
      </c>
    </row>
    <row r="27" spans="1:5" ht="25.5">
      <c r="A27" s="35" t="s">
        <v>56</v>
      </c>
      <c r="E27" s="39" t="s">
        <v>1892</v>
      </c>
    </row>
    <row r="28" spans="1:5" ht="12.75">
      <c r="A28" s="35" t="s">
        <v>57</v>
      </c>
      <c r="E28" s="40" t="s">
        <v>5</v>
      </c>
    </row>
    <row r="29" spans="1:5" ht="140.25">
      <c r="A29" t="s">
        <v>59</v>
      </c>
      <c r="E29" s="39" t="s">
        <v>1893</v>
      </c>
    </row>
    <row r="30" spans="1:16" ht="25.5">
      <c r="A30" t="s">
        <v>49</v>
      </c>
      <c s="34" t="s">
        <v>82</v>
      </c>
      <c s="34" t="s">
        <v>2084</v>
      </c>
      <c s="35" t="s">
        <v>2085</v>
      </c>
      <c s="6" t="s">
        <v>2086</v>
      </c>
      <c s="36" t="s">
        <v>793</v>
      </c>
      <c s="37">
        <v>0.35</v>
      </c>
      <c s="36">
        <v>0</v>
      </c>
      <c s="36">
        <f>ROUND(G30*H30,6)</f>
      </c>
      <c r="L30" s="38">
        <v>0</v>
      </c>
      <c s="32">
        <f>ROUND(ROUND(L30,2)*ROUND(G30,3),2)</f>
      </c>
      <c s="36" t="s">
        <v>1891</v>
      </c>
      <c>
        <f>(M30*21)/100</f>
      </c>
      <c t="s">
        <v>27</v>
      </c>
    </row>
    <row r="31" spans="1:5" ht="25.5">
      <c r="A31" s="35" t="s">
        <v>56</v>
      </c>
      <c r="E31" s="39" t="s">
        <v>1892</v>
      </c>
    </row>
    <row r="32" spans="1:5" ht="12.75">
      <c r="A32" s="35" t="s">
        <v>57</v>
      </c>
      <c r="E32" s="40" t="s">
        <v>5</v>
      </c>
    </row>
    <row r="33" spans="1:5" ht="140.25">
      <c r="A33" t="s">
        <v>59</v>
      </c>
      <c r="E33" s="39" t="s">
        <v>1893</v>
      </c>
    </row>
    <row r="34" spans="1:16" ht="25.5">
      <c r="A34" t="s">
        <v>49</v>
      </c>
      <c s="34" t="s">
        <v>87</v>
      </c>
      <c s="34" t="s">
        <v>2087</v>
      </c>
      <c s="35" t="s">
        <v>2088</v>
      </c>
      <c s="6" t="s">
        <v>2089</v>
      </c>
      <c s="36" t="s">
        <v>793</v>
      </c>
      <c s="37">
        <v>7.5</v>
      </c>
      <c s="36">
        <v>0</v>
      </c>
      <c s="36">
        <f>ROUND(G34*H34,6)</f>
      </c>
      <c r="L34" s="38">
        <v>0</v>
      </c>
      <c s="32">
        <f>ROUND(ROUND(L34,2)*ROUND(G34,3),2)</f>
      </c>
      <c s="36" t="s">
        <v>1891</v>
      </c>
      <c>
        <f>(M34*21)/100</f>
      </c>
      <c t="s">
        <v>27</v>
      </c>
    </row>
    <row r="35" spans="1:5" ht="25.5">
      <c r="A35" s="35" t="s">
        <v>56</v>
      </c>
      <c r="E35" s="39" t="s">
        <v>1892</v>
      </c>
    </row>
    <row r="36" spans="1:5" ht="12.75">
      <c r="A36" s="35" t="s">
        <v>57</v>
      </c>
      <c r="E36" s="40" t="s">
        <v>5</v>
      </c>
    </row>
    <row r="37" spans="1:5" ht="140.25">
      <c r="A37" t="s">
        <v>59</v>
      </c>
      <c r="E37" s="39" t="s">
        <v>1893</v>
      </c>
    </row>
    <row r="38" spans="1:13" ht="12.75">
      <c r="A38" t="s">
        <v>46</v>
      </c>
      <c r="C38" s="31" t="s">
        <v>4</v>
      </c>
      <c r="E38" s="33" t="s">
        <v>837</v>
      </c>
      <c r="J38" s="32">
        <f>0</f>
      </c>
      <c s="32">
        <f>0</f>
      </c>
      <c s="32">
        <f>0+L39+L43+L47+L51+L55+L59+L63+L67+L71+L75+L79+L83</f>
      </c>
      <c s="32">
        <f>0+M39+M43+M47+M51+M55+M59+M63+M67+M71+M75+M79+M83</f>
      </c>
    </row>
    <row r="39" spans="1:16" ht="12.75">
      <c r="A39" t="s">
        <v>49</v>
      </c>
      <c s="34" t="s">
        <v>108</v>
      </c>
      <c s="34" t="s">
        <v>2090</v>
      </c>
      <c s="35" t="s">
        <v>5</v>
      </c>
      <c s="6" t="s">
        <v>2091</v>
      </c>
      <c s="36" t="s">
        <v>85</v>
      </c>
      <c s="37">
        <v>50</v>
      </c>
      <c s="36">
        <v>0</v>
      </c>
      <c s="36">
        <f>ROUND(G39*H39,6)</f>
      </c>
      <c r="L39" s="38">
        <v>0</v>
      </c>
      <c s="32">
        <f>ROUND(ROUND(L39,2)*ROUND(G39,3),2)</f>
      </c>
      <c s="36" t="s">
        <v>1891</v>
      </c>
      <c>
        <f>(M39*21)/100</f>
      </c>
      <c t="s">
        <v>27</v>
      </c>
    </row>
    <row r="40" spans="1:5" ht="12.75">
      <c r="A40" s="35" t="s">
        <v>56</v>
      </c>
      <c r="E40" s="39" t="s">
        <v>5</v>
      </c>
    </row>
    <row r="41" spans="1:5" ht="12.75">
      <c r="A41" s="35" t="s">
        <v>57</v>
      </c>
      <c r="E41" s="40" t="s">
        <v>5</v>
      </c>
    </row>
    <row r="42" spans="1:5" ht="38.25">
      <c r="A42" t="s">
        <v>59</v>
      </c>
      <c r="E42" s="39" t="s">
        <v>2092</v>
      </c>
    </row>
    <row r="43" spans="1:16" ht="12.75">
      <c r="A43" t="s">
        <v>49</v>
      </c>
      <c s="34" t="s">
        <v>112</v>
      </c>
      <c s="34" t="s">
        <v>2093</v>
      </c>
      <c s="35" t="s">
        <v>5</v>
      </c>
      <c s="6" t="s">
        <v>2094</v>
      </c>
      <c s="36" t="s">
        <v>64</v>
      </c>
      <c s="37">
        <v>19.5</v>
      </c>
      <c s="36">
        <v>0</v>
      </c>
      <c s="36">
        <f>ROUND(G43*H43,6)</f>
      </c>
      <c r="L43" s="38">
        <v>0</v>
      </c>
      <c s="32">
        <f>ROUND(ROUND(L43,2)*ROUND(G43,3),2)</f>
      </c>
      <c s="36" t="s">
        <v>1891</v>
      </c>
      <c>
        <f>(M43*21)/100</f>
      </c>
      <c t="s">
        <v>27</v>
      </c>
    </row>
    <row r="44" spans="1:5" ht="12.75">
      <c r="A44" s="35" t="s">
        <v>56</v>
      </c>
      <c r="E44" s="39" t="s">
        <v>5</v>
      </c>
    </row>
    <row r="45" spans="1:5" ht="25.5">
      <c r="A45" s="35" t="s">
        <v>57</v>
      </c>
      <c r="E45" s="40" t="s">
        <v>2095</v>
      </c>
    </row>
    <row r="46" spans="1:5" ht="63.75">
      <c r="A46" t="s">
        <v>59</v>
      </c>
      <c r="E46" s="39" t="s">
        <v>2096</v>
      </c>
    </row>
    <row r="47" spans="1:16" ht="12.75">
      <c r="A47" t="s">
        <v>49</v>
      </c>
      <c s="34" t="s">
        <v>116</v>
      </c>
      <c s="34" t="s">
        <v>2097</v>
      </c>
      <c s="35" t="s">
        <v>5</v>
      </c>
      <c s="6" t="s">
        <v>2098</v>
      </c>
      <c s="36" t="s">
        <v>64</v>
      </c>
      <c s="37">
        <v>3</v>
      </c>
      <c s="36">
        <v>0</v>
      </c>
      <c s="36">
        <f>ROUND(G47*H47,6)</f>
      </c>
      <c r="L47" s="38">
        <v>0</v>
      </c>
      <c s="32">
        <f>ROUND(ROUND(L47,2)*ROUND(G47,3),2)</f>
      </c>
      <c s="36" t="s">
        <v>1891</v>
      </c>
      <c>
        <f>(M47*21)/100</f>
      </c>
      <c t="s">
        <v>27</v>
      </c>
    </row>
    <row r="48" spans="1:5" ht="12.75">
      <c r="A48" s="35" t="s">
        <v>56</v>
      </c>
      <c r="E48" s="39" t="s">
        <v>5</v>
      </c>
    </row>
    <row r="49" spans="1:5" ht="25.5">
      <c r="A49" s="35" t="s">
        <v>57</v>
      </c>
      <c r="E49" s="40" t="s">
        <v>2099</v>
      </c>
    </row>
    <row r="50" spans="1:5" ht="63.75">
      <c r="A50" t="s">
        <v>59</v>
      </c>
      <c r="E50" s="39" t="s">
        <v>2096</v>
      </c>
    </row>
    <row r="51" spans="1:16" ht="12.75">
      <c r="A51" t="s">
        <v>49</v>
      </c>
      <c s="34" t="s">
        <v>120</v>
      </c>
      <c s="34" t="s">
        <v>2100</v>
      </c>
      <c s="35" t="s">
        <v>5</v>
      </c>
      <c s="6" t="s">
        <v>2101</v>
      </c>
      <c s="36" t="s">
        <v>64</v>
      </c>
      <c s="37">
        <v>70.86</v>
      </c>
      <c s="36">
        <v>0</v>
      </c>
      <c s="36">
        <f>ROUND(G51*H51,6)</f>
      </c>
      <c r="L51" s="38">
        <v>0</v>
      </c>
      <c s="32">
        <f>ROUND(ROUND(L51,2)*ROUND(G51,3),2)</f>
      </c>
      <c s="36" t="s">
        <v>1891</v>
      </c>
      <c>
        <f>(M51*21)/100</f>
      </c>
      <c t="s">
        <v>27</v>
      </c>
    </row>
    <row r="52" spans="1:5" ht="38.25">
      <c r="A52" s="35" t="s">
        <v>56</v>
      </c>
      <c r="E52" s="39" t="s">
        <v>2102</v>
      </c>
    </row>
    <row r="53" spans="1:5" ht="12.75">
      <c r="A53" s="35" t="s">
        <v>57</v>
      </c>
      <c r="E53" s="40" t="s">
        <v>5</v>
      </c>
    </row>
    <row r="54" spans="1:5" ht="38.25">
      <c r="A54" t="s">
        <v>59</v>
      </c>
      <c r="E54" s="39" t="s">
        <v>2103</v>
      </c>
    </row>
    <row r="55" spans="1:16" ht="12.75">
      <c r="A55" t="s">
        <v>49</v>
      </c>
      <c s="34" t="s">
        <v>124</v>
      </c>
      <c s="34" t="s">
        <v>2104</v>
      </c>
      <c s="35" t="s">
        <v>5</v>
      </c>
      <c s="6" t="s">
        <v>2105</v>
      </c>
      <c s="36" t="s">
        <v>64</v>
      </c>
      <c s="37">
        <v>7468.31</v>
      </c>
      <c s="36">
        <v>0</v>
      </c>
      <c s="36">
        <f>ROUND(G55*H55,6)</f>
      </c>
      <c r="L55" s="38">
        <v>0</v>
      </c>
      <c s="32">
        <f>ROUND(ROUND(L55,2)*ROUND(G55,3),2)</f>
      </c>
      <c s="36" t="s">
        <v>1891</v>
      </c>
      <c>
        <f>(M55*21)/100</f>
      </c>
      <c t="s">
        <v>27</v>
      </c>
    </row>
    <row r="56" spans="1:5" ht="12.75">
      <c r="A56" s="35" t="s">
        <v>56</v>
      </c>
      <c r="E56" s="39" t="s">
        <v>5</v>
      </c>
    </row>
    <row r="57" spans="1:5" ht="12.75">
      <c r="A57" s="35" t="s">
        <v>57</v>
      </c>
      <c r="E57" s="40" t="s">
        <v>5</v>
      </c>
    </row>
    <row r="58" spans="1:5" ht="369.75">
      <c r="A58" t="s">
        <v>59</v>
      </c>
      <c r="E58" s="39" t="s">
        <v>2106</v>
      </c>
    </row>
    <row r="59" spans="1:16" ht="12.75">
      <c r="A59" t="s">
        <v>49</v>
      </c>
      <c s="34" t="s">
        <v>128</v>
      </c>
      <c s="34" t="s">
        <v>2107</v>
      </c>
      <c s="35" t="s">
        <v>5</v>
      </c>
      <c s="6" t="s">
        <v>2108</v>
      </c>
      <c s="36" t="s">
        <v>64</v>
      </c>
      <c s="37">
        <v>1096.912</v>
      </c>
      <c s="36">
        <v>0</v>
      </c>
      <c s="36">
        <f>ROUND(G59*H59,6)</f>
      </c>
      <c r="L59" s="38">
        <v>0</v>
      </c>
      <c s="32">
        <f>ROUND(ROUND(L59,2)*ROUND(G59,3),2)</f>
      </c>
      <c s="36" t="s">
        <v>1891</v>
      </c>
      <c>
        <f>(M59*21)/100</f>
      </c>
      <c t="s">
        <v>27</v>
      </c>
    </row>
    <row r="60" spans="1:5" ht="12.75">
      <c r="A60" s="35" t="s">
        <v>56</v>
      </c>
      <c r="E60" s="39" t="s">
        <v>5</v>
      </c>
    </row>
    <row r="61" spans="1:5" ht="63.75">
      <c r="A61" s="35" t="s">
        <v>57</v>
      </c>
      <c r="E61" s="40" t="s">
        <v>2109</v>
      </c>
    </row>
    <row r="62" spans="1:5" ht="369.75">
      <c r="A62" t="s">
        <v>59</v>
      </c>
      <c r="E62" s="39" t="s">
        <v>2110</v>
      </c>
    </row>
    <row r="63" spans="1:16" ht="12.75">
      <c r="A63" t="s">
        <v>49</v>
      </c>
      <c s="34" t="s">
        <v>131</v>
      </c>
      <c s="34" t="s">
        <v>2111</v>
      </c>
      <c s="35" t="s">
        <v>5</v>
      </c>
      <c s="6" t="s">
        <v>2112</v>
      </c>
      <c s="36" t="s">
        <v>85</v>
      </c>
      <c s="37">
        <v>9970.03</v>
      </c>
      <c s="36">
        <v>0</v>
      </c>
      <c s="36">
        <f>ROUND(G63*H63,6)</f>
      </c>
      <c r="L63" s="38">
        <v>0</v>
      </c>
      <c s="32">
        <f>ROUND(ROUND(L63,2)*ROUND(G63,3),2)</f>
      </c>
      <c s="36" t="s">
        <v>1891</v>
      </c>
      <c>
        <f>(M63*21)/100</f>
      </c>
      <c t="s">
        <v>27</v>
      </c>
    </row>
    <row r="64" spans="1:5" ht="25.5">
      <c r="A64" s="35" t="s">
        <v>56</v>
      </c>
      <c r="E64" s="39" t="s">
        <v>2113</v>
      </c>
    </row>
    <row r="65" spans="1:5" ht="12.75">
      <c r="A65" s="35" t="s">
        <v>57</v>
      </c>
      <c r="E65" s="40" t="s">
        <v>5</v>
      </c>
    </row>
    <row r="66" spans="1:5" ht="25.5">
      <c r="A66" t="s">
        <v>59</v>
      </c>
      <c r="E66" s="39" t="s">
        <v>2114</v>
      </c>
    </row>
    <row r="67" spans="1:16" ht="12.75">
      <c r="A67" t="s">
        <v>49</v>
      </c>
      <c s="34" t="s">
        <v>135</v>
      </c>
      <c s="34" t="s">
        <v>2115</v>
      </c>
      <c s="35" t="s">
        <v>5</v>
      </c>
      <c s="6" t="s">
        <v>2116</v>
      </c>
      <c s="36" t="s">
        <v>85</v>
      </c>
      <c s="37">
        <v>1679.33</v>
      </c>
      <c s="36">
        <v>0</v>
      </c>
      <c s="36">
        <f>ROUND(G67*H67,6)</f>
      </c>
      <c r="L67" s="38">
        <v>0</v>
      </c>
      <c s="32">
        <f>ROUND(ROUND(L67,2)*ROUND(G67,3),2)</f>
      </c>
      <c s="36" t="s">
        <v>1891</v>
      </c>
      <c>
        <f>(M67*21)/100</f>
      </c>
      <c t="s">
        <v>27</v>
      </c>
    </row>
    <row r="68" spans="1:5" ht="25.5">
      <c r="A68" s="35" t="s">
        <v>56</v>
      </c>
      <c r="E68" s="39" t="s">
        <v>2117</v>
      </c>
    </row>
    <row r="69" spans="1:5" ht="12.75">
      <c r="A69" s="35" t="s">
        <v>57</v>
      </c>
      <c r="E69" s="40" t="s">
        <v>5</v>
      </c>
    </row>
    <row r="70" spans="1:5" ht="38.25">
      <c r="A70" t="s">
        <v>59</v>
      </c>
      <c r="E70" s="39" t="s">
        <v>2118</v>
      </c>
    </row>
    <row r="71" spans="1:16" ht="12.75">
      <c r="A71" t="s">
        <v>49</v>
      </c>
      <c s="34" t="s">
        <v>139</v>
      </c>
      <c s="34" t="s">
        <v>2119</v>
      </c>
      <c s="35" t="s">
        <v>5</v>
      </c>
      <c s="6" t="s">
        <v>2120</v>
      </c>
      <c s="36" t="s">
        <v>85</v>
      </c>
      <c s="37">
        <v>1679.33</v>
      </c>
      <c s="36">
        <v>0</v>
      </c>
      <c s="36">
        <f>ROUND(G71*H71,6)</f>
      </c>
      <c r="L71" s="38">
        <v>0</v>
      </c>
      <c s="32">
        <f>ROUND(ROUND(L71,2)*ROUND(G71,3),2)</f>
      </c>
      <c s="36" t="s">
        <v>1891</v>
      </c>
      <c>
        <f>(M71*21)/100</f>
      </c>
      <c t="s">
        <v>27</v>
      </c>
    </row>
    <row r="72" spans="1:5" ht="25.5">
      <c r="A72" s="35" t="s">
        <v>56</v>
      </c>
      <c r="E72" s="39" t="s">
        <v>2121</v>
      </c>
    </row>
    <row r="73" spans="1:5" ht="12.75">
      <c r="A73" s="35" t="s">
        <v>57</v>
      </c>
      <c r="E73" s="40" t="s">
        <v>5</v>
      </c>
    </row>
    <row r="74" spans="1:5" ht="25.5">
      <c r="A74" t="s">
        <v>59</v>
      </c>
      <c r="E74" s="39" t="s">
        <v>2122</v>
      </c>
    </row>
    <row r="75" spans="1:16" ht="12.75">
      <c r="A75" t="s">
        <v>49</v>
      </c>
      <c s="34" t="s">
        <v>143</v>
      </c>
      <c s="34" t="s">
        <v>2123</v>
      </c>
      <c s="35" t="s">
        <v>5</v>
      </c>
      <c s="6" t="s">
        <v>2124</v>
      </c>
      <c s="36" t="s">
        <v>85</v>
      </c>
      <c s="37">
        <v>1679.33</v>
      </c>
      <c s="36">
        <v>0</v>
      </c>
      <c s="36">
        <f>ROUND(G75*H75,6)</f>
      </c>
      <c r="L75" s="38">
        <v>0</v>
      </c>
      <c s="32">
        <f>ROUND(ROUND(L75,2)*ROUND(G75,3),2)</f>
      </c>
      <c s="36" t="s">
        <v>1891</v>
      </c>
      <c>
        <f>(M75*21)/100</f>
      </c>
      <c t="s">
        <v>27</v>
      </c>
    </row>
    <row r="76" spans="1:5" ht="12.75">
      <c r="A76" s="35" t="s">
        <v>56</v>
      </c>
      <c r="E76" s="39" t="s">
        <v>2046</v>
      </c>
    </row>
    <row r="77" spans="1:5" ht="12.75">
      <c r="A77" s="35" t="s">
        <v>57</v>
      </c>
      <c r="E77" s="40" t="s">
        <v>5</v>
      </c>
    </row>
    <row r="78" spans="1:5" ht="38.25">
      <c r="A78" t="s">
        <v>59</v>
      </c>
      <c r="E78" s="39" t="s">
        <v>2125</v>
      </c>
    </row>
    <row r="79" spans="1:16" ht="12.75">
      <c r="A79" t="s">
        <v>49</v>
      </c>
      <c s="34" t="s">
        <v>231</v>
      </c>
      <c s="34" t="s">
        <v>78</v>
      </c>
      <c s="35" t="s">
        <v>5</v>
      </c>
      <c s="6" t="s">
        <v>842</v>
      </c>
      <c s="36" t="s">
        <v>64</v>
      </c>
      <c s="37">
        <v>670.234</v>
      </c>
      <c s="36">
        <v>0</v>
      </c>
      <c s="36">
        <f>ROUND(G79*H79,6)</f>
      </c>
      <c r="L79" s="38">
        <v>0</v>
      </c>
      <c s="32">
        <f>ROUND(ROUND(L79,2)*ROUND(G79,3),2)</f>
      </c>
      <c s="36" t="s">
        <v>55</v>
      </c>
      <c>
        <f>(M79*21)/100</f>
      </c>
      <c t="s">
        <v>27</v>
      </c>
    </row>
    <row r="80" spans="1:5" ht="12.75">
      <c r="A80" s="35" t="s">
        <v>56</v>
      </c>
      <c r="E80" s="39" t="s">
        <v>2126</v>
      </c>
    </row>
    <row r="81" spans="1:5" ht="51">
      <c r="A81" s="35" t="s">
        <v>57</v>
      </c>
      <c r="E81" s="40" t="s">
        <v>2127</v>
      </c>
    </row>
    <row r="82" spans="1:5" ht="229.5">
      <c r="A82" t="s">
        <v>59</v>
      </c>
      <c r="E82" s="39" t="s">
        <v>843</v>
      </c>
    </row>
    <row r="83" spans="1:16" ht="12.75">
      <c r="A83" t="s">
        <v>49</v>
      </c>
      <c s="34" t="s">
        <v>235</v>
      </c>
      <c s="34" t="s">
        <v>1909</v>
      </c>
      <c s="35" t="s">
        <v>5</v>
      </c>
      <c s="6" t="s">
        <v>1910</v>
      </c>
      <c s="36" t="s">
        <v>64</v>
      </c>
      <c s="37">
        <v>33.123</v>
      </c>
      <c s="36">
        <v>0</v>
      </c>
      <c s="36">
        <f>ROUND(G83*H83,6)</f>
      </c>
      <c r="L83" s="38">
        <v>0</v>
      </c>
      <c s="32">
        <f>ROUND(ROUND(L83,2)*ROUND(G83,3),2)</f>
      </c>
      <c s="36" t="s">
        <v>55</v>
      </c>
      <c>
        <f>(M83*21)/100</f>
      </c>
      <c t="s">
        <v>27</v>
      </c>
    </row>
    <row r="84" spans="1:5" ht="12.75">
      <c r="A84" s="35" t="s">
        <v>56</v>
      </c>
      <c r="E84" s="39" t="s">
        <v>5</v>
      </c>
    </row>
    <row r="85" spans="1:5" ht="25.5">
      <c r="A85" s="35" t="s">
        <v>57</v>
      </c>
      <c r="E85" s="40" t="s">
        <v>2128</v>
      </c>
    </row>
    <row r="86" spans="1:5" ht="229.5">
      <c r="A86" t="s">
        <v>59</v>
      </c>
      <c r="E86" s="39" t="s">
        <v>1913</v>
      </c>
    </row>
    <row r="87" spans="1:13" ht="12.75">
      <c r="A87" t="s">
        <v>46</v>
      </c>
      <c r="C87" s="31" t="s">
        <v>27</v>
      </c>
      <c r="E87" s="33" t="s">
        <v>1379</v>
      </c>
      <c r="J87" s="32">
        <f>0</f>
      </c>
      <c s="32">
        <f>0</f>
      </c>
      <c s="32">
        <f>0+L88+L92+L96+L100</f>
      </c>
      <c s="32">
        <f>0+M88+M92+M96+M100</f>
      </c>
    </row>
    <row r="88" spans="1:16" ht="12.75">
      <c r="A88" t="s">
        <v>49</v>
      </c>
      <c s="34" t="s">
        <v>147</v>
      </c>
      <c s="34" t="s">
        <v>2129</v>
      </c>
      <c s="35" t="s">
        <v>5</v>
      </c>
      <c s="6" t="s">
        <v>2130</v>
      </c>
      <c s="36" t="s">
        <v>75</v>
      </c>
      <c s="37">
        <v>875.78</v>
      </c>
      <c s="36">
        <v>0</v>
      </c>
      <c s="36">
        <f>ROUND(G88*H88,6)</f>
      </c>
      <c r="L88" s="38">
        <v>0</v>
      </c>
      <c s="32">
        <f>ROUND(ROUND(L88,2)*ROUND(G88,3),2)</f>
      </c>
      <c s="36" t="s">
        <v>1891</v>
      </c>
      <c>
        <f>(M88*21)/100</f>
      </c>
      <c t="s">
        <v>27</v>
      </c>
    </row>
    <row r="89" spans="1:5" ht="12.75">
      <c r="A89" s="35" t="s">
        <v>56</v>
      </c>
      <c r="E89" s="39" t="s">
        <v>1939</v>
      </c>
    </row>
    <row r="90" spans="1:5" ht="12.75">
      <c r="A90" s="35" t="s">
        <v>57</v>
      </c>
      <c r="E90" s="40" t="s">
        <v>5</v>
      </c>
    </row>
    <row r="91" spans="1:5" ht="165.75">
      <c r="A91" t="s">
        <v>59</v>
      </c>
      <c r="E91" s="39" t="s">
        <v>2131</v>
      </c>
    </row>
    <row r="92" spans="1:16" ht="12.75">
      <c r="A92" t="s">
        <v>49</v>
      </c>
      <c s="34" t="s">
        <v>151</v>
      </c>
      <c s="34" t="s">
        <v>103</v>
      </c>
      <c s="35" t="s">
        <v>5</v>
      </c>
      <c s="6" t="s">
        <v>104</v>
      </c>
      <c s="36" t="s">
        <v>85</v>
      </c>
      <c s="37">
        <v>4084.435</v>
      </c>
      <c s="36">
        <v>0</v>
      </c>
      <c s="36">
        <f>ROUND(G92*H92,6)</f>
      </c>
      <c r="L92" s="38">
        <v>0</v>
      </c>
      <c s="32">
        <f>ROUND(ROUND(L92,2)*ROUND(G92,3),2)</f>
      </c>
      <c s="36" t="s">
        <v>1891</v>
      </c>
      <c>
        <f>(M92*21)/100</f>
      </c>
      <c t="s">
        <v>27</v>
      </c>
    </row>
    <row r="93" spans="1:5" ht="25.5">
      <c r="A93" s="35" t="s">
        <v>56</v>
      </c>
      <c r="E93" s="39" t="s">
        <v>2132</v>
      </c>
    </row>
    <row r="94" spans="1:5" ht="25.5">
      <c r="A94" s="35" t="s">
        <v>57</v>
      </c>
      <c r="E94" s="40" t="s">
        <v>2133</v>
      </c>
    </row>
    <row r="95" spans="1:5" ht="102">
      <c r="A95" t="s">
        <v>59</v>
      </c>
      <c r="E95" s="39" t="s">
        <v>106</v>
      </c>
    </row>
    <row r="96" spans="1:16" ht="12.75">
      <c r="A96" t="s">
        <v>49</v>
      </c>
      <c s="34" t="s">
        <v>155</v>
      </c>
      <c s="34" t="s">
        <v>2134</v>
      </c>
      <c s="35" t="s">
        <v>5</v>
      </c>
      <c s="6" t="s">
        <v>2135</v>
      </c>
      <c s="36" t="s">
        <v>793</v>
      </c>
      <c s="37">
        <v>2.99</v>
      </c>
      <c s="36">
        <v>0</v>
      </c>
      <c s="36">
        <f>ROUND(G96*H96,6)</f>
      </c>
      <c r="L96" s="38">
        <v>0</v>
      </c>
      <c s="32">
        <f>ROUND(ROUND(L96,2)*ROUND(G96,3),2)</f>
      </c>
      <c s="36" t="s">
        <v>1891</v>
      </c>
      <c>
        <f>(M96*21)/100</f>
      </c>
      <c t="s">
        <v>27</v>
      </c>
    </row>
    <row r="97" spans="1:5" ht="12.75">
      <c r="A97" s="35" t="s">
        <v>56</v>
      </c>
      <c r="E97" s="39" t="s">
        <v>1939</v>
      </c>
    </row>
    <row r="98" spans="1:5" ht="12.75">
      <c r="A98" s="35" t="s">
        <v>57</v>
      </c>
      <c r="E98" s="40" t="s">
        <v>5</v>
      </c>
    </row>
    <row r="99" spans="1:5" ht="267.75">
      <c r="A99" t="s">
        <v>59</v>
      </c>
      <c r="E99" s="39" t="s">
        <v>2136</v>
      </c>
    </row>
    <row r="100" spans="1:16" ht="12.75">
      <c r="A100" t="s">
        <v>49</v>
      </c>
      <c s="34" t="s">
        <v>158</v>
      </c>
      <c s="34" t="s">
        <v>2137</v>
      </c>
      <c s="35" t="s">
        <v>5</v>
      </c>
      <c s="6" t="s">
        <v>2138</v>
      </c>
      <c s="36" t="s">
        <v>793</v>
      </c>
      <c s="37">
        <v>0.005</v>
      </c>
      <c s="36">
        <v>0</v>
      </c>
      <c s="36">
        <f>ROUND(G100*H100,6)</f>
      </c>
      <c r="L100" s="38">
        <v>0</v>
      </c>
      <c s="32">
        <f>ROUND(ROUND(L100,2)*ROUND(G100,3),2)</f>
      </c>
      <c s="36" t="s">
        <v>1891</v>
      </c>
      <c>
        <f>(M100*21)/100</f>
      </c>
      <c t="s">
        <v>27</v>
      </c>
    </row>
    <row r="101" spans="1:5" ht="12.75">
      <c r="A101" s="35" t="s">
        <v>56</v>
      </c>
      <c r="E101" s="39" t="s">
        <v>1939</v>
      </c>
    </row>
    <row r="102" spans="1:5" ht="25.5">
      <c r="A102" s="35" t="s">
        <v>57</v>
      </c>
      <c r="E102" s="40" t="s">
        <v>2139</v>
      </c>
    </row>
    <row r="103" spans="1:5" ht="267.75">
      <c r="A103" t="s">
        <v>59</v>
      </c>
      <c r="E103" s="39" t="s">
        <v>2136</v>
      </c>
    </row>
    <row r="104" spans="1:13" ht="12.75">
      <c r="A104" t="s">
        <v>46</v>
      </c>
      <c r="C104" s="31" t="s">
        <v>26</v>
      </c>
      <c r="E104" s="33" t="s">
        <v>2140</v>
      </c>
      <c r="J104" s="32">
        <f>0</f>
      </c>
      <c s="32">
        <f>0</f>
      </c>
      <c s="32">
        <f>0+L105+L109</f>
      </c>
      <c s="32">
        <f>0+M105+M109</f>
      </c>
    </row>
    <row r="105" spans="1:16" ht="12.75">
      <c r="A105" t="s">
        <v>49</v>
      </c>
      <c s="34" t="s">
        <v>164</v>
      </c>
      <c s="34" t="s">
        <v>1380</v>
      </c>
      <c s="35" t="s">
        <v>5</v>
      </c>
      <c s="6" t="s">
        <v>1381</v>
      </c>
      <c s="36" t="s">
        <v>64</v>
      </c>
      <c s="37">
        <v>31</v>
      </c>
      <c s="36">
        <v>0</v>
      </c>
      <c s="36">
        <f>ROUND(G105*H105,6)</f>
      </c>
      <c r="L105" s="38">
        <v>0</v>
      </c>
      <c s="32">
        <f>ROUND(ROUND(L105,2)*ROUND(G105,3),2)</f>
      </c>
      <c s="36" t="s">
        <v>1891</v>
      </c>
      <c>
        <f>(M105*21)/100</f>
      </c>
      <c t="s">
        <v>27</v>
      </c>
    </row>
    <row r="106" spans="1:5" ht="12.75">
      <c r="A106" s="35" t="s">
        <v>56</v>
      </c>
      <c r="E106" s="39" t="s">
        <v>5</v>
      </c>
    </row>
    <row r="107" spans="1:5" ht="12.75">
      <c r="A107" s="35" t="s">
        <v>57</v>
      </c>
      <c r="E107" s="40" t="s">
        <v>5</v>
      </c>
    </row>
    <row r="108" spans="1:5" ht="369.75">
      <c r="A108" t="s">
        <v>59</v>
      </c>
      <c r="E108" s="39" t="s">
        <v>1382</v>
      </c>
    </row>
    <row r="109" spans="1:16" ht="12.75">
      <c r="A109" t="s">
        <v>49</v>
      </c>
      <c s="34" t="s">
        <v>168</v>
      </c>
      <c s="34" t="s">
        <v>2141</v>
      </c>
      <c s="35" t="s">
        <v>5</v>
      </c>
      <c s="6" t="s">
        <v>2142</v>
      </c>
      <c s="36" t="s">
        <v>2143</v>
      </c>
      <c s="37">
        <v>4950.8</v>
      </c>
      <c s="36">
        <v>0</v>
      </c>
      <c s="36">
        <f>ROUND(G109*H109,6)</f>
      </c>
      <c r="L109" s="38">
        <v>0</v>
      </c>
      <c s="32">
        <f>ROUND(ROUND(L109,2)*ROUND(G109,3),2)</f>
      </c>
      <c s="36" t="s">
        <v>1891</v>
      </c>
      <c>
        <f>(M109*21)/100</f>
      </c>
      <c t="s">
        <v>27</v>
      </c>
    </row>
    <row r="110" spans="1:5" ht="12.75">
      <c r="A110" s="35" t="s">
        <v>56</v>
      </c>
      <c r="E110" s="39" t="s">
        <v>1939</v>
      </c>
    </row>
    <row r="111" spans="1:5" ht="25.5">
      <c r="A111" s="35" t="s">
        <v>57</v>
      </c>
      <c r="E111" s="40" t="s">
        <v>2144</v>
      </c>
    </row>
    <row r="112" spans="1:5" ht="293.25">
      <c r="A112" t="s">
        <v>59</v>
      </c>
      <c r="E112" s="39" t="s">
        <v>2145</v>
      </c>
    </row>
    <row r="113" spans="1:13" ht="12.75">
      <c r="A113" t="s">
        <v>46</v>
      </c>
      <c r="C113" s="31" t="s">
        <v>72</v>
      </c>
      <c r="E113" s="33" t="s">
        <v>2146</v>
      </c>
      <c r="J113" s="32">
        <f>0</f>
      </c>
      <c s="32">
        <f>0</f>
      </c>
      <c s="32">
        <f>0+L114+L118+L122</f>
      </c>
      <c s="32">
        <f>0+M114+M118+M122</f>
      </c>
    </row>
    <row r="114" spans="1:16" ht="12.75">
      <c r="A114" t="s">
        <v>49</v>
      </c>
      <c s="34" t="s">
        <v>173</v>
      </c>
      <c s="34" t="s">
        <v>2147</v>
      </c>
      <c s="35" t="s">
        <v>5</v>
      </c>
      <c s="6" t="s">
        <v>2148</v>
      </c>
      <c s="36" t="s">
        <v>64</v>
      </c>
      <c s="37">
        <v>148.5</v>
      </c>
      <c s="36">
        <v>0</v>
      </c>
      <c s="36">
        <f>ROUND(G114*H114,6)</f>
      </c>
      <c r="L114" s="38">
        <v>0</v>
      </c>
      <c s="32">
        <f>ROUND(ROUND(L114,2)*ROUND(G114,3),2)</f>
      </c>
      <c s="36" t="s">
        <v>1891</v>
      </c>
      <c>
        <f>(M114*21)/100</f>
      </c>
      <c t="s">
        <v>27</v>
      </c>
    </row>
    <row r="115" spans="1:5" ht="25.5">
      <c r="A115" s="35" t="s">
        <v>56</v>
      </c>
      <c r="E115" s="39" t="s">
        <v>2149</v>
      </c>
    </row>
    <row r="116" spans="1:5" ht="25.5">
      <c r="A116" s="35" t="s">
        <v>57</v>
      </c>
      <c r="E116" s="40" t="s">
        <v>2150</v>
      </c>
    </row>
    <row r="117" spans="1:5" ht="38.25">
      <c r="A117" t="s">
        <v>59</v>
      </c>
      <c r="E117" s="39" t="s">
        <v>2151</v>
      </c>
    </row>
    <row r="118" spans="1:16" ht="12.75">
      <c r="A118" t="s">
        <v>49</v>
      </c>
      <c s="34" t="s">
        <v>176</v>
      </c>
      <c s="34" t="s">
        <v>2152</v>
      </c>
      <c s="35" t="s">
        <v>5</v>
      </c>
      <c s="6" t="s">
        <v>2153</v>
      </c>
      <c s="36" t="s">
        <v>85</v>
      </c>
      <c s="37">
        <v>990</v>
      </c>
      <c s="36">
        <v>0</v>
      </c>
      <c s="36">
        <f>ROUND(G118*H118,6)</f>
      </c>
      <c r="L118" s="38">
        <v>0</v>
      </c>
      <c s="32">
        <f>ROUND(ROUND(L118,2)*ROUND(G118,3),2)</f>
      </c>
      <c s="36" t="s">
        <v>1891</v>
      </c>
      <c>
        <f>(M118*21)/100</f>
      </c>
      <c t="s">
        <v>27</v>
      </c>
    </row>
    <row r="119" spans="1:5" ht="25.5">
      <c r="A119" s="35" t="s">
        <v>56</v>
      </c>
      <c r="E119" s="39" t="s">
        <v>2154</v>
      </c>
    </row>
    <row r="120" spans="1:5" ht="12.75">
      <c r="A120" s="35" t="s">
        <v>57</v>
      </c>
      <c r="E120" s="40" t="s">
        <v>5</v>
      </c>
    </row>
    <row r="121" spans="1:5" ht="127.5">
      <c r="A121" t="s">
        <v>59</v>
      </c>
      <c r="E121" s="39" t="s">
        <v>2155</v>
      </c>
    </row>
    <row r="122" spans="1:16" ht="12.75">
      <c r="A122" t="s">
        <v>49</v>
      </c>
      <c s="34" t="s">
        <v>239</v>
      </c>
      <c s="34" t="s">
        <v>2147</v>
      </c>
      <c s="35" t="s">
        <v>4</v>
      </c>
      <c s="6" t="s">
        <v>2148</v>
      </c>
      <c s="36" t="s">
        <v>64</v>
      </c>
      <c s="37">
        <v>261.638</v>
      </c>
      <c s="36">
        <v>0</v>
      </c>
      <c s="36">
        <f>ROUND(G122*H122,6)</f>
      </c>
      <c r="L122" s="38">
        <v>0</v>
      </c>
      <c s="32">
        <f>ROUND(ROUND(L122,2)*ROUND(G122,3),2)</f>
      </c>
      <c s="36" t="s">
        <v>55</v>
      </c>
      <c>
        <f>(M122*21)/100</f>
      </c>
      <c t="s">
        <v>27</v>
      </c>
    </row>
    <row r="123" spans="1:5" ht="12.75">
      <c r="A123" s="35" t="s">
        <v>56</v>
      </c>
      <c r="E123" s="39" t="s">
        <v>2156</v>
      </c>
    </row>
    <row r="124" spans="1:5" ht="25.5">
      <c r="A124" s="35" t="s">
        <v>57</v>
      </c>
      <c r="E124" s="40" t="s">
        <v>2157</v>
      </c>
    </row>
    <row r="125" spans="1:5" ht="38.25">
      <c r="A125" t="s">
        <v>59</v>
      </c>
      <c r="E125" s="39" t="s">
        <v>2151</v>
      </c>
    </row>
    <row r="126" spans="1:13" ht="12.75">
      <c r="A126" t="s">
        <v>46</v>
      </c>
      <c r="C126" s="31" t="s">
        <v>77</v>
      </c>
      <c r="E126" s="33" t="s">
        <v>1914</v>
      </c>
      <c r="J126" s="32">
        <f>0</f>
      </c>
      <c s="32">
        <f>0</f>
      </c>
      <c s="32">
        <f>0+L127+L131+L135+L139</f>
      </c>
      <c s="32">
        <f>0+M127+M131+M135+M139</f>
      </c>
    </row>
    <row r="127" spans="1:16" ht="25.5">
      <c r="A127" t="s">
        <v>49</v>
      </c>
      <c s="34" t="s">
        <v>180</v>
      </c>
      <c s="34" t="s">
        <v>2158</v>
      </c>
      <c s="35" t="s">
        <v>5</v>
      </c>
      <c s="6" t="s">
        <v>2159</v>
      </c>
      <c s="36" t="s">
        <v>64</v>
      </c>
      <c s="37">
        <v>1369.66</v>
      </c>
      <c s="36">
        <v>0</v>
      </c>
      <c s="36">
        <f>ROUND(G127*H127,6)</f>
      </c>
      <c r="L127" s="38">
        <v>0</v>
      </c>
      <c s="32">
        <f>ROUND(ROUND(L127,2)*ROUND(G127,3),2)</f>
      </c>
      <c s="36" t="s">
        <v>1891</v>
      </c>
      <c>
        <f>(M127*21)/100</f>
      </c>
      <c t="s">
        <v>27</v>
      </c>
    </row>
    <row r="128" spans="1:5" ht="25.5">
      <c r="A128" s="35" t="s">
        <v>56</v>
      </c>
      <c r="E128" s="39" t="s">
        <v>2160</v>
      </c>
    </row>
    <row r="129" spans="1:5" ht="12.75">
      <c r="A129" s="35" t="s">
        <v>57</v>
      </c>
      <c r="E129" s="40" t="s">
        <v>5</v>
      </c>
    </row>
    <row r="130" spans="1:5" ht="280.5">
      <c r="A130" t="s">
        <v>59</v>
      </c>
      <c r="E130" s="39" t="s">
        <v>2161</v>
      </c>
    </row>
    <row r="131" spans="1:16" ht="25.5">
      <c r="A131" t="s">
        <v>49</v>
      </c>
      <c s="34" t="s">
        <v>916</v>
      </c>
      <c s="34" t="s">
        <v>2162</v>
      </c>
      <c s="35" t="s">
        <v>5</v>
      </c>
      <c s="6" t="s">
        <v>2163</v>
      </c>
      <c s="36" t="s">
        <v>64</v>
      </c>
      <c s="37">
        <v>776.58</v>
      </c>
      <c s="36">
        <v>0</v>
      </c>
      <c s="36">
        <f>ROUND(G131*H131,6)</f>
      </c>
      <c r="L131" s="38">
        <v>0</v>
      </c>
      <c s="32">
        <f>ROUND(ROUND(L131,2)*ROUND(G131,3),2)</f>
      </c>
      <c s="36" t="s">
        <v>1891</v>
      </c>
      <c>
        <f>(M131*21)/100</f>
      </c>
      <c t="s">
        <v>27</v>
      </c>
    </row>
    <row r="132" spans="1:5" ht="25.5">
      <c r="A132" s="35" t="s">
        <v>56</v>
      </c>
      <c r="E132" s="39" t="s">
        <v>2164</v>
      </c>
    </row>
    <row r="133" spans="1:5" ht="12.75">
      <c r="A133" s="35" t="s">
        <v>57</v>
      </c>
      <c r="E133" s="40" t="s">
        <v>5</v>
      </c>
    </row>
    <row r="134" spans="1:5" ht="344.25">
      <c r="A134" t="s">
        <v>59</v>
      </c>
      <c r="E134" s="39" t="s">
        <v>2165</v>
      </c>
    </row>
    <row r="135" spans="1:16" ht="25.5">
      <c r="A135" t="s">
        <v>49</v>
      </c>
      <c s="34" t="s">
        <v>919</v>
      </c>
      <c s="34" t="s">
        <v>2166</v>
      </c>
      <c s="35" t="s">
        <v>5</v>
      </c>
      <c s="6" t="s">
        <v>2167</v>
      </c>
      <c s="36" t="s">
        <v>64</v>
      </c>
      <c s="37">
        <v>438.399</v>
      </c>
      <c s="36">
        <v>0</v>
      </c>
      <c s="36">
        <f>ROUND(G135*H135,6)</f>
      </c>
      <c r="L135" s="38">
        <v>0</v>
      </c>
      <c s="32">
        <f>ROUND(ROUND(L135,2)*ROUND(G135,3),2)</f>
      </c>
      <c s="36" t="s">
        <v>1891</v>
      </c>
      <c>
        <f>(M135*21)/100</f>
      </c>
      <c t="s">
        <v>27</v>
      </c>
    </row>
    <row r="136" spans="1:5" ht="25.5">
      <c r="A136" s="35" t="s">
        <v>56</v>
      </c>
      <c r="E136" s="39" t="s">
        <v>2168</v>
      </c>
    </row>
    <row r="137" spans="1:5" ht="25.5">
      <c r="A137" s="35" t="s">
        <v>57</v>
      </c>
      <c r="E137" s="40" t="s">
        <v>2169</v>
      </c>
    </row>
    <row r="138" spans="1:5" ht="267.75">
      <c r="A138" t="s">
        <v>59</v>
      </c>
      <c r="E138" s="39" t="s">
        <v>2170</v>
      </c>
    </row>
    <row r="139" spans="1:16" ht="25.5">
      <c r="A139" t="s">
        <v>49</v>
      </c>
      <c s="34" t="s">
        <v>183</v>
      </c>
      <c s="34" t="s">
        <v>2171</v>
      </c>
      <c s="35" t="s">
        <v>5</v>
      </c>
      <c s="6" t="s">
        <v>2172</v>
      </c>
      <c s="36" t="s">
        <v>64</v>
      </c>
      <c s="37">
        <v>2914.951</v>
      </c>
      <c s="36">
        <v>0</v>
      </c>
      <c s="36">
        <f>ROUND(G139*H139,6)</f>
      </c>
      <c r="L139" s="38">
        <v>0</v>
      </c>
      <c s="32">
        <f>ROUND(ROUND(L139,2)*ROUND(G139,3),2)</f>
      </c>
      <c s="36" t="s">
        <v>1891</v>
      </c>
      <c>
        <f>(M139*21)/100</f>
      </c>
      <c t="s">
        <v>27</v>
      </c>
    </row>
    <row r="140" spans="1:5" ht="25.5">
      <c r="A140" s="35" t="s">
        <v>56</v>
      </c>
      <c r="E140" s="39" t="s">
        <v>2173</v>
      </c>
    </row>
    <row r="141" spans="1:5" ht="25.5">
      <c r="A141" s="35" t="s">
        <v>57</v>
      </c>
      <c r="E141" s="40" t="s">
        <v>2174</v>
      </c>
    </row>
    <row r="142" spans="1:5" ht="267.75">
      <c r="A142" t="s">
        <v>59</v>
      </c>
      <c r="E142" s="39" t="s">
        <v>2170</v>
      </c>
    </row>
    <row r="143" spans="1:13" ht="12.75">
      <c r="A143" t="s">
        <v>46</v>
      </c>
      <c r="C143" s="31" t="s">
        <v>108</v>
      </c>
      <c r="E143" s="33" t="s">
        <v>2175</v>
      </c>
      <c r="J143" s="32">
        <f>0</f>
      </c>
      <c s="32">
        <f>0</f>
      </c>
      <c s="32">
        <f>0+L144+L148+L152+L156+L160</f>
      </c>
      <c s="32">
        <f>0+M144+M148+M152+M156+M160</f>
      </c>
    </row>
    <row r="144" spans="1:16" ht="12.75">
      <c r="A144" t="s">
        <v>49</v>
      </c>
      <c s="34" t="s">
        <v>187</v>
      </c>
      <c s="34" t="s">
        <v>2176</v>
      </c>
      <c s="35" t="s">
        <v>5</v>
      </c>
      <c s="6" t="s">
        <v>2177</v>
      </c>
      <c s="36" t="s">
        <v>75</v>
      </c>
      <c s="37">
        <v>210.89</v>
      </c>
      <c s="36">
        <v>0</v>
      </c>
      <c s="36">
        <f>ROUND(G144*H144,6)</f>
      </c>
      <c r="L144" s="38">
        <v>0</v>
      </c>
      <c s="32">
        <f>ROUND(ROUND(L144,2)*ROUND(G144,3),2)</f>
      </c>
      <c s="36" t="s">
        <v>1891</v>
      </c>
      <c>
        <f>(M144*21)/100</f>
      </c>
      <c t="s">
        <v>27</v>
      </c>
    </row>
    <row r="145" spans="1:5" ht="25.5">
      <c r="A145" s="35" t="s">
        <v>56</v>
      </c>
      <c r="E145" s="39" t="s">
        <v>2178</v>
      </c>
    </row>
    <row r="146" spans="1:5" ht="12.75">
      <c r="A146" s="35" t="s">
        <v>57</v>
      </c>
      <c r="E146" s="40" t="s">
        <v>5</v>
      </c>
    </row>
    <row r="147" spans="1:5" ht="255">
      <c r="A147" t="s">
        <v>59</v>
      </c>
      <c r="E147" s="39" t="s">
        <v>2179</v>
      </c>
    </row>
    <row r="148" spans="1:16" ht="12.75">
      <c r="A148" t="s">
        <v>49</v>
      </c>
      <c s="34" t="s">
        <v>191</v>
      </c>
      <c s="34" t="s">
        <v>2180</v>
      </c>
      <c s="35" t="s">
        <v>5</v>
      </c>
      <c s="6" t="s">
        <v>2181</v>
      </c>
      <c s="36" t="s">
        <v>90</v>
      </c>
      <c s="37">
        <v>15</v>
      </c>
      <c s="36">
        <v>0</v>
      </c>
      <c s="36">
        <f>ROUND(G148*H148,6)</f>
      </c>
      <c r="L148" s="38">
        <v>0</v>
      </c>
      <c s="32">
        <f>ROUND(ROUND(L148,2)*ROUND(G148,3),2)</f>
      </c>
      <c s="36" t="s">
        <v>1891</v>
      </c>
      <c>
        <f>(M148*21)/100</f>
      </c>
      <c t="s">
        <v>27</v>
      </c>
    </row>
    <row r="149" spans="1:5" ht="25.5">
      <c r="A149" s="35" t="s">
        <v>56</v>
      </c>
      <c r="E149" s="39" t="s">
        <v>2182</v>
      </c>
    </row>
    <row r="150" spans="1:5" ht="12.75">
      <c r="A150" s="35" t="s">
        <v>57</v>
      </c>
      <c r="E150" s="40" t="s">
        <v>5</v>
      </c>
    </row>
    <row r="151" spans="1:5" ht="242.25">
      <c r="A151" t="s">
        <v>59</v>
      </c>
      <c r="E151" s="39" t="s">
        <v>2183</v>
      </c>
    </row>
    <row r="152" spans="1:16" ht="12.75">
      <c r="A152" t="s">
        <v>49</v>
      </c>
      <c s="34" t="s">
        <v>196</v>
      </c>
      <c s="34" t="s">
        <v>2184</v>
      </c>
      <c s="35" t="s">
        <v>5</v>
      </c>
      <c s="6" t="s">
        <v>2185</v>
      </c>
      <c s="36" t="s">
        <v>90</v>
      </c>
      <c s="37">
        <v>2</v>
      </c>
      <c s="36">
        <v>0</v>
      </c>
      <c s="36">
        <f>ROUND(G152*H152,6)</f>
      </c>
      <c r="L152" s="38">
        <v>0</v>
      </c>
      <c s="32">
        <f>ROUND(ROUND(L152,2)*ROUND(G152,3),2)</f>
      </c>
      <c s="36" t="s">
        <v>1891</v>
      </c>
      <c>
        <f>(M152*21)/100</f>
      </c>
      <c t="s">
        <v>27</v>
      </c>
    </row>
    <row r="153" spans="1:5" ht="25.5">
      <c r="A153" s="35" t="s">
        <v>56</v>
      </c>
      <c r="E153" s="39" t="s">
        <v>2186</v>
      </c>
    </row>
    <row r="154" spans="1:5" ht="12.75">
      <c r="A154" s="35" t="s">
        <v>57</v>
      </c>
      <c r="E154" s="40" t="s">
        <v>5</v>
      </c>
    </row>
    <row r="155" spans="1:5" ht="242.25">
      <c r="A155" t="s">
        <v>59</v>
      </c>
      <c r="E155" s="39" t="s">
        <v>2183</v>
      </c>
    </row>
    <row r="156" spans="1:16" ht="12.75">
      <c r="A156" t="s">
        <v>49</v>
      </c>
      <c s="34" t="s">
        <v>200</v>
      </c>
      <c s="34" t="s">
        <v>2187</v>
      </c>
      <c s="35" t="s">
        <v>5</v>
      </c>
      <c s="6" t="s">
        <v>2188</v>
      </c>
      <c s="36" t="s">
        <v>90</v>
      </c>
      <c s="37">
        <v>19</v>
      </c>
      <c s="36">
        <v>0</v>
      </c>
      <c s="36">
        <f>ROUND(G156*H156,6)</f>
      </c>
      <c r="L156" s="38">
        <v>0</v>
      </c>
      <c s="32">
        <f>ROUND(ROUND(L156,2)*ROUND(G156,3),2)</f>
      </c>
      <c s="36" t="s">
        <v>1891</v>
      </c>
      <c>
        <f>(M156*21)/100</f>
      </c>
      <c t="s">
        <v>27</v>
      </c>
    </row>
    <row r="157" spans="1:5" ht="25.5">
      <c r="A157" s="35" t="s">
        <v>56</v>
      </c>
      <c r="E157" s="39" t="s">
        <v>2189</v>
      </c>
    </row>
    <row r="158" spans="1:5" ht="12.75">
      <c r="A158" s="35" t="s">
        <v>57</v>
      </c>
      <c r="E158" s="40" t="s">
        <v>5</v>
      </c>
    </row>
    <row r="159" spans="1:5" ht="89.25">
      <c r="A159" t="s">
        <v>59</v>
      </c>
      <c r="E159" s="39" t="s">
        <v>2190</v>
      </c>
    </row>
    <row r="160" spans="1:16" ht="12.75">
      <c r="A160" t="s">
        <v>49</v>
      </c>
      <c s="34" t="s">
        <v>204</v>
      </c>
      <c s="34" t="s">
        <v>2191</v>
      </c>
      <c s="35" t="s">
        <v>5</v>
      </c>
      <c s="6" t="s">
        <v>2192</v>
      </c>
      <c s="36" t="s">
        <v>90</v>
      </c>
      <c s="37">
        <v>2</v>
      </c>
      <c s="36">
        <v>0</v>
      </c>
      <c s="36">
        <f>ROUND(G160*H160,6)</f>
      </c>
      <c r="L160" s="38">
        <v>0</v>
      </c>
      <c s="32">
        <f>ROUND(ROUND(L160,2)*ROUND(G160,3),2)</f>
      </c>
      <c s="36" t="s">
        <v>1891</v>
      </c>
      <c>
        <f>(M160*21)/100</f>
      </c>
      <c t="s">
        <v>27</v>
      </c>
    </row>
    <row r="161" spans="1:5" ht="12.75">
      <c r="A161" s="35" t="s">
        <v>56</v>
      </c>
      <c r="E161" s="39" t="s">
        <v>1939</v>
      </c>
    </row>
    <row r="162" spans="1:5" ht="12.75">
      <c r="A162" s="35" t="s">
        <v>57</v>
      </c>
      <c r="E162" s="40" t="s">
        <v>5</v>
      </c>
    </row>
    <row r="163" spans="1:5" ht="242.25">
      <c r="A163" t="s">
        <v>59</v>
      </c>
      <c r="E163" s="39" t="s">
        <v>2193</v>
      </c>
    </row>
    <row r="164" spans="1:13" ht="12.75">
      <c r="A164" t="s">
        <v>46</v>
      </c>
      <c r="C164" s="31" t="s">
        <v>112</v>
      </c>
      <c r="E164" s="33" t="s">
        <v>1999</v>
      </c>
      <c r="J164" s="32">
        <f>0</f>
      </c>
      <c s="32">
        <f>0</f>
      </c>
      <c s="32">
        <f>0+L165+L169+L173+L177+L181</f>
      </c>
      <c s="32">
        <f>0+M165+M169+M173+M177+M181</f>
      </c>
    </row>
    <row r="165" spans="1:16" ht="12.75">
      <c r="A165" t="s">
        <v>49</v>
      </c>
      <c s="34" t="s">
        <v>208</v>
      </c>
      <c s="34" t="s">
        <v>2194</v>
      </c>
      <c s="35" t="s">
        <v>5</v>
      </c>
      <c s="6" t="s">
        <v>2195</v>
      </c>
      <c s="36" t="s">
        <v>90</v>
      </c>
      <c s="37">
        <v>3</v>
      </c>
      <c s="36">
        <v>0</v>
      </c>
      <c s="36">
        <f>ROUND(G165*H165,6)</f>
      </c>
      <c r="L165" s="38">
        <v>0</v>
      </c>
      <c s="32">
        <f>ROUND(ROUND(L165,2)*ROUND(G165,3),2)</f>
      </c>
      <c s="36" t="s">
        <v>1891</v>
      </c>
      <c>
        <f>(M165*21)/100</f>
      </c>
      <c t="s">
        <v>27</v>
      </c>
    </row>
    <row r="166" spans="1:5" ht="25.5">
      <c r="A166" s="35" t="s">
        <v>56</v>
      </c>
      <c r="E166" s="39" t="s">
        <v>2196</v>
      </c>
    </row>
    <row r="167" spans="1:5" ht="12.75">
      <c r="A167" s="35" t="s">
        <v>57</v>
      </c>
      <c r="E167" s="40" t="s">
        <v>5</v>
      </c>
    </row>
    <row r="168" spans="1:5" ht="63.75">
      <c r="A168" t="s">
        <v>59</v>
      </c>
      <c r="E168" s="39" t="s">
        <v>2197</v>
      </c>
    </row>
    <row r="169" spans="1:16" ht="12.75">
      <c r="A169" t="s">
        <v>49</v>
      </c>
      <c s="34" t="s">
        <v>212</v>
      </c>
      <c s="34" t="s">
        <v>2198</v>
      </c>
      <c s="35" t="s">
        <v>5</v>
      </c>
      <c s="6" t="s">
        <v>2199</v>
      </c>
      <c s="36" t="s">
        <v>75</v>
      </c>
      <c s="37">
        <v>298</v>
      </c>
      <c s="36">
        <v>0</v>
      </c>
      <c s="36">
        <f>ROUND(G169*H169,6)</f>
      </c>
      <c r="L169" s="38">
        <v>0</v>
      </c>
      <c s="32">
        <f>ROUND(ROUND(L169,2)*ROUND(G169,3),2)</f>
      </c>
      <c s="36" t="s">
        <v>1891</v>
      </c>
      <c>
        <f>(M169*21)/100</f>
      </c>
      <c t="s">
        <v>27</v>
      </c>
    </row>
    <row r="170" spans="1:5" ht="25.5">
      <c r="A170" s="35" t="s">
        <v>56</v>
      </c>
      <c r="E170" s="39" t="s">
        <v>2200</v>
      </c>
    </row>
    <row r="171" spans="1:5" ht="12.75">
      <c r="A171" s="35" t="s">
        <v>57</v>
      </c>
      <c r="E171" s="40" t="s">
        <v>5</v>
      </c>
    </row>
    <row r="172" spans="1:5" ht="89.25">
      <c r="A172" t="s">
        <v>59</v>
      </c>
      <c r="E172" s="39" t="s">
        <v>2201</v>
      </c>
    </row>
    <row r="173" spans="1:16" ht="12.75">
      <c r="A173" t="s">
        <v>49</v>
      </c>
      <c s="34" t="s">
        <v>217</v>
      </c>
      <c s="34" t="s">
        <v>2202</v>
      </c>
      <c s="35" t="s">
        <v>5</v>
      </c>
      <c s="6" t="s">
        <v>2203</v>
      </c>
      <c s="36" t="s">
        <v>75</v>
      </c>
      <c s="37">
        <v>295.5</v>
      </c>
      <c s="36">
        <v>0</v>
      </c>
      <c s="36">
        <f>ROUND(G173*H173,6)</f>
      </c>
      <c r="L173" s="38">
        <v>0</v>
      </c>
      <c s="32">
        <f>ROUND(ROUND(L173,2)*ROUND(G173,3),2)</f>
      </c>
      <c s="36" t="s">
        <v>1891</v>
      </c>
      <c>
        <f>(M173*21)/100</f>
      </c>
      <c t="s">
        <v>27</v>
      </c>
    </row>
    <row r="174" spans="1:5" ht="25.5">
      <c r="A174" s="35" t="s">
        <v>56</v>
      </c>
      <c r="E174" s="39" t="s">
        <v>2204</v>
      </c>
    </row>
    <row r="175" spans="1:5" ht="12.75">
      <c r="A175" s="35" t="s">
        <v>57</v>
      </c>
      <c r="E175" s="40" t="s">
        <v>5</v>
      </c>
    </row>
    <row r="176" spans="1:5" ht="89.25">
      <c r="A176" t="s">
        <v>59</v>
      </c>
      <c r="E176" s="39" t="s">
        <v>2201</v>
      </c>
    </row>
    <row r="177" spans="1:16" ht="12.75">
      <c r="A177" t="s">
        <v>49</v>
      </c>
      <c s="34" t="s">
        <v>221</v>
      </c>
      <c s="34" t="s">
        <v>2205</v>
      </c>
      <c s="35" t="s">
        <v>5</v>
      </c>
      <c s="6" t="s">
        <v>2206</v>
      </c>
      <c s="36" t="s">
        <v>64</v>
      </c>
      <c s="37">
        <v>12</v>
      </c>
      <c s="36">
        <v>0</v>
      </c>
      <c s="36">
        <f>ROUND(G177*H177,6)</f>
      </c>
      <c r="L177" s="38">
        <v>0</v>
      </c>
      <c s="32">
        <f>ROUND(ROUND(L177,2)*ROUND(G177,3),2)</f>
      </c>
      <c s="36" t="s">
        <v>1891</v>
      </c>
      <c>
        <f>(M177*21)/100</f>
      </c>
      <c t="s">
        <v>27</v>
      </c>
    </row>
    <row r="178" spans="1:5" ht="12.75">
      <c r="A178" s="35" t="s">
        <v>56</v>
      </c>
      <c r="E178" s="39" t="s">
        <v>5</v>
      </c>
    </row>
    <row r="179" spans="1:5" ht="12.75">
      <c r="A179" s="35" t="s">
        <v>57</v>
      </c>
      <c r="E179" s="40" t="s">
        <v>5</v>
      </c>
    </row>
    <row r="180" spans="1:5" ht="76.5">
      <c r="A180" t="s">
        <v>59</v>
      </c>
      <c r="E180" s="39" t="s">
        <v>2207</v>
      </c>
    </row>
    <row r="181" spans="1:16" ht="12.75">
      <c r="A181" t="s">
        <v>49</v>
      </c>
      <c s="34" t="s">
        <v>226</v>
      </c>
      <c s="34" t="s">
        <v>2208</v>
      </c>
      <c s="35" t="s">
        <v>5</v>
      </c>
      <c s="6" t="s">
        <v>2209</v>
      </c>
      <c s="36" t="s">
        <v>64</v>
      </c>
      <c s="37">
        <v>85</v>
      </c>
      <c s="36">
        <v>0</v>
      </c>
      <c s="36">
        <f>ROUND(G181*H181,6)</f>
      </c>
      <c r="L181" s="38">
        <v>0</v>
      </c>
      <c s="32">
        <f>ROUND(ROUND(L181,2)*ROUND(G181,3),2)</f>
      </c>
      <c s="36" t="s">
        <v>1891</v>
      </c>
      <c>
        <f>(M181*21)/100</f>
      </c>
      <c t="s">
        <v>27</v>
      </c>
    </row>
    <row r="182" spans="1:5" ht="12.75">
      <c r="A182" s="35" t="s">
        <v>56</v>
      </c>
      <c r="E182" s="39" t="s">
        <v>5</v>
      </c>
    </row>
    <row r="183" spans="1:5" ht="12.75">
      <c r="A183" s="35" t="s">
        <v>57</v>
      </c>
      <c r="E183" s="40" t="s">
        <v>5</v>
      </c>
    </row>
    <row r="184" spans="1:5" ht="76.5">
      <c r="A184" t="s">
        <v>59</v>
      </c>
      <c r="E184" s="39" t="s">
        <v>2207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2210</v>
      </c>
      <c s="41">
        <f>Rekapitulace!C31</f>
      </c>
      <c s="20" t="s">
        <v>0</v>
      </c>
      <c t="s">
        <v>23</v>
      </c>
      <c t="s">
        <v>27</v>
      </c>
    </row>
    <row r="4" spans="1:16" ht="32" customHeight="1">
      <c r="A4" s="24" t="s">
        <v>20</v>
      </c>
      <c s="25" t="s">
        <v>28</v>
      </c>
      <c s="27" t="s">
        <v>2210</v>
      </c>
      <c r="E4" s="26" t="s">
        <v>2211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2213</v>
      </c>
      <c r="E8" s="30" t="s">
        <v>2211</v>
      </c>
      <c r="J8" s="29">
        <f>0+J9+J26+J47+J56+J65+J78</f>
      </c>
      <c s="29">
        <f>0+K9+K26+K47+K56+K65+K78</f>
      </c>
      <c s="29">
        <f>0+L9+L26+L47+L56+L65+L78</f>
      </c>
      <c s="29">
        <f>0+M9+M26+M47+M56+M65+M78</f>
      </c>
    </row>
    <row r="9" spans="1:13" ht="12.75">
      <c r="A9" t="s">
        <v>46</v>
      </c>
      <c r="C9" s="31" t="s">
        <v>47</v>
      </c>
      <c r="E9" s="33" t="s">
        <v>48</v>
      </c>
      <c r="J9" s="32">
        <f>0</f>
      </c>
      <c s="32">
        <f>0</f>
      </c>
      <c s="32">
        <f>0+L10+L14+L18+L22</f>
      </c>
      <c s="32">
        <f>0+M10+M14+M18+M22</f>
      </c>
    </row>
    <row r="10" spans="1:16" ht="25.5">
      <c r="A10" t="s">
        <v>49</v>
      </c>
      <c s="34" t="s">
        <v>4</v>
      </c>
      <c s="34" t="s">
        <v>805</v>
      </c>
      <c s="35" t="s">
        <v>806</v>
      </c>
      <c s="6" t="s">
        <v>2072</v>
      </c>
      <c s="36" t="s">
        <v>793</v>
      </c>
      <c s="37">
        <v>2497.91</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2080</v>
      </c>
      <c s="35" t="s">
        <v>2081</v>
      </c>
      <c s="6" t="s">
        <v>2082</v>
      </c>
      <c s="36" t="s">
        <v>793</v>
      </c>
      <c s="37">
        <v>22</v>
      </c>
      <c s="36">
        <v>0</v>
      </c>
      <c s="36">
        <f>ROUND(G14*H14,6)</f>
      </c>
      <c r="L14" s="38">
        <v>0</v>
      </c>
      <c s="32">
        <f>ROUND(ROUND(L14,2)*ROUND(G14,3),2)</f>
      </c>
      <c s="36" t="s">
        <v>1891</v>
      </c>
      <c>
        <f>(M14*21)/100</f>
      </c>
      <c t="s">
        <v>27</v>
      </c>
    </row>
    <row r="15" spans="1:5" ht="25.5">
      <c r="A15" s="35" t="s">
        <v>56</v>
      </c>
      <c r="E15" s="39" t="s">
        <v>1892</v>
      </c>
    </row>
    <row r="16" spans="1:5" ht="12.75">
      <c r="A16" s="35" t="s">
        <v>57</v>
      </c>
      <c r="E16" s="40" t="s">
        <v>5</v>
      </c>
    </row>
    <row r="17" spans="1:5" ht="140.25">
      <c r="A17" t="s">
        <v>59</v>
      </c>
      <c r="E17" s="39" t="s">
        <v>1893</v>
      </c>
    </row>
    <row r="18" spans="1:16" ht="25.5">
      <c r="A18" t="s">
        <v>49</v>
      </c>
      <c s="34" t="s">
        <v>26</v>
      </c>
      <c s="34" t="s">
        <v>796</v>
      </c>
      <c s="35" t="s">
        <v>797</v>
      </c>
      <c s="6" t="s">
        <v>2083</v>
      </c>
      <c s="36" t="s">
        <v>793</v>
      </c>
      <c s="37">
        <v>635.42</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2087</v>
      </c>
      <c s="35" t="s">
        <v>2088</v>
      </c>
      <c s="6" t="s">
        <v>2089</v>
      </c>
      <c s="36" t="s">
        <v>793</v>
      </c>
      <c s="37">
        <v>400.22</v>
      </c>
      <c s="36">
        <v>0</v>
      </c>
      <c s="36">
        <f>ROUND(G22*H22,6)</f>
      </c>
      <c r="L22" s="38">
        <v>0</v>
      </c>
      <c s="32">
        <f>ROUND(ROUND(L22,2)*ROUND(G22,3),2)</f>
      </c>
      <c s="36" t="s">
        <v>1891</v>
      </c>
      <c>
        <f>(M22*21)/100</f>
      </c>
      <c t="s">
        <v>27</v>
      </c>
    </row>
    <row r="23" spans="1:5" ht="25.5">
      <c r="A23" s="35" t="s">
        <v>56</v>
      </c>
      <c r="E23" s="39" t="s">
        <v>1892</v>
      </c>
    </row>
    <row r="24" spans="1:5" ht="38.25">
      <c r="A24" s="35" t="s">
        <v>57</v>
      </c>
      <c r="E24" s="40" t="s">
        <v>2214</v>
      </c>
    </row>
    <row r="25" spans="1:5" ht="140.25">
      <c r="A25" t="s">
        <v>59</v>
      </c>
      <c r="E25" s="39" t="s">
        <v>1893</v>
      </c>
    </row>
    <row r="26" spans="1:13" ht="12.75">
      <c r="A26" t="s">
        <v>46</v>
      </c>
      <c r="C26" s="31" t="s">
        <v>4</v>
      </c>
      <c r="E26" s="33" t="s">
        <v>837</v>
      </c>
      <c r="J26" s="32">
        <f>0</f>
      </c>
      <c s="32">
        <f>0</f>
      </c>
      <c s="32">
        <f>0+L27+L31+L35+L39+L43</f>
      </c>
      <c s="32">
        <f>0+M27+M31+M35+M39+M43</f>
      </c>
    </row>
    <row r="27" spans="1:16" ht="12.75">
      <c r="A27" t="s">
        <v>49</v>
      </c>
      <c s="34" t="s">
        <v>77</v>
      </c>
      <c s="34" t="s">
        <v>2215</v>
      </c>
      <c s="35" t="s">
        <v>5</v>
      </c>
      <c s="6" t="s">
        <v>2216</v>
      </c>
      <c s="36" t="s">
        <v>64</v>
      </c>
      <c s="37">
        <v>10</v>
      </c>
      <c s="36">
        <v>0</v>
      </c>
      <c s="36">
        <f>ROUND(G27*H27,6)</f>
      </c>
      <c r="L27" s="38">
        <v>0</v>
      </c>
      <c s="32">
        <f>ROUND(ROUND(L27,2)*ROUND(G27,3),2)</f>
      </c>
      <c s="36" t="s">
        <v>1891</v>
      </c>
      <c>
        <f>(M27*21)/100</f>
      </c>
      <c t="s">
        <v>27</v>
      </c>
    </row>
    <row r="28" spans="1:5" ht="12.75">
      <c r="A28" s="35" t="s">
        <v>56</v>
      </c>
      <c r="E28" s="39" t="s">
        <v>1939</v>
      </c>
    </row>
    <row r="29" spans="1:5" ht="25.5">
      <c r="A29" s="35" t="s">
        <v>57</v>
      </c>
      <c r="E29" s="40" t="s">
        <v>2217</v>
      </c>
    </row>
    <row r="30" spans="1:5" ht="63.75">
      <c r="A30" t="s">
        <v>59</v>
      </c>
      <c r="E30" s="39" t="s">
        <v>2096</v>
      </c>
    </row>
    <row r="31" spans="1:16" ht="12.75">
      <c r="A31" t="s">
        <v>49</v>
      </c>
      <c s="34" t="s">
        <v>82</v>
      </c>
      <c s="34" t="s">
        <v>2218</v>
      </c>
      <c s="35" t="s">
        <v>5</v>
      </c>
      <c s="6" t="s">
        <v>2219</v>
      </c>
      <c s="36" t="s">
        <v>64</v>
      </c>
      <c s="37">
        <v>82.4</v>
      </c>
      <c s="36">
        <v>0</v>
      </c>
      <c s="36">
        <f>ROUND(G31*H31,6)</f>
      </c>
      <c r="L31" s="38">
        <v>0</v>
      </c>
      <c s="32">
        <f>ROUND(ROUND(L31,2)*ROUND(G31,3),2)</f>
      </c>
      <c s="36" t="s">
        <v>1891</v>
      </c>
      <c>
        <f>(M31*21)/100</f>
      </c>
      <c t="s">
        <v>27</v>
      </c>
    </row>
    <row r="32" spans="1:5" ht="12.75">
      <c r="A32" s="35" t="s">
        <v>56</v>
      </c>
      <c r="E32" s="39" t="s">
        <v>1939</v>
      </c>
    </row>
    <row r="33" spans="1:5" ht="25.5">
      <c r="A33" s="35" t="s">
        <v>57</v>
      </c>
      <c r="E33" s="40" t="s">
        <v>2220</v>
      </c>
    </row>
    <row r="34" spans="1:5" ht="63.75">
      <c r="A34" t="s">
        <v>59</v>
      </c>
      <c r="E34" s="39" t="s">
        <v>2096</v>
      </c>
    </row>
    <row r="35" spans="1:16" ht="12.75">
      <c r="A35" t="s">
        <v>49</v>
      </c>
      <c s="34" t="s">
        <v>87</v>
      </c>
      <c s="34" t="s">
        <v>2104</v>
      </c>
      <c s="35" t="s">
        <v>5</v>
      </c>
      <c s="6" t="s">
        <v>2105</v>
      </c>
      <c s="36" t="s">
        <v>64</v>
      </c>
      <c s="37">
        <v>1189.48</v>
      </c>
      <c s="36">
        <v>0</v>
      </c>
      <c s="36">
        <f>ROUND(G35*H35,6)</f>
      </c>
      <c r="L35" s="38">
        <v>0</v>
      </c>
      <c s="32">
        <f>ROUND(ROUND(L35,2)*ROUND(G35,3),2)</f>
      </c>
      <c s="36" t="s">
        <v>1891</v>
      </c>
      <c>
        <f>(M35*21)/100</f>
      </c>
      <c t="s">
        <v>27</v>
      </c>
    </row>
    <row r="36" spans="1:5" ht="12.75">
      <c r="A36" s="35" t="s">
        <v>56</v>
      </c>
      <c r="E36" s="39" t="s">
        <v>1939</v>
      </c>
    </row>
    <row r="37" spans="1:5" ht="12.75">
      <c r="A37" s="35" t="s">
        <v>57</v>
      </c>
      <c r="E37" s="40" t="s">
        <v>5</v>
      </c>
    </row>
    <row r="38" spans="1:5" ht="369.75">
      <c r="A38" t="s">
        <v>59</v>
      </c>
      <c r="E38" s="39" t="s">
        <v>2106</v>
      </c>
    </row>
    <row r="39" spans="1:16" ht="12.75">
      <c r="A39" t="s">
        <v>49</v>
      </c>
      <c s="34" t="s">
        <v>108</v>
      </c>
      <c s="34" t="s">
        <v>1909</v>
      </c>
      <c s="35" t="s">
        <v>5</v>
      </c>
      <c s="6" t="s">
        <v>1910</v>
      </c>
      <c s="36" t="s">
        <v>64</v>
      </c>
      <c s="37">
        <v>542</v>
      </c>
      <c s="36">
        <v>0</v>
      </c>
      <c s="36">
        <f>ROUND(G39*H39,6)</f>
      </c>
      <c r="L39" s="38">
        <v>0</v>
      </c>
      <c s="32">
        <f>ROUND(ROUND(L39,2)*ROUND(G39,3),2)</f>
      </c>
      <c s="36" t="s">
        <v>1891</v>
      </c>
      <c>
        <f>(M39*21)/100</f>
      </c>
      <c t="s">
        <v>27</v>
      </c>
    </row>
    <row r="40" spans="1:5" ht="25.5">
      <c r="A40" s="35" t="s">
        <v>56</v>
      </c>
      <c r="E40" s="39" t="s">
        <v>2221</v>
      </c>
    </row>
    <row r="41" spans="1:5" ht="12.75">
      <c r="A41" s="35" t="s">
        <v>57</v>
      </c>
      <c r="E41" s="40" t="s">
        <v>5</v>
      </c>
    </row>
    <row r="42" spans="1:5" ht="229.5">
      <c r="A42" t="s">
        <v>59</v>
      </c>
      <c r="E42" s="39" t="s">
        <v>1913</v>
      </c>
    </row>
    <row r="43" spans="1:16" ht="12.75">
      <c r="A43" t="s">
        <v>49</v>
      </c>
      <c s="34" t="s">
        <v>112</v>
      </c>
      <c s="34" t="s">
        <v>2115</v>
      </c>
      <c s="35" t="s">
        <v>5</v>
      </c>
      <c s="6" t="s">
        <v>2116</v>
      </c>
      <c s="36" t="s">
        <v>85</v>
      </c>
      <c s="37">
        <v>185.76</v>
      </c>
      <c s="36">
        <v>0</v>
      </c>
      <c s="36">
        <f>ROUND(G43*H43,6)</f>
      </c>
      <c r="L43" s="38">
        <v>0</v>
      </c>
      <c s="32">
        <f>ROUND(ROUND(L43,2)*ROUND(G43,3),2)</f>
      </c>
      <c s="36" t="s">
        <v>1891</v>
      </c>
      <c>
        <f>(M43*21)/100</f>
      </c>
      <c t="s">
        <v>27</v>
      </c>
    </row>
    <row r="44" spans="1:5" ht="12.75">
      <c r="A44" s="35" t="s">
        <v>56</v>
      </c>
      <c r="E44" s="39" t="s">
        <v>1939</v>
      </c>
    </row>
    <row r="45" spans="1:5" ht="12.75">
      <c r="A45" s="35" t="s">
        <v>57</v>
      </c>
      <c r="E45" s="40" t="s">
        <v>5</v>
      </c>
    </row>
    <row r="46" spans="1:5" ht="38.25">
      <c r="A46" t="s">
        <v>59</v>
      </c>
      <c r="E46" s="39" t="s">
        <v>2118</v>
      </c>
    </row>
    <row r="47" spans="1:13" ht="12.75">
      <c r="A47" t="s">
        <v>46</v>
      </c>
      <c r="C47" s="31" t="s">
        <v>27</v>
      </c>
      <c r="E47" s="33" t="s">
        <v>1379</v>
      </c>
      <c r="J47" s="32">
        <f>0</f>
      </c>
      <c s="32">
        <f>0</f>
      </c>
      <c s="32">
        <f>0+L48+L52</f>
      </c>
      <c s="32">
        <f>0+M48+M52</f>
      </c>
    </row>
    <row r="48" spans="1:16" ht="12.75">
      <c r="A48" t="s">
        <v>49</v>
      </c>
      <c s="34" t="s">
        <v>116</v>
      </c>
      <c s="34" t="s">
        <v>2222</v>
      </c>
      <c s="35" t="s">
        <v>5</v>
      </c>
      <c s="6" t="s">
        <v>2223</v>
      </c>
      <c s="36" t="s">
        <v>85</v>
      </c>
      <c s="37">
        <v>156.6</v>
      </c>
      <c s="36">
        <v>0</v>
      </c>
      <c s="36">
        <f>ROUND(G48*H48,6)</f>
      </c>
      <c r="L48" s="38">
        <v>0</v>
      </c>
      <c s="32">
        <f>ROUND(ROUND(L48,2)*ROUND(G48,3),2)</f>
      </c>
      <c s="36" t="s">
        <v>1891</v>
      </c>
      <c>
        <f>(M48*21)/100</f>
      </c>
      <c t="s">
        <v>27</v>
      </c>
    </row>
    <row r="49" spans="1:5" ht="12.75">
      <c r="A49" s="35" t="s">
        <v>56</v>
      </c>
      <c r="E49" s="39" t="s">
        <v>1939</v>
      </c>
    </row>
    <row r="50" spans="1:5" ht="12.75">
      <c r="A50" s="35" t="s">
        <v>57</v>
      </c>
      <c r="E50" s="40" t="s">
        <v>5</v>
      </c>
    </row>
    <row r="51" spans="1:5" ht="25.5">
      <c r="A51" t="s">
        <v>59</v>
      </c>
      <c r="E51" s="39" t="s">
        <v>2224</v>
      </c>
    </row>
    <row r="52" spans="1:16" ht="12.75">
      <c r="A52" t="s">
        <v>49</v>
      </c>
      <c s="34" t="s">
        <v>120</v>
      </c>
      <c s="34" t="s">
        <v>2225</v>
      </c>
      <c s="35" t="s">
        <v>5</v>
      </c>
      <c s="6" t="s">
        <v>2226</v>
      </c>
      <c s="36" t="s">
        <v>75</v>
      </c>
      <c s="37">
        <v>58</v>
      </c>
      <c s="36">
        <v>0</v>
      </c>
      <c s="36">
        <f>ROUND(G52*H52,6)</f>
      </c>
      <c r="L52" s="38">
        <v>0</v>
      </c>
      <c s="32">
        <f>ROUND(ROUND(L52,2)*ROUND(G52,3),2)</f>
      </c>
      <c s="36" t="s">
        <v>1891</v>
      </c>
      <c>
        <f>(M52*21)/100</f>
      </c>
      <c t="s">
        <v>27</v>
      </c>
    </row>
    <row r="53" spans="1:5" ht="12.75">
      <c r="A53" s="35" t="s">
        <v>56</v>
      </c>
      <c r="E53" s="39" t="s">
        <v>1939</v>
      </c>
    </row>
    <row r="54" spans="1:5" ht="12.75">
      <c r="A54" s="35" t="s">
        <v>57</v>
      </c>
      <c r="E54" s="40" t="s">
        <v>5</v>
      </c>
    </row>
    <row r="55" spans="1:5" ht="165.75">
      <c r="A55" t="s">
        <v>59</v>
      </c>
      <c r="E55" s="39" t="s">
        <v>2131</v>
      </c>
    </row>
    <row r="56" spans="1:13" ht="12.75">
      <c r="A56" t="s">
        <v>46</v>
      </c>
      <c r="C56" s="31" t="s">
        <v>72</v>
      </c>
      <c r="E56" s="33" t="s">
        <v>2146</v>
      </c>
      <c r="J56" s="32">
        <f>0</f>
      </c>
      <c s="32">
        <f>0</f>
      </c>
      <c s="32">
        <f>0+L57+L61</f>
      </c>
      <c s="32">
        <f>0+M57+M61</f>
      </c>
    </row>
    <row r="57" spans="1:16" ht="12.75">
      <c r="A57" t="s">
        <v>49</v>
      </c>
      <c s="34" t="s">
        <v>124</v>
      </c>
      <c s="34" t="s">
        <v>2227</v>
      </c>
      <c s="35" t="s">
        <v>5</v>
      </c>
      <c s="6" t="s">
        <v>2228</v>
      </c>
      <c s="36" t="s">
        <v>64</v>
      </c>
      <c s="37">
        <v>41.04</v>
      </c>
      <c s="36">
        <v>0</v>
      </c>
      <c s="36">
        <f>ROUND(G57*H57,6)</f>
      </c>
      <c r="L57" s="38">
        <v>0</v>
      </c>
      <c s="32">
        <f>ROUND(ROUND(L57,2)*ROUND(G57,3),2)</f>
      </c>
      <c s="36" t="s">
        <v>1891</v>
      </c>
      <c>
        <f>(M57*21)/100</f>
      </c>
      <c t="s">
        <v>27</v>
      </c>
    </row>
    <row r="58" spans="1:5" ht="12.75">
      <c r="A58" s="35" t="s">
        <v>56</v>
      </c>
      <c r="E58" s="39" t="s">
        <v>2229</v>
      </c>
    </row>
    <row r="59" spans="1:5" ht="25.5">
      <c r="A59" s="35" t="s">
        <v>57</v>
      </c>
      <c r="E59" s="40" t="s">
        <v>2230</v>
      </c>
    </row>
    <row r="60" spans="1:5" ht="369.75">
      <c r="A60" t="s">
        <v>59</v>
      </c>
      <c r="E60" s="39" t="s">
        <v>2231</v>
      </c>
    </row>
    <row r="61" spans="1:16" ht="12.75">
      <c r="A61" t="s">
        <v>49</v>
      </c>
      <c s="34" t="s">
        <v>128</v>
      </c>
      <c s="34" t="s">
        <v>2232</v>
      </c>
      <c s="35" t="s">
        <v>5</v>
      </c>
      <c s="6" t="s">
        <v>2233</v>
      </c>
      <c s="36" t="s">
        <v>64</v>
      </c>
      <c s="37">
        <v>4.104</v>
      </c>
      <c s="36">
        <v>0</v>
      </c>
      <c s="36">
        <f>ROUND(G61*H61,6)</f>
      </c>
      <c r="L61" s="38">
        <v>0</v>
      </c>
      <c s="32">
        <f>ROUND(ROUND(L61,2)*ROUND(G61,3),2)</f>
      </c>
      <c s="36" t="s">
        <v>1891</v>
      </c>
      <c>
        <f>(M61*21)/100</f>
      </c>
      <c t="s">
        <v>27</v>
      </c>
    </row>
    <row r="62" spans="1:5" ht="12.75">
      <c r="A62" s="35" t="s">
        <v>56</v>
      </c>
      <c r="E62" s="39" t="s">
        <v>5</v>
      </c>
    </row>
    <row r="63" spans="1:5" ht="25.5">
      <c r="A63" s="35" t="s">
        <v>57</v>
      </c>
      <c r="E63" s="40" t="s">
        <v>2234</v>
      </c>
    </row>
    <row r="64" spans="1:5" ht="38.25">
      <c r="A64" t="s">
        <v>59</v>
      </c>
      <c r="E64" s="39" t="s">
        <v>111</v>
      </c>
    </row>
    <row r="65" spans="1:13" ht="12.75">
      <c r="A65" t="s">
        <v>46</v>
      </c>
      <c r="C65" s="31" t="s">
        <v>77</v>
      </c>
      <c r="E65" s="33" t="s">
        <v>1914</v>
      </c>
      <c r="J65" s="32">
        <f>0</f>
      </c>
      <c s="32">
        <f>0</f>
      </c>
      <c s="32">
        <f>0+L66+L70+L74</f>
      </c>
      <c s="32">
        <f>0+M66+M70+M74</f>
      </c>
    </row>
    <row r="66" spans="1:16" ht="12.75">
      <c r="A66" t="s">
        <v>49</v>
      </c>
      <c s="34" t="s">
        <v>131</v>
      </c>
      <c s="34" t="s">
        <v>2235</v>
      </c>
      <c s="35" t="s">
        <v>5</v>
      </c>
      <c s="6" t="s">
        <v>2236</v>
      </c>
      <c s="36" t="s">
        <v>64</v>
      </c>
      <c s="37">
        <v>228.89</v>
      </c>
      <c s="36">
        <v>0</v>
      </c>
      <c s="36">
        <f>ROUND(G66*H66,6)</f>
      </c>
      <c r="L66" s="38">
        <v>0</v>
      </c>
      <c s="32">
        <f>ROUND(ROUND(L66,2)*ROUND(G66,3),2)</f>
      </c>
      <c s="36" t="s">
        <v>1891</v>
      </c>
      <c>
        <f>(M66*21)/100</f>
      </c>
      <c t="s">
        <v>27</v>
      </c>
    </row>
    <row r="67" spans="1:5" ht="25.5">
      <c r="A67" s="35" t="s">
        <v>56</v>
      </c>
      <c r="E67" s="39" t="s">
        <v>2237</v>
      </c>
    </row>
    <row r="68" spans="1:5" ht="12.75">
      <c r="A68" s="35" t="s">
        <v>57</v>
      </c>
      <c r="E68" s="40" t="s">
        <v>5</v>
      </c>
    </row>
    <row r="69" spans="1:5" ht="51">
      <c r="A69" t="s">
        <v>59</v>
      </c>
      <c r="E69" s="39" t="s">
        <v>2238</v>
      </c>
    </row>
    <row r="70" spans="1:16" ht="25.5">
      <c r="A70" t="s">
        <v>49</v>
      </c>
      <c s="34" t="s">
        <v>135</v>
      </c>
      <c s="34" t="s">
        <v>2239</v>
      </c>
      <c s="35" t="s">
        <v>5</v>
      </c>
      <c s="6" t="s">
        <v>2240</v>
      </c>
      <c s="36" t="s">
        <v>85</v>
      </c>
      <c s="37">
        <v>275.2</v>
      </c>
      <c s="36">
        <v>0</v>
      </c>
      <c s="36">
        <f>ROUND(G70*H70,6)</f>
      </c>
      <c r="L70" s="38">
        <v>0</v>
      </c>
      <c s="32">
        <f>ROUND(ROUND(L70,2)*ROUND(G70,3),2)</f>
      </c>
      <c s="36" t="s">
        <v>1891</v>
      </c>
      <c>
        <f>(M70*21)/100</f>
      </c>
      <c t="s">
        <v>27</v>
      </c>
    </row>
    <row r="71" spans="1:5" ht="25.5">
      <c r="A71" s="35" t="s">
        <v>56</v>
      </c>
      <c r="E71" s="39" t="s">
        <v>2241</v>
      </c>
    </row>
    <row r="72" spans="1:5" ht="12.75">
      <c r="A72" s="35" t="s">
        <v>57</v>
      </c>
      <c r="E72" s="40" t="s">
        <v>5</v>
      </c>
    </row>
    <row r="73" spans="1:5" ht="153">
      <c r="A73" t="s">
        <v>59</v>
      </c>
      <c r="E73" s="39" t="s">
        <v>2242</v>
      </c>
    </row>
    <row r="74" spans="1:16" ht="25.5">
      <c r="A74" t="s">
        <v>49</v>
      </c>
      <c s="34" t="s">
        <v>139</v>
      </c>
      <c s="34" t="s">
        <v>2239</v>
      </c>
      <c s="35" t="s">
        <v>4</v>
      </c>
      <c s="6" t="s">
        <v>2243</v>
      </c>
      <c s="36" t="s">
        <v>85</v>
      </c>
      <c s="37">
        <v>585.57</v>
      </c>
      <c s="36">
        <v>0</v>
      </c>
      <c s="36">
        <f>ROUND(G74*H74,6)</f>
      </c>
      <c r="L74" s="38">
        <v>0</v>
      </c>
      <c s="32">
        <f>ROUND(ROUND(L74,2)*ROUND(G74,3),2)</f>
      </c>
      <c s="36" t="s">
        <v>1891</v>
      </c>
      <c>
        <f>(M74*21)/100</f>
      </c>
      <c t="s">
        <v>27</v>
      </c>
    </row>
    <row r="75" spans="1:5" ht="25.5">
      <c r="A75" s="35" t="s">
        <v>56</v>
      </c>
      <c r="E75" s="39" t="s">
        <v>2244</v>
      </c>
    </row>
    <row r="76" spans="1:5" ht="12.75">
      <c r="A76" s="35" t="s">
        <v>57</v>
      </c>
      <c r="E76" s="40" t="s">
        <v>5</v>
      </c>
    </row>
    <row r="77" spans="1:5" ht="153">
      <c r="A77" t="s">
        <v>59</v>
      </c>
      <c r="E77" s="39" t="s">
        <v>2242</v>
      </c>
    </row>
    <row r="78" spans="1:13" ht="12.75">
      <c r="A78" t="s">
        <v>46</v>
      </c>
      <c r="C78" s="31" t="s">
        <v>112</v>
      </c>
      <c r="E78" s="33" t="s">
        <v>1999</v>
      </c>
      <c r="J78" s="32">
        <f>0</f>
      </c>
      <c s="32">
        <f>0</f>
      </c>
      <c s="32">
        <f>0+L79+L83+L87+L91+L95+L99+L103+L107+L111</f>
      </c>
      <c s="32">
        <f>0+M79+M83+M87+M91+M95+M99+M103+M107+M111</f>
      </c>
    </row>
    <row r="79" spans="1:16" ht="12.75">
      <c r="A79" t="s">
        <v>49</v>
      </c>
      <c s="34" t="s">
        <v>143</v>
      </c>
      <c s="34" t="s">
        <v>2245</v>
      </c>
      <c s="35" t="s">
        <v>5</v>
      </c>
      <c s="6" t="s">
        <v>2246</v>
      </c>
      <c s="36" t="s">
        <v>75</v>
      </c>
      <c s="37">
        <v>164.5</v>
      </c>
      <c s="36">
        <v>0</v>
      </c>
      <c s="36">
        <f>ROUND(G79*H79,6)</f>
      </c>
      <c r="L79" s="38">
        <v>0</v>
      </c>
      <c s="32">
        <f>ROUND(ROUND(L79,2)*ROUND(G79,3),2)</f>
      </c>
      <c s="36" t="s">
        <v>1891</v>
      </c>
      <c>
        <f>(M79*21)/100</f>
      </c>
      <c t="s">
        <v>27</v>
      </c>
    </row>
    <row r="80" spans="1:5" ht="12.75">
      <c r="A80" s="35" t="s">
        <v>56</v>
      </c>
      <c r="E80" s="39" t="s">
        <v>1939</v>
      </c>
    </row>
    <row r="81" spans="1:5" ht="12.75">
      <c r="A81" s="35" t="s">
        <v>57</v>
      </c>
      <c r="E81" s="40" t="s">
        <v>5</v>
      </c>
    </row>
    <row r="82" spans="1:5" ht="51">
      <c r="A82" t="s">
        <v>59</v>
      </c>
      <c r="E82" s="39" t="s">
        <v>2247</v>
      </c>
    </row>
    <row r="83" spans="1:16" ht="12.75">
      <c r="A83" t="s">
        <v>49</v>
      </c>
      <c s="34" t="s">
        <v>147</v>
      </c>
      <c s="34" t="s">
        <v>2248</v>
      </c>
      <c s="35" t="s">
        <v>5</v>
      </c>
      <c s="6" t="s">
        <v>2249</v>
      </c>
      <c s="36" t="s">
        <v>75</v>
      </c>
      <c s="37">
        <v>318</v>
      </c>
      <c s="36">
        <v>0</v>
      </c>
      <c s="36">
        <f>ROUND(G83*H83,6)</f>
      </c>
      <c r="L83" s="38">
        <v>0</v>
      </c>
      <c s="32">
        <f>ROUND(ROUND(L83,2)*ROUND(G83,3),2)</f>
      </c>
      <c s="36" t="s">
        <v>1891</v>
      </c>
      <c>
        <f>(M83*21)/100</f>
      </c>
      <c t="s">
        <v>27</v>
      </c>
    </row>
    <row r="84" spans="1:5" ht="12.75">
      <c r="A84" s="35" t="s">
        <v>56</v>
      </c>
      <c r="E84" s="39" t="s">
        <v>1939</v>
      </c>
    </row>
    <row r="85" spans="1:5" ht="12.75">
      <c r="A85" s="35" t="s">
        <v>57</v>
      </c>
      <c r="E85" s="40" t="s">
        <v>5</v>
      </c>
    </row>
    <row r="86" spans="1:5" ht="229.5">
      <c r="A86" t="s">
        <v>59</v>
      </c>
      <c r="E86" s="39" t="s">
        <v>2250</v>
      </c>
    </row>
    <row r="87" spans="1:16" ht="12.75">
      <c r="A87" t="s">
        <v>49</v>
      </c>
      <c s="34" t="s">
        <v>151</v>
      </c>
      <c s="34" t="s">
        <v>2248</v>
      </c>
      <c s="35" t="s">
        <v>4</v>
      </c>
      <c s="6" t="s">
        <v>2251</v>
      </c>
      <c s="36" t="s">
        <v>75</v>
      </c>
      <c s="37">
        <v>12</v>
      </c>
      <c s="36">
        <v>0</v>
      </c>
      <c s="36">
        <f>ROUND(G87*H87,6)</f>
      </c>
      <c r="L87" s="38">
        <v>0</v>
      </c>
      <c s="32">
        <f>ROUND(ROUND(L87,2)*ROUND(G87,3),2)</f>
      </c>
      <c s="36" t="s">
        <v>1891</v>
      </c>
      <c>
        <f>(M87*21)/100</f>
      </c>
      <c t="s">
        <v>27</v>
      </c>
    </row>
    <row r="88" spans="1:5" ht="12.75">
      <c r="A88" s="35" t="s">
        <v>56</v>
      </c>
      <c r="E88" s="39" t="s">
        <v>1939</v>
      </c>
    </row>
    <row r="89" spans="1:5" ht="12.75">
      <c r="A89" s="35" t="s">
        <v>57</v>
      </c>
      <c r="E89" s="40" t="s">
        <v>5</v>
      </c>
    </row>
    <row r="90" spans="1:5" ht="229.5">
      <c r="A90" t="s">
        <v>59</v>
      </c>
      <c r="E90" s="39" t="s">
        <v>2250</v>
      </c>
    </row>
    <row r="91" spans="1:16" ht="12.75">
      <c r="A91" t="s">
        <v>49</v>
      </c>
      <c s="34" t="s">
        <v>155</v>
      </c>
      <c s="34" t="s">
        <v>2248</v>
      </c>
      <c s="35" t="s">
        <v>27</v>
      </c>
      <c s="6" t="s">
        <v>2252</v>
      </c>
      <c s="36" t="s">
        <v>75</v>
      </c>
      <c s="37">
        <v>12</v>
      </c>
      <c s="36">
        <v>0</v>
      </c>
      <c s="36">
        <f>ROUND(G91*H91,6)</f>
      </c>
      <c r="L91" s="38">
        <v>0</v>
      </c>
      <c s="32">
        <f>ROUND(ROUND(L91,2)*ROUND(G91,3),2)</f>
      </c>
      <c s="36" t="s">
        <v>1891</v>
      </c>
      <c>
        <f>(M91*21)/100</f>
      </c>
      <c t="s">
        <v>27</v>
      </c>
    </row>
    <row r="92" spans="1:5" ht="12.75">
      <c r="A92" s="35" t="s">
        <v>56</v>
      </c>
      <c r="E92" s="39" t="s">
        <v>1939</v>
      </c>
    </row>
    <row r="93" spans="1:5" ht="12.75">
      <c r="A93" s="35" t="s">
        <v>57</v>
      </c>
      <c r="E93" s="40" t="s">
        <v>5</v>
      </c>
    </row>
    <row r="94" spans="1:5" ht="229.5">
      <c r="A94" t="s">
        <v>59</v>
      </c>
      <c r="E94" s="39" t="s">
        <v>2250</v>
      </c>
    </row>
    <row r="95" spans="1:16" ht="12.75">
      <c r="A95" t="s">
        <v>49</v>
      </c>
      <c s="34" t="s">
        <v>158</v>
      </c>
      <c s="34" t="s">
        <v>2253</v>
      </c>
      <c s="35" t="s">
        <v>5</v>
      </c>
      <c s="6" t="s">
        <v>2254</v>
      </c>
      <c s="36" t="s">
        <v>75</v>
      </c>
      <c s="37">
        <v>323.27</v>
      </c>
      <c s="36">
        <v>0</v>
      </c>
      <c s="36">
        <f>ROUND(G95*H95,6)</f>
      </c>
      <c r="L95" s="38">
        <v>0</v>
      </c>
      <c s="32">
        <f>ROUND(ROUND(L95,2)*ROUND(G95,3),2)</f>
      </c>
      <c s="36" t="s">
        <v>1891</v>
      </c>
      <c>
        <f>(M95*21)/100</f>
      </c>
      <c t="s">
        <v>27</v>
      </c>
    </row>
    <row r="96" spans="1:5" ht="12.75">
      <c r="A96" s="35" t="s">
        <v>56</v>
      </c>
      <c r="E96" s="39" t="s">
        <v>1939</v>
      </c>
    </row>
    <row r="97" spans="1:5" ht="12.75">
      <c r="A97" s="35" t="s">
        <v>57</v>
      </c>
      <c r="E97" s="40" t="s">
        <v>5</v>
      </c>
    </row>
    <row r="98" spans="1:5" ht="229.5">
      <c r="A98" t="s">
        <v>59</v>
      </c>
      <c r="E98" s="39" t="s">
        <v>2255</v>
      </c>
    </row>
    <row r="99" spans="1:16" ht="12.75">
      <c r="A99" t="s">
        <v>49</v>
      </c>
      <c s="34" t="s">
        <v>168</v>
      </c>
      <c s="34" t="s">
        <v>2256</v>
      </c>
      <c s="35" t="s">
        <v>5</v>
      </c>
      <c s="6" t="s">
        <v>2257</v>
      </c>
      <c s="36" t="s">
        <v>85</v>
      </c>
      <c s="37">
        <v>8.14</v>
      </c>
      <c s="36">
        <v>0</v>
      </c>
      <c s="36">
        <f>ROUND(G99*H99,6)</f>
      </c>
      <c r="L99" s="38">
        <v>0</v>
      </c>
      <c s="32">
        <f>ROUND(ROUND(L99,2)*ROUND(G99,3),2)</f>
      </c>
      <c s="36" t="s">
        <v>1891</v>
      </c>
      <c>
        <f>(M99*21)/100</f>
      </c>
      <c t="s">
        <v>27</v>
      </c>
    </row>
    <row r="100" spans="1:5" ht="12.75">
      <c r="A100" s="35" t="s">
        <v>56</v>
      </c>
      <c r="E100" s="39" t="s">
        <v>2046</v>
      </c>
    </row>
    <row r="101" spans="1:5" ht="12.75">
      <c r="A101" s="35" t="s">
        <v>57</v>
      </c>
      <c r="E101" s="40" t="s">
        <v>5</v>
      </c>
    </row>
    <row r="102" spans="1:5" ht="229.5">
      <c r="A102" t="s">
        <v>59</v>
      </c>
      <c r="E102" s="39" t="s">
        <v>2258</v>
      </c>
    </row>
    <row r="103" spans="1:16" ht="12.75">
      <c r="A103" t="s">
        <v>49</v>
      </c>
      <c s="34" t="s">
        <v>173</v>
      </c>
      <c s="34" t="s">
        <v>2259</v>
      </c>
      <c s="35" t="s">
        <v>5</v>
      </c>
      <c s="6" t="s">
        <v>2260</v>
      </c>
      <c s="36" t="s">
        <v>85</v>
      </c>
      <c s="37">
        <v>0.9</v>
      </c>
      <c s="36">
        <v>0</v>
      </c>
      <c s="36">
        <f>ROUND(G103*H103,6)</f>
      </c>
      <c r="L103" s="38">
        <v>0</v>
      </c>
      <c s="32">
        <f>ROUND(ROUND(L103,2)*ROUND(G103,3),2)</f>
      </c>
      <c s="36" t="s">
        <v>1891</v>
      </c>
      <c>
        <f>(M103*21)/100</f>
      </c>
      <c t="s">
        <v>27</v>
      </c>
    </row>
    <row r="104" spans="1:5" ht="25.5">
      <c r="A104" s="35" t="s">
        <v>56</v>
      </c>
      <c r="E104" s="39" t="s">
        <v>2261</v>
      </c>
    </row>
    <row r="105" spans="1:5" ht="25.5">
      <c r="A105" s="35" t="s">
        <v>57</v>
      </c>
      <c r="E105" s="40" t="s">
        <v>2262</v>
      </c>
    </row>
    <row r="106" spans="1:5" ht="76.5">
      <c r="A106" t="s">
        <v>59</v>
      </c>
      <c r="E106" s="39" t="s">
        <v>2263</v>
      </c>
    </row>
    <row r="107" spans="1:16" ht="12.75">
      <c r="A107" t="s">
        <v>49</v>
      </c>
      <c s="34" t="s">
        <v>176</v>
      </c>
      <c s="34" t="s">
        <v>2264</v>
      </c>
      <c s="35" t="s">
        <v>5</v>
      </c>
      <c s="6" t="s">
        <v>2265</v>
      </c>
      <c s="36" t="s">
        <v>75</v>
      </c>
      <c s="37">
        <v>554</v>
      </c>
      <c s="36">
        <v>0</v>
      </c>
      <c s="36">
        <f>ROUND(G107*H107,6)</f>
      </c>
      <c r="L107" s="38">
        <v>0</v>
      </c>
      <c s="32">
        <f>ROUND(ROUND(L107,2)*ROUND(G107,3),2)</f>
      </c>
      <c s="36" t="s">
        <v>1891</v>
      </c>
      <c>
        <f>(M107*21)/100</f>
      </c>
      <c t="s">
        <v>27</v>
      </c>
    </row>
    <row r="108" spans="1:5" ht="12.75">
      <c r="A108" s="35" t="s">
        <v>56</v>
      </c>
      <c r="E108" s="39" t="s">
        <v>1939</v>
      </c>
    </row>
    <row r="109" spans="1:5" ht="12.75">
      <c r="A109" s="35" t="s">
        <v>57</v>
      </c>
      <c r="E109" s="40" t="s">
        <v>5</v>
      </c>
    </row>
    <row r="110" spans="1:5" ht="165.75">
      <c r="A110" t="s">
        <v>59</v>
      </c>
      <c r="E110" s="39" t="s">
        <v>2266</v>
      </c>
    </row>
    <row r="111" spans="1:16" ht="12.75">
      <c r="A111" t="s">
        <v>49</v>
      </c>
      <c s="34" t="s">
        <v>180</v>
      </c>
      <c s="34" t="s">
        <v>2267</v>
      </c>
      <c s="35" t="s">
        <v>5</v>
      </c>
      <c s="6" t="s">
        <v>2268</v>
      </c>
      <c s="36" t="s">
        <v>75</v>
      </c>
      <c s="37">
        <v>50</v>
      </c>
      <c s="36">
        <v>0</v>
      </c>
      <c s="36">
        <f>ROUND(G111*H111,6)</f>
      </c>
      <c r="L111" s="38">
        <v>0</v>
      </c>
      <c s="32">
        <f>ROUND(ROUND(L111,2)*ROUND(G111,3),2)</f>
      </c>
      <c s="36" t="s">
        <v>55</v>
      </c>
      <c>
        <f>(M111*21)/100</f>
      </c>
      <c t="s">
        <v>27</v>
      </c>
    </row>
    <row r="112" spans="1:5" ht="12.75">
      <c r="A112" s="35" t="s">
        <v>56</v>
      </c>
      <c r="E112" s="39" t="s">
        <v>5</v>
      </c>
    </row>
    <row r="113" spans="1:5" ht="25.5">
      <c r="A113" s="35" t="s">
        <v>57</v>
      </c>
      <c r="E113" s="40" t="s">
        <v>1720</v>
      </c>
    </row>
    <row r="114" spans="1:5" ht="165.75">
      <c r="A114" t="s">
        <v>59</v>
      </c>
      <c r="E114" s="39" t="s">
        <v>2269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2270</v>
      </c>
      <c s="41">
        <f>Rekapitulace!C33</f>
      </c>
      <c s="20" t="s">
        <v>0</v>
      </c>
      <c t="s">
        <v>23</v>
      </c>
      <c t="s">
        <v>27</v>
      </c>
    </row>
    <row r="4" spans="1:16" ht="32" customHeight="1">
      <c r="A4" s="24" t="s">
        <v>20</v>
      </c>
      <c s="25" t="s">
        <v>28</v>
      </c>
      <c s="27" t="s">
        <v>2270</v>
      </c>
      <c r="E4" s="26" t="s">
        <v>2271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2274</v>
      </c>
      <c r="E8" s="30" t="s">
        <v>2273</v>
      </c>
      <c r="J8" s="29">
        <f>0+J9+J22+J35+J64</f>
      </c>
      <c s="29">
        <f>0+K9+K22+K35+K64</f>
      </c>
      <c s="29">
        <f>0+L9+L22+L35+L64</f>
      </c>
      <c s="29">
        <f>0+M9+M22+M35+M64</f>
      </c>
    </row>
    <row r="9" spans="1:13" ht="12.75">
      <c r="A9" t="s">
        <v>46</v>
      </c>
      <c r="C9" s="31" t="s">
        <v>47</v>
      </c>
      <c r="E9" s="33" t="s">
        <v>48</v>
      </c>
      <c r="J9" s="32">
        <f>0</f>
      </c>
      <c s="32">
        <f>0</f>
      </c>
      <c s="32">
        <f>0+L10+L14+L18</f>
      </c>
      <c s="32">
        <f>0+M10+M14+M18</f>
      </c>
    </row>
    <row r="10" spans="1:16" ht="25.5">
      <c r="A10" t="s">
        <v>49</v>
      </c>
      <c s="34" t="s">
        <v>4</v>
      </c>
      <c s="34" t="s">
        <v>2080</v>
      </c>
      <c s="35" t="s">
        <v>2081</v>
      </c>
      <c s="6" t="s">
        <v>2082</v>
      </c>
      <c s="36" t="s">
        <v>793</v>
      </c>
      <c s="37">
        <v>279.4</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796</v>
      </c>
      <c s="35" t="s">
        <v>797</v>
      </c>
      <c s="6" t="s">
        <v>2083</v>
      </c>
      <c s="36" t="s">
        <v>793</v>
      </c>
      <c s="37">
        <v>346.08</v>
      </c>
      <c s="36">
        <v>0</v>
      </c>
      <c s="36">
        <f>ROUND(G14*H14,6)</f>
      </c>
      <c r="L14" s="38">
        <v>0</v>
      </c>
      <c s="32">
        <f>ROUND(ROUND(L14,2)*ROUND(G14,3),2)</f>
      </c>
      <c s="36" t="s">
        <v>1891</v>
      </c>
      <c>
        <f>(M14*21)/100</f>
      </c>
      <c t="s">
        <v>27</v>
      </c>
    </row>
    <row r="15" spans="1:5" ht="25.5">
      <c r="A15" s="35" t="s">
        <v>56</v>
      </c>
      <c r="E15" s="39" t="s">
        <v>1892</v>
      </c>
    </row>
    <row r="16" spans="1:5" ht="12.75">
      <c r="A16" s="35" t="s">
        <v>57</v>
      </c>
      <c r="E16" s="40" t="s">
        <v>5</v>
      </c>
    </row>
    <row r="17" spans="1:5" ht="140.25">
      <c r="A17" t="s">
        <v>59</v>
      </c>
      <c r="E17" s="39" t="s">
        <v>1893</v>
      </c>
    </row>
    <row r="18" spans="1:16" ht="25.5">
      <c r="A18" t="s">
        <v>49</v>
      </c>
      <c s="34" t="s">
        <v>26</v>
      </c>
      <c s="34" t="s">
        <v>1901</v>
      </c>
      <c s="35" t="s">
        <v>1902</v>
      </c>
      <c s="6" t="s">
        <v>1903</v>
      </c>
      <c s="36" t="s">
        <v>793</v>
      </c>
      <c s="37">
        <v>7.95</v>
      </c>
      <c s="36">
        <v>0</v>
      </c>
      <c s="36">
        <f>ROUND(G18*H18,6)</f>
      </c>
      <c r="L18" s="38">
        <v>0</v>
      </c>
      <c s="32">
        <f>ROUND(ROUND(L18,2)*ROUND(G18,3),2)</f>
      </c>
      <c s="36" t="s">
        <v>1891</v>
      </c>
      <c>
        <f>(M18*21)/100</f>
      </c>
      <c t="s">
        <v>27</v>
      </c>
    </row>
    <row r="19" spans="1:5" ht="38.25">
      <c r="A19" s="35" t="s">
        <v>56</v>
      </c>
      <c r="E19" s="39" t="s">
        <v>2275</v>
      </c>
    </row>
    <row r="20" spans="1:5" ht="12.75">
      <c r="A20" s="35" t="s">
        <v>57</v>
      </c>
      <c r="E20" s="40" t="s">
        <v>5</v>
      </c>
    </row>
    <row r="21" spans="1:5" ht="140.25">
      <c r="A21" t="s">
        <v>59</v>
      </c>
      <c r="E21" s="39" t="s">
        <v>1893</v>
      </c>
    </row>
    <row r="22" spans="1:13" ht="12.75">
      <c r="A22" t="s">
        <v>46</v>
      </c>
      <c r="C22" s="31" t="s">
        <v>4</v>
      </c>
      <c r="E22" s="33" t="s">
        <v>837</v>
      </c>
      <c r="J22" s="32">
        <f>0</f>
      </c>
      <c s="32">
        <f>0</f>
      </c>
      <c s="32">
        <f>0+L23+L27+L31</f>
      </c>
      <c s="32">
        <f>0+M23+M27+M31</f>
      </c>
    </row>
    <row r="23" spans="1:16" ht="12.75">
      <c r="A23" t="s">
        <v>49</v>
      </c>
      <c s="34" t="s">
        <v>72</v>
      </c>
      <c s="34" t="s">
        <v>2093</v>
      </c>
      <c s="35" t="s">
        <v>5</v>
      </c>
      <c s="6" t="s">
        <v>2094</v>
      </c>
      <c s="36" t="s">
        <v>64</v>
      </c>
      <c s="37">
        <v>127</v>
      </c>
      <c s="36">
        <v>0</v>
      </c>
      <c s="36">
        <f>ROUND(G23*H23,6)</f>
      </c>
      <c r="L23" s="38">
        <v>0</v>
      </c>
      <c s="32">
        <f>ROUND(ROUND(L23,2)*ROUND(G23,3),2)</f>
      </c>
      <c s="36" t="s">
        <v>1891</v>
      </c>
      <c>
        <f>(M23*21)/100</f>
      </c>
      <c t="s">
        <v>27</v>
      </c>
    </row>
    <row r="24" spans="1:5" ht="12.75">
      <c r="A24" s="35" t="s">
        <v>56</v>
      </c>
      <c r="E24" s="39" t="s">
        <v>1939</v>
      </c>
    </row>
    <row r="25" spans="1:5" ht="12.75">
      <c r="A25" s="35" t="s">
        <v>57</v>
      </c>
      <c r="E25" s="40" t="s">
        <v>5</v>
      </c>
    </row>
    <row r="26" spans="1:5" ht="63.75">
      <c r="A26" t="s">
        <v>59</v>
      </c>
      <c r="E26" s="39" t="s">
        <v>2096</v>
      </c>
    </row>
    <row r="27" spans="1:16" ht="12.75">
      <c r="A27" t="s">
        <v>49</v>
      </c>
      <c s="34" t="s">
        <v>77</v>
      </c>
      <c s="34" t="s">
        <v>2218</v>
      </c>
      <c s="35" t="s">
        <v>5</v>
      </c>
      <c s="6" t="s">
        <v>2219</v>
      </c>
      <c s="36" t="s">
        <v>64</v>
      </c>
      <c s="37">
        <v>29.31</v>
      </c>
      <c s="36">
        <v>0</v>
      </c>
      <c s="36">
        <f>ROUND(G27*H27,6)</f>
      </c>
      <c r="L27" s="38">
        <v>0</v>
      </c>
      <c s="32">
        <f>ROUND(ROUND(L27,2)*ROUND(G27,3),2)</f>
      </c>
      <c s="36" t="s">
        <v>1891</v>
      </c>
      <c>
        <f>(M27*21)/100</f>
      </c>
      <c t="s">
        <v>27</v>
      </c>
    </row>
    <row r="28" spans="1:5" ht="12.75">
      <c r="A28" s="35" t="s">
        <v>56</v>
      </c>
      <c r="E28" s="39" t="s">
        <v>1939</v>
      </c>
    </row>
    <row r="29" spans="1:5" ht="12.75">
      <c r="A29" s="35" t="s">
        <v>57</v>
      </c>
      <c r="E29" s="40" t="s">
        <v>5</v>
      </c>
    </row>
    <row r="30" spans="1:5" ht="63.75">
      <c r="A30" t="s">
        <v>59</v>
      </c>
      <c r="E30" s="39" t="s">
        <v>2096</v>
      </c>
    </row>
    <row r="31" spans="1:16" ht="12.75">
      <c r="A31" t="s">
        <v>49</v>
      </c>
      <c s="34" t="s">
        <v>82</v>
      </c>
      <c s="34" t="s">
        <v>2276</v>
      </c>
      <c s="35" t="s">
        <v>5</v>
      </c>
      <c s="6" t="s">
        <v>2277</v>
      </c>
      <c s="36" t="s">
        <v>75</v>
      </c>
      <c s="37">
        <v>128</v>
      </c>
      <c s="36">
        <v>0</v>
      </c>
      <c s="36">
        <f>ROUND(G31*H31,6)</f>
      </c>
      <c r="L31" s="38">
        <v>0</v>
      </c>
      <c s="32">
        <f>ROUND(ROUND(L31,2)*ROUND(G31,3),2)</f>
      </c>
      <c s="36" t="s">
        <v>1891</v>
      </c>
      <c>
        <f>(M31*21)/100</f>
      </c>
      <c t="s">
        <v>27</v>
      </c>
    </row>
    <row r="32" spans="1:5" ht="12.75">
      <c r="A32" s="35" t="s">
        <v>56</v>
      </c>
      <c r="E32" s="39" t="s">
        <v>1939</v>
      </c>
    </row>
    <row r="33" spans="1:5" ht="12.75">
      <c r="A33" s="35" t="s">
        <v>57</v>
      </c>
      <c r="E33" s="40" t="s">
        <v>5</v>
      </c>
    </row>
    <row r="34" spans="1:5" ht="63.75">
      <c r="A34" t="s">
        <v>59</v>
      </c>
      <c r="E34" s="39" t="s">
        <v>2096</v>
      </c>
    </row>
    <row r="35" spans="1:13" ht="12.75">
      <c r="A35" t="s">
        <v>46</v>
      </c>
      <c r="C35" s="31" t="s">
        <v>77</v>
      </c>
      <c r="E35" s="33" t="s">
        <v>1914</v>
      </c>
      <c r="J35" s="32">
        <f>0</f>
      </c>
      <c s="32">
        <f>0</f>
      </c>
      <c s="32">
        <f>0+L36+L40+L44+L48+L52+L56+L60</f>
      </c>
      <c s="32">
        <f>0+M36+M40+M44+M48+M52+M56+M60</f>
      </c>
    </row>
    <row r="36" spans="1:16" ht="12.75">
      <c r="A36" t="s">
        <v>49</v>
      </c>
      <c s="34" t="s">
        <v>87</v>
      </c>
      <c s="34" t="s">
        <v>2278</v>
      </c>
      <c s="35" t="s">
        <v>5</v>
      </c>
      <c s="6" t="s">
        <v>2279</v>
      </c>
      <c s="36" t="s">
        <v>85</v>
      </c>
      <c s="37">
        <v>286.7</v>
      </c>
      <c s="36">
        <v>0</v>
      </c>
      <c s="36">
        <f>ROUND(G36*H36,6)</f>
      </c>
      <c r="L36" s="38">
        <v>0</v>
      </c>
      <c s="32">
        <f>ROUND(ROUND(L36,2)*ROUND(G36,3),2)</f>
      </c>
      <c s="36" t="s">
        <v>1891</v>
      </c>
      <c>
        <f>(M36*21)/100</f>
      </c>
      <c t="s">
        <v>27</v>
      </c>
    </row>
    <row r="37" spans="1:5" ht="25.5">
      <c r="A37" s="35" t="s">
        <v>56</v>
      </c>
      <c r="E37" s="39" t="s">
        <v>2280</v>
      </c>
    </row>
    <row r="38" spans="1:5" ht="12.75">
      <c r="A38" s="35" t="s">
        <v>57</v>
      </c>
      <c r="E38" s="40" t="s">
        <v>5</v>
      </c>
    </row>
    <row r="39" spans="1:5" ht="127.5">
      <c r="A39" t="s">
        <v>59</v>
      </c>
      <c r="E39" s="39" t="s">
        <v>2281</v>
      </c>
    </row>
    <row r="40" spans="1:16" ht="12.75">
      <c r="A40" t="s">
        <v>49</v>
      </c>
      <c s="34" t="s">
        <v>108</v>
      </c>
      <c s="34" t="s">
        <v>2282</v>
      </c>
      <c s="35" t="s">
        <v>5</v>
      </c>
      <c s="6" t="s">
        <v>2283</v>
      </c>
      <c s="36" t="s">
        <v>85</v>
      </c>
      <c s="37">
        <v>425</v>
      </c>
      <c s="36">
        <v>0</v>
      </c>
      <c s="36">
        <f>ROUND(G40*H40,6)</f>
      </c>
      <c r="L40" s="38">
        <v>0</v>
      </c>
      <c s="32">
        <f>ROUND(ROUND(L40,2)*ROUND(G40,3),2)</f>
      </c>
      <c s="36" t="s">
        <v>1891</v>
      </c>
      <c>
        <f>(M40*21)/100</f>
      </c>
      <c t="s">
        <v>27</v>
      </c>
    </row>
    <row r="41" spans="1:5" ht="25.5">
      <c r="A41" s="35" t="s">
        <v>56</v>
      </c>
      <c r="E41" s="39" t="s">
        <v>2284</v>
      </c>
    </row>
    <row r="42" spans="1:5" ht="12.75">
      <c r="A42" s="35" t="s">
        <v>57</v>
      </c>
      <c r="E42" s="40" t="s">
        <v>5</v>
      </c>
    </row>
    <row r="43" spans="1:5" ht="51">
      <c r="A43" t="s">
        <v>59</v>
      </c>
      <c r="E43" s="39" t="s">
        <v>2238</v>
      </c>
    </row>
    <row r="44" spans="1:16" ht="12.75">
      <c r="A44" t="s">
        <v>49</v>
      </c>
      <c s="34" t="s">
        <v>112</v>
      </c>
      <c s="34" t="s">
        <v>2285</v>
      </c>
      <c s="35" t="s">
        <v>5</v>
      </c>
      <c s="6" t="s">
        <v>2286</v>
      </c>
      <c s="36" t="s">
        <v>85</v>
      </c>
      <c s="37">
        <v>287</v>
      </c>
      <c s="36">
        <v>0</v>
      </c>
      <c s="36">
        <f>ROUND(G44*H44,6)</f>
      </c>
      <c r="L44" s="38">
        <v>0</v>
      </c>
      <c s="32">
        <f>ROUND(ROUND(L44,2)*ROUND(G44,3),2)</f>
      </c>
      <c s="36" t="s">
        <v>1891</v>
      </c>
      <c>
        <f>(M44*21)/100</f>
      </c>
      <c t="s">
        <v>27</v>
      </c>
    </row>
    <row r="45" spans="1:5" ht="25.5">
      <c r="A45" s="35" t="s">
        <v>56</v>
      </c>
      <c r="E45" s="39" t="s">
        <v>2287</v>
      </c>
    </row>
    <row r="46" spans="1:5" ht="12.75">
      <c r="A46" s="35" t="s">
        <v>57</v>
      </c>
      <c r="E46" s="40" t="s">
        <v>5</v>
      </c>
    </row>
    <row r="47" spans="1:5" ht="51">
      <c r="A47" t="s">
        <v>59</v>
      </c>
      <c r="E47" s="39" t="s">
        <v>2288</v>
      </c>
    </row>
    <row r="48" spans="1:16" ht="12.75">
      <c r="A48" t="s">
        <v>49</v>
      </c>
      <c s="34" t="s">
        <v>116</v>
      </c>
      <c s="34" t="s">
        <v>2289</v>
      </c>
      <c s="35" t="s">
        <v>5</v>
      </c>
      <c s="6" t="s">
        <v>2290</v>
      </c>
      <c s="36" t="s">
        <v>85</v>
      </c>
      <c s="37">
        <v>287</v>
      </c>
      <c s="36">
        <v>0</v>
      </c>
      <c s="36">
        <f>ROUND(G48*H48,6)</f>
      </c>
      <c r="L48" s="38">
        <v>0</v>
      </c>
      <c s="32">
        <f>ROUND(ROUND(L48,2)*ROUND(G48,3),2)</f>
      </c>
      <c s="36" t="s">
        <v>1891</v>
      </c>
      <c>
        <f>(M48*21)/100</f>
      </c>
      <c t="s">
        <v>27</v>
      </c>
    </row>
    <row r="49" spans="1:5" ht="25.5">
      <c r="A49" s="35" t="s">
        <v>56</v>
      </c>
      <c r="E49" s="39" t="s">
        <v>2291</v>
      </c>
    </row>
    <row r="50" spans="1:5" ht="12.75">
      <c r="A50" s="35" t="s">
        <v>57</v>
      </c>
      <c r="E50" s="40" t="s">
        <v>5</v>
      </c>
    </row>
    <row r="51" spans="1:5" ht="51">
      <c r="A51" t="s">
        <v>59</v>
      </c>
      <c r="E51" s="39" t="s">
        <v>2288</v>
      </c>
    </row>
    <row r="52" spans="1:16" ht="12.75">
      <c r="A52" t="s">
        <v>49</v>
      </c>
      <c s="34" t="s">
        <v>120</v>
      </c>
      <c s="34" t="s">
        <v>2292</v>
      </c>
      <c s="35" t="s">
        <v>5</v>
      </c>
      <c s="6" t="s">
        <v>2293</v>
      </c>
      <c s="36" t="s">
        <v>85</v>
      </c>
      <c s="37">
        <v>287</v>
      </c>
      <c s="36">
        <v>0</v>
      </c>
      <c s="36">
        <f>ROUND(G52*H52,6)</f>
      </c>
      <c r="L52" s="38">
        <v>0</v>
      </c>
      <c s="32">
        <f>ROUND(ROUND(L52,2)*ROUND(G52,3),2)</f>
      </c>
      <c s="36" t="s">
        <v>1891</v>
      </c>
      <c>
        <f>(M52*21)/100</f>
      </c>
      <c t="s">
        <v>27</v>
      </c>
    </row>
    <row r="53" spans="1:5" ht="12.75">
      <c r="A53" s="35" t="s">
        <v>56</v>
      </c>
      <c r="E53" s="39" t="s">
        <v>1939</v>
      </c>
    </row>
    <row r="54" spans="1:5" ht="12.75">
      <c r="A54" s="35" t="s">
        <v>57</v>
      </c>
      <c r="E54" s="40" t="s">
        <v>5</v>
      </c>
    </row>
    <row r="55" spans="1:5" ht="140.25">
      <c r="A55" t="s">
        <v>59</v>
      </c>
      <c r="E55" s="39" t="s">
        <v>2294</v>
      </c>
    </row>
    <row r="56" spans="1:16" ht="12.75">
      <c r="A56" t="s">
        <v>49</v>
      </c>
      <c s="34" t="s">
        <v>124</v>
      </c>
      <c s="34" t="s">
        <v>2295</v>
      </c>
      <c s="35" t="s">
        <v>5</v>
      </c>
      <c s="6" t="s">
        <v>2296</v>
      </c>
      <c s="36" t="s">
        <v>85</v>
      </c>
      <c s="37">
        <v>286.7</v>
      </c>
      <c s="36">
        <v>0</v>
      </c>
      <c s="36">
        <f>ROUND(G56*H56,6)</f>
      </c>
      <c r="L56" s="38">
        <v>0</v>
      </c>
      <c s="32">
        <f>ROUND(ROUND(L56,2)*ROUND(G56,3),2)</f>
      </c>
      <c s="36" t="s">
        <v>1891</v>
      </c>
      <c>
        <f>(M56*21)/100</f>
      </c>
      <c t="s">
        <v>27</v>
      </c>
    </row>
    <row r="57" spans="1:5" ht="12.75">
      <c r="A57" s="35" t="s">
        <v>56</v>
      </c>
      <c r="E57" s="39" t="s">
        <v>1939</v>
      </c>
    </row>
    <row r="58" spans="1:5" ht="12.75">
      <c r="A58" s="35" t="s">
        <v>57</v>
      </c>
      <c r="E58" s="40" t="s">
        <v>5</v>
      </c>
    </row>
    <row r="59" spans="1:5" ht="140.25">
      <c r="A59" t="s">
        <v>59</v>
      </c>
      <c r="E59" s="39" t="s">
        <v>2294</v>
      </c>
    </row>
    <row r="60" spans="1:16" ht="12.75">
      <c r="A60" t="s">
        <v>49</v>
      </c>
      <c s="34" t="s">
        <v>128</v>
      </c>
      <c s="34" t="s">
        <v>2297</v>
      </c>
      <c s="35" t="s">
        <v>5</v>
      </c>
      <c s="6" t="s">
        <v>2298</v>
      </c>
      <c s="36" t="s">
        <v>85</v>
      </c>
      <c s="37">
        <v>192</v>
      </c>
      <c s="36">
        <v>0</v>
      </c>
      <c s="36">
        <f>ROUND(G60*H60,6)</f>
      </c>
      <c r="L60" s="38">
        <v>0</v>
      </c>
      <c s="32">
        <f>ROUND(ROUND(L60,2)*ROUND(G60,3),2)</f>
      </c>
      <c s="36" t="s">
        <v>1891</v>
      </c>
      <c>
        <f>(M60*21)/100</f>
      </c>
      <c t="s">
        <v>27</v>
      </c>
    </row>
    <row r="61" spans="1:5" ht="12.75">
      <c r="A61" s="35" t="s">
        <v>56</v>
      </c>
      <c r="E61" s="39" t="s">
        <v>1939</v>
      </c>
    </row>
    <row r="62" spans="1:5" ht="12.75">
      <c r="A62" s="35" t="s">
        <v>57</v>
      </c>
      <c r="E62" s="40" t="s">
        <v>5</v>
      </c>
    </row>
    <row r="63" spans="1:5" ht="153">
      <c r="A63" t="s">
        <v>59</v>
      </c>
      <c r="E63" s="39" t="s">
        <v>2242</v>
      </c>
    </row>
    <row r="64" spans="1:13" ht="12.75">
      <c r="A64" t="s">
        <v>46</v>
      </c>
      <c r="C64" s="31" t="s">
        <v>112</v>
      </c>
      <c r="E64" s="33" t="s">
        <v>1999</v>
      </c>
      <c r="J64" s="32">
        <f>0</f>
      </c>
      <c s="32">
        <f>0</f>
      </c>
      <c s="32">
        <f>0+L65+L69+L73+L77</f>
      </c>
      <c s="32">
        <f>0+M65+M69+M73+M77</f>
      </c>
    </row>
    <row r="65" spans="1:16" ht="12.75">
      <c r="A65" t="s">
        <v>49</v>
      </c>
      <c s="34" t="s">
        <v>135</v>
      </c>
      <c s="34" t="s">
        <v>2299</v>
      </c>
      <c s="35" t="s">
        <v>5</v>
      </c>
      <c s="6" t="s">
        <v>2300</v>
      </c>
      <c s="36" t="s">
        <v>85</v>
      </c>
      <c s="37">
        <v>66</v>
      </c>
      <c s="36">
        <v>0</v>
      </c>
      <c s="36">
        <f>ROUND(G65*H65,6)</f>
      </c>
      <c r="L65" s="38">
        <v>0</v>
      </c>
      <c s="32">
        <f>ROUND(ROUND(L65,2)*ROUND(G65,3),2)</f>
      </c>
      <c s="36" t="s">
        <v>1891</v>
      </c>
      <c>
        <f>(M65*21)/100</f>
      </c>
      <c t="s">
        <v>27</v>
      </c>
    </row>
    <row r="66" spans="1:5" ht="12.75">
      <c r="A66" s="35" t="s">
        <v>56</v>
      </c>
      <c r="E66" s="39" t="s">
        <v>1939</v>
      </c>
    </row>
    <row r="67" spans="1:5" ht="25.5">
      <c r="A67" s="35" t="s">
        <v>57</v>
      </c>
      <c r="E67" s="40" t="s">
        <v>2301</v>
      </c>
    </row>
    <row r="68" spans="1:5" ht="267.75">
      <c r="A68" t="s">
        <v>59</v>
      </c>
      <c r="E68" s="39" t="s">
        <v>2302</v>
      </c>
    </row>
    <row r="69" spans="1:16" ht="12.75">
      <c r="A69" t="s">
        <v>49</v>
      </c>
      <c s="34" t="s">
        <v>139</v>
      </c>
      <c s="34" t="s">
        <v>2198</v>
      </c>
      <c s="35" t="s">
        <v>5</v>
      </c>
      <c s="6" t="s">
        <v>2199</v>
      </c>
      <c s="36" t="s">
        <v>75</v>
      </c>
      <c s="37">
        <v>11</v>
      </c>
      <c s="36">
        <v>0</v>
      </c>
      <c s="36">
        <f>ROUND(G69*H69,6)</f>
      </c>
      <c r="L69" s="38">
        <v>0</v>
      </c>
      <c s="32">
        <f>ROUND(ROUND(L69,2)*ROUND(G69,3),2)</f>
      </c>
      <c s="36" t="s">
        <v>1891</v>
      </c>
      <c>
        <f>(M69*21)/100</f>
      </c>
      <c t="s">
        <v>27</v>
      </c>
    </row>
    <row r="70" spans="1:5" ht="38.25">
      <c r="A70" s="35" t="s">
        <v>56</v>
      </c>
      <c r="E70" s="39" t="s">
        <v>2303</v>
      </c>
    </row>
    <row r="71" spans="1:5" ht="12.75">
      <c r="A71" s="35" t="s">
        <v>57</v>
      </c>
      <c r="E71" s="40" t="s">
        <v>5</v>
      </c>
    </row>
    <row r="72" spans="1:5" ht="89.25">
      <c r="A72" t="s">
        <v>59</v>
      </c>
      <c r="E72" s="39" t="s">
        <v>2201</v>
      </c>
    </row>
    <row r="73" spans="1:16" ht="12.75">
      <c r="A73" t="s">
        <v>49</v>
      </c>
      <c s="34" t="s">
        <v>143</v>
      </c>
      <c s="34" t="s">
        <v>2304</v>
      </c>
      <c s="35" t="s">
        <v>5</v>
      </c>
      <c s="6" t="s">
        <v>2305</v>
      </c>
      <c s="36" t="s">
        <v>85</v>
      </c>
      <c s="37">
        <v>127</v>
      </c>
      <c s="36">
        <v>0</v>
      </c>
      <c s="36">
        <f>ROUND(G73*H73,6)</f>
      </c>
      <c r="L73" s="38">
        <v>0</v>
      </c>
      <c s="32">
        <f>ROUND(ROUND(L73,2)*ROUND(G73,3),2)</f>
      </c>
      <c s="36" t="s">
        <v>1891</v>
      </c>
      <c>
        <f>(M73*21)/100</f>
      </c>
      <c t="s">
        <v>27</v>
      </c>
    </row>
    <row r="74" spans="1:5" ht="12.75">
      <c r="A74" s="35" t="s">
        <v>56</v>
      </c>
      <c r="E74" s="39" t="s">
        <v>1939</v>
      </c>
    </row>
    <row r="75" spans="1:5" ht="12.75">
      <c r="A75" s="35" t="s">
        <v>57</v>
      </c>
      <c r="E75" s="40" t="s">
        <v>5</v>
      </c>
    </row>
    <row r="76" spans="1:5" ht="178.5">
      <c r="A76" t="s">
        <v>59</v>
      </c>
      <c r="E76" s="39" t="s">
        <v>2306</v>
      </c>
    </row>
    <row r="77" spans="1:16" ht="12.75">
      <c r="A77" t="s">
        <v>49</v>
      </c>
      <c s="34" t="s">
        <v>147</v>
      </c>
      <c s="34" t="s">
        <v>2307</v>
      </c>
      <c s="35" t="s">
        <v>5</v>
      </c>
      <c s="6" t="s">
        <v>2308</v>
      </c>
      <c s="36" t="s">
        <v>75</v>
      </c>
      <c s="37">
        <v>190</v>
      </c>
      <c s="36">
        <v>0</v>
      </c>
      <c s="36">
        <f>ROUND(G77*H77,6)</f>
      </c>
      <c r="L77" s="38">
        <v>0</v>
      </c>
      <c s="32">
        <f>ROUND(ROUND(L77,2)*ROUND(G77,3),2)</f>
      </c>
      <c s="36" t="s">
        <v>55</v>
      </c>
      <c>
        <f>(M77*21)/100</f>
      </c>
      <c t="s">
        <v>27</v>
      </c>
    </row>
    <row r="78" spans="1:5" ht="12.75">
      <c r="A78" s="35" t="s">
        <v>56</v>
      </c>
      <c r="E78" s="39" t="s">
        <v>5</v>
      </c>
    </row>
    <row r="79" spans="1:5" ht="25.5">
      <c r="A79" s="35" t="s">
        <v>57</v>
      </c>
      <c r="E79" s="40" t="s">
        <v>2309</v>
      </c>
    </row>
    <row r="80" spans="1:5" ht="51">
      <c r="A80" t="s">
        <v>59</v>
      </c>
      <c r="E80" s="39" t="s">
        <v>2310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2311</v>
      </c>
      <c s="41">
        <f>Rekapitulace!C35</f>
      </c>
      <c s="20" t="s">
        <v>0</v>
      </c>
      <c t="s">
        <v>23</v>
      </c>
      <c t="s">
        <v>27</v>
      </c>
    </row>
    <row r="4" spans="1:16" ht="32" customHeight="1">
      <c r="A4" s="24" t="s">
        <v>20</v>
      </c>
      <c s="25" t="s">
        <v>28</v>
      </c>
      <c s="27" t="s">
        <v>2311</v>
      </c>
      <c r="E4" s="26" t="s">
        <v>2312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2315</v>
      </c>
      <c r="E8" s="30" t="s">
        <v>2314</v>
      </c>
      <c r="J8" s="29">
        <f>0+J9+J30+J43+J48+J53</f>
      </c>
      <c s="29">
        <f>0+K9+K30+K43+K48+K53</f>
      </c>
      <c s="29">
        <f>0+L9+L30+L43+L48+L53</f>
      </c>
      <c s="29">
        <f>0+M9+M30+M43+M48+M53</f>
      </c>
    </row>
    <row r="9" spans="1:13" ht="12.75">
      <c r="A9" t="s">
        <v>46</v>
      </c>
      <c r="C9" s="31" t="s">
        <v>47</v>
      </c>
      <c r="E9" s="33" t="s">
        <v>48</v>
      </c>
      <c r="J9" s="32">
        <f>0</f>
      </c>
      <c s="32">
        <f>0</f>
      </c>
      <c s="32">
        <f>0+L10+L14+L18+L22+L26</f>
      </c>
      <c s="32">
        <f>0+M10+M14+M18+M22+M26</f>
      </c>
    </row>
    <row r="10" spans="1:16" ht="12.75">
      <c r="A10" t="s">
        <v>49</v>
      </c>
      <c s="34" t="s">
        <v>4</v>
      </c>
      <c s="34" t="s">
        <v>1909</v>
      </c>
      <c s="35" t="s">
        <v>5</v>
      </c>
      <c s="6" t="s">
        <v>1910</v>
      </c>
      <c s="36" t="s">
        <v>64</v>
      </c>
      <c s="37">
        <v>400</v>
      </c>
      <c s="36">
        <v>0</v>
      </c>
      <c s="36">
        <f>ROUND(G10*H10,6)</f>
      </c>
      <c r="L10" s="38">
        <v>0</v>
      </c>
      <c s="32">
        <f>ROUND(ROUND(L10,2)*ROUND(G10,3),2)</f>
      </c>
      <c s="36" t="s">
        <v>55</v>
      </c>
      <c>
        <f>(M10*21)/100</f>
      </c>
      <c t="s">
        <v>27</v>
      </c>
    </row>
    <row r="11" spans="1:5" ht="12.75">
      <c r="A11" s="35" t="s">
        <v>56</v>
      </c>
      <c r="E11" s="39" t="s">
        <v>5</v>
      </c>
    </row>
    <row r="12" spans="1:5" ht="38.25">
      <c r="A12" s="35" t="s">
        <v>57</v>
      </c>
      <c r="E12" s="40" t="s">
        <v>2316</v>
      </c>
    </row>
    <row r="13" spans="1:5" ht="229.5">
      <c r="A13" t="s">
        <v>59</v>
      </c>
      <c r="E13" s="39" t="s">
        <v>2317</v>
      </c>
    </row>
    <row r="14" spans="1:16" ht="25.5">
      <c r="A14" t="s">
        <v>49</v>
      </c>
      <c s="34" t="s">
        <v>27</v>
      </c>
      <c s="34" t="s">
        <v>796</v>
      </c>
      <c s="35" t="s">
        <v>797</v>
      </c>
      <c s="6" t="s">
        <v>2318</v>
      </c>
      <c s="36" t="s">
        <v>793</v>
      </c>
      <c s="37">
        <v>381.875</v>
      </c>
      <c s="36">
        <v>0</v>
      </c>
      <c s="36">
        <f>ROUND(G14*H14,6)</f>
      </c>
      <c r="L14" s="38">
        <v>0</v>
      </c>
      <c s="32">
        <f>ROUND(ROUND(L14,2)*ROUND(G14,3),2)</f>
      </c>
      <c s="36" t="s">
        <v>55</v>
      </c>
      <c>
        <f>(M14*21)/100</f>
      </c>
      <c t="s">
        <v>27</v>
      </c>
    </row>
    <row r="15" spans="1:5" ht="12.75">
      <c r="A15" s="35" t="s">
        <v>56</v>
      </c>
      <c r="E15" s="39" t="s">
        <v>794</v>
      </c>
    </row>
    <row r="16" spans="1:5" ht="25.5">
      <c r="A16" s="35" t="s">
        <v>57</v>
      </c>
      <c r="E16" s="40" t="s">
        <v>2319</v>
      </c>
    </row>
    <row r="17" spans="1:5" ht="140.25">
      <c r="A17" t="s">
        <v>59</v>
      </c>
      <c r="E17" s="39" t="s">
        <v>2320</v>
      </c>
    </row>
    <row r="18" spans="1:16" ht="25.5">
      <c r="A18" t="s">
        <v>49</v>
      </c>
      <c s="34" t="s">
        <v>26</v>
      </c>
      <c s="34" t="s">
        <v>2321</v>
      </c>
      <c s="35" t="s">
        <v>2322</v>
      </c>
      <c s="6" t="s">
        <v>2323</v>
      </c>
      <c s="36" t="s">
        <v>793</v>
      </c>
      <c s="37">
        <v>23.8</v>
      </c>
      <c s="36">
        <v>0</v>
      </c>
      <c s="36">
        <f>ROUND(G18*H18,6)</f>
      </c>
      <c r="L18" s="38">
        <v>0</v>
      </c>
      <c s="32">
        <f>ROUND(ROUND(L18,2)*ROUND(G18,3),2)</f>
      </c>
      <c s="36" t="s">
        <v>55</v>
      </c>
      <c>
        <f>(M18*21)/100</f>
      </c>
      <c t="s">
        <v>27</v>
      </c>
    </row>
    <row r="19" spans="1:5" ht="12.75">
      <c r="A19" s="35" t="s">
        <v>56</v>
      </c>
      <c r="E19" s="39" t="s">
        <v>794</v>
      </c>
    </row>
    <row r="20" spans="1:5" ht="25.5">
      <c r="A20" s="35" t="s">
        <v>57</v>
      </c>
      <c r="E20" s="40" t="s">
        <v>2324</v>
      </c>
    </row>
    <row r="21" spans="1:5" ht="140.25">
      <c r="A21" t="s">
        <v>59</v>
      </c>
      <c r="E21" s="39" t="s">
        <v>2320</v>
      </c>
    </row>
    <row r="22" spans="1:16" ht="25.5">
      <c r="A22" t="s">
        <v>49</v>
      </c>
      <c s="34" t="s">
        <v>72</v>
      </c>
      <c s="34" t="s">
        <v>2087</v>
      </c>
      <c s="35" t="s">
        <v>2088</v>
      </c>
      <c s="6" t="s">
        <v>2325</v>
      </c>
      <c s="36" t="s">
        <v>793</v>
      </c>
      <c s="37">
        <v>34.8</v>
      </c>
      <c s="36">
        <v>0</v>
      </c>
      <c s="36">
        <f>ROUND(G22*H22,6)</f>
      </c>
      <c r="L22" s="38">
        <v>0</v>
      </c>
      <c s="32">
        <f>ROUND(ROUND(L22,2)*ROUND(G22,3),2)</f>
      </c>
      <c s="36" t="s">
        <v>55</v>
      </c>
      <c>
        <f>(M22*21)/100</f>
      </c>
      <c t="s">
        <v>27</v>
      </c>
    </row>
    <row r="23" spans="1:5" ht="12.75">
      <c r="A23" s="35" t="s">
        <v>56</v>
      </c>
      <c r="E23" s="39" t="s">
        <v>794</v>
      </c>
    </row>
    <row r="24" spans="1:5" ht="25.5">
      <c r="A24" s="35" t="s">
        <v>57</v>
      </c>
      <c r="E24" s="40" t="s">
        <v>2326</v>
      </c>
    </row>
    <row r="25" spans="1:5" ht="140.25">
      <c r="A25" t="s">
        <v>59</v>
      </c>
      <c r="E25" s="39" t="s">
        <v>2320</v>
      </c>
    </row>
    <row r="26" spans="1:16" ht="12.75">
      <c r="A26" t="s">
        <v>49</v>
      </c>
      <c s="34" t="s">
        <v>77</v>
      </c>
      <c s="34" t="s">
        <v>2327</v>
      </c>
      <c s="35" t="s">
        <v>5</v>
      </c>
      <c s="6" t="s">
        <v>53</v>
      </c>
      <c s="36" t="s">
        <v>75</v>
      </c>
      <c s="37">
        <v>64</v>
      </c>
      <c s="36">
        <v>0</v>
      </c>
      <c s="36">
        <f>ROUND(G26*H26,6)</f>
      </c>
      <c r="L26" s="38">
        <v>0</v>
      </c>
      <c s="32">
        <f>ROUND(ROUND(L26,2)*ROUND(G26,3),2)</f>
      </c>
      <c s="36" t="s">
        <v>2328</v>
      </c>
      <c>
        <f>(M26*21)/100</f>
      </c>
      <c t="s">
        <v>27</v>
      </c>
    </row>
    <row r="27" spans="1:5" ht="12.75">
      <c r="A27" s="35" t="s">
        <v>56</v>
      </c>
      <c r="E27" s="39" t="s">
        <v>5</v>
      </c>
    </row>
    <row r="28" spans="1:5" ht="25.5">
      <c r="A28" s="35" t="s">
        <v>57</v>
      </c>
      <c r="E28" s="40" t="s">
        <v>2329</v>
      </c>
    </row>
    <row r="29" spans="1:5" ht="12.75">
      <c r="A29" t="s">
        <v>59</v>
      </c>
      <c r="E29" s="39" t="s">
        <v>60</v>
      </c>
    </row>
    <row r="30" spans="1:13" ht="12.75">
      <c r="A30" t="s">
        <v>46</v>
      </c>
      <c r="C30" s="31" t="s">
        <v>27</v>
      </c>
      <c r="E30" s="33" t="s">
        <v>2146</v>
      </c>
      <c r="J30" s="32">
        <f>0</f>
      </c>
      <c s="32">
        <f>0</f>
      </c>
      <c s="32">
        <f>0+L31+L35+L39</f>
      </c>
      <c s="32">
        <f>0+M31+M35+M39</f>
      </c>
    </row>
    <row r="31" spans="1:16" ht="12.75">
      <c r="A31" t="s">
        <v>49</v>
      </c>
      <c s="34" t="s">
        <v>82</v>
      </c>
      <c s="34" t="s">
        <v>2330</v>
      </c>
      <c s="35" t="s">
        <v>5</v>
      </c>
      <c s="6" t="s">
        <v>2331</v>
      </c>
      <c s="36" t="s">
        <v>64</v>
      </c>
      <c s="37">
        <v>17.556</v>
      </c>
      <c s="36">
        <v>0</v>
      </c>
      <c s="36">
        <f>ROUND(G31*H31,6)</f>
      </c>
      <c r="L31" s="38">
        <v>0</v>
      </c>
      <c s="32">
        <f>ROUND(ROUND(L31,2)*ROUND(G31,3),2)</f>
      </c>
      <c s="36" t="s">
        <v>55</v>
      </c>
      <c>
        <f>(M31*21)/100</f>
      </c>
      <c t="s">
        <v>27</v>
      </c>
    </row>
    <row r="32" spans="1:5" ht="12.75">
      <c r="A32" s="35" t="s">
        <v>56</v>
      </c>
      <c r="E32" s="39" t="s">
        <v>5</v>
      </c>
    </row>
    <row r="33" spans="1:5" ht="25.5">
      <c r="A33" s="35" t="s">
        <v>57</v>
      </c>
      <c r="E33" s="40" t="s">
        <v>2332</v>
      </c>
    </row>
    <row r="34" spans="1:5" ht="369.75">
      <c r="A34" t="s">
        <v>59</v>
      </c>
      <c r="E34" s="39" t="s">
        <v>2333</v>
      </c>
    </row>
    <row r="35" spans="1:16" ht="12.75">
      <c r="A35" t="s">
        <v>49</v>
      </c>
      <c s="34" t="s">
        <v>87</v>
      </c>
      <c s="34" t="s">
        <v>2137</v>
      </c>
      <c s="35" t="s">
        <v>5</v>
      </c>
      <c s="6" t="s">
        <v>2138</v>
      </c>
      <c s="36" t="s">
        <v>793</v>
      </c>
      <c s="37">
        <v>1.07</v>
      </c>
      <c s="36">
        <v>0</v>
      </c>
      <c s="36">
        <f>ROUND(G35*H35,6)</f>
      </c>
      <c r="L35" s="38">
        <v>0</v>
      </c>
      <c s="32">
        <f>ROUND(ROUND(L35,2)*ROUND(G35,3),2)</f>
      </c>
      <c s="36" t="s">
        <v>55</v>
      </c>
      <c>
        <f>(M35*21)/100</f>
      </c>
      <c t="s">
        <v>27</v>
      </c>
    </row>
    <row r="36" spans="1:5" ht="12.75">
      <c r="A36" s="35" t="s">
        <v>56</v>
      </c>
      <c r="E36" s="39" t="s">
        <v>5</v>
      </c>
    </row>
    <row r="37" spans="1:5" ht="25.5">
      <c r="A37" s="35" t="s">
        <v>57</v>
      </c>
      <c r="E37" s="40" t="s">
        <v>2334</v>
      </c>
    </row>
    <row r="38" spans="1:5" ht="267.75">
      <c r="A38" t="s">
        <v>59</v>
      </c>
      <c r="E38" s="39" t="s">
        <v>2335</v>
      </c>
    </row>
    <row r="39" spans="1:16" ht="12.75">
      <c r="A39" t="s">
        <v>49</v>
      </c>
      <c s="34" t="s">
        <v>108</v>
      </c>
      <c s="34" t="s">
        <v>2336</v>
      </c>
      <c s="35" t="s">
        <v>5</v>
      </c>
      <c s="6" t="s">
        <v>2337</v>
      </c>
      <c s="36" t="s">
        <v>64</v>
      </c>
      <c s="37">
        <v>124.2</v>
      </c>
      <c s="36">
        <v>0</v>
      </c>
      <c s="36">
        <f>ROUND(G39*H39,6)</f>
      </c>
      <c r="L39" s="38">
        <v>0</v>
      </c>
      <c s="32">
        <f>ROUND(ROUND(L39,2)*ROUND(G39,3),2)</f>
      </c>
      <c s="36" t="s">
        <v>55</v>
      </c>
      <c>
        <f>(M39*21)/100</f>
      </c>
      <c t="s">
        <v>27</v>
      </c>
    </row>
    <row r="40" spans="1:5" ht="12.75">
      <c r="A40" s="35" t="s">
        <v>56</v>
      </c>
      <c r="E40" s="39" t="s">
        <v>5</v>
      </c>
    </row>
    <row r="41" spans="1:5" ht="25.5">
      <c r="A41" s="35" t="s">
        <v>57</v>
      </c>
      <c r="E41" s="40" t="s">
        <v>2338</v>
      </c>
    </row>
    <row r="42" spans="1:5" ht="369.75">
      <c r="A42" t="s">
        <v>59</v>
      </c>
      <c r="E42" s="39" t="s">
        <v>2231</v>
      </c>
    </row>
    <row r="43" spans="1:13" ht="12.75">
      <c r="A43" t="s">
        <v>46</v>
      </c>
      <c r="C43" s="31" t="s">
        <v>87</v>
      </c>
      <c r="E43" s="33" t="s">
        <v>2339</v>
      </c>
      <c r="J43" s="32">
        <f>0</f>
      </c>
      <c s="32">
        <f>0</f>
      </c>
      <c s="32">
        <f>0+L44</f>
      </c>
      <c s="32">
        <f>0+M44</f>
      </c>
    </row>
    <row r="44" spans="1:16" ht="12.75">
      <c r="A44" t="s">
        <v>49</v>
      </c>
      <c s="34" t="s">
        <v>112</v>
      </c>
      <c s="34" t="s">
        <v>2340</v>
      </c>
      <c s="35" t="s">
        <v>5</v>
      </c>
      <c s="6" t="s">
        <v>2341</v>
      </c>
      <c s="36" t="s">
        <v>85</v>
      </c>
      <c s="37">
        <v>22.8</v>
      </c>
      <c s="36">
        <v>0</v>
      </c>
      <c s="36">
        <f>ROUND(G44*H44,6)</f>
      </c>
      <c r="L44" s="38">
        <v>0</v>
      </c>
      <c s="32">
        <f>ROUND(ROUND(L44,2)*ROUND(G44,3),2)</f>
      </c>
      <c s="36" t="s">
        <v>55</v>
      </c>
      <c>
        <f>(M44*21)/100</f>
      </c>
      <c t="s">
        <v>27</v>
      </c>
    </row>
    <row r="45" spans="1:5" ht="12.75">
      <c r="A45" s="35" t="s">
        <v>56</v>
      </c>
      <c r="E45" s="39" t="s">
        <v>5</v>
      </c>
    </row>
    <row r="46" spans="1:5" ht="38.25">
      <c r="A46" s="35" t="s">
        <v>57</v>
      </c>
      <c r="E46" s="40" t="s">
        <v>2342</v>
      </c>
    </row>
    <row r="47" spans="1:5" ht="38.25">
      <c r="A47" t="s">
        <v>59</v>
      </c>
      <c r="E47" s="39" t="s">
        <v>2343</v>
      </c>
    </row>
    <row r="48" spans="1:13" ht="12.75">
      <c r="A48" t="s">
        <v>46</v>
      </c>
      <c r="C48" s="31" t="s">
        <v>108</v>
      </c>
      <c r="E48" s="33" t="s">
        <v>2344</v>
      </c>
      <c r="J48" s="32">
        <f>0</f>
      </c>
      <c s="32">
        <f>0</f>
      </c>
      <c s="32">
        <f>0+L49</f>
      </c>
      <c s="32">
        <f>0+M49</f>
      </c>
    </row>
    <row r="49" spans="1:16" ht="12.75">
      <c r="A49" t="s">
        <v>49</v>
      </c>
      <c s="34" t="s">
        <v>116</v>
      </c>
      <c s="34" t="s">
        <v>2345</v>
      </c>
      <c s="35" t="s">
        <v>5</v>
      </c>
      <c s="6" t="s">
        <v>2346</v>
      </c>
      <c s="36" t="s">
        <v>90</v>
      </c>
      <c s="37">
        <v>1</v>
      </c>
      <c s="36">
        <v>0</v>
      </c>
      <c s="36">
        <f>ROUND(G49*H49,6)</f>
      </c>
      <c r="L49" s="38">
        <v>0</v>
      </c>
      <c s="32">
        <f>ROUND(ROUND(L49,2)*ROUND(G49,3),2)</f>
      </c>
      <c s="36" t="s">
        <v>55</v>
      </c>
      <c>
        <f>(M49*21)/100</f>
      </c>
      <c t="s">
        <v>27</v>
      </c>
    </row>
    <row r="50" spans="1:5" ht="12.75">
      <c r="A50" s="35" t="s">
        <v>56</v>
      </c>
      <c r="E50" s="39" t="s">
        <v>5</v>
      </c>
    </row>
    <row r="51" spans="1:5" ht="38.25">
      <c r="A51" s="35" t="s">
        <v>57</v>
      </c>
      <c r="E51" s="40" t="s">
        <v>2347</v>
      </c>
    </row>
    <row r="52" spans="1:5" ht="267.75">
      <c r="A52" t="s">
        <v>59</v>
      </c>
      <c r="E52" s="39" t="s">
        <v>2348</v>
      </c>
    </row>
    <row r="53" spans="1:13" ht="12.75">
      <c r="A53" t="s">
        <v>46</v>
      </c>
      <c r="C53" s="31" t="s">
        <v>112</v>
      </c>
      <c r="E53" s="33" t="s">
        <v>1999</v>
      </c>
      <c r="J53" s="32">
        <f>0</f>
      </c>
      <c s="32">
        <f>0</f>
      </c>
      <c s="32">
        <f>0+L54+L58+L62+L66</f>
      </c>
      <c s="32">
        <f>0+M54+M58+M62+M66</f>
      </c>
    </row>
    <row r="54" spans="1:16" ht="12.75">
      <c r="A54" t="s">
        <v>49</v>
      </c>
      <c s="34" t="s">
        <v>120</v>
      </c>
      <c s="34" t="s">
        <v>2349</v>
      </c>
      <c s="35" t="s">
        <v>5</v>
      </c>
      <c s="6" t="s">
        <v>2350</v>
      </c>
      <c s="36" t="s">
        <v>64</v>
      </c>
      <c s="37">
        <v>13.92</v>
      </c>
      <c s="36">
        <v>0</v>
      </c>
      <c s="36">
        <f>ROUND(G54*H54,6)</f>
      </c>
      <c r="L54" s="38">
        <v>0</v>
      </c>
      <c s="32">
        <f>ROUND(ROUND(L54,2)*ROUND(G54,3),2)</f>
      </c>
      <c s="36" t="s">
        <v>55</v>
      </c>
      <c>
        <f>(M54*21)/100</f>
      </c>
      <c t="s">
        <v>27</v>
      </c>
    </row>
    <row r="55" spans="1:5" ht="12.75">
      <c r="A55" s="35" t="s">
        <v>56</v>
      </c>
      <c r="E55" s="39" t="s">
        <v>5</v>
      </c>
    </row>
    <row r="56" spans="1:5" ht="25.5">
      <c r="A56" s="35" t="s">
        <v>57</v>
      </c>
      <c r="E56" s="40" t="s">
        <v>2351</v>
      </c>
    </row>
    <row r="57" spans="1:5" ht="114.75">
      <c r="A57" t="s">
        <v>59</v>
      </c>
      <c r="E57" s="39" t="s">
        <v>2352</v>
      </c>
    </row>
    <row r="58" spans="1:16" ht="12.75">
      <c r="A58" t="s">
        <v>49</v>
      </c>
      <c s="34" t="s">
        <v>124</v>
      </c>
      <c s="34" t="s">
        <v>2353</v>
      </c>
      <c s="35" t="s">
        <v>5</v>
      </c>
      <c s="6" t="s">
        <v>2354</v>
      </c>
      <c s="36" t="s">
        <v>64</v>
      </c>
      <c s="37">
        <v>152.75</v>
      </c>
      <c s="36">
        <v>0</v>
      </c>
      <c s="36">
        <f>ROUND(G58*H58,6)</f>
      </c>
      <c r="L58" s="38">
        <v>0</v>
      </c>
      <c s="32">
        <f>ROUND(ROUND(L58,2)*ROUND(G58,3),2)</f>
      </c>
      <c s="36" t="s">
        <v>55</v>
      </c>
      <c>
        <f>(M58*21)/100</f>
      </c>
      <c t="s">
        <v>27</v>
      </c>
    </row>
    <row r="59" spans="1:5" ht="12.75">
      <c r="A59" s="35" t="s">
        <v>56</v>
      </c>
      <c r="E59" s="39" t="s">
        <v>5</v>
      </c>
    </row>
    <row r="60" spans="1:5" ht="38.25">
      <c r="A60" s="35" t="s">
        <v>57</v>
      </c>
      <c r="E60" s="40" t="s">
        <v>2355</v>
      </c>
    </row>
    <row r="61" spans="1:5" ht="114.75">
      <c r="A61" t="s">
        <v>59</v>
      </c>
      <c r="E61" s="39" t="s">
        <v>2352</v>
      </c>
    </row>
    <row r="62" spans="1:16" ht="12.75">
      <c r="A62" t="s">
        <v>49</v>
      </c>
      <c s="34" t="s">
        <v>128</v>
      </c>
      <c s="34" t="s">
        <v>2356</v>
      </c>
      <c s="35" t="s">
        <v>5</v>
      </c>
      <c s="6" t="s">
        <v>2357</v>
      </c>
      <c s="36" t="s">
        <v>793</v>
      </c>
      <c s="37">
        <v>2</v>
      </c>
      <c s="36">
        <v>0</v>
      </c>
      <c s="36">
        <f>ROUND(G62*H62,6)</f>
      </c>
      <c r="L62" s="38">
        <v>0</v>
      </c>
      <c s="32">
        <f>ROUND(ROUND(L62,2)*ROUND(G62,3),2)</f>
      </c>
      <c s="36" t="s">
        <v>55</v>
      </c>
      <c>
        <f>(M62*21)/100</f>
      </c>
      <c t="s">
        <v>27</v>
      </c>
    </row>
    <row r="63" spans="1:5" ht="12.75">
      <c r="A63" s="35" t="s">
        <v>56</v>
      </c>
      <c r="E63" s="39" t="s">
        <v>5</v>
      </c>
    </row>
    <row r="64" spans="1:5" ht="25.5">
      <c r="A64" s="35" t="s">
        <v>57</v>
      </c>
      <c r="E64" s="40" t="s">
        <v>2358</v>
      </c>
    </row>
    <row r="65" spans="1:5" ht="114.75">
      <c r="A65" t="s">
        <v>59</v>
      </c>
      <c r="E65" s="39" t="s">
        <v>2359</v>
      </c>
    </row>
    <row r="66" spans="1:16" ht="12.75">
      <c r="A66" t="s">
        <v>49</v>
      </c>
      <c s="34" t="s">
        <v>131</v>
      </c>
      <c s="34" t="s">
        <v>2360</v>
      </c>
      <c s="35" t="s">
        <v>5</v>
      </c>
      <c s="6" t="s">
        <v>2361</v>
      </c>
      <c s="36" t="s">
        <v>2362</v>
      </c>
      <c s="37">
        <v>340</v>
      </c>
      <c s="36">
        <v>0</v>
      </c>
      <c s="36">
        <f>ROUND(G66*H66,6)</f>
      </c>
      <c r="L66" s="38">
        <v>0</v>
      </c>
      <c s="32">
        <f>ROUND(ROUND(L66,2)*ROUND(G66,3),2)</f>
      </c>
      <c s="36" t="s">
        <v>55</v>
      </c>
      <c>
        <f>(M66*21)/100</f>
      </c>
      <c t="s">
        <v>27</v>
      </c>
    </row>
    <row r="67" spans="1:5" ht="12.75">
      <c r="A67" s="35" t="s">
        <v>56</v>
      </c>
      <c r="E67" s="39" t="s">
        <v>5</v>
      </c>
    </row>
    <row r="68" spans="1:5" ht="38.25">
      <c r="A68" s="35" t="s">
        <v>57</v>
      </c>
      <c r="E68" s="40" t="s">
        <v>2363</v>
      </c>
    </row>
    <row r="69" spans="1:5" ht="229.5">
      <c r="A69" t="s">
        <v>59</v>
      </c>
      <c r="E69" s="39" t="s">
        <v>2364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COUNTIFS(L8:L755,"=0",A8:A755,"P")+COUNTIFS(L8:L755,"",A8:A755,"P")+SUM(Q8:Q755)</f>
      </c>
    </row>
    <row r="8" spans="1:13" ht="12.75">
      <c r="A8" t="s">
        <v>44</v>
      </c>
      <c r="C8" s="28" t="s">
        <v>45</v>
      </c>
      <c r="E8" s="30" t="s">
        <v>17</v>
      </c>
      <c r="J8" s="29">
        <f>0+J9+J14+J55+J144+J177+J222+J339+J384+J449+J738</f>
      </c>
      <c s="29">
        <f>0+K9+K14+K55+K144+K177+K222+K339+K384+K449+K738</f>
      </c>
      <c s="29">
        <f>0+L9+L14+L55+L144+L177+L222+L339+L384+L449+L738</f>
      </c>
      <c s="29">
        <f>0+M9+M14+M55+M144+M177+M222+M339+M384+M449+M738</f>
      </c>
    </row>
    <row r="9" spans="1:13" ht="12.75">
      <c r="A9" t="s">
        <v>46</v>
      </c>
      <c r="C9" s="31" t="s">
        <v>47</v>
      </c>
      <c r="E9" s="33" t="s">
        <v>48</v>
      </c>
      <c r="J9" s="32">
        <f>0</f>
      </c>
      <c s="32">
        <f>0</f>
      </c>
      <c s="32">
        <f>0+L10</f>
      </c>
      <c s="32">
        <f>0+M10</f>
      </c>
    </row>
    <row r="10" spans="1:16" ht="12.75">
      <c r="A10" t="s">
        <v>49</v>
      </c>
      <c s="34" t="s">
        <v>50</v>
      </c>
      <c s="34" t="s">
        <v>51</v>
      </c>
      <c s="35" t="s">
        <v>52</v>
      </c>
      <c s="6" t="s">
        <v>53</v>
      </c>
      <c s="36" t="s">
        <v>54</v>
      </c>
      <c s="37">
        <v>1</v>
      </c>
      <c s="36">
        <v>0</v>
      </c>
      <c s="36">
        <f>ROUND(G10*H10,6)</f>
      </c>
      <c r="L10" s="38">
        <v>0</v>
      </c>
      <c s="32">
        <f>ROUND(ROUND(L10,2)*ROUND(G10,3),2)</f>
      </c>
      <c s="36" t="s">
        <v>55</v>
      </c>
      <c>
        <f>(M10*21)/100</f>
      </c>
      <c t="s">
        <v>27</v>
      </c>
    </row>
    <row r="11" spans="1:5" ht="12.75">
      <c r="A11" s="35" t="s">
        <v>56</v>
      </c>
      <c r="E11" s="39" t="s">
        <v>5</v>
      </c>
    </row>
    <row r="12" spans="1:5" ht="25.5">
      <c r="A12" s="35" t="s">
        <v>57</v>
      </c>
      <c r="E12" s="40" t="s">
        <v>58</v>
      </c>
    </row>
    <row r="13" spans="1:5" ht="12.75">
      <c r="A13" t="s">
        <v>59</v>
      </c>
      <c r="E13" s="39" t="s">
        <v>60</v>
      </c>
    </row>
    <row r="14" spans="1:13" ht="12.75">
      <c r="A14" t="s">
        <v>46</v>
      </c>
      <c r="C14" s="31" t="s">
        <v>4</v>
      </c>
      <c r="E14" s="33" t="s">
        <v>61</v>
      </c>
      <c r="J14" s="32">
        <f>0</f>
      </c>
      <c s="32">
        <f>0</f>
      </c>
      <c s="32">
        <f>0+L15+L19+L23+L27+L31+L35+L39+L43+L47+L51</f>
      </c>
      <c s="32">
        <f>0+M15+M19+M23+M27+M31+M35+M39+M43+M47+M51</f>
      </c>
    </row>
    <row r="15" spans="1:16" ht="12.75">
      <c r="A15" t="s">
        <v>49</v>
      </c>
      <c s="34" t="s">
        <v>4</v>
      </c>
      <c s="34" t="s">
        <v>62</v>
      </c>
      <c s="35" t="s">
        <v>5</v>
      </c>
      <c s="6" t="s">
        <v>63</v>
      </c>
      <c s="36" t="s">
        <v>64</v>
      </c>
      <c s="37">
        <v>1044.855</v>
      </c>
      <c s="36">
        <v>0</v>
      </c>
      <c s="36">
        <f>ROUND(G15*H15,6)</f>
      </c>
      <c r="L15" s="38">
        <v>0</v>
      </c>
      <c s="32">
        <f>ROUND(ROUND(L15,2)*ROUND(G15,3),2)</f>
      </c>
      <c s="36" t="s">
        <v>55</v>
      </c>
      <c>
        <f>(M15*21)/100</f>
      </c>
      <c t="s">
        <v>27</v>
      </c>
    </row>
    <row r="16" spans="1:5" ht="12.75">
      <c r="A16" s="35" t="s">
        <v>56</v>
      </c>
      <c r="E16" s="39" t="s">
        <v>65</v>
      </c>
    </row>
    <row r="17" spans="1:5" ht="25.5">
      <c r="A17" s="35" t="s">
        <v>57</v>
      </c>
      <c r="E17" s="40" t="s">
        <v>66</v>
      </c>
    </row>
    <row r="18" spans="1:5" ht="369.75">
      <c r="A18" t="s">
        <v>59</v>
      </c>
      <c r="E18" s="39" t="s">
        <v>67</v>
      </c>
    </row>
    <row r="19" spans="1:16" ht="12.75">
      <c r="A19" t="s">
        <v>49</v>
      </c>
      <c s="34" t="s">
        <v>27</v>
      </c>
      <c s="34" t="s">
        <v>68</v>
      </c>
      <c s="35" t="s">
        <v>5</v>
      </c>
      <c s="6" t="s">
        <v>69</v>
      </c>
      <c s="36" t="s">
        <v>64</v>
      </c>
      <c s="37">
        <v>232.19</v>
      </c>
      <c s="36">
        <v>0</v>
      </c>
      <c s="36">
        <f>ROUND(G19*H19,6)</f>
      </c>
      <c r="L19" s="38">
        <v>0</v>
      </c>
      <c s="32">
        <f>ROUND(ROUND(L19,2)*ROUND(G19,3),2)</f>
      </c>
      <c s="36" t="s">
        <v>55</v>
      </c>
      <c>
        <f>(M19*21)/100</f>
      </c>
      <c t="s">
        <v>27</v>
      </c>
    </row>
    <row r="20" spans="1:5" ht="12.75">
      <c r="A20" s="35" t="s">
        <v>56</v>
      </c>
      <c r="E20" s="39" t="s">
        <v>5</v>
      </c>
    </row>
    <row r="21" spans="1:5" ht="12.75">
      <c r="A21" s="35" t="s">
        <v>57</v>
      </c>
      <c r="E21" s="40" t="s">
        <v>5</v>
      </c>
    </row>
    <row r="22" spans="1:5" ht="369.75">
      <c r="A22" t="s">
        <v>59</v>
      </c>
      <c r="E22" s="39" t="s">
        <v>67</v>
      </c>
    </row>
    <row r="23" spans="1:16" ht="12.75">
      <c r="A23" t="s">
        <v>49</v>
      </c>
      <c s="34" t="s">
        <v>26</v>
      </c>
      <c s="34" t="s">
        <v>70</v>
      </c>
      <c s="35" t="s">
        <v>5</v>
      </c>
      <c s="6" t="s">
        <v>71</v>
      </c>
      <c s="36" t="s">
        <v>64</v>
      </c>
      <c s="37">
        <v>128</v>
      </c>
      <c s="36">
        <v>0</v>
      </c>
      <c s="36">
        <f>ROUND(G23*H23,6)</f>
      </c>
      <c r="L23" s="38">
        <v>0</v>
      </c>
      <c s="32">
        <f>ROUND(ROUND(L23,2)*ROUND(G23,3),2)</f>
      </c>
      <c s="36" t="s">
        <v>55</v>
      </c>
      <c>
        <f>(M23*21)/100</f>
      </c>
      <c t="s">
        <v>27</v>
      </c>
    </row>
    <row r="24" spans="1:5" ht="12.75">
      <c r="A24" s="35" t="s">
        <v>56</v>
      </c>
      <c r="E24" s="39" t="s">
        <v>5</v>
      </c>
    </row>
    <row r="25" spans="1:5" ht="12.75">
      <c r="A25" s="35" t="s">
        <v>57</v>
      </c>
      <c r="E25" s="40" t="s">
        <v>5</v>
      </c>
    </row>
    <row r="26" spans="1:5" ht="369.75">
      <c r="A26" t="s">
        <v>59</v>
      </c>
      <c r="E26" s="39" t="s">
        <v>67</v>
      </c>
    </row>
    <row r="27" spans="1:16" ht="12.75">
      <c r="A27" t="s">
        <v>49</v>
      </c>
      <c s="34" t="s">
        <v>72</v>
      </c>
      <c s="34" t="s">
        <v>73</v>
      </c>
      <c s="35" t="s">
        <v>5</v>
      </c>
      <c s="6" t="s">
        <v>74</v>
      </c>
      <c s="36" t="s">
        <v>75</v>
      </c>
      <c s="37">
        <v>112</v>
      </c>
      <c s="36">
        <v>0</v>
      </c>
      <c s="36">
        <f>ROUND(G27*H27,6)</f>
      </c>
      <c r="L27" s="38">
        <v>0</v>
      </c>
      <c s="32">
        <f>ROUND(ROUND(L27,2)*ROUND(G27,3),2)</f>
      </c>
      <c s="36" t="s">
        <v>55</v>
      </c>
      <c>
        <f>(M27*21)/100</f>
      </c>
      <c t="s">
        <v>27</v>
      </c>
    </row>
    <row r="28" spans="1:5" ht="12.75">
      <c r="A28" s="35" t="s">
        <v>56</v>
      </c>
      <c r="E28" s="39" t="s">
        <v>5</v>
      </c>
    </row>
    <row r="29" spans="1:5" ht="12.75">
      <c r="A29" s="35" t="s">
        <v>57</v>
      </c>
      <c r="E29" s="40" t="s">
        <v>5</v>
      </c>
    </row>
    <row r="30" spans="1:5" ht="38.25">
      <c r="A30" t="s">
        <v>59</v>
      </c>
      <c r="E30" s="39" t="s">
        <v>76</v>
      </c>
    </row>
    <row r="31" spans="1:16" ht="12.75">
      <c r="A31" t="s">
        <v>49</v>
      </c>
      <c s="34" t="s">
        <v>77</v>
      </c>
      <c s="34" t="s">
        <v>78</v>
      </c>
      <c s="35" t="s">
        <v>5</v>
      </c>
      <c s="6" t="s">
        <v>79</v>
      </c>
      <c s="36" t="s">
        <v>64</v>
      </c>
      <c s="37">
        <v>916.265</v>
      </c>
      <c s="36">
        <v>0</v>
      </c>
      <c s="36">
        <f>ROUND(G31*H31,6)</f>
      </c>
      <c r="L31" s="38">
        <v>0</v>
      </c>
      <c s="32">
        <f>ROUND(ROUND(L31,2)*ROUND(G31,3),2)</f>
      </c>
      <c s="36" t="s">
        <v>55</v>
      </c>
      <c>
        <f>(M31*21)/100</f>
      </c>
      <c t="s">
        <v>27</v>
      </c>
    </row>
    <row r="32" spans="1:5" ht="12.75">
      <c r="A32" s="35" t="s">
        <v>56</v>
      </c>
      <c r="E32" s="39" t="s">
        <v>5</v>
      </c>
    </row>
    <row r="33" spans="1:5" ht="25.5">
      <c r="A33" s="35" t="s">
        <v>57</v>
      </c>
      <c r="E33" s="40" t="s">
        <v>80</v>
      </c>
    </row>
    <row r="34" spans="1:5" ht="242.25">
      <c r="A34" t="s">
        <v>59</v>
      </c>
      <c r="E34" s="39" t="s">
        <v>81</v>
      </c>
    </row>
    <row r="35" spans="1:16" ht="12.75">
      <c r="A35" t="s">
        <v>49</v>
      </c>
      <c s="34" t="s">
        <v>82</v>
      </c>
      <c s="34" t="s">
        <v>83</v>
      </c>
      <c s="35" t="s">
        <v>5</v>
      </c>
      <c s="6" t="s">
        <v>84</v>
      </c>
      <c s="36" t="s">
        <v>85</v>
      </c>
      <c s="37">
        <v>1112.16</v>
      </c>
      <c s="36">
        <v>0</v>
      </c>
      <c s="36">
        <f>ROUND(G35*H35,6)</f>
      </c>
      <c r="L35" s="38">
        <v>0</v>
      </c>
      <c s="32">
        <f>ROUND(ROUND(L35,2)*ROUND(G35,3),2)</f>
      </c>
      <c s="36" t="s">
        <v>55</v>
      </c>
      <c>
        <f>(M35*21)/100</f>
      </c>
      <c t="s">
        <v>27</v>
      </c>
    </row>
    <row r="36" spans="1:5" ht="12.75">
      <c r="A36" s="35" t="s">
        <v>56</v>
      </c>
      <c r="E36" s="39" t="s">
        <v>5</v>
      </c>
    </row>
    <row r="37" spans="1:5" ht="12.75">
      <c r="A37" s="35" t="s">
        <v>57</v>
      </c>
      <c r="E37" s="40" t="s">
        <v>5</v>
      </c>
    </row>
    <row r="38" spans="1:5" ht="12.75">
      <c r="A38" t="s">
        <v>59</v>
      </c>
      <c r="E38" s="39" t="s">
        <v>86</v>
      </c>
    </row>
    <row r="39" spans="1:16" ht="12.75">
      <c r="A39" t="s">
        <v>49</v>
      </c>
      <c s="34" t="s">
        <v>87</v>
      </c>
      <c s="34" t="s">
        <v>88</v>
      </c>
      <c s="35" t="s">
        <v>5</v>
      </c>
      <c s="6" t="s">
        <v>89</v>
      </c>
      <c s="36" t="s">
        <v>90</v>
      </c>
      <c s="37">
        <v>3</v>
      </c>
      <c s="36">
        <v>0</v>
      </c>
      <c s="36">
        <f>ROUND(G39*H39,6)</f>
      </c>
      <c r="L39" s="38">
        <v>0</v>
      </c>
      <c s="32">
        <f>ROUND(ROUND(L39,2)*ROUND(G39,3),2)</f>
      </c>
      <c s="36" t="s">
        <v>91</v>
      </c>
      <c>
        <f>(M39*21)/100</f>
      </c>
      <c t="s">
        <v>27</v>
      </c>
    </row>
    <row r="40" spans="1:5" ht="12.75">
      <c r="A40" s="35" t="s">
        <v>56</v>
      </c>
      <c r="E40" s="39" t="s">
        <v>5</v>
      </c>
    </row>
    <row r="41" spans="1:5" ht="12.75">
      <c r="A41" s="35" t="s">
        <v>57</v>
      </c>
      <c r="E41" s="40" t="s">
        <v>5</v>
      </c>
    </row>
    <row r="42" spans="1:5" ht="409.5">
      <c r="A42" t="s">
        <v>59</v>
      </c>
      <c r="E42" s="39" t="s">
        <v>92</v>
      </c>
    </row>
    <row r="43" spans="1:16" ht="12.75">
      <c r="A43" t="s">
        <v>49</v>
      </c>
      <c s="34" t="s">
        <v>93</v>
      </c>
      <c s="34" t="s">
        <v>94</v>
      </c>
      <c s="35" t="s">
        <v>5</v>
      </c>
      <c s="6" t="s">
        <v>95</v>
      </c>
      <c s="36" t="s">
        <v>64</v>
      </c>
      <c s="37">
        <v>88</v>
      </c>
      <c s="36">
        <v>0</v>
      </c>
      <c s="36">
        <f>ROUND(G43*H43,6)</f>
      </c>
      <c r="L43" s="38">
        <v>0</v>
      </c>
      <c s="32">
        <f>ROUND(ROUND(L43,2)*ROUND(G43,3),2)</f>
      </c>
      <c s="36" t="s">
        <v>55</v>
      </c>
      <c>
        <f>(M43*21)/100</f>
      </c>
      <c t="s">
        <v>27</v>
      </c>
    </row>
    <row r="44" spans="1:5" ht="12.75">
      <c r="A44" s="35" t="s">
        <v>56</v>
      </c>
      <c r="E44" s="39" t="s">
        <v>5</v>
      </c>
    </row>
    <row r="45" spans="1:5" ht="25.5">
      <c r="A45" s="35" t="s">
        <v>57</v>
      </c>
      <c r="E45" s="40" t="s">
        <v>96</v>
      </c>
    </row>
    <row r="46" spans="1:5" ht="318.75">
      <c r="A46" t="s">
        <v>59</v>
      </c>
      <c r="E46" s="39" t="s">
        <v>97</v>
      </c>
    </row>
    <row r="47" spans="1:16" ht="12.75">
      <c r="A47" t="s">
        <v>49</v>
      </c>
      <c s="34" t="s">
        <v>98</v>
      </c>
      <c s="34" t="s">
        <v>99</v>
      </c>
      <c s="35" t="s">
        <v>5</v>
      </c>
      <c s="6" t="s">
        <v>100</v>
      </c>
      <c s="36" t="s">
        <v>64</v>
      </c>
      <c s="37">
        <v>50.5</v>
      </c>
      <c s="36">
        <v>0</v>
      </c>
      <c s="36">
        <f>ROUND(G47*H47,6)</f>
      </c>
      <c r="L47" s="38">
        <v>0</v>
      </c>
      <c s="32">
        <f>ROUND(ROUND(L47,2)*ROUND(G47,3),2)</f>
      </c>
      <c s="36" t="s">
        <v>55</v>
      </c>
      <c>
        <f>(M47*21)/100</f>
      </c>
      <c t="s">
        <v>27</v>
      </c>
    </row>
    <row r="48" spans="1:5" ht="12.75">
      <c r="A48" s="35" t="s">
        <v>56</v>
      </c>
      <c r="E48" s="39" t="s">
        <v>5</v>
      </c>
    </row>
    <row r="49" spans="1:5" ht="25.5">
      <c r="A49" s="35" t="s">
        <v>57</v>
      </c>
      <c r="E49" s="40" t="s">
        <v>101</v>
      </c>
    </row>
    <row r="50" spans="1:5" ht="318.75">
      <c r="A50" t="s">
        <v>59</v>
      </c>
      <c r="E50" s="39" t="s">
        <v>97</v>
      </c>
    </row>
    <row r="51" spans="1:16" ht="12.75">
      <c r="A51" t="s">
        <v>49</v>
      </c>
      <c s="34" t="s">
        <v>102</v>
      </c>
      <c s="34" t="s">
        <v>103</v>
      </c>
      <c s="35" t="s">
        <v>5</v>
      </c>
      <c s="6" t="s">
        <v>104</v>
      </c>
      <c s="36" t="s">
        <v>85</v>
      </c>
      <c s="37">
        <v>84</v>
      </c>
      <c s="36">
        <v>0</v>
      </c>
      <c s="36">
        <f>ROUND(G51*H51,6)</f>
      </c>
      <c r="L51" s="38">
        <v>0</v>
      </c>
      <c s="32">
        <f>ROUND(ROUND(L51,2)*ROUND(G51,3),2)</f>
      </c>
      <c s="36" t="s">
        <v>55</v>
      </c>
      <c>
        <f>(M51*21)/100</f>
      </c>
      <c t="s">
        <v>27</v>
      </c>
    </row>
    <row r="52" spans="1:5" ht="12.75">
      <c r="A52" s="35" t="s">
        <v>56</v>
      </c>
      <c r="E52" s="39" t="s">
        <v>5</v>
      </c>
    </row>
    <row r="53" spans="1:5" ht="25.5">
      <c r="A53" s="35" t="s">
        <v>57</v>
      </c>
      <c r="E53" s="40" t="s">
        <v>105</v>
      </c>
    </row>
    <row r="54" spans="1:5" ht="102">
      <c r="A54" t="s">
        <v>59</v>
      </c>
      <c r="E54" s="39" t="s">
        <v>106</v>
      </c>
    </row>
    <row r="55" spans="1:13" ht="12.75">
      <c r="A55" t="s">
        <v>46</v>
      </c>
      <c r="C55" s="31" t="s">
        <v>27</v>
      </c>
      <c r="E55" s="33" t="s">
        <v>107</v>
      </c>
      <c r="J55" s="32">
        <f>0</f>
      </c>
      <c s="32">
        <f>0</f>
      </c>
      <c s="32">
        <f>0+L56+L60+L64+L68+L72+L76+L80+L84+L88+L92+L96+L100+L104+L108+L112+L116+L120+L124+L128+L132+L136+L140</f>
      </c>
      <c s="32">
        <f>0+M56+M60+M64+M68+M72+M76+M80+M84+M88+M92+M96+M100+M104+M108+M112+M116+M120+M124+M128+M132+M136+M140</f>
      </c>
    </row>
    <row r="56" spans="1:16" ht="12.75">
      <c r="A56" t="s">
        <v>49</v>
      </c>
      <c s="34" t="s">
        <v>108</v>
      </c>
      <c s="34" t="s">
        <v>109</v>
      </c>
      <c s="35" t="s">
        <v>5</v>
      </c>
      <c s="6" t="s">
        <v>110</v>
      </c>
      <c s="36" t="s">
        <v>75</v>
      </c>
      <c s="37">
        <v>64</v>
      </c>
      <c s="36">
        <v>0</v>
      </c>
      <c s="36">
        <f>ROUND(G56*H56,6)</f>
      </c>
      <c r="L56" s="38">
        <v>0</v>
      </c>
      <c s="32">
        <f>ROUND(ROUND(L56,2)*ROUND(G56,3),2)</f>
      </c>
      <c s="36" t="s">
        <v>55</v>
      </c>
      <c>
        <f>(M56*21)/100</f>
      </c>
      <c t="s">
        <v>27</v>
      </c>
    </row>
    <row r="57" spans="1:5" ht="12.75">
      <c r="A57" s="35" t="s">
        <v>56</v>
      </c>
      <c r="E57" s="39" t="s">
        <v>5</v>
      </c>
    </row>
    <row r="58" spans="1:5" ht="12.75">
      <c r="A58" s="35" t="s">
        <v>57</v>
      </c>
      <c r="E58" s="40" t="s">
        <v>5</v>
      </c>
    </row>
    <row r="59" spans="1:5" ht="38.25">
      <c r="A59" t="s">
        <v>59</v>
      </c>
      <c r="E59" s="39" t="s">
        <v>111</v>
      </c>
    </row>
    <row r="60" spans="1:16" ht="25.5">
      <c r="A60" t="s">
        <v>49</v>
      </c>
      <c s="34" t="s">
        <v>112</v>
      </c>
      <c s="34" t="s">
        <v>113</v>
      </c>
      <c s="35" t="s">
        <v>5</v>
      </c>
      <c s="6" t="s">
        <v>114</v>
      </c>
      <c s="36" t="s">
        <v>90</v>
      </c>
      <c s="37">
        <v>3390</v>
      </c>
      <c s="36">
        <v>0</v>
      </c>
      <c s="36">
        <f>ROUND(G60*H60,6)</f>
      </c>
      <c r="L60" s="38">
        <v>0</v>
      </c>
      <c s="32">
        <f>ROUND(ROUND(L60,2)*ROUND(G60,3),2)</f>
      </c>
      <c s="36" t="s">
        <v>55</v>
      </c>
      <c>
        <f>(M60*21)/100</f>
      </c>
      <c t="s">
        <v>27</v>
      </c>
    </row>
    <row r="61" spans="1:5" ht="12.75">
      <c r="A61" s="35" t="s">
        <v>56</v>
      </c>
      <c r="E61" s="39" t="s">
        <v>5</v>
      </c>
    </row>
    <row r="62" spans="1:5" ht="12.75">
      <c r="A62" s="35" t="s">
        <v>57</v>
      </c>
      <c r="E62" s="40" t="s">
        <v>5</v>
      </c>
    </row>
    <row r="63" spans="1:5" ht="76.5">
      <c r="A63" t="s">
        <v>59</v>
      </c>
      <c r="E63" s="39" t="s">
        <v>115</v>
      </c>
    </row>
    <row r="64" spans="1:16" ht="12.75">
      <c r="A64" t="s">
        <v>49</v>
      </c>
      <c s="34" t="s">
        <v>116</v>
      </c>
      <c s="34" t="s">
        <v>117</v>
      </c>
      <c s="35" t="s">
        <v>5</v>
      </c>
      <c s="6" t="s">
        <v>118</v>
      </c>
      <c s="36" t="s">
        <v>90</v>
      </c>
      <c s="37">
        <v>200</v>
      </c>
      <c s="36">
        <v>0</v>
      </c>
      <c s="36">
        <f>ROUND(G64*H64,6)</f>
      </c>
      <c r="L64" s="38">
        <v>0</v>
      </c>
      <c s="32">
        <f>ROUND(ROUND(L64,2)*ROUND(G64,3),2)</f>
      </c>
      <c s="36" t="s">
        <v>55</v>
      </c>
      <c>
        <f>(M64*21)/100</f>
      </c>
      <c t="s">
        <v>27</v>
      </c>
    </row>
    <row r="65" spans="1:5" ht="12.75">
      <c r="A65" s="35" t="s">
        <v>56</v>
      </c>
      <c r="E65" s="39" t="s">
        <v>5</v>
      </c>
    </row>
    <row r="66" spans="1:5" ht="12.75">
      <c r="A66" s="35" t="s">
        <v>57</v>
      </c>
      <c r="E66" s="40" t="s">
        <v>5</v>
      </c>
    </row>
    <row r="67" spans="1:5" ht="114.75">
      <c r="A67" t="s">
        <v>59</v>
      </c>
      <c r="E67" s="39" t="s">
        <v>119</v>
      </c>
    </row>
    <row r="68" spans="1:16" ht="12.75">
      <c r="A68" t="s">
        <v>49</v>
      </c>
      <c s="34" t="s">
        <v>120</v>
      </c>
      <c s="34" t="s">
        <v>121</v>
      </c>
      <c s="35" t="s">
        <v>5</v>
      </c>
      <c s="6" t="s">
        <v>122</v>
      </c>
      <c s="36" t="s">
        <v>90</v>
      </c>
      <c s="37">
        <v>100</v>
      </c>
      <c s="36">
        <v>0</v>
      </c>
      <c s="36">
        <f>ROUND(G68*H68,6)</f>
      </c>
      <c r="L68" s="38">
        <v>0</v>
      </c>
      <c s="32">
        <f>ROUND(ROUND(L68,2)*ROUND(G68,3),2)</f>
      </c>
      <c s="36" t="s">
        <v>55</v>
      </c>
      <c>
        <f>(M68*21)/100</f>
      </c>
      <c t="s">
        <v>27</v>
      </c>
    </row>
    <row r="69" spans="1:5" ht="12.75">
      <c r="A69" s="35" t="s">
        <v>56</v>
      </c>
      <c r="E69" s="39" t="s">
        <v>5</v>
      </c>
    </row>
    <row r="70" spans="1:5" ht="12.75">
      <c r="A70" s="35" t="s">
        <v>57</v>
      </c>
      <c r="E70" s="40" t="s">
        <v>5</v>
      </c>
    </row>
    <row r="71" spans="1:5" ht="102">
      <c r="A71" t="s">
        <v>59</v>
      </c>
      <c r="E71" s="39" t="s">
        <v>123</v>
      </c>
    </row>
    <row r="72" spans="1:16" ht="12.75">
      <c r="A72" t="s">
        <v>49</v>
      </c>
      <c s="34" t="s">
        <v>124</v>
      </c>
      <c s="34" t="s">
        <v>125</v>
      </c>
      <c s="35" t="s">
        <v>5</v>
      </c>
      <c s="6" t="s">
        <v>126</v>
      </c>
      <c s="36" t="s">
        <v>75</v>
      </c>
      <c s="37">
        <v>1060</v>
      </c>
      <c s="36">
        <v>0</v>
      </c>
      <c s="36">
        <f>ROUND(G72*H72,6)</f>
      </c>
      <c r="L72" s="38">
        <v>0</v>
      </c>
      <c s="32">
        <f>ROUND(ROUND(L72,2)*ROUND(G72,3),2)</f>
      </c>
      <c s="36" t="s">
        <v>55</v>
      </c>
      <c>
        <f>(M72*21)/100</f>
      </c>
      <c t="s">
        <v>27</v>
      </c>
    </row>
    <row r="73" spans="1:5" ht="12.75">
      <c r="A73" s="35" t="s">
        <v>56</v>
      </c>
      <c r="E73" s="39" t="s">
        <v>5</v>
      </c>
    </row>
    <row r="74" spans="1:5" ht="12.75">
      <c r="A74" s="35" t="s">
        <v>57</v>
      </c>
      <c r="E74" s="40" t="s">
        <v>5</v>
      </c>
    </row>
    <row r="75" spans="1:5" ht="102">
      <c r="A75" t="s">
        <v>59</v>
      </c>
      <c r="E75" s="39" t="s">
        <v>127</v>
      </c>
    </row>
    <row r="76" spans="1:16" ht="12.75">
      <c r="A76" t="s">
        <v>49</v>
      </c>
      <c s="34" t="s">
        <v>128</v>
      </c>
      <c s="34" t="s">
        <v>129</v>
      </c>
      <c s="35" t="s">
        <v>5</v>
      </c>
      <c s="6" t="s">
        <v>130</v>
      </c>
      <c s="36" t="s">
        <v>75</v>
      </c>
      <c s="37">
        <v>400</v>
      </c>
      <c s="36">
        <v>0</v>
      </c>
      <c s="36">
        <f>ROUND(G76*H76,6)</f>
      </c>
      <c r="L76" s="38">
        <v>0</v>
      </c>
      <c s="32">
        <f>ROUND(ROUND(L76,2)*ROUND(G76,3),2)</f>
      </c>
      <c s="36" t="s">
        <v>55</v>
      </c>
      <c>
        <f>(M76*21)/100</f>
      </c>
      <c t="s">
        <v>27</v>
      </c>
    </row>
    <row r="77" spans="1:5" ht="12.75">
      <c r="A77" s="35" t="s">
        <v>56</v>
      </c>
      <c r="E77" s="39" t="s">
        <v>5</v>
      </c>
    </row>
    <row r="78" spans="1:5" ht="12.75">
      <c r="A78" s="35" t="s">
        <v>57</v>
      </c>
      <c r="E78" s="40" t="s">
        <v>5</v>
      </c>
    </row>
    <row r="79" spans="1:5" ht="102">
      <c r="A79" t="s">
        <v>59</v>
      </c>
      <c r="E79" s="39" t="s">
        <v>127</v>
      </c>
    </row>
    <row r="80" spans="1:16" ht="12.75">
      <c r="A80" t="s">
        <v>49</v>
      </c>
      <c s="34" t="s">
        <v>131</v>
      </c>
      <c s="34" t="s">
        <v>132</v>
      </c>
      <c s="35" t="s">
        <v>5</v>
      </c>
      <c s="6" t="s">
        <v>133</v>
      </c>
      <c s="36" t="s">
        <v>75</v>
      </c>
      <c s="37">
        <v>446</v>
      </c>
      <c s="36">
        <v>0</v>
      </c>
      <c s="36">
        <f>ROUND(G80*H80,6)</f>
      </c>
      <c r="L80" s="38">
        <v>0</v>
      </c>
      <c s="32">
        <f>ROUND(ROUND(L80,2)*ROUND(G80,3),2)</f>
      </c>
      <c s="36" t="s">
        <v>55</v>
      </c>
      <c>
        <f>(M80*21)/100</f>
      </c>
      <c t="s">
        <v>27</v>
      </c>
    </row>
    <row r="81" spans="1:5" ht="12.75">
      <c r="A81" s="35" t="s">
        <v>56</v>
      </c>
      <c r="E81" s="39" t="s">
        <v>5</v>
      </c>
    </row>
    <row r="82" spans="1:5" ht="12.75">
      <c r="A82" s="35" t="s">
        <v>57</v>
      </c>
      <c r="E82" s="40" t="s">
        <v>5</v>
      </c>
    </row>
    <row r="83" spans="1:5" ht="76.5">
      <c r="A83" t="s">
        <v>59</v>
      </c>
      <c r="E83" s="39" t="s">
        <v>134</v>
      </c>
    </row>
    <row r="84" spans="1:16" ht="12.75">
      <c r="A84" t="s">
        <v>49</v>
      </c>
      <c s="34" t="s">
        <v>135</v>
      </c>
      <c s="34" t="s">
        <v>136</v>
      </c>
      <c s="35" t="s">
        <v>5</v>
      </c>
      <c s="6" t="s">
        <v>137</v>
      </c>
      <c s="36" t="s">
        <v>75</v>
      </c>
      <c s="37">
        <v>3317</v>
      </c>
      <c s="36">
        <v>0</v>
      </c>
      <c s="36">
        <f>ROUND(G84*H84,6)</f>
      </c>
      <c r="L84" s="38">
        <v>0</v>
      </c>
      <c s="32">
        <f>ROUND(ROUND(L84,2)*ROUND(G84,3),2)</f>
      </c>
      <c s="36" t="s">
        <v>55</v>
      </c>
      <c>
        <f>(M84*21)/100</f>
      </c>
      <c t="s">
        <v>27</v>
      </c>
    </row>
    <row r="85" spans="1:5" ht="12.75">
      <c r="A85" s="35" t="s">
        <v>56</v>
      </c>
      <c r="E85" s="39" t="s">
        <v>5</v>
      </c>
    </row>
    <row r="86" spans="1:5" ht="12.75">
      <c r="A86" s="35" t="s">
        <v>57</v>
      </c>
      <c r="E86" s="40" t="s">
        <v>5</v>
      </c>
    </row>
    <row r="87" spans="1:5" ht="165.75">
      <c r="A87" t="s">
        <v>59</v>
      </c>
      <c r="E87" s="39" t="s">
        <v>138</v>
      </c>
    </row>
    <row r="88" spans="1:16" ht="25.5">
      <c r="A88" t="s">
        <v>49</v>
      </c>
      <c s="34" t="s">
        <v>139</v>
      </c>
      <c s="34" t="s">
        <v>140</v>
      </c>
      <c s="35" t="s">
        <v>5</v>
      </c>
      <c s="6" t="s">
        <v>141</v>
      </c>
      <c s="36" t="s">
        <v>75</v>
      </c>
      <c s="37">
        <v>1460</v>
      </c>
      <c s="36">
        <v>0</v>
      </c>
      <c s="36">
        <f>ROUND(G88*H88,6)</f>
      </c>
      <c r="L88" s="38">
        <v>0</v>
      </c>
      <c s="32">
        <f>ROUND(ROUND(L88,2)*ROUND(G88,3),2)</f>
      </c>
      <c s="36" t="s">
        <v>55</v>
      </c>
      <c>
        <f>(M88*21)/100</f>
      </c>
      <c t="s">
        <v>27</v>
      </c>
    </row>
    <row r="89" spans="1:5" ht="12.75">
      <c r="A89" s="35" t="s">
        <v>56</v>
      </c>
      <c r="E89" s="39" t="s">
        <v>5</v>
      </c>
    </row>
    <row r="90" spans="1:5" ht="12.75">
      <c r="A90" s="35" t="s">
        <v>57</v>
      </c>
      <c r="E90" s="40" t="s">
        <v>5</v>
      </c>
    </row>
    <row r="91" spans="1:5" ht="127.5">
      <c r="A91" t="s">
        <v>59</v>
      </c>
      <c r="E91" s="39" t="s">
        <v>142</v>
      </c>
    </row>
    <row r="92" spans="1:16" ht="25.5">
      <c r="A92" t="s">
        <v>49</v>
      </c>
      <c s="34" t="s">
        <v>143</v>
      </c>
      <c s="34" t="s">
        <v>144</v>
      </c>
      <c s="35" t="s">
        <v>5</v>
      </c>
      <c s="6" t="s">
        <v>145</v>
      </c>
      <c s="36" t="s">
        <v>90</v>
      </c>
      <c s="37">
        <v>20</v>
      </c>
      <c s="36">
        <v>0</v>
      </c>
      <c s="36">
        <f>ROUND(G92*H92,6)</f>
      </c>
      <c r="L92" s="38">
        <v>0</v>
      </c>
      <c s="32">
        <f>ROUND(ROUND(L92,2)*ROUND(G92,3),2)</f>
      </c>
      <c s="36" t="s">
        <v>55</v>
      </c>
      <c>
        <f>(M92*21)/100</f>
      </c>
      <c t="s">
        <v>27</v>
      </c>
    </row>
    <row r="93" spans="1:5" ht="12.75">
      <c r="A93" s="35" t="s">
        <v>56</v>
      </c>
      <c r="E93" s="39" t="s">
        <v>5</v>
      </c>
    </row>
    <row r="94" spans="1:5" ht="12.75">
      <c r="A94" s="35" t="s">
        <v>57</v>
      </c>
      <c r="E94" s="40" t="s">
        <v>5</v>
      </c>
    </row>
    <row r="95" spans="1:5" ht="63.75">
      <c r="A95" t="s">
        <v>59</v>
      </c>
      <c r="E95" s="39" t="s">
        <v>146</v>
      </c>
    </row>
    <row r="96" spans="1:16" ht="25.5">
      <c r="A96" t="s">
        <v>49</v>
      </c>
      <c s="34" t="s">
        <v>147</v>
      </c>
      <c s="34" t="s">
        <v>148</v>
      </c>
      <c s="35" t="s">
        <v>5</v>
      </c>
      <c s="6" t="s">
        <v>149</v>
      </c>
      <c s="36" t="s">
        <v>90</v>
      </c>
      <c s="37">
        <v>72</v>
      </c>
      <c s="36">
        <v>0</v>
      </c>
      <c s="36">
        <f>ROUND(G96*H96,6)</f>
      </c>
      <c r="L96" s="38">
        <v>0</v>
      </c>
      <c s="32">
        <f>ROUND(ROUND(L96,2)*ROUND(G96,3),2)</f>
      </c>
      <c s="36" t="s">
        <v>55</v>
      </c>
      <c>
        <f>(M96*21)/100</f>
      </c>
      <c t="s">
        <v>27</v>
      </c>
    </row>
    <row r="97" spans="1:5" ht="12.75">
      <c r="A97" s="35" t="s">
        <v>56</v>
      </c>
      <c r="E97" s="39" t="s">
        <v>5</v>
      </c>
    </row>
    <row r="98" spans="1:5" ht="12.75">
      <c r="A98" s="35" t="s">
        <v>57</v>
      </c>
      <c r="E98" s="40" t="s">
        <v>5</v>
      </c>
    </row>
    <row r="99" spans="1:5" ht="63.75">
      <c r="A99" t="s">
        <v>59</v>
      </c>
      <c r="E99" s="39" t="s">
        <v>150</v>
      </c>
    </row>
    <row r="100" spans="1:16" ht="12.75">
      <c r="A100" t="s">
        <v>49</v>
      </c>
      <c s="34" t="s">
        <v>151</v>
      </c>
      <c s="34" t="s">
        <v>152</v>
      </c>
      <c s="35" t="s">
        <v>5</v>
      </c>
      <c s="6" t="s">
        <v>153</v>
      </c>
      <c s="36" t="s">
        <v>90</v>
      </c>
      <c s="37">
        <v>20</v>
      </c>
      <c s="36">
        <v>0</v>
      </c>
      <c s="36">
        <f>ROUND(G100*H100,6)</f>
      </c>
      <c r="L100" s="38">
        <v>0</v>
      </c>
      <c s="32">
        <f>ROUND(ROUND(L100,2)*ROUND(G100,3),2)</f>
      </c>
      <c s="36" t="s">
        <v>55</v>
      </c>
      <c>
        <f>(M100*21)/100</f>
      </c>
      <c t="s">
        <v>27</v>
      </c>
    </row>
    <row r="101" spans="1:5" ht="12.75">
      <c r="A101" s="35" t="s">
        <v>56</v>
      </c>
      <c r="E101" s="39" t="s">
        <v>5</v>
      </c>
    </row>
    <row r="102" spans="1:5" ht="12.75">
      <c r="A102" s="35" t="s">
        <v>57</v>
      </c>
      <c r="E102" s="40" t="s">
        <v>5</v>
      </c>
    </row>
    <row r="103" spans="1:5" ht="102">
      <c r="A103" t="s">
        <v>59</v>
      </c>
      <c r="E103" s="39" t="s">
        <v>154</v>
      </c>
    </row>
    <row r="104" spans="1:16" ht="25.5">
      <c r="A104" t="s">
        <v>49</v>
      </c>
      <c s="34" t="s">
        <v>155</v>
      </c>
      <c s="34" t="s">
        <v>156</v>
      </c>
      <c s="35" t="s">
        <v>5</v>
      </c>
      <c s="6" t="s">
        <v>157</v>
      </c>
      <c s="36" t="s">
        <v>90</v>
      </c>
      <c s="37">
        <v>20</v>
      </c>
      <c s="36">
        <v>0</v>
      </c>
      <c s="36">
        <f>ROUND(G104*H104,6)</f>
      </c>
      <c r="L104" s="38">
        <v>0</v>
      </c>
      <c s="32">
        <f>ROUND(ROUND(L104,2)*ROUND(G104,3),2)</f>
      </c>
      <c s="36" t="s">
        <v>55</v>
      </c>
      <c>
        <f>(M104*21)/100</f>
      </c>
      <c t="s">
        <v>27</v>
      </c>
    </row>
    <row r="105" spans="1:5" ht="12.75">
      <c r="A105" s="35" t="s">
        <v>56</v>
      </c>
      <c r="E105" s="39" t="s">
        <v>5</v>
      </c>
    </row>
    <row r="106" spans="1:5" ht="12.75">
      <c r="A106" s="35" t="s">
        <v>57</v>
      </c>
      <c r="E106" s="40" t="s">
        <v>5</v>
      </c>
    </row>
    <row r="107" spans="1:5" ht="102">
      <c r="A107" t="s">
        <v>59</v>
      </c>
      <c r="E107" s="39" t="s">
        <v>127</v>
      </c>
    </row>
    <row r="108" spans="1:16" ht="12.75">
      <c r="A108" t="s">
        <v>49</v>
      </c>
      <c s="34" t="s">
        <v>158</v>
      </c>
      <c s="34" t="s">
        <v>159</v>
      </c>
      <c s="35" t="s">
        <v>5</v>
      </c>
      <c s="6" t="s">
        <v>160</v>
      </c>
      <c s="36" t="s">
        <v>161</v>
      </c>
      <c s="37">
        <v>21.884</v>
      </c>
      <c s="36">
        <v>0</v>
      </c>
      <c s="36">
        <f>ROUND(G108*H108,6)</f>
      </c>
      <c r="L108" s="38">
        <v>0</v>
      </c>
      <c s="32">
        <f>ROUND(ROUND(L108,2)*ROUND(G108,3),2)</f>
      </c>
      <c s="36" t="s">
        <v>55</v>
      </c>
      <c>
        <f>(M108*21)/100</f>
      </c>
      <c t="s">
        <v>27</v>
      </c>
    </row>
    <row r="109" spans="1:5" ht="12.75">
      <c r="A109" s="35" t="s">
        <v>56</v>
      </c>
      <c r="E109" s="39" t="s">
        <v>5</v>
      </c>
    </row>
    <row r="110" spans="1:5" ht="25.5">
      <c r="A110" s="35" t="s">
        <v>57</v>
      </c>
      <c r="E110" s="40" t="s">
        <v>162</v>
      </c>
    </row>
    <row r="111" spans="1:5" ht="76.5">
      <c r="A111" t="s">
        <v>59</v>
      </c>
      <c r="E111" s="39" t="s">
        <v>163</v>
      </c>
    </row>
    <row r="112" spans="1:16" ht="12.75">
      <c r="A112" t="s">
        <v>49</v>
      </c>
      <c s="34" t="s">
        <v>164</v>
      </c>
      <c s="34" t="s">
        <v>165</v>
      </c>
      <c s="35" t="s">
        <v>5</v>
      </c>
      <c s="6" t="s">
        <v>166</v>
      </c>
      <c s="36" t="s">
        <v>161</v>
      </c>
      <c s="37">
        <v>39.216</v>
      </c>
      <c s="36">
        <v>0</v>
      </c>
      <c s="36">
        <f>ROUND(G112*H112,6)</f>
      </c>
      <c r="L112" s="38">
        <v>0</v>
      </c>
      <c s="32">
        <f>ROUND(ROUND(L112,2)*ROUND(G112,3),2)</f>
      </c>
      <c s="36" t="s">
        <v>55</v>
      </c>
      <c>
        <f>(M112*21)/100</f>
      </c>
      <c t="s">
        <v>27</v>
      </c>
    </row>
    <row r="113" spans="1:5" ht="12.75">
      <c r="A113" s="35" t="s">
        <v>56</v>
      </c>
      <c r="E113" s="39" t="s">
        <v>5</v>
      </c>
    </row>
    <row r="114" spans="1:5" ht="25.5">
      <c r="A114" s="35" t="s">
        <v>57</v>
      </c>
      <c r="E114" s="40" t="s">
        <v>167</v>
      </c>
    </row>
    <row r="115" spans="1:5" ht="76.5">
      <c r="A115" t="s">
        <v>59</v>
      </c>
      <c r="E115" s="39" t="s">
        <v>163</v>
      </c>
    </row>
    <row r="116" spans="1:16" ht="12.75">
      <c r="A116" t="s">
        <v>49</v>
      </c>
      <c s="34" t="s">
        <v>168</v>
      </c>
      <c s="34" t="s">
        <v>169</v>
      </c>
      <c s="35" t="s">
        <v>5</v>
      </c>
      <c s="6" t="s">
        <v>170</v>
      </c>
      <c s="36" t="s">
        <v>171</v>
      </c>
      <c s="37">
        <v>21.884</v>
      </c>
      <c s="36">
        <v>0</v>
      </c>
      <c s="36">
        <f>ROUND(G116*H116,6)</f>
      </c>
      <c r="L116" s="38">
        <v>0</v>
      </c>
      <c s="32">
        <f>ROUND(ROUND(L116,2)*ROUND(G116,3),2)</f>
      </c>
      <c s="36" t="s">
        <v>55</v>
      </c>
      <c>
        <f>(M116*21)/100</f>
      </c>
      <c t="s">
        <v>27</v>
      </c>
    </row>
    <row r="117" spans="1:5" ht="12.75">
      <c r="A117" s="35" t="s">
        <v>56</v>
      </c>
      <c r="E117" s="39" t="s">
        <v>5</v>
      </c>
    </row>
    <row r="118" spans="1:5" ht="25.5">
      <c r="A118" s="35" t="s">
        <v>57</v>
      </c>
      <c r="E118" s="40" t="s">
        <v>162</v>
      </c>
    </row>
    <row r="119" spans="1:5" ht="267.75">
      <c r="A119" t="s">
        <v>59</v>
      </c>
      <c r="E119" s="39" t="s">
        <v>172</v>
      </c>
    </row>
    <row r="120" spans="1:16" ht="12.75">
      <c r="A120" t="s">
        <v>49</v>
      </c>
      <c s="34" t="s">
        <v>173</v>
      </c>
      <c s="34" t="s">
        <v>174</v>
      </c>
      <c s="35" t="s">
        <v>5</v>
      </c>
      <c s="6" t="s">
        <v>175</v>
      </c>
      <c s="36" t="s">
        <v>171</v>
      </c>
      <c s="37">
        <v>39.216</v>
      </c>
      <c s="36">
        <v>0</v>
      </c>
      <c s="36">
        <f>ROUND(G120*H120,6)</f>
      </c>
      <c r="L120" s="38">
        <v>0</v>
      </c>
      <c s="32">
        <f>ROUND(ROUND(L120,2)*ROUND(G120,3),2)</f>
      </c>
      <c s="36" t="s">
        <v>55</v>
      </c>
      <c>
        <f>(M120*21)/100</f>
      </c>
      <c t="s">
        <v>27</v>
      </c>
    </row>
    <row r="121" spans="1:5" ht="12.75">
      <c r="A121" s="35" t="s">
        <v>56</v>
      </c>
      <c r="E121" s="39" t="s">
        <v>5</v>
      </c>
    </row>
    <row r="122" spans="1:5" ht="25.5">
      <c r="A122" s="35" t="s">
        <v>57</v>
      </c>
      <c r="E122" s="40" t="s">
        <v>167</v>
      </c>
    </row>
    <row r="123" spans="1:5" ht="267.75">
      <c r="A123" t="s">
        <v>59</v>
      </c>
      <c r="E123" s="39" t="s">
        <v>172</v>
      </c>
    </row>
    <row r="124" spans="1:16" ht="25.5">
      <c r="A124" t="s">
        <v>49</v>
      </c>
      <c s="34" t="s">
        <v>176</v>
      </c>
      <c s="34" t="s">
        <v>177</v>
      </c>
      <c s="35" t="s">
        <v>5</v>
      </c>
      <c s="6" t="s">
        <v>178</v>
      </c>
      <c s="36" t="s">
        <v>90</v>
      </c>
      <c s="37">
        <v>98</v>
      </c>
      <c s="36">
        <v>0</v>
      </c>
      <c s="36">
        <f>ROUND(G124*H124,6)</f>
      </c>
      <c r="L124" s="38">
        <v>0</v>
      </c>
      <c s="32">
        <f>ROUND(ROUND(L124,2)*ROUND(G124,3),2)</f>
      </c>
      <c s="36" t="s">
        <v>55</v>
      </c>
      <c>
        <f>(M124*21)/100</f>
      </c>
      <c t="s">
        <v>27</v>
      </c>
    </row>
    <row r="125" spans="1:5" ht="12.75">
      <c r="A125" s="35" t="s">
        <v>56</v>
      </c>
      <c r="E125" s="39" t="s">
        <v>5</v>
      </c>
    </row>
    <row r="126" spans="1:5" ht="12.75">
      <c r="A126" s="35" t="s">
        <v>57</v>
      </c>
      <c r="E126" s="40" t="s">
        <v>5</v>
      </c>
    </row>
    <row r="127" spans="1:5" ht="140.25">
      <c r="A127" t="s">
        <v>59</v>
      </c>
      <c r="E127" s="39" t="s">
        <v>179</v>
      </c>
    </row>
    <row r="128" spans="1:16" ht="25.5">
      <c r="A128" t="s">
        <v>49</v>
      </c>
      <c s="34" t="s">
        <v>180</v>
      </c>
      <c s="34" t="s">
        <v>181</v>
      </c>
      <c s="35" t="s">
        <v>5</v>
      </c>
      <c s="6" t="s">
        <v>182</v>
      </c>
      <c s="36" t="s">
        <v>90</v>
      </c>
      <c s="37">
        <v>34</v>
      </c>
      <c s="36">
        <v>0</v>
      </c>
      <c s="36">
        <f>ROUND(G128*H128,6)</f>
      </c>
      <c r="L128" s="38">
        <v>0</v>
      </c>
      <c s="32">
        <f>ROUND(ROUND(L128,2)*ROUND(G128,3),2)</f>
      </c>
      <c s="36" t="s">
        <v>55</v>
      </c>
      <c>
        <f>(M128*21)/100</f>
      </c>
      <c t="s">
        <v>27</v>
      </c>
    </row>
    <row r="129" spans="1:5" ht="12.75">
      <c r="A129" s="35" t="s">
        <v>56</v>
      </c>
      <c r="E129" s="39" t="s">
        <v>5</v>
      </c>
    </row>
    <row r="130" spans="1:5" ht="12.75">
      <c r="A130" s="35" t="s">
        <v>57</v>
      </c>
      <c r="E130" s="40" t="s">
        <v>5</v>
      </c>
    </row>
    <row r="131" spans="1:5" ht="140.25">
      <c r="A131" t="s">
        <v>59</v>
      </c>
      <c r="E131" s="39" t="s">
        <v>179</v>
      </c>
    </row>
    <row r="132" spans="1:16" ht="12.75">
      <c r="A132" t="s">
        <v>49</v>
      </c>
      <c s="34" t="s">
        <v>183</v>
      </c>
      <c s="34" t="s">
        <v>184</v>
      </c>
      <c s="35" t="s">
        <v>5</v>
      </c>
      <c s="6" t="s">
        <v>185</v>
      </c>
      <c s="36" t="s">
        <v>90</v>
      </c>
      <c s="37">
        <v>132</v>
      </c>
      <c s="36">
        <v>0</v>
      </c>
      <c s="36">
        <f>ROUND(G132*H132,6)</f>
      </c>
      <c r="L132" s="38">
        <v>0</v>
      </c>
      <c s="32">
        <f>ROUND(ROUND(L132,2)*ROUND(G132,3),2)</f>
      </c>
      <c s="36" t="s">
        <v>55</v>
      </c>
      <c>
        <f>(M132*21)/100</f>
      </c>
      <c t="s">
        <v>27</v>
      </c>
    </row>
    <row r="133" spans="1:5" ht="12.75">
      <c r="A133" s="35" t="s">
        <v>56</v>
      </c>
      <c r="E133" s="39" t="s">
        <v>5</v>
      </c>
    </row>
    <row r="134" spans="1:5" ht="12.75">
      <c r="A134" s="35" t="s">
        <v>57</v>
      </c>
      <c r="E134" s="40" t="s">
        <v>5</v>
      </c>
    </row>
    <row r="135" spans="1:5" ht="178.5">
      <c r="A135" t="s">
        <v>59</v>
      </c>
      <c r="E135" s="39" t="s">
        <v>186</v>
      </c>
    </row>
    <row r="136" spans="1:16" ht="12.75">
      <c r="A136" t="s">
        <v>49</v>
      </c>
      <c s="34" t="s">
        <v>187</v>
      </c>
      <c s="34" t="s">
        <v>188</v>
      </c>
      <c s="35" t="s">
        <v>5</v>
      </c>
      <c s="6" t="s">
        <v>189</v>
      </c>
      <c s="36" t="s">
        <v>90</v>
      </c>
      <c s="37">
        <v>132</v>
      </c>
      <c s="36">
        <v>0</v>
      </c>
      <c s="36">
        <f>ROUND(G136*H136,6)</f>
      </c>
      <c r="L136" s="38">
        <v>0</v>
      </c>
      <c s="32">
        <f>ROUND(ROUND(L136,2)*ROUND(G136,3),2)</f>
      </c>
      <c s="36" t="s">
        <v>55</v>
      </c>
      <c>
        <f>(M136*21)/100</f>
      </c>
      <c t="s">
        <v>27</v>
      </c>
    </row>
    <row r="137" spans="1:5" ht="12.75">
      <c r="A137" s="35" t="s">
        <v>56</v>
      </c>
      <c r="E137" s="39" t="s">
        <v>5</v>
      </c>
    </row>
    <row r="138" spans="1:5" ht="12.75">
      <c r="A138" s="35" t="s">
        <v>57</v>
      </c>
      <c r="E138" s="40" t="s">
        <v>5</v>
      </c>
    </row>
    <row r="139" spans="1:5" ht="140.25">
      <c r="A139" t="s">
        <v>59</v>
      </c>
      <c r="E139" s="39" t="s">
        <v>190</v>
      </c>
    </row>
    <row r="140" spans="1:16" ht="25.5">
      <c r="A140" t="s">
        <v>49</v>
      </c>
      <c s="34" t="s">
        <v>191</v>
      </c>
      <c s="34" t="s">
        <v>192</v>
      </c>
      <c s="35" t="s">
        <v>5</v>
      </c>
      <c s="6" t="s">
        <v>193</v>
      </c>
      <c s="36" t="s">
        <v>90</v>
      </c>
      <c s="37">
        <v>2</v>
      </c>
      <c s="36">
        <v>0</v>
      </c>
      <c s="36">
        <f>ROUND(G140*H140,6)</f>
      </c>
      <c r="L140" s="38">
        <v>0</v>
      </c>
      <c s="32">
        <f>ROUND(ROUND(L140,2)*ROUND(G140,3),2)</f>
      </c>
      <c s="36" t="s">
        <v>55</v>
      </c>
      <c>
        <f>(M140*21)/100</f>
      </c>
      <c t="s">
        <v>27</v>
      </c>
    </row>
    <row r="141" spans="1:5" ht="12.75">
      <c r="A141" s="35" t="s">
        <v>56</v>
      </c>
      <c r="E141" s="39" t="s">
        <v>5</v>
      </c>
    </row>
    <row r="142" spans="1:5" ht="12.75">
      <c r="A142" s="35" t="s">
        <v>57</v>
      </c>
      <c r="E142" s="40" t="s">
        <v>5</v>
      </c>
    </row>
    <row r="143" spans="1:5" ht="267.75">
      <c r="A143" t="s">
        <v>59</v>
      </c>
      <c r="E143" s="39" t="s">
        <v>194</v>
      </c>
    </row>
    <row r="144" spans="1:13" ht="12.75">
      <c r="A144" t="s">
        <v>46</v>
      </c>
      <c r="C144" s="31" t="s">
        <v>26</v>
      </c>
      <c r="E144" s="33" t="s">
        <v>195</v>
      </c>
      <c r="J144" s="32">
        <f>0</f>
      </c>
      <c s="32">
        <f>0</f>
      </c>
      <c s="32">
        <f>0+L145+L149+L153+L157+L161+L165+L169+L173</f>
      </c>
      <c s="32">
        <f>0+M145+M149+M153+M157+M161+M165+M169+M173</f>
      </c>
    </row>
    <row r="145" spans="1:16" ht="12.75">
      <c r="A145" t="s">
        <v>49</v>
      </c>
      <c s="34" t="s">
        <v>196</v>
      </c>
      <c s="34" t="s">
        <v>197</v>
      </c>
      <c s="35" t="s">
        <v>5</v>
      </c>
      <c s="6" t="s">
        <v>198</v>
      </c>
      <c s="36" t="s">
        <v>75</v>
      </c>
      <c s="37">
        <v>100</v>
      </c>
      <c s="36">
        <v>0</v>
      </c>
      <c s="36">
        <f>ROUND(G145*H145,6)</f>
      </c>
      <c r="L145" s="38">
        <v>0</v>
      </c>
      <c s="32">
        <f>ROUND(ROUND(L145,2)*ROUND(G145,3),2)</f>
      </c>
      <c s="36" t="s">
        <v>55</v>
      </c>
      <c>
        <f>(M145*21)/100</f>
      </c>
      <c t="s">
        <v>27</v>
      </c>
    </row>
    <row r="146" spans="1:5" ht="12.75">
      <c r="A146" s="35" t="s">
        <v>56</v>
      </c>
      <c r="E146" s="39" t="s">
        <v>5</v>
      </c>
    </row>
    <row r="147" spans="1:5" ht="12.75">
      <c r="A147" s="35" t="s">
        <v>57</v>
      </c>
      <c r="E147" s="40" t="s">
        <v>5</v>
      </c>
    </row>
    <row r="148" spans="1:5" ht="127.5">
      <c r="A148" t="s">
        <v>59</v>
      </c>
      <c r="E148" s="39" t="s">
        <v>199</v>
      </c>
    </row>
    <row r="149" spans="1:16" ht="12.75">
      <c r="A149" t="s">
        <v>49</v>
      </c>
      <c s="34" t="s">
        <v>200</v>
      </c>
      <c s="34" t="s">
        <v>201</v>
      </c>
      <c s="35" t="s">
        <v>5</v>
      </c>
      <c s="6" t="s">
        <v>202</v>
      </c>
      <c s="36" t="s">
        <v>90</v>
      </c>
      <c s="37">
        <v>1</v>
      </c>
      <c s="36">
        <v>0</v>
      </c>
      <c s="36">
        <f>ROUND(G149*H149,6)</f>
      </c>
      <c r="L149" s="38">
        <v>0</v>
      </c>
      <c s="32">
        <f>ROUND(ROUND(L149,2)*ROUND(G149,3),2)</f>
      </c>
      <c s="36" t="s">
        <v>55</v>
      </c>
      <c>
        <f>(M149*21)/100</f>
      </c>
      <c t="s">
        <v>27</v>
      </c>
    </row>
    <row r="150" spans="1:5" ht="12.75">
      <c r="A150" s="35" t="s">
        <v>56</v>
      </c>
      <c r="E150" s="39" t="s">
        <v>5</v>
      </c>
    </row>
    <row r="151" spans="1:5" ht="12.75">
      <c r="A151" s="35" t="s">
        <v>57</v>
      </c>
      <c r="E151" s="40" t="s">
        <v>5</v>
      </c>
    </row>
    <row r="152" spans="1:5" ht="76.5">
      <c r="A152" t="s">
        <v>59</v>
      </c>
      <c r="E152" s="39" t="s">
        <v>203</v>
      </c>
    </row>
    <row r="153" spans="1:16" ht="12.75">
      <c r="A153" t="s">
        <v>49</v>
      </c>
      <c s="34" t="s">
        <v>204</v>
      </c>
      <c s="34" t="s">
        <v>205</v>
      </c>
      <c s="35" t="s">
        <v>5</v>
      </c>
      <c s="6" t="s">
        <v>206</v>
      </c>
      <c s="36" t="s">
        <v>90</v>
      </c>
      <c s="37">
        <v>1</v>
      </c>
      <c s="36">
        <v>0</v>
      </c>
      <c s="36">
        <f>ROUND(G153*H153,6)</f>
      </c>
      <c r="L153" s="38">
        <v>0</v>
      </c>
      <c s="32">
        <f>ROUND(ROUND(L153,2)*ROUND(G153,3),2)</f>
      </c>
      <c s="36" t="s">
        <v>55</v>
      </c>
      <c>
        <f>(M153*21)/100</f>
      </c>
      <c t="s">
        <v>27</v>
      </c>
    </row>
    <row r="154" spans="1:5" ht="12.75">
      <c r="A154" s="35" t="s">
        <v>56</v>
      </c>
      <c r="E154" s="39" t="s">
        <v>5</v>
      </c>
    </row>
    <row r="155" spans="1:5" ht="12.75">
      <c r="A155" s="35" t="s">
        <v>57</v>
      </c>
      <c r="E155" s="40" t="s">
        <v>5</v>
      </c>
    </row>
    <row r="156" spans="1:5" ht="102">
      <c r="A156" t="s">
        <v>59</v>
      </c>
      <c r="E156" s="39" t="s">
        <v>207</v>
      </c>
    </row>
    <row r="157" spans="1:16" ht="12.75">
      <c r="A157" t="s">
        <v>49</v>
      </c>
      <c s="34" t="s">
        <v>208</v>
      </c>
      <c s="34" t="s">
        <v>209</v>
      </c>
      <c s="35" t="s">
        <v>5</v>
      </c>
      <c s="6" t="s">
        <v>210</v>
      </c>
      <c s="36" t="s">
        <v>54</v>
      </c>
      <c s="37">
        <v>1</v>
      </c>
      <c s="36">
        <v>0</v>
      </c>
      <c s="36">
        <f>ROUND(G157*H157,6)</f>
      </c>
      <c r="L157" s="38">
        <v>0</v>
      </c>
      <c s="32">
        <f>ROUND(ROUND(L157,2)*ROUND(G157,3),2)</f>
      </c>
      <c s="36" t="s">
        <v>55</v>
      </c>
      <c>
        <f>(M157*21)/100</f>
      </c>
      <c t="s">
        <v>27</v>
      </c>
    </row>
    <row r="158" spans="1:5" ht="12.75">
      <c r="A158" s="35" t="s">
        <v>56</v>
      </c>
      <c r="E158" s="39" t="s">
        <v>5</v>
      </c>
    </row>
    <row r="159" spans="1:5" ht="12.75">
      <c r="A159" s="35" t="s">
        <v>57</v>
      </c>
      <c r="E159" s="40" t="s">
        <v>5</v>
      </c>
    </row>
    <row r="160" spans="1:5" ht="178.5">
      <c r="A160" t="s">
        <v>59</v>
      </c>
      <c r="E160" s="39" t="s">
        <v>211</v>
      </c>
    </row>
    <row r="161" spans="1:16" ht="12.75">
      <c r="A161" t="s">
        <v>49</v>
      </c>
      <c s="34" t="s">
        <v>212</v>
      </c>
      <c s="34" t="s">
        <v>213</v>
      </c>
      <c s="35" t="s">
        <v>5</v>
      </c>
      <c s="6" t="s">
        <v>214</v>
      </c>
      <c s="36" t="s">
        <v>75</v>
      </c>
      <c s="37">
        <v>140</v>
      </c>
      <c s="36">
        <v>0</v>
      </c>
      <c s="36">
        <f>ROUND(G161*H161,6)</f>
      </c>
      <c r="L161" s="38">
        <v>0</v>
      </c>
      <c s="32">
        <f>ROUND(ROUND(L161,2)*ROUND(G161,3),2)</f>
      </c>
      <c s="36" t="s">
        <v>55</v>
      </c>
      <c>
        <f>(M161*21)/100</f>
      </c>
      <c t="s">
        <v>27</v>
      </c>
    </row>
    <row r="162" spans="1:5" ht="12.75">
      <c r="A162" s="35" t="s">
        <v>56</v>
      </c>
      <c r="E162" s="39" t="s">
        <v>5</v>
      </c>
    </row>
    <row r="163" spans="1:5" ht="25.5">
      <c r="A163" s="35" t="s">
        <v>57</v>
      </c>
      <c r="E163" s="40" t="s">
        <v>215</v>
      </c>
    </row>
    <row r="164" spans="1:5" ht="89.25">
      <c r="A164" t="s">
        <v>59</v>
      </c>
      <c r="E164" s="39" t="s">
        <v>216</v>
      </c>
    </row>
    <row r="165" spans="1:16" ht="12.75">
      <c r="A165" t="s">
        <v>49</v>
      </c>
      <c s="34" t="s">
        <v>217</v>
      </c>
      <c s="34" t="s">
        <v>218</v>
      </c>
      <c s="35" t="s">
        <v>5</v>
      </c>
      <c s="6" t="s">
        <v>219</v>
      </c>
      <c s="36" t="s">
        <v>75</v>
      </c>
      <c s="37">
        <v>640</v>
      </c>
      <c s="36">
        <v>0</v>
      </c>
      <c s="36">
        <f>ROUND(G165*H165,6)</f>
      </c>
      <c r="L165" s="38">
        <v>0</v>
      </c>
      <c s="32">
        <f>ROUND(ROUND(L165,2)*ROUND(G165,3),2)</f>
      </c>
      <c s="36" t="s">
        <v>55</v>
      </c>
      <c>
        <f>(M165*21)/100</f>
      </c>
      <c t="s">
        <v>27</v>
      </c>
    </row>
    <row r="166" spans="1:5" ht="12.75">
      <c r="A166" s="35" t="s">
        <v>56</v>
      </c>
      <c r="E166" s="39" t="s">
        <v>5</v>
      </c>
    </row>
    <row r="167" spans="1:5" ht="25.5">
      <c r="A167" s="35" t="s">
        <v>57</v>
      </c>
      <c r="E167" s="40" t="s">
        <v>220</v>
      </c>
    </row>
    <row r="168" spans="1:5" ht="89.25">
      <c r="A168" t="s">
        <v>59</v>
      </c>
      <c r="E168" s="39" t="s">
        <v>216</v>
      </c>
    </row>
    <row r="169" spans="1:16" ht="25.5">
      <c r="A169" t="s">
        <v>49</v>
      </c>
      <c s="34" t="s">
        <v>221</v>
      </c>
      <c s="34" t="s">
        <v>222</v>
      </c>
      <c s="35" t="s">
        <v>5</v>
      </c>
      <c s="6" t="s">
        <v>223</v>
      </c>
      <c s="36" t="s">
        <v>90</v>
      </c>
      <c s="37">
        <v>4</v>
      </c>
      <c s="36">
        <v>0</v>
      </c>
      <c s="36">
        <f>ROUND(G169*H169,6)</f>
      </c>
      <c r="L169" s="38">
        <v>0</v>
      </c>
      <c s="32">
        <f>ROUND(ROUND(L169,2)*ROUND(G169,3),2)</f>
      </c>
      <c s="36" t="s">
        <v>55</v>
      </c>
      <c>
        <f>(M169*21)/100</f>
      </c>
      <c t="s">
        <v>27</v>
      </c>
    </row>
    <row r="170" spans="1:5" ht="12.75">
      <c r="A170" s="35" t="s">
        <v>56</v>
      </c>
      <c r="E170" s="39" t="s">
        <v>5</v>
      </c>
    </row>
    <row r="171" spans="1:5" ht="25.5">
      <c r="A171" s="35" t="s">
        <v>57</v>
      </c>
      <c r="E171" s="40" t="s">
        <v>224</v>
      </c>
    </row>
    <row r="172" spans="1:5" ht="89.25">
      <c r="A172" t="s">
        <v>59</v>
      </c>
      <c r="E172" s="39" t="s">
        <v>225</v>
      </c>
    </row>
    <row r="173" spans="1:16" ht="25.5">
      <c r="A173" t="s">
        <v>49</v>
      </c>
      <c s="34" t="s">
        <v>226</v>
      </c>
      <c s="34" t="s">
        <v>227</v>
      </c>
      <c s="35" t="s">
        <v>5</v>
      </c>
      <c s="6" t="s">
        <v>228</v>
      </c>
      <c s="36" t="s">
        <v>90</v>
      </c>
      <c s="37">
        <v>10</v>
      </c>
      <c s="36">
        <v>0</v>
      </c>
      <c s="36">
        <f>ROUND(G173*H173,6)</f>
      </c>
      <c r="L173" s="38">
        <v>0</v>
      </c>
      <c s="32">
        <f>ROUND(ROUND(L173,2)*ROUND(G173,3),2)</f>
      </c>
      <c s="36" t="s">
        <v>55</v>
      </c>
      <c>
        <f>(M173*21)/100</f>
      </c>
      <c t="s">
        <v>27</v>
      </c>
    </row>
    <row r="174" spans="1:5" ht="12.75">
      <c r="A174" s="35" t="s">
        <v>56</v>
      </c>
      <c r="E174" s="39" t="s">
        <v>5</v>
      </c>
    </row>
    <row r="175" spans="1:5" ht="25.5">
      <c r="A175" s="35" t="s">
        <v>57</v>
      </c>
      <c r="E175" s="40" t="s">
        <v>229</v>
      </c>
    </row>
    <row r="176" spans="1:5" ht="89.25">
      <c r="A176" t="s">
        <v>59</v>
      </c>
      <c r="E176" s="39" t="s">
        <v>225</v>
      </c>
    </row>
    <row r="177" spans="1:13" ht="25.5">
      <c r="A177" t="s">
        <v>46</v>
      </c>
      <c r="C177" s="31" t="s">
        <v>72</v>
      </c>
      <c r="E177" s="33" t="s">
        <v>230</v>
      </c>
      <c r="J177" s="32">
        <f>0</f>
      </c>
      <c s="32">
        <f>0</f>
      </c>
      <c s="32">
        <f>0+L178+L182+L186+L190+L194+L198+L202+L206+L210+L214+L218</f>
      </c>
      <c s="32">
        <f>0+M178+M182+M186+M190+M194+M198+M202+M206+M210+M214+M218</f>
      </c>
    </row>
    <row r="178" spans="1:16" ht="25.5">
      <c r="A178" t="s">
        <v>49</v>
      </c>
      <c s="34" t="s">
        <v>231</v>
      </c>
      <c s="34" t="s">
        <v>232</v>
      </c>
      <c s="35" t="s">
        <v>5</v>
      </c>
      <c s="6" t="s">
        <v>233</v>
      </c>
      <c s="36" t="s">
        <v>90</v>
      </c>
      <c s="37">
        <v>2</v>
      </c>
      <c s="36">
        <v>0</v>
      </c>
      <c s="36">
        <f>ROUND(G178*H178,6)</f>
      </c>
      <c r="L178" s="38">
        <v>0</v>
      </c>
      <c s="32">
        <f>ROUND(ROUND(L178,2)*ROUND(G178,3),2)</f>
      </c>
      <c s="36" t="s">
        <v>55</v>
      </c>
      <c>
        <f>(M178*21)/100</f>
      </c>
      <c t="s">
        <v>27</v>
      </c>
    </row>
    <row r="179" spans="1:5" ht="12.75">
      <c r="A179" s="35" t="s">
        <v>56</v>
      </c>
      <c r="E179" s="39" t="s">
        <v>5</v>
      </c>
    </row>
    <row r="180" spans="1:5" ht="12.75">
      <c r="A180" s="35" t="s">
        <v>57</v>
      </c>
      <c r="E180" s="40" t="s">
        <v>5</v>
      </c>
    </row>
    <row r="181" spans="1:5" ht="153">
      <c r="A181" t="s">
        <v>59</v>
      </c>
      <c r="E181" s="39" t="s">
        <v>234</v>
      </c>
    </row>
    <row r="182" spans="1:16" ht="25.5">
      <c r="A182" t="s">
        <v>49</v>
      </c>
      <c s="34" t="s">
        <v>235</v>
      </c>
      <c s="34" t="s">
        <v>236</v>
      </c>
      <c s="35" t="s">
        <v>5</v>
      </c>
      <c s="6" t="s">
        <v>237</v>
      </c>
      <c s="36" t="s">
        <v>90</v>
      </c>
      <c s="37">
        <v>2</v>
      </c>
      <c s="36">
        <v>0</v>
      </c>
      <c s="36">
        <f>ROUND(G182*H182,6)</f>
      </c>
      <c r="L182" s="38">
        <v>0</v>
      </c>
      <c s="32">
        <f>ROUND(ROUND(L182,2)*ROUND(G182,3),2)</f>
      </c>
      <c s="36" t="s">
        <v>55</v>
      </c>
      <c>
        <f>(M182*21)/100</f>
      </c>
      <c t="s">
        <v>27</v>
      </c>
    </row>
    <row r="183" spans="1:5" ht="12.75">
      <c r="A183" s="35" t="s">
        <v>56</v>
      </c>
      <c r="E183" s="39" t="s">
        <v>5</v>
      </c>
    </row>
    <row r="184" spans="1:5" ht="12.75">
      <c r="A184" s="35" t="s">
        <v>57</v>
      </c>
      <c r="E184" s="40" t="s">
        <v>5</v>
      </c>
    </row>
    <row r="185" spans="1:5" ht="153">
      <c r="A185" t="s">
        <v>59</v>
      </c>
      <c r="E185" s="39" t="s">
        <v>238</v>
      </c>
    </row>
    <row r="186" spans="1:16" ht="12.75">
      <c r="A186" t="s">
        <v>49</v>
      </c>
      <c s="34" t="s">
        <v>239</v>
      </c>
      <c s="34" t="s">
        <v>240</v>
      </c>
      <c s="35" t="s">
        <v>5</v>
      </c>
      <c s="6" t="s">
        <v>241</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5</v>
      </c>
    </row>
    <row r="189" spans="1:5" ht="140.25">
      <c r="A189" t="s">
        <v>59</v>
      </c>
      <c r="E189" s="39" t="s">
        <v>242</v>
      </c>
    </row>
    <row r="190" spans="1:16" ht="12.75">
      <c r="A190" t="s">
        <v>49</v>
      </c>
      <c s="34" t="s">
        <v>243</v>
      </c>
      <c s="34" t="s">
        <v>244</v>
      </c>
      <c s="35" t="s">
        <v>5</v>
      </c>
      <c s="6" t="s">
        <v>245</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5</v>
      </c>
    </row>
    <row r="193" spans="1:5" ht="114.75">
      <c r="A193" t="s">
        <v>59</v>
      </c>
      <c r="E193" s="39" t="s">
        <v>246</v>
      </c>
    </row>
    <row r="194" spans="1:16" ht="25.5">
      <c r="A194" t="s">
        <v>49</v>
      </c>
      <c s="34" t="s">
        <v>247</v>
      </c>
      <c s="34" t="s">
        <v>248</v>
      </c>
      <c s="35" t="s">
        <v>5</v>
      </c>
      <c s="6" t="s">
        <v>249</v>
      </c>
      <c s="36" t="s">
        <v>90</v>
      </c>
      <c s="37">
        <v>3</v>
      </c>
      <c s="36">
        <v>0</v>
      </c>
      <c s="36">
        <f>ROUND(G194*H194,6)</f>
      </c>
      <c r="L194" s="38">
        <v>0</v>
      </c>
      <c s="32">
        <f>ROUND(ROUND(L194,2)*ROUND(G194,3),2)</f>
      </c>
      <c s="36" t="s">
        <v>55</v>
      </c>
      <c>
        <f>(M194*21)/100</f>
      </c>
      <c t="s">
        <v>27</v>
      </c>
    </row>
    <row r="195" spans="1:5" ht="12.75">
      <c r="A195" s="35" t="s">
        <v>56</v>
      </c>
      <c r="E195" s="39" t="s">
        <v>5</v>
      </c>
    </row>
    <row r="196" spans="1:5" ht="12.75">
      <c r="A196" s="35" t="s">
        <v>57</v>
      </c>
      <c r="E196" s="40" t="s">
        <v>5</v>
      </c>
    </row>
    <row r="197" spans="1:5" ht="114.75">
      <c r="A197" t="s">
        <v>59</v>
      </c>
      <c r="E197" s="39" t="s">
        <v>250</v>
      </c>
    </row>
    <row r="198" spans="1:16" ht="25.5">
      <c r="A198" t="s">
        <v>49</v>
      </c>
      <c s="34" t="s">
        <v>251</v>
      </c>
      <c s="34" t="s">
        <v>252</v>
      </c>
      <c s="35" t="s">
        <v>5</v>
      </c>
      <c s="6" t="s">
        <v>253</v>
      </c>
      <c s="36" t="s">
        <v>90</v>
      </c>
      <c s="37">
        <v>3</v>
      </c>
      <c s="36">
        <v>0</v>
      </c>
      <c s="36">
        <f>ROUND(G198*H198,6)</f>
      </c>
      <c r="L198" s="38">
        <v>0</v>
      </c>
      <c s="32">
        <f>ROUND(ROUND(L198,2)*ROUND(G198,3),2)</f>
      </c>
      <c s="36" t="s">
        <v>55</v>
      </c>
      <c>
        <f>(M198*21)/100</f>
      </c>
      <c t="s">
        <v>27</v>
      </c>
    </row>
    <row r="199" spans="1:5" ht="12.75">
      <c r="A199" s="35" t="s">
        <v>56</v>
      </c>
      <c r="E199" s="39" t="s">
        <v>5</v>
      </c>
    </row>
    <row r="200" spans="1:5" ht="12.75">
      <c r="A200" s="35" t="s">
        <v>57</v>
      </c>
      <c r="E200" s="40" t="s">
        <v>5</v>
      </c>
    </row>
    <row r="201" spans="1:5" ht="140.25">
      <c r="A201" t="s">
        <v>59</v>
      </c>
      <c r="E201" s="39" t="s">
        <v>254</v>
      </c>
    </row>
    <row r="202" spans="1:16" ht="12.75">
      <c r="A202" t="s">
        <v>49</v>
      </c>
      <c s="34" t="s">
        <v>255</v>
      </c>
      <c s="34" t="s">
        <v>256</v>
      </c>
      <c s="35" t="s">
        <v>5</v>
      </c>
      <c s="6" t="s">
        <v>257</v>
      </c>
      <c s="36" t="s">
        <v>90</v>
      </c>
      <c s="37">
        <v>3</v>
      </c>
      <c s="36">
        <v>0</v>
      </c>
      <c s="36">
        <f>ROUND(G202*H202,6)</f>
      </c>
      <c r="L202" s="38">
        <v>0</v>
      </c>
      <c s="32">
        <f>ROUND(ROUND(L202,2)*ROUND(G202,3),2)</f>
      </c>
      <c s="36" t="s">
        <v>55</v>
      </c>
      <c>
        <f>(M202*21)/100</f>
      </c>
      <c t="s">
        <v>27</v>
      </c>
    </row>
    <row r="203" spans="1:5" ht="12.75">
      <c r="A203" s="35" t="s">
        <v>56</v>
      </c>
      <c r="E203" s="39" t="s">
        <v>5</v>
      </c>
    </row>
    <row r="204" spans="1:5" ht="12.75">
      <c r="A204" s="35" t="s">
        <v>57</v>
      </c>
      <c r="E204" s="40" t="s">
        <v>5</v>
      </c>
    </row>
    <row r="205" spans="1:5" ht="140.25">
      <c r="A205" t="s">
        <v>59</v>
      </c>
      <c r="E205" s="39" t="s">
        <v>258</v>
      </c>
    </row>
    <row r="206" spans="1:16" ht="12.75">
      <c r="A206" t="s">
        <v>49</v>
      </c>
      <c s="34" t="s">
        <v>259</v>
      </c>
      <c s="34" t="s">
        <v>260</v>
      </c>
      <c s="35" t="s">
        <v>5</v>
      </c>
      <c s="6" t="s">
        <v>261</v>
      </c>
      <c s="36" t="s">
        <v>90</v>
      </c>
      <c s="37">
        <v>1</v>
      </c>
      <c s="36">
        <v>0</v>
      </c>
      <c s="36">
        <f>ROUND(G206*H206,6)</f>
      </c>
      <c r="L206" s="38">
        <v>0</v>
      </c>
      <c s="32">
        <f>ROUND(ROUND(L206,2)*ROUND(G206,3),2)</f>
      </c>
      <c s="36" t="s">
        <v>55</v>
      </c>
      <c>
        <f>(M206*21)/100</f>
      </c>
      <c t="s">
        <v>27</v>
      </c>
    </row>
    <row r="207" spans="1:5" ht="12.75">
      <c r="A207" s="35" t="s">
        <v>56</v>
      </c>
      <c r="E207" s="39" t="s">
        <v>5</v>
      </c>
    </row>
    <row r="208" spans="1:5" ht="12.75">
      <c r="A208" s="35" t="s">
        <v>57</v>
      </c>
      <c r="E208" s="40" t="s">
        <v>5</v>
      </c>
    </row>
    <row r="209" spans="1:5" ht="140.25">
      <c r="A209" t="s">
        <v>59</v>
      </c>
      <c r="E209" s="39" t="s">
        <v>262</v>
      </c>
    </row>
    <row r="210" spans="1:16" ht="12.75">
      <c r="A210" t="s">
        <v>49</v>
      </c>
      <c s="34" t="s">
        <v>263</v>
      </c>
      <c s="34" t="s">
        <v>264</v>
      </c>
      <c s="35" t="s">
        <v>5</v>
      </c>
      <c s="6" t="s">
        <v>265</v>
      </c>
      <c s="36" t="s">
        <v>90</v>
      </c>
      <c s="37">
        <v>3</v>
      </c>
      <c s="36">
        <v>0</v>
      </c>
      <c s="36">
        <f>ROUND(G210*H210,6)</f>
      </c>
      <c r="L210" s="38">
        <v>0</v>
      </c>
      <c s="32">
        <f>ROUND(ROUND(L210,2)*ROUND(G210,3),2)</f>
      </c>
      <c s="36" t="s">
        <v>55</v>
      </c>
      <c>
        <f>(M210*21)/100</f>
      </c>
      <c t="s">
        <v>27</v>
      </c>
    </row>
    <row r="211" spans="1:5" ht="12.75">
      <c r="A211" s="35" t="s">
        <v>56</v>
      </c>
      <c r="E211" s="39" t="s">
        <v>5</v>
      </c>
    </row>
    <row r="212" spans="1:5" ht="12.75">
      <c r="A212" s="35" t="s">
        <v>57</v>
      </c>
      <c r="E212" s="40" t="s">
        <v>5</v>
      </c>
    </row>
    <row r="213" spans="1:5" ht="127.5">
      <c r="A213" t="s">
        <v>59</v>
      </c>
      <c r="E213" s="39" t="s">
        <v>266</v>
      </c>
    </row>
    <row r="214" spans="1:16" ht="12.75">
      <c r="A214" t="s">
        <v>49</v>
      </c>
      <c s="34" t="s">
        <v>267</v>
      </c>
      <c s="34" t="s">
        <v>268</v>
      </c>
      <c s="35" t="s">
        <v>5</v>
      </c>
      <c s="6" t="s">
        <v>269</v>
      </c>
      <c s="36" t="s">
        <v>90</v>
      </c>
      <c s="37">
        <v>1</v>
      </c>
      <c s="36">
        <v>0</v>
      </c>
      <c s="36">
        <f>ROUND(G214*H214,6)</f>
      </c>
      <c r="L214" s="38">
        <v>0</v>
      </c>
      <c s="32">
        <f>ROUND(ROUND(L214,2)*ROUND(G214,3),2)</f>
      </c>
      <c s="36" t="s">
        <v>55</v>
      </c>
      <c>
        <f>(M214*21)/100</f>
      </c>
      <c t="s">
        <v>27</v>
      </c>
    </row>
    <row r="215" spans="1:5" ht="12.75">
      <c r="A215" s="35" t="s">
        <v>56</v>
      </c>
      <c r="E215" s="39" t="s">
        <v>5</v>
      </c>
    </row>
    <row r="216" spans="1:5" ht="12.75">
      <c r="A216" s="35" t="s">
        <v>57</v>
      </c>
      <c r="E216" s="40" t="s">
        <v>5</v>
      </c>
    </row>
    <row r="217" spans="1:5" ht="102">
      <c r="A217" t="s">
        <v>59</v>
      </c>
      <c r="E217" s="39" t="s">
        <v>270</v>
      </c>
    </row>
    <row r="218" spans="1:16" ht="12.75">
      <c r="A218" t="s">
        <v>49</v>
      </c>
      <c s="34" t="s">
        <v>271</v>
      </c>
      <c s="34" t="s">
        <v>272</v>
      </c>
      <c s="35" t="s">
        <v>5</v>
      </c>
      <c s="6" t="s">
        <v>273</v>
      </c>
      <c s="36" t="s">
        <v>90</v>
      </c>
      <c s="37">
        <v>1</v>
      </c>
      <c s="36">
        <v>0</v>
      </c>
      <c s="36">
        <f>ROUND(G218*H218,6)</f>
      </c>
      <c r="L218" s="38">
        <v>0</v>
      </c>
      <c s="32">
        <f>ROUND(ROUND(L218,2)*ROUND(G218,3),2)</f>
      </c>
      <c s="36" t="s">
        <v>55</v>
      </c>
      <c>
        <f>(M218*21)/100</f>
      </c>
      <c t="s">
        <v>27</v>
      </c>
    </row>
    <row r="219" spans="1:5" ht="12.75">
      <c r="A219" s="35" t="s">
        <v>56</v>
      </c>
      <c r="E219" s="39" t="s">
        <v>5</v>
      </c>
    </row>
    <row r="220" spans="1:5" ht="12.75">
      <c r="A220" s="35" t="s">
        <v>57</v>
      </c>
      <c r="E220" s="40" t="s">
        <v>5</v>
      </c>
    </row>
    <row r="221" spans="1:5" ht="127.5">
      <c r="A221" t="s">
        <v>59</v>
      </c>
      <c r="E221" s="39" t="s">
        <v>274</v>
      </c>
    </row>
    <row r="222" spans="1:13" ht="12.75">
      <c r="A222" t="s">
        <v>46</v>
      </c>
      <c r="C222" s="31" t="s">
        <v>77</v>
      </c>
      <c r="E222" s="33" t="s">
        <v>275</v>
      </c>
      <c r="J222" s="32">
        <f>0</f>
      </c>
      <c s="32">
        <f>0</f>
      </c>
      <c s="32">
        <f>0+L223+L227+L231+L235+L239+L243+L247+L251+L255+L259+L263+L267+L271+L275+L279+L283+L287+L291+L295+L299+L303+L307+L311+L315+L319+L323+L327+L331+L335</f>
      </c>
      <c s="32">
        <f>0+M223+M227+M231+M235+M239+M243+M247+M251+M255+M259+M263+M267+M271+M275+M279+M283+M287+M291+M295+M299+M303+M307+M311+M315+M319+M323+M327+M331+M335</f>
      </c>
    </row>
    <row r="223" spans="1:16" ht="12.75">
      <c r="A223" t="s">
        <v>49</v>
      </c>
      <c s="34" t="s">
        <v>276</v>
      </c>
      <c s="34" t="s">
        <v>277</v>
      </c>
      <c s="35" t="s">
        <v>5</v>
      </c>
      <c s="6" t="s">
        <v>278</v>
      </c>
      <c s="36" t="s">
        <v>75</v>
      </c>
      <c s="37">
        <v>550</v>
      </c>
      <c s="36">
        <v>0</v>
      </c>
      <c s="36">
        <f>ROUND(G223*H223,6)</f>
      </c>
      <c r="L223" s="38">
        <v>0</v>
      </c>
      <c s="32">
        <f>ROUND(ROUND(L223,2)*ROUND(G223,3),2)</f>
      </c>
      <c s="36" t="s">
        <v>55</v>
      </c>
      <c>
        <f>(M223*21)/100</f>
      </c>
      <c t="s">
        <v>27</v>
      </c>
    </row>
    <row r="224" spans="1:5" ht="12.75">
      <c r="A224" s="35" t="s">
        <v>56</v>
      </c>
      <c r="E224" s="39" t="s">
        <v>5</v>
      </c>
    </row>
    <row r="225" spans="1:5" ht="12.75">
      <c r="A225" s="35" t="s">
        <v>57</v>
      </c>
      <c r="E225" s="40" t="s">
        <v>5</v>
      </c>
    </row>
    <row r="226" spans="1:5" ht="127.5">
      <c r="A226" t="s">
        <v>59</v>
      </c>
      <c r="E226" s="39" t="s">
        <v>279</v>
      </c>
    </row>
    <row r="227" spans="1:16" ht="12.75">
      <c r="A227" t="s">
        <v>49</v>
      </c>
      <c s="34" t="s">
        <v>280</v>
      </c>
      <c s="34" t="s">
        <v>281</v>
      </c>
      <c s="35" t="s">
        <v>5</v>
      </c>
      <c s="6" t="s">
        <v>282</v>
      </c>
      <c s="36" t="s">
        <v>75</v>
      </c>
      <c s="37">
        <v>550</v>
      </c>
      <c s="36">
        <v>0</v>
      </c>
      <c s="36">
        <f>ROUND(G227*H227,6)</f>
      </c>
      <c r="L227" s="38">
        <v>0</v>
      </c>
      <c s="32">
        <f>ROUND(ROUND(L227,2)*ROUND(G227,3),2)</f>
      </c>
      <c s="36" t="s">
        <v>55</v>
      </c>
      <c>
        <f>(M227*21)/100</f>
      </c>
      <c t="s">
        <v>27</v>
      </c>
    </row>
    <row r="228" spans="1:5" ht="12.75">
      <c r="A228" s="35" t="s">
        <v>56</v>
      </c>
      <c r="E228" s="39" t="s">
        <v>5</v>
      </c>
    </row>
    <row r="229" spans="1:5" ht="12.75">
      <c r="A229" s="35" t="s">
        <v>57</v>
      </c>
      <c r="E229" s="40" t="s">
        <v>5</v>
      </c>
    </row>
    <row r="230" spans="1:5" ht="140.25">
      <c r="A230" t="s">
        <v>59</v>
      </c>
      <c r="E230" s="39" t="s">
        <v>283</v>
      </c>
    </row>
    <row r="231" spans="1:16" ht="12.75">
      <c r="A231" t="s">
        <v>49</v>
      </c>
      <c s="34" t="s">
        <v>284</v>
      </c>
      <c s="34" t="s">
        <v>285</v>
      </c>
      <c s="35" t="s">
        <v>5</v>
      </c>
      <c s="6" t="s">
        <v>286</v>
      </c>
      <c s="36" t="s">
        <v>75</v>
      </c>
      <c s="37">
        <v>200</v>
      </c>
      <c s="36">
        <v>0</v>
      </c>
      <c s="36">
        <f>ROUND(G231*H231,6)</f>
      </c>
      <c r="L231" s="38">
        <v>0</v>
      </c>
      <c s="32">
        <f>ROUND(ROUND(L231,2)*ROUND(G231,3),2)</f>
      </c>
      <c s="36" t="s">
        <v>55</v>
      </c>
      <c>
        <f>(M231*21)/100</f>
      </c>
      <c t="s">
        <v>27</v>
      </c>
    </row>
    <row r="232" spans="1:5" ht="12.75">
      <c r="A232" s="35" t="s">
        <v>56</v>
      </c>
      <c r="E232" s="39" t="s">
        <v>5</v>
      </c>
    </row>
    <row r="233" spans="1:5" ht="12.75">
      <c r="A233" s="35" t="s">
        <v>57</v>
      </c>
      <c r="E233" s="40" t="s">
        <v>5</v>
      </c>
    </row>
    <row r="234" spans="1:5" ht="140.25">
      <c r="A234" t="s">
        <v>59</v>
      </c>
      <c r="E234" s="39" t="s">
        <v>287</v>
      </c>
    </row>
    <row r="235" spans="1:16" ht="12.75">
      <c r="A235" t="s">
        <v>49</v>
      </c>
      <c s="34" t="s">
        <v>288</v>
      </c>
      <c s="34" t="s">
        <v>289</v>
      </c>
      <c s="35" t="s">
        <v>5</v>
      </c>
      <c s="6" t="s">
        <v>290</v>
      </c>
      <c s="36" t="s">
        <v>90</v>
      </c>
      <c s="37">
        <v>1</v>
      </c>
      <c s="36">
        <v>0</v>
      </c>
      <c s="36">
        <f>ROUND(G235*H235,6)</f>
      </c>
      <c r="L235" s="38">
        <v>0</v>
      </c>
      <c s="32">
        <f>ROUND(ROUND(L235,2)*ROUND(G235,3),2)</f>
      </c>
      <c s="36" t="s">
        <v>55</v>
      </c>
      <c>
        <f>(M235*21)/100</f>
      </c>
      <c t="s">
        <v>27</v>
      </c>
    </row>
    <row r="236" spans="1:5" ht="12.75">
      <c r="A236" s="35" t="s">
        <v>56</v>
      </c>
      <c r="E236" s="39" t="s">
        <v>5</v>
      </c>
    </row>
    <row r="237" spans="1:5" ht="12.75">
      <c r="A237" s="35" t="s">
        <v>57</v>
      </c>
      <c r="E237" s="40" t="s">
        <v>5</v>
      </c>
    </row>
    <row r="238" spans="1:5" ht="165.75">
      <c r="A238" t="s">
        <v>59</v>
      </c>
      <c r="E238" s="39" t="s">
        <v>291</v>
      </c>
    </row>
    <row r="239" spans="1:16" ht="12.75">
      <c r="A239" t="s">
        <v>49</v>
      </c>
      <c s="34" t="s">
        <v>292</v>
      </c>
      <c s="34" t="s">
        <v>293</v>
      </c>
      <c s="35" t="s">
        <v>5</v>
      </c>
      <c s="6" t="s">
        <v>294</v>
      </c>
      <c s="36" t="s">
        <v>90</v>
      </c>
      <c s="37">
        <v>1</v>
      </c>
      <c s="36">
        <v>0</v>
      </c>
      <c s="36">
        <f>ROUND(G239*H239,6)</f>
      </c>
      <c r="L239" s="38">
        <v>0</v>
      </c>
      <c s="32">
        <f>ROUND(ROUND(L239,2)*ROUND(G239,3),2)</f>
      </c>
      <c s="36" t="s">
        <v>55</v>
      </c>
      <c>
        <f>(M239*21)/100</f>
      </c>
      <c t="s">
        <v>27</v>
      </c>
    </row>
    <row r="240" spans="1:5" ht="12.75">
      <c r="A240" s="35" t="s">
        <v>56</v>
      </c>
      <c r="E240" s="39" t="s">
        <v>5</v>
      </c>
    </row>
    <row r="241" spans="1:5" ht="12.75">
      <c r="A241" s="35" t="s">
        <v>57</v>
      </c>
      <c r="E241" s="40" t="s">
        <v>5</v>
      </c>
    </row>
    <row r="242" spans="1:5" ht="165.75">
      <c r="A242" t="s">
        <v>59</v>
      </c>
      <c r="E242" s="39" t="s">
        <v>295</v>
      </c>
    </row>
    <row r="243" spans="1:16" ht="12.75">
      <c r="A243" t="s">
        <v>49</v>
      </c>
      <c s="34" t="s">
        <v>296</v>
      </c>
      <c s="34" t="s">
        <v>297</v>
      </c>
      <c s="35" t="s">
        <v>5</v>
      </c>
      <c s="6" t="s">
        <v>298</v>
      </c>
      <c s="36" t="s">
        <v>90</v>
      </c>
      <c s="37">
        <v>4</v>
      </c>
      <c s="36">
        <v>0</v>
      </c>
      <c s="36">
        <f>ROUND(G243*H243,6)</f>
      </c>
      <c r="L243" s="38">
        <v>0</v>
      </c>
      <c s="32">
        <f>ROUND(ROUND(L243,2)*ROUND(G243,3),2)</f>
      </c>
      <c s="36" t="s">
        <v>55</v>
      </c>
      <c>
        <f>(M243*21)/100</f>
      </c>
      <c t="s">
        <v>27</v>
      </c>
    </row>
    <row r="244" spans="1:5" ht="12.75">
      <c r="A244" s="35" t="s">
        <v>56</v>
      </c>
      <c r="E244" s="39" t="s">
        <v>5</v>
      </c>
    </row>
    <row r="245" spans="1:5" ht="12.75">
      <c r="A245" s="35" t="s">
        <v>57</v>
      </c>
      <c r="E245" s="40" t="s">
        <v>5</v>
      </c>
    </row>
    <row r="246" spans="1:5" ht="140.25">
      <c r="A246" t="s">
        <v>59</v>
      </c>
      <c r="E246" s="39" t="s">
        <v>299</v>
      </c>
    </row>
    <row r="247" spans="1:16" ht="12.75">
      <c r="A247" t="s">
        <v>49</v>
      </c>
      <c s="34" t="s">
        <v>300</v>
      </c>
      <c s="34" t="s">
        <v>301</v>
      </c>
      <c s="35" t="s">
        <v>5</v>
      </c>
      <c s="6" t="s">
        <v>302</v>
      </c>
      <c s="36" t="s">
        <v>90</v>
      </c>
      <c s="37">
        <v>10</v>
      </c>
      <c s="36">
        <v>0</v>
      </c>
      <c s="36">
        <f>ROUND(G247*H247,6)</f>
      </c>
      <c r="L247" s="38">
        <v>0</v>
      </c>
      <c s="32">
        <f>ROUND(ROUND(L247,2)*ROUND(G247,3),2)</f>
      </c>
      <c s="36" t="s">
        <v>55</v>
      </c>
      <c>
        <f>(M247*21)/100</f>
      </c>
      <c t="s">
        <v>27</v>
      </c>
    </row>
    <row r="248" spans="1:5" ht="12.75">
      <c r="A248" s="35" t="s">
        <v>56</v>
      </c>
      <c r="E248" s="39" t="s">
        <v>5</v>
      </c>
    </row>
    <row r="249" spans="1:5" ht="12.75">
      <c r="A249" s="35" t="s">
        <v>57</v>
      </c>
      <c r="E249" s="40" t="s">
        <v>5</v>
      </c>
    </row>
    <row r="250" spans="1:5" ht="140.25">
      <c r="A250" t="s">
        <v>59</v>
      </c>
      <c r="E250" s="39" t="s">
        <v>303</v>
      </c>
    </row>
    <row r="251" spans="1:16" ht="12.75">
      <c r="A251" t="s">
        <v>49</v>
      </c>
      <c s="34" t="s">
        <v>304</v>
      </c>
      <c s="34" t="s">
        <v>305</v>
      </c>
      <c s="35" t="s">
        <v>5</v>
      </c>
      <c s="6" t="s">
        <v>306</v>
      </c>
      <c s="36" t="s">
        <v>90</v>
      </c>
      <c s="37">
        <v>1</v>
      </c>
      <c s="36">
        <v>0</v>
      </c>
      <c s="36">
        <f>ROUND(G251*H251,6)</f>
      </c>
      <c r="L251" s="38">
        <v>0</v>
      </c>
      <c s="32">
        <f>ROUND(ROUND(L251,2)*ROUND(G251,3),2)</f>
      </c>
      <c s="36" t="s">
        <v>55</v>
      </c>
      <c>
        <f>(M251*21)/100</f>
      </c>
      <c t="s">
        <v>27</v>
      </c>
    </row>
    <row r="252" spans="1:5" ht="12.75">
      <c r="A252" s="35" t="s">
        <v>56</v>
      </c>
      <c r="E252" s="39" t="s">
        <v>5</v>
      </c>
    </row>
    <row r="253" spans="1:5" ht="12.75">
      <c r="A253" s="35" t="s">
        <v>57</v>
      </c>
      <c r="E253" s="40" t="s">
        <v>5</v>
      </c>
    </row>
    <row r="254" spans="1:5" ht="127.5">
      <c r="A254" t="s">
        <v>59</v>
      </c>
      <c r="E254" s="39" t="s">
        <v>307</v>
      </c>
    </row>
    <row r="255" spans="1:16" ht="12.75">
      <c r="A255" t="s">
        <v>49</v>
      </c>
      <c s="34" t="s">
        <v>308</v>
      </c>
      <c s="34" t="s">
        <v>309</v>
      </c>
      <c s="35" t="s">
        <v>5</v>
      </c>
      <c s="6" t="s">
        <v>310</v>
      </c>
      <c s="36" t="s">
        <v>90</v>
      </c>
      <c s="37">
        <v>1</v>
      </c>
      <c s="36">
        <v>0</v>
      </c>
      <c s="36">
        <f>ROUND(G255*H255,6)</f>
      </c>
      <c r="L255" s="38">
        <v>0</v>
      </c>
      <c s="32">
        <f>ROUND(ROUND(L255,2)*ROUND(G255,3),2)</f>
      </c>
      <c s="36" t="s">
        <v>55</v>
      </c>
      <c>
        <f>(M255*21)/100</f>
      </c>
      <c t="s">
        <v>27</v>
      </c>
    </row>
    <row r="256" spans="1:5" ht="12.75">
      <c r="A256" s="35" t="s">
        <v>56</v>
      </c>
      <c r="E256" s="39" t="s">
        <v>5</v>
      </c>
    </row>
    <row r="257" spans="1:5" ht="12.75">
      <c r="A257" s="35" t="s">
        <v>57</v>
      </c>
      <c r="E257" s="40" t="s">
        <v>5</v>
      </c>
    </row>
    <row r="258" spans="1:5" ht="102">
      <c r="A258" t="s">
        <v>59</v>
      </c>
      <c r="E258" s="39" t="s">
        <v>311</v>
      </c>
    </row>
    <row r="259" spans="1:16" ht="12.75">
      <c r="A259" t="s">
        <v>49</v>
      </c>
      <c s="34" t="s">
        <v>312</v>
      </c>
      <c s="34" t="s">
        <v>313</v>
      </c>
      <c s="35" t="s">
        <v>5</v>
      </c>
      <c s="6" t="s">
        <v>314</v>
      </c>
      <c s="36" t="s">
        <v>90</v>
      </c>
      <c s="37">
        <v>1</v>
      </c>
      <c s="36">
        <v>0</v>
      </c>
      <c s="36">
        <f>ROUND(G259*H259,6)</f>
      </c>
      <c r="L259" s="38">
        <v>0</v>
      </c>
      <c s="32">
        <f>ROUND(ROUND(L259,2)*ROUND(G259,3),2)</f>
      </c>
      <c s="36" t="s">
        <v>55</v>
      </c>
      <c>
        <f>(M259*21)/100</f>
      </c>
      <c t="s">
        <v>27</v>
      </c>
    </row>
    <row r="260" spans="1:5" ht="12.75">
      <c r="A260" s="35" t="s">
        <v>56</v>
      </c>
      <c r="E260" s="39" t="s">
        <v>5</v>
      </c>
    </row>
    <row r="261" spans="1:5" ht="12.75">
      <c r="A261" s="35" t="s">
        <v>57</v>
      </c>
      <c r="E261" s="40" t="s">
        <v>5</v>
      </c>
    </row>
    <row r="262" spans="1:5" ht="140.25">
      <c r="A262" t="s">
        <v>59</v>
      </c>
      <c r="E262" s="39" t="s">
        <v>315</v>
      </c>
    </row>
    <row r="263" spans="1:16" ht="12.75">
      <c r="A263" t="s">
        <v>49</v>
      </c>
      <c s="34" t="s">
        <v>316</v>
      </c>
      <c s="34" t="s">
        <v>317</v>
      </c>
      <c s="35" t="s">
        <v>5</v>
      </c>
      <c s="6" t="s">
        <v>318</v>
      </c>
      <c s="36" t="s">
        <v>90</v>
      </c>
      <c s="37">
        <v>1</v>
      </c>
      <c s="36">
        <v>0</v>
      </c>
      <c s="36">
        <f>ROUND(G263*H263,6)</f>
      </c>
      <c r="L263" s="38">
        <v>0</v>
      </c>
      <c s="32">
        <f>ROUND(ROUND(L263,2)*ROUND(G263,3),2)</f>
      </c>
      <c s="36" t="s">
        <v>55</v>
      </c>
      <c>
        <f>(M263*21)/100</f>
      </c>
      <c t="s">
        <v>27</v>
      </c>
    </row>
    <row r="264" spans="1:5" ht="12.75">
      <c r="A264" s="35" t="s">
        <v>56</v>
      </c>
      <c r="E264" s="39" t="s">
        <v>5</v>
      </c>
    </row>
    <row r="265" spans="1:5" ht="12.75">
      <c r="A265" s="35" t="s">
        <v>57</v>
      </c>
      <c r="E265" s="40" t="s">
        <v>5</v>
      </c>
    </row>
    <row r="266" spans="1:5" ht="114.75">
      <c r="A266" t="s">
        <v>59</v>
      </c>
      <c r="E266" s="39" t="s">
        <v>319</v>
      </c>
    </row>
    <row r="267" spans="1:16" ht="25.5">
      <c r="A267" t="s">
        <v>49</v>
      </c>
      <c s="34" t="s">
        <v>320</v>
      </c>
      <c s="34" t="s">
        <v>321</v>
      </c>
      <c s="35" t="s">
        <v>5</v>
      </c>
      <c s="6" t="s">
        <v>322</v>
      </c>
      <c s="36" t="s">
        <v>323</v>
      </c>
      <c s="37">
        <v>8</v>
      </c>
      <c s="36">
        <v>0</v>
      </c>
      <c s="36">
        <f>ROUND(G267*H267,6)</f>
      </c>
      <c r="L267" s="38">
        <v>0</v>
      </c>
      <c s="32">
        <f>ROUND(ROUND(L267,2)*ROUND(G267,3),2)</f>
      </c>
      <c s="36" t="s">
        <v>55</v>
      </c>
      <c>
        <f>(M267*21)/100</f>
      </c>
      <c t="s">
        <v>27</v>
      </c>
    </row>
    <row r="268" spans="1:5" ht="12.75">
      <c r="A268" s="35" t="s">
        <v>56</v>
      </c>
      <c r="E268" s="39" t="s">
        <v>5</v>
      </c>
    </row>
    <row r="269" spans="1:5" ht="12.75">
      <c r="A269" s="35" t="s">
        <v>57</v>
      </c>
      <c r="E269" s="40" t="s">
        <v>5</v>
      </c>
    </row>
    <row r="270" spans="1:5" ht="140.25">
      <c r="A270" t="s">
        <v>59</v>
      </c>
      <c r="E270" s="39" t="s">
        <v>324</v>
      </c>
    </row>
    <row r="271" spans="1:16" ht="25.5">
      <c r="A271" t="s">
        <v>49</v>
      </c>
      <c s="34" t="s">
        <v>325</v>
      </c>
      <c s="34" t="s">
        <v>326</v>
      </c>
      <c s="35" t="s">
        <v>5</v>
      </c>
      <c s="6" t="s">
        <v>327</v>
      </c>
      <c s="36" t="s">
        <v>323</v>
      </c>
      <c s="37">
        <v>8</v>
      </c>
      <c s="36">
        <v>0</v>
      </c>
      <c s="36">
        <f>ROUND(G271*H271,6)</f>
      </c>
      <c r="L271" s="38">
        <v>0</v>
      </c>
      <c s="32">
        <f>ROUND(ROUND(L271,2)*ROUND(G271,3),2)</f>
      </c>
      <c s="36" t="s">
        <v>55</v>
      </c>
      <c>
        <f>(M271*21)/100</f>
      </c>
      <c t="s">
        <v>27</v>
      </c>
    </row>
    <row r="272" spans="1:5" ht="12.75">
      <c r="A272" s="35" t="s">
        <v>56</v>
      </c>
      <c r="E272" s="39" t="s">
        <v>5</v>
      </c>
    </row>
    <row r="273" spans="1:5" ht="12.75">
      <c r="A273" s="35" t="s">
        <v>57</v>
      </c>
      <c r="E273" s="40" t="s">
        <v>5</v>
      </c>
    </row>
    <row r="274" spans="1:5" ht="140.25">
      <c r="A274" t="s">
        <v>59</v>
      </c>
      <c r="E274" s="39" t="s">
        <v>328</v>
      </c>
    </row>
    <row r="275" spans="1:16" ht="12.75">
      <c r="A275" t="s">
        <v>49</v>
      </c>
      <c s="34" t="s">
        <v>329</v>
      </c>
      <c s="34" t="s">
        <v>330</v>
      </c>
      <c s="35" t="s">
        <v>5</v>
      </c>
      <c s="6" t="s">
        <v>331</v>
      </c>
      <c s="36" t="s">
        <v>90</v>
      </c>
      <c s="37">
        <v>1</v>
      </c>
      <c s="36">
        <v>0</v>
      </c>
      <c s="36">
        <f>ROUND(G275*H275,6)</f>
      </c>
      <c r="L275" s="38">
        <v>0</v>
      </c>
      <c s="32">
        <f>ROUND(ROUND(L275,2)*ROUND(G275,3),2)</f>
      </c>
      <c s="36" t="s">
        <v>55</v>
      </c>
      <c>
        <f>(M275*21)/100</f>
      </c>
      <c t="s">
        <v>27</v>
      </c>
    </row>
    <row r="276" spans="1:5" ht="12.75">
      <c r="A276" s="35" t="s">
        <v>56</v>
      </c>
      <c r="E276" s="39" t="s">
        <v>5</v>
      </c>
    </row>
    <row r="277" spans="1:5" ht="12.75">
      <c r="A277" s="35" t="s">
        <v>57</v>
      </c>
      <c r="E277" s="40" t="s">
        <v>5</v>
      </c>
    </row>
    <row r="278" spans="1:5" ht="140.25">
      <c r="A278" t="s">
        <v>59</v>
      </c>
      <c r="E278" s="39" t="s">
        <v>332</v>
      </c>
    </row>
    <row r="279" spans="1:16" ht="12.75">
      <c r="A279" t="s">
        <v>49</v>
      </c>
      <c s="34" t="s">
        <v>333</v>
      </c>
      <c s="34" t="s">
        <v>334</v>
      </c>
      <c s="35" t="s">
        <v>5</v>
      </c>
      <c s="6" t="s">
        <v>335</v>
      </c>
      <c s="36" t="s">
        <v>90</v>
      </c>
      <c s="37">
        <v>1</v>
      </c>
      <c s="36">
        <v>0</v>
      </c>
      <c s="36">
        <f>ROUND(G279*H279,6)</f>
      </c>
      <c r="L279" s="38">
        <v>0</v>
      </c>
      <c s="32">
        <f>ROUND(ROUND(L279,2)*ROUND(G279,3),2)</f>
      </c>
      <c s="36" t="s">
        <v>55</v>
      </c>
      <c>
        <f>(M279*21)/100</f>
      </c>
      <c t="s">
        <v>27</v>
      </c>
    </row>
    <row r="280" spans="1:5" ht="12.75">
      <c r="A280" s="35" t="s">
        <v>56</v>
      </c>
      <c r="E280" s="39" t="s">
        <v>5</v>
      </c>
    </row>
    <row r="281" spans="1:5" ht="12.75">
      <c r="A281" s="35" t="s">
        <v>57</v>
      </c>
      <c r="E281" s="40" t="s">
        <v>5</v>
      </c>
    </row>
    <row r="282" spans="1:5" ht="153">
      <c r="A282" t="s">
        <v>59</v>
      </c>
      <c r="E282" s="39" t="s">
        <v>336</v>
      </c>
    </row>
    <row r="283" spans="1:16" ht="12.75">
      <c r="A283" t="s">
        <v>49</v>
      </c>
      <c s="34" t="s">
        <v>337</v>
      </c>
      <c s="34" t="s">
        <v>338</v>
      </c>
      <c s="35" t="s">
        <v>5</v>
      </c>
      <c s="6" t="s">
        <v>339</v>
      </c>
      <c s="36" t="s">
        <v>90</v>
      </c>
      <c s="37">
        <v>8</v>
      </c>
      <c s="36">
        <v>0</v>
      </c>
      <c s="36">
        <f>ROUND(G283*H283,6)</f>
      </c>
      <c r="L283" s="38">
        <v>0</v>
      </c>
      <c s="32">
        <f>ROUND(ROUND(L283,2)*ROUND(G283,3),2)</f>
      </c>
      <c s="36" t="s">
        <v>55</v>
      </c>
      <c>
        <f>(M283*21)/100</f>
      </c>
      <c t="s">
        <v>27</v>
      </c>
    </row>
    <row r="284" spans="1:5" ht="12.75">
      <c r="A284" s="35" t="s">
        <v>56</v>
      </c>
      <c r="E284" s="39" t="s">
        <v>5</v>
      </c>
    </row>
    <row r="285" spans="1:5" ht="12.75">
      <c r="A285" s="35" t="s">
        <v>57</v>
      </c>
      <c r="E285" s="40" t="s">
        <v>5</v>
      </c>
    </row>
    <row r="286" spans="1:5" ht="140.25">
      <c r="A286" t="s">
        <v>59</v>
      </c>
      <c r="E286" s="39" t="s">
        <v>340</v>
      </c>
    </row>
    <row r="287" spans="1:16" ht="12.75">
      <c r="A287" t="s">
        <v>49</v>
      </c>
      <c s="34" t="s">
        <v>341</v>
      </c>
      <c s="34" t="s">
        <v>342</v>
      </c>
      <c s="35" t="s">
        <v>5</v>
      </c>
      <c s="6" t="s">
        <v>343</v>
      </c>
      <c s="36" t="s">
        <v>90</v>
      </c>
      <c s="37">
        <v>8</v>
      </c>
      <c s="36">
        <v>0</v>
      </c>
      <c s="36">
        <f>ROUND(G287*H287,6)</f>
      </c>
      <c r="L287" s="38">
        <v>0</v>
      </c>
      <c s="32">
        <f>ROUND(ROUND(L287,2)*ROUND(G287,3),2)</f>
      </c>
      <c s="36" t="s">
        <v>55</v>
      </c>
      <c>
        <f>(M287*21)/100</f>
      </c>
      <c t="s">
        <v>27</v>
      </c>
    </row>
    <row r="288" spans="1:5" ht="12.75">
      <c r="A288" s="35" t="s">
        <v>56</v>
      </c>
      <c r="E288" s="39" t="s">
        <v>5</v>
      </c>
    </row>
    <row r="289" spans="1:5" ht="12.75">
      <c r="A289" s="35" t="s">
        <v>57</v>
      </c>
      <c r="E289" s="40" t="s">
        <v>5</v>
      </c>
    </row>
    <row r="290" spans="1:5" ht="140.25">
      <c r="A290" t="s">
        <v>59</v>
      </c>
      <c r="E290" s="39" t="s">
        <v>344</v>
      </c>
    </row>
    <row r="291" spans="1:16" ht="12.75">
      <c r="A291" t="s">
        <v>49</v>
      </c>
      <c s="34" t="s">
        <v>345</v>
      </c>
      <c s="34" t="s">
        <v>346</v>
      </c>
      <c s="35" t="s">
        <v>5</v>
      </c>
      <c s="6" t="s">
        <v>347</v>
      </c>
      <c s="36" t="s">
        <v>90</v>
      </c>
      <c s="37">
        <v>1</v>
      </c>
      <c s="36">
        <v>0</v>
      </c>
      <c s="36">
        <f>ROUND(G291*H291,6)</f>
      </c>
      <c r="L291" s="38">
        <v>0</v>
      </c>
      <c s="32">
        <f>ROUND(ROUND(L291,2)*ROUND(G291,3),2)</f>
      </c>
      <c s="36" t="s">
        <v>55</v>
      </c>
      <c>
        <f>(M291*21)/100</f>
      </c>
      <c t="s">
        <v>27</v>
      </c>
    </row>
    <row r="292" spans="1:5" ht="12.75">
      <c r="A292" s="35" t="s">
        <v>56</v>
      </c>
      <c r="E292" s="39" t="s">
        <v>5</v>
      </c>
    </row>
    <row r="293" spans="1:5" ht="12.75">
      <c r="A293" s="35" t="s">
        <v>57</v>
      </c>
      <c r="E293" s="40" t="s">
        <v>5</v>
      </c>
    </row>
    <row r="294" spans="1:5" ht="114.75">
      <c r="A294" t="s">
        <v>59</v>
      </c>
      <c r="E294" s="39" t="s">
        <v>348</v>
      </c>
    </row>
    <row r="295" spans="1:16" ht="12.75">
      <c r="A295" t="s">
        <v>49</v>
      </c>
      <c s="34" t="s">
        <v>349</v>
      </c>
      <c s="34" t="s">
        <v>350</v>
      </c>
      <c s="35" t="s">
        <v>5</v>
      </c>
      <c s="6" t="s">
        <v>351</v>
      </c>
      <c s="36" t="s">
        <v>90</v>
      </c>
      <c s="37">
        <v>1</v>
      </c>
      <c s="36">
        <v>0</v>
      </c>
      <c s="36">
        <f>ROUND(G295*H295,6)</f>
      </c>
      <c r="L295" s="38">
        <v>0</v>
      </c>
      <c s="32">
        <f>ROUND(ROUND(L295,2)*ROUND(G295,3),2)</f>
      </c>
      <c s="36" t="s">
        <v>55</v>
      </c>
      <c>
        <f>(M295*21)/100</f>
      </c>
      <c t="s">
        <v>27</v>
      </c>
    </row>
    <row r="296" spans="1:5" ht="12.75">
      <c r="A296" s="35" t="s">
        <v>56</v>
      </c>
      <c r="E296" s="39" t="s">
        <v>5</v>
      </c>
    </row>
    <row r="297" spans="1:5" ht="12.75">
      <c r="A297" s="35" t="s">
        <v>57</v>
      </c>
      <c r="E297" s="40" t="s">
        <v>5</v>
      </c>
    </row>
    <row r="298" spans="1:5" ht="140.25">
      <c r="A298" t="s">
        <v>59</v>
      </c>
      <c r="E298" s="39" t="s">
        <v>352</v>
      </c>
    </row>
    <row r="299" spans="1:16" ht="12.75">
      <c r="A299" t="s">
        <v>49</v>
      </c>
      <c s="34" t="s">
        <v>353</v>
      </c>
      <c s="34" t="s">
        <v>354</v>
      </c>
      <c s="35" t="s">
        <v>5</v>
      </c>
      <c s="6" t="s">
        <v>355</v>
      </c>
      <c s="36" t="s">
        <v>90</v>
      </c>
      <c s="37">
        <v>1</v>
      </c>
      <c s="36">
        <v>0</v>
      </c>
      <c s="36">
        <f>ROUND(G299*H299,6)</f>
      </c>
      <c r="L299" s="38">
        <v>0</v>
      </c>
      <c s="32">
        <f>ROUND(ROUND(L299,2)*ROUND(G299,3),2)</f>
      </c>
      <c s="36" t="s">
        <v>55</v>
      </c>
      <c>
        <f>(M299*21)/100</f>
      </c>
      <c t="s">
        <v>27</v>
      </c>
    </row>
    <row r="300" spans="1:5" ht="12.75">
      <c r="A300" s="35" t="s">
        <v>56</v>
      </c>
      <c r="E300" s="39" t="s">
        <v>5</v>
      </c>
    </row>
    <row r="301" spans="1:5" ht="12.75">
      <c r="A301" s="35" t="s">
        <v>57</v>
      </c>
      <c r="E301" s="40" t="s">
        <v>5</v>
      </c>
    </row>
    <row r="302" spans="1:5" ht="127.5">
      <c r="A302" t="s">
        <v>59</v>
      </c>
      <c r="E302" s="39" t="s">
        <v>356</v>
      </c>
    </row>
    <row r="303" spans="1:16" ht="12.75">
      <c r="A303" t="s">
        <v>49</v>
      </c>
      <c s="34" t="s">
        <v>357</v>
      </c>
      <c s="34" t="s">
        <v>358</v>
      </c>
      <c s="35" t="s">
        <v>5</v>
      </c>
      <c s="6" t="s">
        <v>359</v>
      </c>
      <c s="36" t="s">
        <v>90</v>
      </c>
      <c s="37">
        <v>1</v>
      </c>
      <c s="36">
        <v>0</v>
      </c>
      <c s="36">
        <f>ROUND(G303*H303,6)</f>
      </c>
      <c r="L303" s="38">
        <v>0</v>
      </c>
      <c s="32">
        <f>ROUND(ROUND(L303,2)*ROUND(G303,3),2)</f>
      </c>
      <c s="36" t="s">
        <v>55</v>
      </c>
      <c>
        <f>(M303*21)/100</f>
      </c>
      <c t="s">
        <v>27</v>
      </c>
    </row>
    <row r="304" spans="1:5" ht="12.75">
      <c r="A304" s="35" t="s">
        <v>56</v>
      </c>
      <c r="E304" s="39" t="s">
        <v>5</v>
      </c>
    </row>
    <row r="305" spans="1:5" ht="12.75">
      <c r="A305" s="35" t="s">
        <v>57</v>
      </c>
      <c r="E305" s="40" t="s">
        <v>5</v>
      </c>
    </row>
    <row r="306" spans="1:5" ht="114.75">
      <c r="A306" t="s">
        <v>59</v>
      </c>
      <c r="E306" s="39" t="s">
        <v>360</v>
      </c>
    </row>
    <row r="307" spans="1:16" ht="25.5">
      <c r="A307" t="s">
        <v>49</v>
      </c>
      <c s="34" t="s">
        <v>361</v>
      </c>
      <c s="34" t="s">
        <v>362</v>
      </c>
      <c s="35" t="s">
        <v>5</v>
      </c>
      <c s="6" t="s">
        <v>363</v>
      </c>
      <c s="36" t="s">
        <v>90</v>
      </c>
      <c s="37">
        <v>1</v>
      </c>
      <c s="36">
        <v>0</v>
      </c>
      <c s="36">
        <f>ROUND(G307*H307,6)</f>
      </c>
      <c r="L307" s="38">
        <v>0</v>
      </c>
      <c s="32">
        <f>ROUND(ROUND(L307,2)*ROUND(G307,3),2)</f>
      </c>
      <c s="36" t="s">
        <v>55</v>
      </c>
      <c>
        <f>(M307*21)/100</f>
      </c>
      <c t="s">
        <v>27</v>
      </c>
    </row>
    <row r="308" spans="1:5" ht="12.75">
      <c r="A308" s="35" t="s">
        <v>56</v>
      </c>
      <c r="E308" s="39" t="s">
        <v>5</v>
      </c>
    </row>
    <row r="309" spans="1:5" ht="12.75">
      <c r="A309" s="35" t="s">
        <v>57</v>
      </c>
      <c r="E309" s="40" t="s">
        <v>5</v>
      </c>
    </row>
    <row r="310" spans="1:5" ht="76.5">
      <c r="A310" t="s">
        <v>59</v>
      </c>
      <c r="E310" s="39" t="s">
        <v>364</v>
      </c>
    </row>
    <row r="311" spans="1:16" ht="25.5">
      <c r="A311" t="s">
        <v>49</v>
      </c>
      <c s="34" t="s">
        <v>365</v>
      </c>
      <c s="34" t="s">
        <v>366</v>
      </c>
      <c s="35" t="s">
        <v>5</v>
      </c>
      <c s="6" t="s">
        <v>367</v>
      </c>
      <c s="36" t="s">
        <v>323</v>
      </c>
      <c s="37">
        <v>8</v>
      </c>
      <c s="36">
        <v>0</v>
      </c>
      <c s="36">
        <f>ROUND(G311*H311,6)</f>
      </c>
      <c r="L311" s="38">
        <v>0</v>
      </c>
      <c s="32">
        <f>ROUND(ROUND(L311,2)*ROUND(G311,3),2)</f>
      </c>
      <c s="36" t="s">
        <v>55</v>
      </c>
      <c>
        <f>(M311*21)/100</f>
      </c>
      <c t="s">
        <v>27</v>
      </c>
    </row>
    <row r="312" spans="1:5" ht="12.75">
      <c r="A312" s="35" t="s">
        <v>56</v>
      </c>
      <c r="E312" s="39" t="s">
        <v>5</v>
      </c>
    </row>
    <row r="313" spans="1:5" ht="12.75">
      <c r="A313" s="35" t="s">
        <v>57</v>
      </c>
      <c r="E313" s="40" t="s">
        <v>5</v>
      </c>
    </row>
    <row r="314" spans="1:5" ht="127.5">
      <c r="A314" t="s">
        <v>59</v>
      </c>
      <c r="E314" s="39" t="s">
        <v>368</v>
      </c>
    </row>
    <row r="315" spans="1:16" ht="12.75">
      <c r="A315" t="s">
        <v>49</v>
      </c>
      <c s="34" t="s">
        <v>369</v>
      </c>
      <c s="34" t="s">
        <v>370</v>
      </c>
      <c s="35" t="s">
        <v>5</v>
      </c>
      <c s="6" t="s">
        <v>371</v>
      </c>
      <c s="36" t="s">
        <v>90</v>
      </c>
      <c s="37">
        <v>2</v>
      </c>
      <c s="36">
        <v>0</v>
      </c>
      <c s="36">
        <f>ROUND(G315*H315,6)</f>
      </c>
      <c r="L315" s="38">
        <v>0</v>
      </c>
      <c s="32">
        <f>ROUND(ROUND(L315,2)*ROUND(G315,3),2)</f>
      </c>
      <c s="36" t="s">
        <v>55</v>
      </c>
      <c>
        <f>(M315*21)/100</f>
      </c>
      <c t="s">
        <v>27</v>
      </c>
    </row>
    <row r="316" spans="1:5" ht="12.75">
      <c r="A316" s="35" t="s">
        <v>56</v>
      </c>
      <c r="E316" s="39" t="s">
        <v>5</v>
      </c>
    </row>
    <row r="317" spans="1:5" ht="12.75">
      <c r="A317" s="35" t="s">
        <v>57</v>
      </c>
      <c r="E317" s="40" t="s">
        <v>5</v>
      </c>
    </row>
    <row r="318" spans="1:5" ht="76.5">
      <c r="A318" t="s">
        <v>59</v>
      </c>
      <c r="E318" s="39" t="s">
        <v>372</v>
      </c>
    </row>
    <row r="319" spans="1:16" ht="12.75">
      <c r="A319" t="s">
        <v>49</v>
      </c>
      <c s="34" t="s">
        <v>373</v>
      </c>
      <c s="34" t="s">
        <v>374</v>
      </c>
      <c s="35" t="s">
        <v>5</v>
      </c>
      <c s="6" t="s">
        <v>375</v>
      </c>
      <c s="36" t="s">
        <v>90</v>
      </c>
      <c s="37">
        <v>2</v>
      </c>
      <c s="36">
        <v>0</v>
      </c>
      <c s="36">
        <f>ROUND(G319*H319,6)</f>
      </c>
      <c r="L319" s="38">
        <v>0</v>
      </c>
      <c s="32">
        <f>ROUND(ROUND(L319,2)*ROUND(G319,3),2)</f>
      </c>
      <c s="36" t="s">
        <v>55</v>
      </c>
      <c>
        <f>(M319*21)/100</f>
      </c>
      <c t="s">
        <v>27</v>
      </c>
    </row>
    <row r="320" spans="1:5" ht="12.75">
      <c r="A320" s="35" t="s">
        <v>56</v>
      </c>
      <c r="E320" s="39" t="s">
        <v>5</v>
      </c>
    </row>
    <row r="321" spans="1:5" ht="12.75">
      <c r="A321" s="35" t="s">
        <v>57</v>
      </c>
      <c r="E321" s="40" t="s">
        <v>5</v>
      </c>
    </row>
    <row r="322" spans="1:5" ht="102">
      <c r="A322" t="s">
        <v>59</v>
      </c>
      <c r="E322" s="39" t="s">
        <v>376</v>
      </c>
    </row>
    <row r="323" spans="1:16" ht="12.75">
      <c r="A323" t="s">
        <v>49</v>
      </c>
      <c s="34" t="s">
        <v>377</v>
      </c>
      <c s="34" t="s">
        <v>378</v>
      </c>
      <c s="35" t="s">
        <v>5</v>
      </c>
      <c s="6" t="s">
        <v>379</v>
      </c>
      <c s="36" t="s">
        <v>90</v>
      </c>
      <c s="37">
        <v>1</v>
      </c>
      <c s="36">
        <v>0</v>
      </c>
      <c s="36">
        <f>ROUND(G323*H323,6)</f>
      </c>
      <c r="L323" s="38">
        <v>0</v>
      </c>
      <c s="32">
        <f>ROUND(ROUND(L323,2)*ROUND(G323,3),2)</f>
      </c>
      <c s="36" t="s">
        <v>55</v>
      </c>
      <c>
        <f>(M323*21)/100</f>
      </c>
      <c t="s">
        <v>27</v>
      </c>
    </row>
    <row r="324" spans="1:5" ht="12.75">
      <c r="A324" s="35" t="s">
        <v>56</v>
      </c>
      <c r="E324" s="39" t="s">
        <v>5</v>
      </c>
    </row>
    <row r="325" spans="1:5" ht="12.75">
      <c r="A325" s="35" t="s">
        <v>57</v>
      </c>
      <c r="E325" s="40" t="s">
        <v>5</v>
      </c>
    </row>
    <row r="326" spans="1:5" ht="76.5">
      <c r="A326" t="s">
        <v>59</v>
      </c>
      <c r="E326" s="39" t="s">
        <v>380</v>
      </c>
    </row>
    <row r="327" spans="1:16" ht="12.75">
      <c r="A327" t="s">
        <v>49</v>
      </c>
      <c s="34" t="s">
        <v>381</v>
      </c>
      <c s="34" t="s">
        <v>382</v>
      </c>
      <c s="35" t="s">
        <v>5</v>
      </c>
      <c s="6" t="s">
        <v>383</v>
      </c>
      <c s="36" t="s">
        <v>90</v>
      </c>
      <c s="37">
        <v>1</v>
      </c>
      <c s="36">
        <v>0</v>
      </c>
      <c s="36">
        <f>ROUND(G327*H327,6)</f>
      </c>
      <c r="L327" s="38">
        <v>0</v>
      </c>
      <c s="32">
        <f>ROUND(ROUND(L327,2)*ROUND(G327,3),2)</f>
      </c>
      <c s="36" t="s">
        <v>55</v>
      </c>
      <c>
        <f>(M327*21)/100</f>
      </c>
      <c t="s">
        <v>27</v>
      </c>
    </row>
    <row r="328" spans="1:5" ht="12.75">
      <c r="A328" s="35" t="s">
        <v>56</v>
      </c>
      <c r="E328" s="39" t="s">
        <v>5</v>
      </c>
    </row>
    <row r="329" spans="1:5" ht="12.75">
      <c r="A329" s="35" t="s">
        <v>57</v>
      </c>
      <c r="E329" s="40" t="s">
        <v>5</v>
      </c>
    </row>
    <row r="330" spans="1:5" ht="89.25">
      <c r="A330" t="s">
        <v>59</v>
      </c>
      <c r="E330" s="39" t="s">
        <v>384</v>
      </c>
    </row>
    <row r="331" spans="1:16" ht="12.75">
      <c r="A331" t="s">
        <v>49</v>
      </c>
      <c s="34" t="s">
        <v>385</v>
      </c>
      <c s="34" t="s">
        <v>386</v>
      </c>
      <c s="35" t="s">
        <v>5</v>
      </c>
      <c s="6" t="s">
        <v>387</v>
      </c>
      <c s="36" t="s">
        <v>90</v>
      </c>
      <c s="37">
        <v>1</v>
      </c>
      <c s="36">
        <v>0</v>
      </c>
      <c s="36">
        <f>ROUND(G331*H331,6)</f>
      </c>
      <c r="L331" s="38">
        <v>0</v>
      </c>
      <c s="32">
        <f>ROUND(ROUND(L331,2)*ROUND(G331,3),2)</f>
      </c>
      <c s="36" t="s">
        <v>55</v>
      </c>
      <c>
        <f>(M331*21)/100</f>
      </c>
      <c t="s">
        <v>27</v>
      </c>
    </row>
    <row r="332" spans="1:5" ht="12.75">
      <c r="A332" s="35" t="s">
        <v>56</v>
      </c>
      <c r="E332" s="39" t="s">
        <v>5</v>
      </c>
    </row>
    <row r="333" spans="1:5" ht="12.75">
      <c r="A333" s="35" t="s">
        <v>57</v>
      </c>
      <c r="E333" s="40" t="s">
        <v>5</v>
      </c>
    </row>
    <row r="334" spans="1:5" ht="140.25">
      <c r="A334" t="s">
        <v>59</v>
      </c>
      <c r="E334" s="39" t="s">
        <v>388</v>
      </c>
    </row>
    <row r="335" spans="1:16" ht="12.75">
      <c r="A335" t="s">
        <v>49</v>
      </c>
      <c s="34" t="s">
        <v>389</v>
      </c>
      <c s="34" t="s">
        <v>390</v>
      </c>
      <c s="35" t="s">
        <v>5</v>
      </c>
      <c s="6" t="s">
        <v>391</v>
      </c>
      <c s="36" t="s">
        <v>90</v>
      </c>
      <c s="37">
        <v>1</v>
      </c>
      <c s="36">
        <v>0</v>
      </c>
      <c s="36">
        <f>ROUND(G335*H335,6)</f>
      </c>
      <c r="L335" s="38">
        <v>0</v>
      </c>
      <c s="32">
        <f>ROUND(ROUND(L335,2)*ROUND(G335,3),2)</f>
      </c>
      <c s="36" t="s">
        <v>55</v>
      </c>
      <c>
        <f>(M335*21)/100</f>
      </c>
      <c t="s">
        <v>27</v>
      </c>
    </row>
    <row r="336" spans="1:5" ht="12.75">
      <c r="A336" s="35" t="s">
        <v>56</v>
      </c>
      <c r="E336" s="39" t="s">
        <v>5</v>
      </c>
    </row>
    <row r="337" spans="1:5" ht="12.75">
      <c r="A337" s="35" t="s">
        <v>57</v>
      </c>
      <c r="E337" s="40" t="s">
        <v>5</v>
      </c>
    </row>
    <row r="338" spans="1:5" ht="165.75">
      <c r="A338" t="s">
        <v>59</v>
      </c>
      <c r="E338" s="39" t="s">
        <v>392</v>
      </c>
    </row>
    <row r="339" spans="1:13" ht="12.75">
      <c r="A339" t="s">
        <v>46</v>
      </c>
      <c r="C339" s="31" t="s">
        <v>82</v>
      </c>
      <c r="E339" s="33" t="s">
        <v>393</v>
      </c>
      <c r="J339" s="32">
        <f>0</f>
      </c>
      <c s="32">
        <f>0</f>
      </c>
      <c s="32">
        <f>0+L340+L344+L348+L352+L356+L360+L364+L368+L372+L376+L380</f>
      </c>
      <c s="32">
        <f>0+M340+M344+M348+M352+M356+M360+M364+M368+M372+M376+M380</f>
      </c>
    </row>
    <row r="340" spans="1:16" ht="12.75">
      <c r="A340" t="s">
        <v>49</v>
      </c>
      <c s="34" t="s">
        <v>394</v>
      </c>
      <c s="34" t="s">
        <v>395</v>
      </c>
      <c s="35" t="s">
        <v>5</v>
      </c>
      <c s="6" t="s">
        <v>396</v>
      </c>
      <c s="36" t="s">
        <v>90</v>
      </c>
      <c s="37">
        <v>1</v>
      </c>
      <c s="36">
        <v>0</v>
      </c>
      <c s="36">
        <f>ROUND(G340*H340,6)</f>
      </c>
      <c r="L340" s="38">
        <v>0</v>
      </c>
      <c s="32">
        <f>ROUND(ROUND(L340,2)*ROUND(G340,3),2)</f>
      </c>
      <c s="36" t="s">
        <v>55</v>
      </c>
      <c>
        <f>(M340*21)/100</f>
      </c>
      <c t="s">
        <v>27</v>
      </c>
    </row>
    <row r="341" spans="1:5" ht="12.75">
      <c r="A341" s="35" t="s">
        <v>56</v>
      </c>
      <c r="E341" s="39" t="s">
        <v>5</v>
      </c>
    </row>
    <row r="342" spans="1:5" ht="12.75">
      <c r="A342" s="35" t="s">
        <v>57</v>
      </c>
      <c r="E342" s="40" t="s">
        <v>5</v>
      </c>
    </row>
    <row r="343" spans="1:5" ht="114.75">
      <c r="A343" t="s">
        <v>59</v>
      </c>
      <c r="E343" s="39" t="s">
        <v>397</v>
      </c>
    </row>
    <row r="344" spans="1:16" ht="12.75">
      <c r="A344" t="s">
        <v>49</v>
      </c>
      <c s="34" t="s">
        <v>398</v>
      </c>
      <c s="34" t="s">
        <v>399</v>
      </c>
      <c s="35" t="s">
        <v>5</v>
      </c>
      <c s="6" t="s">
        <v>400</v>
      </c>
      <c s="36" t="s">
        <v>90</v>
      </c>
      <c s="37">
        <v>1</v>
      </c>
      <c s="36">
        <v>0</v>
      </c>
      <c s="36">
        <f>ROUND(G344*H344,6)</f>
      </c>
      <c r="L344" s="38">
        <v>0</v>
      </c>
      <c s="32">
        <f>ROUND(ROUND(L344,2)*ROUND(G344,3),2)</f>
      </c>
      <c s="36" t="s">
        <v>55</v>
      </c>
      <c>
        <f>(M344*21)/100</f>
      </c>
      <c t="s">
        <v>27</v>
      </c>
    </row>
    <row r="345" spans="1:5" ht="12.75">
      <c r="A345" s="35" t="s">
        <v>56</v>
      </c>
      <c r="E345" s="39" t="s">
        <v>5</v>
      </c>
    </row>
    <row r="346" spans="1:5" ht="12.75">
      <c r="A346" s="35" t="s">
        <v>57</v>
      </c>
      <c r="E346" s="40" t="s">
        <v>5</v>
      </c>
    </row>
    <row r="347" spans="1:5" ht="127.5">
      <c r="A347" t="s">
        <v>59</v>
      </c>
      <c r="E347" s="39" t="s">
        <v>401</v>
      </c>
    </row>
    <row r="348" spans="1:16" ht="12.75">
      <c r="A348" t="s">
        <v>49</v>
      </c>
      <c s="34" t="s">
        <v>402</v>
      </c>
      <c s="34" t="s">
        <v>403</v>
      </c>
      <c s="35" t="s">
        <v>5</v>
      </c>
      <c s="6" t="s">
        <v>404</v>
      </c>
      <c s="36" t="s">
        <v>90</v>
      </c>
      <c s="37">
        <v>1</v>
      </c>
      <c s="36">
        <v>0</v>
      </c>
      <c s="36">
        <f>ROUND(G348*H348,6)</f>
      </c>
      <c r="L348" s="38">
        <v>0</v>
      </c>
      <c s="32">
        <f>ROUND(ROUND(L348,2)*ROUND(G348,3),2)</f>
      </c>
      <c s="36" t="s">
        <v>55</v>
      </c>
      <c>
        <f>(M348*21)/100</f>
      </c>
      <c t="s">
        <v>27</v>
      </c>
    </row>
    <row r="349" spans="1:5" ht="12.75">
      <c r="A349" s="35" t="s">
        <v>56</v>
      </c>
      <c r="E349" s="39" t="s">
        <v>5</v>
      </c>
    </row>
    <row r="350" spans="1:5" ht="12.75">
      <c r="A350" s="35" t="s">
        <v>57</v>
      </c>
      <c r="E350" s="40" t="s">
        <v>5</v>
      </c>
    </row>
    <row r="351" spans="1:5" ht="140.25">
      <c r="A351" t="s">
        <v>59</v>
      </c>
      <c r="E351" s="39" t="s">
        <v>405</v>
      </c>
    </row>
    <row r="352" spans="1:16" ht="12.75">
      <c r="A352" t="s">
        <v>49</v>
      </c>
      <c s="34" t="s">
        <v>406</v>
      </c>
      <c s="34" t="s">
        <v>407</v>
      </c>
      <c s="35" t="s">
        <v>5</v>
      </c>
      <c s="6" t="s">
        <v>408</v>
      </c>
      <c s="36" t="s">
        <v>90</v>
      </c>
      <c s="37">
        <v>1</v>
      </c>
      <c s="36">
        <v>0</v>
      </c>
      <c s="36">
        <f>ROUND(G352*H352,6)</f>
      </c>
      <c r="L352" s="38">
        <v>0</v>
      </c>
      <c s="32">
        <f>ROUND(ROUND(L352,2)*ROUND(G352,3),2)</f>
      </c>
      <c s="36" t="s">
        <v>55</v>
      </c>
      <c>
        <f>(M352*21)/100</f>
      </c>
      <c t="s">
        <v>27</v>
      </c>
    </row>
    <row r="353" spans="1:5" ht="12.75">
      <c r="A353" s="35" t="s">
        <v>56</v>
      </c>
      <c r="E353" s="39" t="s">
        <v>5</v>
      </c>
    </row>
    <row r="354" spans="1:5" ht="12.75">
      <c r="A354" s="35" t="s">
        <v>57</v>
      </c>
      <c r="E354" s="40" t="s">
        <v>5</v>
      </c>
    </row>
    <row r="355" spans="1:5" ht="114.75">
      <c r="A355" t="s">
        <v>59</v>
      </c>
      <c r="E355" s="39" t="s">
        <v>409</v>
      </c>
    </row>
    <row r="356" spans="1:16" ht="12.75">
      <c r="A356" t="s">
        <v>49</v>
      </c>
      <c s="34" t="s">
        <v>410</v>
      </c>
      <c s="34" t="s">
        <v>411</v>
      </c>
      <c s="35" t="s">
        <v>5</v>
      </c>
      <c s="6" t="s">
        <v>412</v>
      </c>
      <c s="36" t="s">
        <v>90</v>
      </c>
      <c s="37">
        <v>1</v>
      </c>
      <c s="36">
        <v>0</v>
      </c>
      <c s="36">
        <f>ROUND(G356*H356,6)</f>
      </c>
      <c r="L356" s="38">
        <v>0</v>
      </c>
      <c s="32">
        <f>ROUND(ROUND(L356,2)*ROUND(G356,3),2)</f>
      </c>
      <c s="36" t="s">
        <v>55</v>
      </c>
      <c>
        <f>(M356*21)/100</f>
      </c>
      <c t="s">
        <v>27</v>
      </c>
    </row>
    <row r="357" spans="1:5" ht="12.75">
      <c r="A357" s="35" t="s">
        <v>56</v>
      </c>
      <c r="E357" s="39" t="s">
        <v>5</v>
      </c>
    </row>
    <row r="358" spans="1:5" ht="12.75">
      <c r="A358" s="35" t="s">
        <v>57</v>
      </c>
      <c r="E358" s="40" t="s">
        <v>5</v>
      </c>
    </row>
    <row r="359" spans="1:5" ht="114.75">
      <c r="A359" t="s">
        <v>59</v>
      </c>
      <c r="E359" s="39" t="s">
        <v>413</v>
      </c>
    </row>
    <row r="360" spans="1:16" ht="12.75">
      <c r="A360" t="s">
        <v>49</v>
      </c>
      <c s="34" t="s">
        <v>414</v>
      </c>
      <c s="34" t="s">
        <v>415</v>
      </c>
      <c s="35" t="s">
        <v>5</v>
      </c>
      <c s="6" t="s">
        <v>416</v>
      </c>
      <c s="36" t="s">
        <v>90</v>
      </c>
      <c s="37">
        <v>1</v>
      </c>
      <c s="36">
        <v>0</v>
      </c>
      <c s="36">
        <f>ROUND(G360*H360,6)</f>
      </c>
      <c r="L360" s="38">
        <v>0</v>
      </c>
      <c s="32">
        <f>ROUND(ROUND(L360,2)*ROUND(G360,3),2)</f>
      </c>
      <c s="36" t="s">
        <v>55</v>
      </c>
      <c>
        <f>(M360*21)/100</f>
      </c>
      <c t="s">
        <v>27</v>
      </c>
    </row>
    <row r="361" spans="1:5" ht="12.75">
      <c r="A361" s="35" t="s">
        <v>56</v>
      </c>
      <c r="E361" s="39" t="s">
        <v>5</v>
      </c>
    </row>
    <row r="362" spans="1:5" ht="12.75">
      <c r="A362" s="35" t="s">
        <v>57</v>
      </c>
      <c r="E362" s="40" t="s">
        <v>5</v>
      </c>
    </row>
    <row r="363" spans="1:5" ht="140.25">
      <c r="A363" t="s">
        <v>59</v>
      </c>
      <c r="E363" s="39" t="s">
        <v>417</v>
      </c>
    </row>
    <row r="364" spans="1:16" ht="12.75">
      <c r="A364" t="s">
        <v>49</v>
      </c>
      <c s="34" t="s">
        <v>418</v>
      </c>
      <c s="34" t="s">
        <v>419</v>
      </c>
      <c s="35" t="s">
        <v>5</v>
      </c>
      <c s="6" t="s">
        <v>420</v>
      </c>
      <c s="36" t="s">
        <v>90</v>
      </c>
      <c s="37">
        <v>2</v>
      </c>
      <c s="36">
        <v>0</v>
      </c>
      <c s="36">
        <f>ROUND(G364*H364,6)</f>
      </c>
      <c r="L364" s="38">
        <v>0</v>
      </c>
      <c s="32">
        <f>ROUND(ROUND(L364,2)*ROUND(G364,3),2)</f>
      </c>
      <c s="36" t="s">
        <v>55</v>
      </c>
      <c>
        <f>(M364*21)/100</f>
      </c>
      <c t="s">
        <v>27</v>
      </c>
    </row>
    <row r="365" spans="1:5" ht="12.75">
      <c r="A365" s="35" t="s">
        <v>56</v>
      </c>
      <c r="E365" s="39" t="s">
        <v>5</v>
      </c>
    </row>
    <row r="366" spans="1:5" ht="12.75">
      <c r="A366" s="35" t="s">
        <v>57</v>
      </c>
      <c r="E366" s="40" t="s">
        <v>5</v>
      </c>
    </row>
    <row r="367" spans="1:5" ht="114.75">
      <c r="A367" t="s">
        <v>59</v>
      </c>
      <c r="E367" s="39" t="s">
        <v>421</v>
      </c>
    </row>
    <row r="368" spans="1:16" ht="12.75">
      <c r="A368" t="s">
        <v>49</v>
      </c>
      <c s="34" t="s">
        <v>422</v>
      </c>
      <c s="34" t="s">
        <v>423</v>
      </c>
      <c s="35" t="s">
        <v>5</v>
      </c>
      <c s="6" t="s">
        <v>424</v>
      </c>
      <c s="36" t="s">
        <v>90</v>
      </c>
      <c s="37">
        <v>2</v>
      </c>
      <c s="36">
        <v>0</v>
      </c>
      <c s="36">
        <f>ROUND(G368*H368,6)</f>
      </c>
      <c r="L368" s="38">
        <v>0</v>
      </c>
      <c s="32">
        <f>ROUND(ROUND(L368,2)*ROUND(G368,3),2)</f>
      </c>
      <c s="36" t="s">
        <v>55</v>
      </c>
      <c>
        <f>(M368*21)/100</f>
      </c>
      <c t="s">
        <v>27</v>
      </c>
    </row>
    <row r="369" spans="1:5" ht="12.75">
      <c r="A369" s="35" t="s">
        <v>56</v>
      </c>
      <c r="E369" s="39" t="s">
        <v>5</v>
      </c>
    </row>
    <row r="370" spans="1:5" ht="12.75">
      <c r="A370" s="35" t="s">
        <v>57</v>
      </c>
      <c r="E370" s="40" t="s">
        <v>5</v>
      </c>
    </row>
    <row r="371" spans="1:5" ht="114.75">
      <c r="A371" t="s">
        <v>59</v>
      </c>
      <c r="E371" s="39" t="s">
        <v>425</v>
      </c>
    </row>
    <row r="372" spans="1:16" ht="12.75">
      <c r="A372" t="s">
        <v>49</v>
      </c>
      <c s="34" t="s">
        <v>426</v>
      </c>
      <c s="34" t="s">
        <v>427</v>
      </c>
      <c s="35" t="s">
        <v>5</v>
      </c>
      <c s="6" t="s">
        <v>428</v>
      </c>
      <c s="36" t="s">
        <v>90</v>
      </c>
      <c s="37">
        <v>1</v>
      </c>
      <c s="36">
        <v>0</v>
      </c>
      <c s="36">
        <f>ROUND(G372*H372,6)</f>
      </c>
      <c r="L372" s="38">
        <v>0</v>
      </c>
      <c s="32">
        <f>ROUND(ROUND(L372,2)*ROUND(G372,3),2)</f>
      </c>
      <c s="36" t="s">
        <v>55</v>
      </c>
      <c>
        <f>(M372*21)/100</f>
      </c>
      <c t="s">
        <v>27</v>
      </c>
    </row>
    <row r="373" spans="1:5" ht="12.75">
      <c r="A373" s="35" t="s">
        <v>56</v>
      </c>
      <c r="E373" s="39" t="s">
        <v>5</v>
      </c>
    </row>
    <row r="374" spans="1:5" ht="12.75">
      <c r="A374" s="35" t="s">
        <v>57</v>
      </c>
      <c r="E374" s="40" t="s">
        <v>5</v>
      </c>
    </row>
    <row r="375" spans="1:5" ht="127.5">
      <c r="A375" t="s">
        <v>59</v>
      </c>
      <c r="E375" s="39" t="s">
        <v>429</v>
      </c>
    </row>
    <row r="376" spans="1:16" ht="12.75">
      <c r="A376" t="s">
        <v>49</v>
      </c>
      <c s="34" t="s">
        <v>430</v>
      </c>
      <c s="34" t="s">
        <v>431</v>
      </c>
      <c s="35" t="s">
        <v>5</v>
      </c>
      <c s="6" t="s">
        <v>432</v>
      </c>
      <c s="36" t="s">
        <v>90</v>
      </c>
      <c s="37">
        <v>2</v>
      </c>
      <c s="36">
        <v>0</v>
      </c>
      <c s="36">
        <f>ROUND(G376*H376,6)</f>
      </c>
      <c r="L376" s="38">
        <v>0</v>
      </c>
      <c s="32">
        <f>ROUND(ROUND(L376,2)*ROUND(G376,3),2)</f>
      </c>
      <c s="36" t="s">
        <v>55</v>
      </c>
      <c>
        <f>(M376*21)/100</f>
      </c>
      <c t="s">
        <v>27</v>
      </c>
    </row>
    <row r="377" spans="1:5" ht="12.75">
      <c r="A377" s="35" t="s">
        <v>56</v>
      </c>
      <c r="E377" s="39" t="s">
        <v>5</v>
      </c>
    </row>
    <row r="378" spans="1:5" ht="12.75">
      <c r="A378" s="35" t="s">
        <v>57</v>
      </c>
      <c r="E378" s="40" t="s">
        <v>5</v>
      </c>
    </row>
    <row r="379" spans="1:5" ht="127.5">
      <c r="A379" t="s">
        <v>59</v>
      </c>
      <c r="E379" s="39" t="s">
        <v>433</v>
      </c>
    </row>
    <row r="380" spans="1:16" ht="12.75">
      <c r="A380" t="s">
        <v>49</v>
      </c>
      <c s="34" t="s">
        <v>434</v>
      </c>
      <c s="34" t="s">
        <v>435</v>
      </c>
      <c s="35" t="s">
        <v>5</v>
      </c>
      <c s="6" t="s">
        <v>436</v>
      </c>
      <c s="36" t="s">
        <v>90</v>
      </c>
      <c s="37">
        <v>1</v>
      </c>
      <c s="36">
        <v>0</v>
      </c>
      <c s="36">
        <f>ROUND(G380*H380,6)</f>
      </c>
      <c r="L380" s="38">
        <v>0</v>
      </c>
      <c s="32">
        <f>ROUND(ROUND(L380,2)*ROUND(G380,3),2)</f>
      </c>
      <c s="36" t="s">
        <v>55</v>
      </c>
      <c>
        <f>(M380*21)/100</f>
      </c>
      <c t="s">
        <v>27</v>
      </c>
    </row>
    <row r="381" spans="1:5" ht="12.75">
      <c r="A381" s="35" t="s">
        <v>56</v>
      </c>
      <c r="E381" s="39" t="s">
        <v>5</v>
      </c>
    </row>
    <row r="382" spans="1:5" ht="12.75">
      <c r="A382" s="35" t="s">
        <v>57</v>
      </c>
      <c r="E382" s="40" t="s">
        <v>5</v>
      </c>
    </row>
    <row r="383" spans="1:5" ht="140.25">
      <c r="A383" t="s">
        <v>59</v>
      </c>
      <c r="E383" s="39" t="s">
        <v>437</v>
      </c>
    </row>
    <row r="384" spans="1:13" ht="12.75">
      <c r="A384" t="s">
        <v>46</v>
      </c>
      <c r="C384" s="31" t="s">
        <v>87</v>
      </c>
      <c r="E384" s="33" t="s">
        <v>438</v>
      </c>
      <c r="J384" s="32">
        <f>0</f>
      </c>
      <c s="32">
        <f>0</f>
      </c>
      <c s="32">
        <f>0+L385+L389+L393+L397+L401+L405+L409+L413+L417+L421+L425+L429+L433+L437+L441+L445</f>
      </c>
      <c s="32">
        <f>0+M385+M389+M393+M397+M401+M405+M409+M413+M417+M421+M425+M429+M433+M437+M441+M445</f>
      </c>
    </row>
    <row r="385" spans="1:16" ht="12.75">
      <c r="A385" t="s">
        <v>49</v>
      </c>
      <c s="34" t="s">
        <v>439</v>
      </c>
      <c s="34" t="s">
        <v>440</v>
      </c>
      <c s="35" t="s">
        <v>5</v>
      </c>
      <c s="6" t="s">
        <v>441</v>
      </c>
      <c s="36" t="s">
        <v>90</v>
      </c>
      <c s="37">
        <v>1</v>
      </c>
      <c s="36">
        <v>0</v>
      </c>
      <c s="36">
        <f>ROUND(G385*H385,6)</f>
      </c>
      <c r="L385" s="38">
        <v>0</v>
      </c>
      <c s="32">
        <f>ROUND(ROUND(L385,2)*ROUND(G385,3),2)</f>
      </c>
      <c s="36" t="s">
        <v>55</v>
      </c>
      <c>
        <f>(M385*21)/100</f>
      </c>
      <c t="s">
        <v>27</v>
      </c>
    </row>
    <row r="386" spans="1:5" ht="12.75">
      <c r="A386" s="35" t="s">
        <v>56</v>
      </c>
      <c r="E386" s="39" t="s">
        <v>5</v>
      </c>
    </row>
    <row r="387" spans="1:5" ht="12.75">
      <c r="A387" s="35" t="s">
        <v>57</v>
      </c>
      <c r="E387" s="40" t="s">
        <v>5</v>
      </c>
    </row>
    <row r="388" spans="1:5" ht="114.75">
      <c r="A388" t="s">
        <v>59</v>
      </c>
      <c r="E388" s="39" t="s">
        <v>442</v>
      </c>
    </row>
    <row r="389" spans="1:16" ht="12.75">
      <c r="A389" t="s">
        <v>49</v>
      </c>
      <c s="34" t="s">
        <v>443</v>
      </c>
      <c s="34" t="s">
        <v>444</v>
      </c>
      <c s="35" t="s">
        <v>5</v>
      </c>
      <c s="6" t="s">
        <v>445</v>
      </c>
      <c s="36" t="s">
        <v>90</v>
      </c>
      <c s="37">
        <v>1</v>
      </c>
      <c s="36">
        <v>0</v>
      </c>
      <c s="36">
        <f>ROUND(G389*H389,6)</f>
      </c>
      <c r="L389" s="38">
        <v>0</v>
      </c>
      <c s="32">
        <f>ROUND(ROUND(L389,2)*ROUND(G389,3),2)</f>
      </c>
      <c s="36" t="s">
        <v>55</v>
      </c>
      <c>
        <f>(M389*21)/100</f>
      </c>
      <c t="s">
        <v>27</v>
      </c>
    </row>
    <row r="390" spans="1:5" ht="12.75">
      <c r="A390" s="35" t="s">
        <v>56</v>
      </c>
      <c r="E390" s="39" t="s">
        <v>5</v>
      </c>
    </row>
    <row r="391" spans="1:5" ht="12.75">
      <c r="A391" s="35" t="s">
        <v>57</v>
      </c>
      <c r="E391" s="40" t="s">
        <v>5</v>
      </c>
    </row>
    <row r="392" spans="1:5" ht="114.75">
      <c r="A392" t="s">
        <v>59</v>
      </c>
      <c r="E392" s="39" t="s">
        <v>446</v>
      </c>
    </row>
    <row r="393" spans="1:16" ht="12.75">
      <c r="A393" t="s">
        <v>49</v>
      </c>
      <c s="34" t="s">
        <v>447</v>
      </c>
      <c s="34" t="s">
        <v>448</v>
      </c>
      <c s="35" t="s">
        <v>5</v>
      </c>
      <c s="6" t="s">
        <v>449</v>
      </c>
      <c s="36" t="s">
        <v>90</v>
      </c>
      <c s="37">
        <v>1</v>
      </c>
      <c s="36">
        <v>0</v>
      </c>
      <c s="36">
        <f>ROUND(G393*H393,6)</f>
      </c>
      <c r="L393" s="38">
        <v>0</v>
      </c>
      <c s="32">
        <f>ROUND(ROUND(L393,2)*ROUND(G393,3),2)</f>
      </c>
      <c s="36" t="s">
        <v>55</v>
      </c>
      <c>
        <f>(M393*21)/100</f>
      </c>
      <c t="s">
        <v>27</v>
      </c>
    </row>
    <row r="394" spans="1:5" ht="12.75">
      <c r="A394" s="35" t="s">
        <v>56</v>
      </c>
      <c r="E394" s="39" t="s">
        <v>5</v>
      </c>
    </row>
    <row r="395" spans="1:5" ht="12.75">
      <c r="A395" s="35" t="s">
        <v>57</v>
      </c>
      <c r="E395" s="40" t="s">
        <v>5</v>
      </c>
    </row>
    <row r="396" spans="1:5" ht="127.5">
      <c r="A396" t="s">
        <v>59</v>
      </c>
      <c r="E396" s="39" t="s">
        <v>429</v>
      </c>
    </row>
    <row r="397" spans="1:16" ht="12.75">
      <c r="A397" t="s">
        <v>49</v>
      </c>
      <c s="34" t="s">
        <v>450</v>
      </c>
      <c s="34" t="s">
        <v>431</v>
      </c>
      <c s="35" t="s">
        <v>4</v>
      </c>
      <c s="6" t="s">
        <v>432</v>
      </c>
      <c s="36" t="s">
        <v>90</v>
      </c>
      <c s="37">
        <v>1</v>
      </c>
      <c s="36">
        <v>0</v>
      </c>
      <c s="36">
        <f>ROUND(G397*H397,6)</f>
      </c>
      <c r="L397" s="38">
        <v>0</v>
      </c>
      <c s="32">
        <f>ROUND(ROUND(L397,2)*ROUND(G397,3),2)</f>
      </c>
      <c s="36" t="s">
        <v>55</v>
      </c>
      <c>
        <f>(M397*21)/100</f>
      </c>
      <c t="s">
        <v>27</v>
      </c>
    </row>
    <row r="398" spans="1:5" ht="12.75">
      <c r="A398" s="35" t="s">
        <v>56</v>
      </c>
      <c r="E398" s="39" t="s">
        <v>5</v>
      </c>
    </row>
    <row r="399" spans="1:5" ht="12.75">
      <c r="A399" s="35" t="s">
        <v>57</v>
      </c>
      <c r="E399" s="40" t="s">
        <v>5</v>
      </c>
    </row>
    <row r="400" spans="1:5" ht="127.5">
      <c r="A400" t="s">
        <v>59</v>
      </c>
      <c r="E400" s="39" t="s">
        <v>433</v>
      </c>
    </row>
    <row r="401" spans="1:16" ht="12.75">
      <c r="A401" t="s">
        <v>49</v>
      </c>
      <c s="34" t="s">
        <v>451</v>
      </c>
      <c s="34" t="s">
        <v>452</v>
      </c>
      <c s="35" t="s">
        <v>5</v>
      </c>
      <c s="6" t="s">
        <v>453</v>
      </c>
      <c s="36" t="s">
        <v>90</v>
      </c>
      <c s="37">
        <v>1</v>
      </c>
      <c s="36">
        <v>0</v>
      </c>
      <c s="36">
        <f>ROUND(G401*H401,6)</f>
      </c>
      <c r="L401" s="38">
        <v>0</v>
      </c>
      <c s="32">
        <f>ROUND(ROUND(L401,2)*ROUND(G401,3),2)</f>
      </c>
      <c s="36" t="s">
        <v>55</v>
      </c>
      <c>
        <f>(M401*21)/100</f>
      </c>
      <c t="s">
        <v>27</v>
      </c>
    </row>
    <row r="402" spans="1:5" ht="12.75">
      <c r="A402" s="35" t="s">
        <v>56</v>
      </c>
      <c r="E402" s="39" t="s">
        <v>5</v>
      </c>
    </row>
    <row r="403" spans="1:5" ht="12.75">
      <c r="A403" s="35" t="s">
        <v>57</v>
      </c>
      <c r="E403" s="40" t="s">
        <v>5</v>
      </c>
    </row>
    <row r="404" spans="1:5" ht="127.5">
      <c r="A404" t="s">
        <v>59</v>
      </c>
      <c r="E404" s="39" t="s">
        <v>454</v>
      </c>
    </row>
    <row r="405" spans="1:16" ht="12.75">
      <c r="A405" t="s">
        <v>49</v>
      </c>
      <c s="34" t="s">
        <v>455</v>
      </c>
      <c s="34" t="s">
        <v>456</v>
      </c>
      <c s="35" t="s">
        <v>5</v>
      </c>
      <c s="6" t="s">
        <v>457</v>
      </c>
      <c s="36" t="s">
        <v>90</v>
      </c>
      <c s="37">
        <v>1</v>
      </c>
      <c s="36">
        <v>0</v>
      </c>
      <c s="36">
        <f>ROUND(G405*H405,6)</f>
      </c>
      <c r="L405" s="38">
        <v>0</v>
      </c>
      <c s="32">
        <f>ROUND(ROUND(L405,2)*ROUND(G405,3),2)</f>
      </c>
      <c s="36" t="s">
        <v>55</v>
      </c>
      <c>
        <f>(M405*21)/100</f>
      </c>
      <c t="s">
        <v>27</v>
      </c>
    </row>
    <row r="406" spans="1:5" ht="12.75">
      <c r="A406" s="35" t="s">
        <v>56</v>
      </c>
      <c r="E406" s="39" t="s">
        <v>5</v>
      </c>
    </row>
    <row r="407" spans="1:5" ht="12.75">
      <c r="A407" s="35" t="s">
        <v>57</v>
      </c>
      <c r="E407" s="40" t="s">
        <v>5</v>
      </c>
    </row>
    <row r="408" spans="1:5" ht="114.75">
      <c r="A408" t="s">
        <v>59</v>
      </c>
      <c r="E408" s="39" t="s">
        <v>458</v>
      </c>
    </row>
    <row r="409" spans="1:16" ht="12.75">
      <c r="A409" t="s">
        <v>49</v>
      </c>
      <c s="34" t="s">
        <v>459</v>
      </c>
      <c s="34" t="s">
        <v>460</v>
      </c>
      <c s="35" t="s">
        <v>5</v>
      </c>
      <c s="6" t="s">
        <v>461</v>
      </c>
      <c s="36" t="s">
        <v>75</v>
      </c>
      <c s="37">
        <v>140</v>
      </c>
      <c s="36">
        <v>0</v>
      </c>
      <c s="36">
        <f>ROUND(G409*H409,6)</f>
      </c>
      <c r="L409" s="38">
        <v>0</v>
      </c>
      <c s="32">
        <f>ROUND(ROUND(L409,2)*ROUND(G409,3),2)</f>
      </c>
      <c s="36" t="s">
        <v>55</v>
      </c>
      <c>
        <f>(M409*21)/100</f>
      </c>
      <c t="s">
        <v>27</v>
      </c>
    </row>
    <row r="410" spans="1:5" ht="12.75">
      <c r="A410" s="35" t="s">
        <v>56</v>
      </c>
      <c r="E410" s="39" t="s">
        <v>5</v>
      </c>
    </row>
    <row r="411" spans="1:5" ht="25.5">
      <c r="A411" s="35" t="s">
        <v>57</v>
      </c>
      <c r="E411" s="40" t="s">
        <v>215</v>
      </c>
    </row>
    <row r="412" spans="1:5" ht="51">
      <c r="A412" t="s">
        <v>59</v>
      </c>
      <c r="E412" s="39" t="s">
        <v>462</v>
      </c>
    </row>
    <row r="413" spans="1:16" ht="12.75">
      <c r="A413" t="s">
        <v>49</v>
      </c>
      <c s="34" t="s">
        <v>463</v>
      </c>
      <c s="34" t="s">
        <v>464</v>
      </c>
      <c s="35" t="s">
        <v>5</v>
      </c>
      <c s="6" t="s">
        <v>465</v>
      </c>
      <c s="36" t="s">
        <v>75</v>
      </c>
      <c s="37">
        <v>140</v>
      </c>
      <c s="36">
        <v>0</v>
      </c>
      <c s="36">
        <f>ROUND(G413*H413,6)</f>
      </c>
      <c r="L413" s="38">
        <v>0</v>
      </c>
      <c s="32">
        <f>ROUND(ROUND(L413,2)*ROUND(G413,3),2)</f>
      </c>
      <c s="36" t="s">
        <v>55</v>
      </c>
      <c>
        <f>(M413*21)/100</f>
      </c>
      <c t="s">
        <v>27</v>
      </c>
    </row>
    <row r="414" spans="1:5" ht="12.75">
      <c r="A414" s="35" t="s">
        <v>56</v>
      </c>
      <c r="E414" s="39" t="s">
        <v>5</v>
      </c>
    </row>
    <row r="415" spans="1:5" ht="25.5">
      <c r="A415" s="35" t="s">
        <v>57</v>
      </c>
      <c r="E415" s="40" t="s">
        <v>215</v>
      </c>
    </row>
    <row r="416" spans="1:5" ht="89.25">
      <c r="A416" t="s">
        <v>59</v>
      </c>
      <c r="E416" s="39" t="s">
        <v>466</v>
      </c>
    </row>
    <row r="417" spans="1:16" ht="12.75">
      <c r="A417" t="s">
        <v>49</v>
      </c>
      <c s="34" t="s">
        <v>467</v>
      </c>
      <c s="34" t="s">
        <v>468</v>
      </c>
      <c s="35" t="s">
        <v>5</v>
      </c>
      <c s="6" t="s">
        <v>469</v>
      </c>
      <c s="36" t="s">
        <v>171</v>
      </c>
      <c s="37">
        <v>45.462</v>
      </c>
      <c s="36">
        <v>0</v>
      </c>
      <c s="36">
        <f>ROUND(G417*H417,6)</f>
      </c>
      <c r="L417" s="38">
        <v>0</v>
      </c>
      <c s="32">
        <f>ROUND(ROUND(L417,2)*ROUND(G417,3),2)</f>
      </c>
      <c s="36" t="s">
        <v>55</v>
      </c>
      <c>
        <f>(M417*21)/100</f>
      </c>
      <c t="s">
        <v>27</v>
      </c>
    </row>
    <row r="418" spans="1:5" ht="12.75">
      <c r="A418" s="35" t="s">
        <v>56</v>
      </c>
      <c r="E418" s="39" t="s">
        <v>5</v>
      </c>
    </row>
    <row r="419" spans="1:5" ht="25.5">
      <c r="A419" s="35" t="s">
        <v>57</v>
      </c>
      <c r="E419" s="40" t="s">
        <v>470</v>
      </c>
    </row>
    <row r="420" spans="1:5" ht="76.5">
      <c r="A420" t="s">
        <v>59</v>
      </c>
      <c r="E420" s="39" t="s">
        <v>471</v>
      </c>
    </row>
    <row r="421" spans="1:16" ht="12.75">
      <c r="A421" t="s">
        <v>49</v>
      </c>
      <c s="34" t="s">
        <v>472</v>
      </c>
      <c s="34" t="s">
        <v>473</v>
      </c>
      <c s="35" t="s">
        <v>5</v>
      </c>
      <c s="6" t="s">
        <v>474</v>
      </c>
      <c s="36" t="s">
        <v>171</v>
      </c>
      <c s="37">
        <v>25.952</v>
      </c>
      <c s="36">
        <v>0</v>
      </c>
      <c s="36">
        <f>ROUND(G421*H421,6)</f>
      </c>
      <c r="L421" s="38">
        <v>0</v>
      </c>
      <c s="32">
        <f>ROUND(ROUND(L421,2)*ROUND(G421,3),2)</f>
      </c>
      <c s="36" t="s">
        <v>55</v>
      </c>
      <c>
        <f>(M421*21)/100</f>
      </c>
      <c t="s">
        <v>27</v>
      </c>
    </row>
    <row r="422" spans="1:5" ht="12.75">
      <c r="A422" s="35" t="s">
        <v>56</v>
      </c>
      <c r="E422" s="39" t="s">
        <v>5</v>
      </c>
    </row>
    <row r="423" spans="1:5" ht="25.5">
      <c r="A423" s="35" t="s">
        <v>57</v>
      </c>
      <c r="E423" s="40" t="s">
        <v>475</v>
      </c>
    </row>
    <row r="424" spans="1:5" ht="76.5">
      <c r="A424" t="s">
        <v>59</v>
      </c>
      <c r="E424" s="39" t="s">
        <v>471</v>
      </c>
    </row>
    <row r="425" spans="1:16" ht="12.75">
      <c r="A425" t="s">
        <v>49</v>
      </c>
      <c s="34" t="s">
        <v>476</v>
      </c>
      <c s="34" t="s">
        <v>477</v>
      </c>
      <c s="35" t="s">
        <v>5</v>
      </c>
      <c s="6" t="s">
        <v>478</v>
      </c>
      <c s="36" t="s">
        <v>171</v>
      </c>
      <c s="37">
        <v>45.462</v>
      </c>
      <c s="36">
        <v>0</v>
      </c>
      <c s="36">
        <f>ROUND(G425*H425,6)</f>
      </c>
      <c r="L425" s="38">
        <v>0</v>
      </c>
      <c s="32">
        <f>ROUND(ROUND(L425,2)*ROUND(G425,3),2)</f>
      </c>
      <c s="36" t="s">
        <v>55</v>
      </c>
      <c>
        <f>(M425*21)/100</f>
      </c>
      <c t="s">
        <v>27</v>
      </c>
    </row>
    <row r="426" spans="1:5" ht="12.75">
      <c r="A426" s="35" t="s">
        <v>56</v>
      </c>
      <c r="E426" s="39" t="s">
        <v>5</v>
      </c>
    </row>
    <row r="427" spans="1:5" ht="25.5">
      <c r="A427" s="35" t="s">
        <v>57</v>
      </c>
      <c r="E427" s="40" t="s">
        <v>470</v>
      </c>
    </row>
    <row r="428" spans="1:5" ht="204">
      <c r="A428" t="s">
        <v>59</v>
      </c>
      <c r="E428" s="39" t="s">
        <v>479</v>
      </c>
    </row>
    <row r="429" spans="1:16" ht="12.75">
      <c r="A429" t="s">
        <v>49</v>
      </c>
      <c s="34" t="s">
        <v>480</v>
      </c>
      <c s="34" t="s">
        <v>481</v>
      </c>
      <c s="35" t="s">
        <v>5</v>
      </c>
      <c s="6" t="s">
        <v>482</v>
      </c>
      <c s="36" t="s">
        <v>171</v>
      </c>
      <c s="37">
        <v>25.952</v>
      </c>
      <c s="36">
        <v>0</v>
      </c>
      <c s="36">
        <f>ROUND(G429*H429,6)</f>
      </c>
      <c r="L429" s="38">
        <v>0</v>
      </c>
      <c s="32">
        <f>ROUND(ROUND(L429,2)*ROUND(G429,3),2)</f>
      </c>
      <c s="36" t="s">
        <v>55</v>
      </c>
      <c>
        <f>(M429*21)/100</f>
      </c>
      <c t="s">
        <v>27</v>
      </c>
    </row>
    <row r="430" spans="1:5" ht="12.75">
      <c r="A430" s="35" t="s">
        <v>56</v>
      </c>
      <c r="E430" s="39" t="s">
        <v>5</v>
      </c>
    </row>
    <row r="431" spans="1:5" ht="25.5">
      <c r="A431" s="35" t="s">
        <v>57</v>
      </c>
      <c r="E431" s="40" t="s">
        <v>475</v>
      </c>
    </row>
    <row r="432" spans="1:5" ht="204">
      <c r="A432" t="s">
        <v>59</v>
      </c>
      <c r="E432" s="39" t="s">
        <v>479</v>
      </c>
    </row>
    <row r="433" spans="1:16" ht="25.5">
      <c r="A433" t="s">
        <v>49</v>
      </c>
      <c s="34" t="s">
        <v>483</v>
      </c>
      <c s="34" t="s">
        <v>484</v>
      </c>
      <c s="35" t="s">
        <v>5</v>
      </c>
      <c s="6" t="s">
        <v>485</v>
      </c>
      <c s="36" t="s">
        <v>90</v>
      </c>
      <c s="37">
        <v>5</v>
      </c>
      <c s="36">
        <v>0</v>
      </c>
      <c s="36">
        <f>ROUND(G433*H433,6)</f>
      </c>
      <c r="L433" s="38">
        <v>0</v>
      </c>
      <c s="32">
        <f>ROUND(ROUND(L433,2)*ROUND(G433,3),2)</f>
      </c>
      <c s="36" t="s">
        <v>55</v>
      </c>
      <c>
        <f>(M433*21)/100</f>
      </c>
      <c t="s">
        <v>27</v>
      </c>
    </row>
    <row r="434" spans="1:5" ht="12.75">
      <c r="A434" s="35" t="s">
        <v>56</v>
      </c>
      <c r="E434" s="39" t="s">
        <v>5</v>
      </c>
    </row>
    <row r="435" spans="1:5" ht="25.5">
      <c r="A435" s="35" t="s">
        <v>57</v>
      </c>
      <c r="E435" s="40" t="s">
        <v>486</v>
      </c>
    </row>
    <row r="436" spans="1:5" ht="140.25">
      <c r="A436" t="s">
        <v>59</v>
      </c>
      <c r="E436" s="39" t="s">
        <v>487</v>
      </c>
    </row>
    <row r="437" spans="1:16" ht="25.5">
      <c r="A437" t="s">
        <v>49</v>
      </c>
      <c s="34" t="s">
        <v>488</v>
      </c>
      <c s="34" t="s">
        <v>489</v>
      </c>
      <c s="35" t="s">
        <v>5</v>
      </c>
      <c s="6" t="s">
        <v>490</v>
      </c>
      <c s="36" t="s">
        <v>90</v>
      </c>
      <c s="37">
        <v>5</v>
      </c>
      <c s="36">
        <v>0</v>
      </c>
      <c s="36">
        <f>ROUND(G437*H437,6)</f>
      </c>
      <c r="L437" s="38">
        <v>0</v>
      </c>
      <c s="32">
        <f>ROUND(ROUND(L437,2)*ROUND(G437,3),2)</f>
      </c>
      <c s="36" t="s">
        <v>55</v>
      </c>
      <c>
        <f>(M437*21)/100</f>
      </c>
      <c t="s">
        <v>27</v>
      </c>
    </row>
    <row r="438" spans="1:5" ht="12.75">
      <c r="A438" s="35" t="s">
        <v>56</v>
      </c>
      <c r="E438" s="39" t="s">
        <v>5</v>
      </c>
    </row>
    <row r="439" spans="1:5" ht="25.5">
      <c r="A439" s="35" t="s">
        <v>57</v>
      </c>
      <c r="E439" s="40" t="s">
        <v>486</v>
      </c>
    </row>
    <row r="440" spans="1:5" ht="140.25">
      <c r="A440" t="s">
        <v>59</v>
      </c>
      <c r="E440" s="39" t="s">
        <v>487</v>
      </c>
    </row>
    <row r="441" spans="1:16" ht="25.5">
      <c r="A441" t="s">
        <v>49</v>
      </c>
      <c s="34" t="s">
        <v>491</v>
      </c>
      <c s="34" t="s">
        <v>492</v>
      </c>
      <c s="35" t="s">
        <v>5</v>
      </c>
      <c s="6" t="s">
        <v>493</v>
      </c>
      <c s="36" t="s">
        <v>90</v>
      </c>
      <c s="37">
        <v>1</v>
      </c>
      <c s="36">
        <v>0</v>
      </c>
      <c s="36">
        <f>ROUND(G441*H441,6)</f>
      </c>
      <c r="L441" s="38">
        <v>0</v>
      </c>
      <c s="32">
        <f>ROUND(ROUND(L441,2)*ROUND(G441,3),2)</f>
      </c>
      <c s="36" t="s">
        <v>55</v>
      </c>
      <c>
        <f>(M441*21)/100</f>
      </c>
      <c t="s">
        <v>27</v>
      </c>
    </row>
    <row r="442" spans="1:5" ht="12.75">
      <c r="A442" s="35" t="s">
        <v>56</v>
      </c>
      <c r="E442" s="39" t="s">
        <v>5</v>
      </c>
    </row>
    <row r="443" spans="1:5" ht="25.5">
      <c r="A443" s="35" t="s">
        <v>57</v>
      </c>
      <c r="E443" s="40" t="s">
        <v>58</v>
      </c>
    </row>
    <row r="444" spans="1:5" ht="114.75">
      <c r="A444" t="s">
        <v>59</v>
      </c>
      <c r="E444" s="39" t="s">
        <v>494</v>
      </c>
    </row>
    <row r="445" spans="1:16" ht="25.5">
      <c r="A445" t="s">
        <v>49</v>
      </c>
      <c s="34" t="s">
        <v>495</v>
      </c>
      <c s="34" t="s">
        <v>496</v>
      </c>
      <c s="35" t="s">
        <v>5</v>
      </c>
      <c s="6" t="s">
        <v>497</v>
      </c>
      <c s="36" t="s">
        <v>90</v>
      </c>
      <c s="37">
        <v>1</v>
      </c>
      <c s="36">
        <v>0</v>
      </c>
      <c s="36">
        <f>ROUND(G445*H445,6)</f>
      </c>
      <c r="L445" s="38">
        <v>0</v>
      </c>
      <c s="32">
        <f>ROUND(ROUND(L445,2)*ROUND(G445,3),2)</f>
      </c>
      <c s="36" t="s">
        <v>55</v>
      </c>
      <c>
        <f>(M445*21)/100</f>
      </c>
      <c t="s">
        <v>27</v>
      </c>
    </row>
    <row r="446" spans="1:5" ht="12.75">
      <c r="A446" s="35" t="s">
        <v>56</v>
      </c>
      <c r="E446" s="39" t="s">
        <v>5</v>
      </c>
    </row>
    <row r="447" spans="1:5" ht="25.5">
      <c r="A447" s="35" t="s">
        <v>57</v>
      </c>
      <c r="E447" s="40" t="s">
        <v>58</v>
      </c>
    </row>
    <row r="448" spans="1:5" ht="140.25">
      <c r="A448" t="s">
        <v>59</v>
      </c>
      <c r="E448" s="39" t="s">
        <v>498</v>
      </c>
    </row>
    <row r="449" spans="1:13" ht="12.75">
      <c r="A449" t="s">
        <v>46</v>
      </c>
      <c r="C449" s="31" t="s">
        <v>108</v>
      </c>
      <c r="E449" s="33" t="s">
        <v>499</v>
      </c>
      <c r="J449" s="32">
        <f>0</f>
      </c>
      <c s="32">
        <f>0</f>
      </c>
      <c s="32">
        <f>0+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f>
      </c>
      <c s="32">
        <f>0+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f>
      </c>
    </row>
    <row r="450" spans="1:16" ht="12.75">
      <c r="A450" t="s">
        <v>49</v>
      </c>
      <c s="34" t="s">
        <v>500</v>
      </c>
      <c s="34" t="s">
        <v>501</v>
      </c>
      <c s="35" t="s">
        <v>5</v>
      </c>
      <c s="6" t="s">
        <v>502</v>
      </c>
      <c s="36" t="s">
        <v>90</v>
      </c>
      <c s="37">
        <v>47</v>
      </c>
      <c s="36">
        <v>0</v>
      </c>
      <c s="36">
        <f>ROUND(G450*H450,6)</f>
      </c>
      <c r="L450" s="38">
        <v>0</v>
      </c>
      <c s="32">
        <f>ROUND(ROUND(L450,2)*ROUND(G450,3),2)</f>
      </c>
      <c s="36" t="s">
        <v>55</v>
      </c>
      <c>
        <f>(M450*21)/100</f>
      </c>
      <c t="s">
        <v>27</v>
      </c>
    </row>
    <row r="451" spans="1:5" ht="12.75">
      <c r="A451" s="35" t="s">
        <v>56</v>
      </c>
      <c r="E451" s="39" t="s">
        <v>5</v>
      </c>
    </row>
    <row r="452" spans="1:5" ht="12.75">
      <c r="A452" s="35" t="s">
        <v>57</v>
      </c>
      <c r="E452" s="40" t="s">
        <v>5</v>
      </c>
    </row>
    <row r="453" spans="1:5" ht="102">
      <c r="A453" t="s">
        <v>59</v>
      </c>
      <c r="E453" s="39" t="s">
        <v>503</v>
      </c>
    </row>
    <row r="454" spans="1:16" ht="12.75">
      <c r="A454" t="s">
        <v>49</v>
      </c>
      <c s="34" t="s">
        <v>504</v>
      </c>
      <c s="34" t="s">
        <v>505</v>
      </c>
      <c s="35" t="s">
        <v>5</v>
      </c>
      <c s="6" t="s">
        <v>506</v>
      </c>
      <c s="36" t="s">
        <v>90</v>
      </c>
      <c s="37">
        <v>47</v>
      </c>
      <c s="36">
        <v>0</v>
      </c>
      <c s="36">
        <f>ROUND(G454*H454,6)</f>
      </c>
      <c r="L454" s="38">
        <v>0</v>
      </c>
      <c s="32">
        <f>ROUND(ROUND(L454,2)*ROUND(G454,3),2)</f>
      </c>
      <c s="36" t="s">
        <v>55</v>
      </c>
      <c>
        <f>(M454*21)/100</f>
      </c>
      <c t="s">
        <v>27</v>
      </c>
    </row>
    <row r="455" spans="1:5" ht="12.75">
      <c r="A455" s="35" t="s">
        <v>56</v>
      </c>
      <c r="E455" s="39" t="s">
        <v>5</v>
      </c>
    </row>
    <row r="456" spans="1:5" ht="12.75">
      <c r="A456" s="35" t="s">
        <v>57</v>
      </c>
      <c r="E456" s="40" t="s">
        <v>5</v>
      </c>
    </row>
    <row r="457" spans="1:5" ht="114.75">
      <c r="A457" t="s">
        <v>59</v>
      </c>
      <c r="E457" s="39" t="s">
        <v>507</v>
      </c>
    </row>
    <row r="458" spans="1:16" ht="25.5">
      <c r="A458" t="s">
        <v>49</v>
      </c>
      <c s="34" t="s">
        <v>508</v>
      </c>
      <c s="34" t="s">
        <v>509</v>
      </c>
      <c s="35" t="s">
        <v>5</v>
      </c>
      <c s="6" t="s">
        <v>510</v>
      </c>
      <c s="36" t="s">
        <v>511</v>
      </c>
      <c s="37">
        <v>1.049</v>
      </c>
      <c s="36">
        <v>0</v>
      </c>
      <c s="36">
        <f>ROUND(G458*H458,6)</f>
      </c>
      <c r="L458" s="38">
        <v>0</v>
      </c>
      <c s="32">
        <f>ROUND(ROUND(L458,2)*ROUND(G458,3),2)</f>
      </c>
      <c s="36" t="s">
        <v>55</v>
      </c>
      <c>
        <f>(M458*21)/100</f>
      </c>
      <c t="s">
        <v>27</v>
      </c>
    </row>
    <row r="459" spans="1:5" ht="12.75">
      <c r="A459" s="35" t="s">
        <v>56</v>
      </c>
      <c r="E459" s="39" t="s">
        <v>5</v>
      </c>
    </row>
    <row r="460" spans="1:5" ht="12.75">
      <c r="A460" s="35" t="s">
        <v>57</v>
      </c>
      <c r="E460" s="40" t="s">
        <v>5</v>
      </c>
    </row>
    <row r="461" spans="1:5" ht="178.5">
      <c r="A461" t="s">
        <v>59</v>
      </c>
      <c r="E461" s="39" t="s">
        <v>512</v>
      </c>
    </row>
    <row r="462" spans="1:16" ht="12.75">
      <c r="A462" t="s">
        <v>49</v>
      </c>
      <c s="34" t="s">
        <v>513</v>
      </c>
      <c s="34" t="s">
        <v>514</v>
      </c>
      <c s="35" t="s">
        <v>5</v>
      </c>
      <c s="6" t="s">
        <v>515</v>
      </c>
      <c s="36" t="s">
        <v>90</v>
      </c>
      <c s="37">
        <v>6</v>
      </c>
      <c s="36">
        <v>0</v>
      </c>
      <c s="36">
        <f>ROUND(G462*H462,6)</f>
      </c>
      <c r="L462" s="38">
        <v>0</v>
      </c>
      <c s="32">
        <f>ROUND(ROUND(L462,2)*ROUND(G462,3),2)</f>
      </c>
      <c s="36" t="s">
        <v>55</v>
      </c>
      <c>
        <f>(M462*21)/100</f>
      </c>
      <c t="s">
        <v>27</v>
      </c>
    </row>
    <row r="463" spans="1:5" ht="12.75">
      <c r="A463" s="35" t="s">
        <v>56</v>
      </c>
      <c r="E463" s="39" t="s">
        <v>5</v>
      </c>
    </row>
    <row r="464" spans="1:5" ht="12.75">
      <c r="A464" s="35" t="s">
        <v>57</v>
      </c>
      <c r="E464" s="40" t="s">
        <v>5</v>
      </c>
    </row>
    <row r="465" spans="1:5" ht="140.25">
      <c r="A465" t="s">
        <v>59</v>
      </c>
      <c r="E465" s="39" t="s">
        <v>516</v>
      </c>
    </row>
    <row r="466" spans="1:16" ht="12.75">
      <c r="A466" t="s">
        <v>49</v>
      </c>
      <c s="34" t="s">
        <v>517</v>
      </c>
      <c s="34" t="s">
        <v>518</v>
      </c>
      <c s="35" t="s">
        <v>5</v>
      </c>
      <c s="6" t="s">
        <v>519</v>
      </c>
      <c s="36" t="s">
        <v>90</v>
      </c>
      <c s="37">
        <v>6</v>
      </c>
      <c s="36">
        <v>0</v>
      </c>
      <c s="36">
        <f>ROUND(G466*H466,6)</f>
      </c>
      <c r="L466" s="38">
        <v>0</v>
      </c>
      <c s="32">
        <f>ROUND(ROUND(L466,2)*ROUND(G466,3),2)</f>
      </c>
      <c s="36" t="s">
        <v>55</v>
      </c>
      <c>
        <f>(M466*21)/100</f>
      </c>
      <c t="s">
        <v>27</v>
      </c>
    </row>
    <row r="467" spans="1:5" ht="12.75">
      <c r="A467" s="35" t="s">
        <v>56</v>
      </c>
      <c r="E467" s="39" t="s">
        <v>5</v>
      </c>
    </row>
    <row r="468" spans="1:5" ht="12.75">
      <c r="A468" s="35" t="s">
        <v>57</v>
      </c>
      <c r="E468" s="40" t="s">
        <v>5</v>
      </c>
    </row>
    <row r="469" spans="1:5" ht="165.75">
      <c r="A469" t="s">
        <v>59</v>
      </c>
      <c r="E469" s="39" t="s">
        <v>520</v>
      </c>
    </row>
    <row r="470" spans="1:16" ht="12.75">
      <c r="A470" t="s">
        <v>49</v>
      </c>
      <c s="34" t="s">
        <v>521</v>
      </c>
      <c s="34" t="s">
        <v>522</v>
      </c>
      <c s="35" t="s">
        <v>5</v>
      </c>
      <c s="6" t="s">
        <v>523</v>
      </c>
      <c s="36" t="s">
        <v>90</v>
      </c>
      <c s="37">
        <v>11</v>
      </c>
      <c s="36">
        <v>0</v>
      </c>
      <c s="36">
        <f>ROUND(G470*H470,6)</f>
      </c>
      <c r="L470" s="38">
        <v>0</v>
      </c>
      <c s="32">
        <f>ROUND(ROUND(L470,2)*ROUND(G470,3),2)</f>
      </c>
      <c s="36" t="s">
        <v>55</v>
      </c>
      <c>
        <f>(M470*21)/100</f>
      </c>
      <c t="s">
        <v>27</v>
      </c>
    </row>
    <row r="471" spans="1:5" ht="12.75">
      <c r="A471" s="35" t="s">
        <v>56</v>
      </c>
      <c r="E471" s="39" t="s">
        <v>5</v>
      </c>
    </row>
    <row r="472" spans="1:5" ht="12.75">
      <c r="A472" s="35" t="s">
        <v>57</v>
      </c>
      <c r="E472" s="40" t="s">
        <v>5</v>
      </c>
    </row>
    <row r="473" spans="1:5" ht="153">
      <c r="A473" t="s">
        <v>59</v>
      </c>
      <c r="E473" s="39" t="s">
        <v>524</v>
      </c>
    </row>
    <row r="474" spans="1:16" ht="12.75">
      <c r="A474" t="s">
        <v>49</v>
      </c>
      <c s="34" t="s">
        <v>525</v>
      </c>
      <c s="34" t="s">
        <v>526</v>
      </c>
      <c s="35" t="s">
        <v>5</v>
      </c>
      <c s="6" t="s">
        <v>527</v>
      </c>
      <c s="36" t="s">
        <v>90</v>
      </c>
      <c s="37">
        <v>5</v>
      </c>
      <c s="36">
        <v>0</v>
      </c>
      <c s="36">
        <f>ROUND(G474*H474,6)</f>
      </c>
      <c r="L474" s="38">
        <v>0</v>
      </c>
      <c s="32">
        <f>ROUND(ROUND(L474,2)*ROUND(G474,3),2)</f>
      </c>
      <c s="36" t="s">
        <v>55</v>
      </c>
      <c>
        <f>(M474*21)/100</f>
      </c>
      <c t="s">
        <v>27</v>
      </c>
    </row>
    <row r="475" spans="1:5" ht="12.75">
      <c r="A475" s="35" t="s">
        <v>56</v>
      </c>
      <c r="E475" s="39" t="s">
        <v>5</v>
      </c>
    </row>
    <row r="476" spans="1:5" ht="12.75">
      <c r="A476" s="35" t="s">
        <v>57</v>
      </c>
      <c r="E476" s="40" t="s">
        <v>5</v>
      </c>
    </row>
    <row r="477" spans="1:5" ht="153">
      <c r="A477" t="s">
        <v>59</v>
      </c>
      <c r="E477" s="39" t="s">
        <v>528</v>
      </c>
    </row>
    <row r="478" spans="1:16" ht="12.75">
      <c r="A478" t="s">
        <v>49</v>
      </c>
      <c s="34" t="s">
        <v>529</v>
      </c>
      <c s="34" t="s">
        <v>530</v>
      </c>
      <c s="35" t="s">
        <v>5</v>
      </c>
      <c s="6" t="s">
        <v>531</v>
      </c>
      <c s="36" t="s">
        <v>90</v>
      </c>
      <c s="37">
        <v>2</v>
      </c>
      <c s="36">
        <v>0</v>
      </c>
      <c s="36">
        <f>ROUND(G478*H478,6)</f>
      </c>
      <c r="L478" s="38">
        <v>0</v>
      </c>
      <c s="32">
        <f>ROUND(ROUND(L478,2)*ROUND(G478,3),2)</f>
      </c>
      <c s="36" t="s">
        <v>55</v>
      </c>
      <c>
        <f>(M478*21)/100</f>
      </c>
      <c t="s">
        <v>27</v>
      </c>
    </row>
    <row r="479" spans="1:5" ht="12.75">
      <c r="A479" s="35" t="s">
        <v>56</v>
      </c>
      <c r="E479" s="39" t="s">
        <v>5</v>
      </c>
    </row>
    <row r="480" spans="1:5" ht="12.75">
      <c r="A480" s="35" t="s">
        <v>57</v>
      </c>
      <c r="E480" s="40" t="s">
        <v>5</v>
      </c>
    </row>
    <row r="481" spans="1:5" ht="140.25">
      <c r="A481" t="s">
        <v>59</v>
      </c>
      <c r="E481" s="39" t="s">
        <v>532</v>
      </c>
    </row>
    <row r="482" spans="1:16" ht="12.75">
      <c r="A482" t="s">
        <v>49</v>
      </c>
      <c s="34" t="s">
        <v>533</v>
      </c>
      <c s="34" t="s">
        <v>534</v>
      </c>
      <c s="35" t="s">
        <v>5</v>
      </c>
      <c s="6" t="s">
        <v>535</v>
      </c>
      <c s="36" t="s">
        <v>90</v>
      </c>
      <c s="37">
        <v>2</v>
      </c>
      <c s="36">
        <v>0</v>
      </c>
      <c s="36">
        <f>ROUND(G482*H482,6)</f>
      </c>
      <c r="L482" s="38">
        <v>0</v>
      </c>
      <c s="32">
        <f>ROUND(ROUND(L482,2)*ROUND(G482,3),2)</f>
      </c>
      <c s="36" t="s">
        <v>55</v>
      </c>
      <c>
        <f>(M482*21)/100</f>
      </c>
      <c t="s">
        <v>27</v>
      </c>
    </row>
    <row r="483" spans="1:5" ht="12.75">
      <c r="A483" s="35" t="s">
        <v>56</v>
      </c>
      <c r="E483" s="39" t="s">
        <v>5</v>
      </c>
    </row>
    <row r="484" spans="1:5" ht="12.75">
      <c r="A484" s="35" t="s">
        <v>57</v>
      </c>
      <c r="E484" s="40" t="s">
        <v>5</v>
      </c>
    </row>
    <row r="485" spans="1:5" ht="178.5">
      <c r="A485" t="s">
        <v>59</v>
      </c>
      <c r="E485" s="39" t="s">
        <v>536</v>
      </c>
    </row>
    <row r="486" spans="1:16" ht="12.75">
      <c r="A486" t="s">
        <v>49</v>
      </c>
      <c s="34" t="s">
        <v>537</v>
      </c>
      <c s="34" t="s">
        <v>538</v>
      </c>
      <c s="35" t="s">
        <v>5</v>
      </c>
      <c s="6" t="s">
        <v>539</v>
      </c>
      <c s="36" t="s">
        <v>90</v>
      </c>
      <c s="37">
        <v>3</v>
      </c>
      <c s="36">
        <v>0</v>
      </c>
      <c s="36">
        <f>ROUND(G486*H486,6)</f>
      </c>
      <c r="L486" s="38">
        <v>0</v>
      </c>
      <c s="32">
        <f>ROUND(ROUND(L486,2)*ROUND(G486,3),2)</f>
      </c>
      <c s="36" t="s">
        <v>55</v>
      </c>
      <c>
        <f>(M486*21)/100</f>
      </c>
      <c t="s">
        <v>27</v>
      </c>
    </row>
    <row r="487" spans="1:5" ht="12.75">
      <c r="A487" s="35" t="s">
        <v>56</v>
      </c>
      <c r="E487" s="39" t="s">
        <v>5</v>
      </c>
    </row>
    <row r="488" spans="1:5" ht="12.75">
      <c r="A488" s="35" t="s">
        <v>57</v>
      </c>
      <c r="E488" s="40" t="s">
        <v>5</v>
      </c>
    </row>
    <row r="489" spans="1:5" ht="178.5">
      <c r="A489" t="s">
        <v>59</v>
      </c>
      <c r="E489" s="39" t="s">
        <v>540</v>
      </c>
    </row>
    <row r="490" spans="1:16" ht="12.75">
      <c r="A490" t="s">
        <v>49</v>
      </c>
      <c s="34" t="s">
        <v>52</v>
      </c>
      <c s="34" t="s">
        <v>541</v>
      </c>
      <c s="35" t="s">
        <v>5</v>
      </c>
      <c s="6" t="s">
        <v>542</v>
      </c>
      <c s="36" t="s">
        <v>90</v>
      </c>
      <c s="37">
        <v>2</v>
      </c>
      <c s="36">
        <v>0</v>
      </c>
      <c s="36">
        <f>ROUND(G490*H490,6)</f>
      </c>
      <c r="L490" s="38">
        <v>0</v>
      </c>
      <c s="32">
        <f>ROUND(ROUND(L490,2)*ROUND(G490,3),2)</f>
      </c>
      <c s="36" t="s">
        <v>55</v>
      </c>
      <c>
        <f>(M490*21)/100</f>
      </c>
      <c t="s">
        <v>27</v>
      </c>
    </row>
    <row r="491" spans="1:5" ht="12.75">
      <c r="A491" s="35" t="s">
        <v>56</v>
      </c>
      <c r="E491" s="39" t="s">
        <v>5</v>
      </c>
    </row>
    <row r="492" spans="1:5" ht="12.75">
      <c r="A492" s="35" t="s">
        <v>57</v>
      </c>
      <c r="E492" s="40" t="s">
        <v>5</v>
      </c>
    </row>
    <row r="493" spans="1:5" ht="140.25">
      <c r="A493" t="s">
        <v>59</v>
      </c>
      <c r="E493" s="39" t="s">
        <v>543</v>
      </c>
    </row>
    <row r="494" spans="1:16" ht="12.75">
      <c r="A494" t="s">
        <v>49</v>
      </c>
      <c s="34" t="s">
        <v>544</v>
      </c>
      <c s="34" t="s">
        <v>545</v>
      </c>
      <c s="35" t="s">
        <v>5</v>
      </c>
      <c s="6" t="s">
        <v>546</v>
      </c>
      <c s="36" t="s">
        <v>90</v>
      </c>
      <c s="37">
        <v>2</v>
      </c>
      <c s="36">
        <v>0</v>
      </c>
      <c s="36">
        <f>ROUND(G494*H494,6)</f>
      </c>
      <c r="L494" s="38">
        <v>0</v>
      </c>
      <c s="32">
        <f>ROUND(ROUND(L494,2)*ROUND(G494,3),2)</f>
      </c>
      <c s="36" t="s">
        <v>55</v>
      </c>
      <c>
        <f>(M494*21)/100</f>
      </c>
      <c t="s">
        <v>27</v>
      </c>
    </row>
    <row r="495" spans="1:5" ht="12.75">
      <c r="A495" s="35" t="s">
        <v>56</v>
      </c>
      <c r="E495" s="39" t="s">
        <v>5</v>
      </c>
    </row>
    <row r="496" spans="1:5" ht="12.75">
      <c r="A496" s="35" t="s">
        <v>57</v>
      </c>
      <c r="E496" s="40" t="s">
        <v>5</v>
      </c>
    </row>
    <row r="497" spans="1:5" ht="165.75">
      <c r="A497" t="s">
        <v>59</v>
      </c>
      <c r="E497" s="39" t="s">
        <v>547</v>
      </c>
    </row>
    <row r="498" spans="1:16" ht="25.5">
      <c r="A498" t="s">
        <v>49</v>
      </c>
      <c s="34" t="s">
        <v>548</v>
      </c>
      <c s="34" t="s">
        <v>549</v>
      </c>
      <c s="35" t="s">
        <v>5</v>
      </c>
      <c s="6" t="s">
        <v>550</v>
      </c>
      <c s="36" t="s">
        <v>90</v>
      </c>
      <c s="37">
        <v>4</v>
      </c>
      <c s="36">
        <v>0</v>
      </c>
      <c s="36">
        <f>ROUND(G498*H498,6)</f>
      </c>
      <c r="L498" s="38">
        <v>0</v>
      </c>
      <c s="32">
        <f>ROUND(ROUND(L498,2)*ROUND(G498,3),2)</f>
      </c>
      <c s="36" t="s">
        <v>55</v>
      </c>
      <c>
        <f>(M498*21)/100</f>
      </c>
      <c t="s">
        <v>27</v>
      </c>
    </row>
    <row r="499" spans="1:5" ht="12.75">
      <c r="A499" s="35" t="s">
        <v>56</v>
      </c>
      <c r="E499" s="39" t="s">
        <v>5</v>
      </c>
    </row>
    <row r="500" spans="1:5" ht="12.75">
      <c r="A500" s="35" t="s">
        <v>57</v>
      </c>
      <c r="E500" s="40" t="s">
        <v>5</v>
      </c>
    </row>
    <row r="501" spans="1:5" ht="140.25">
      <c r="A501" t="s">
        <v>59</v>
      </c>
      <c r="E501" s="39" t="s">
        <v>551</v>
      </c>
    </row>
    <row r="502" spans="1:16" ht="12.75">
      <c r="A502" t="s">
        <v>49</v>
      </c>
      <c s="34" t="s">
        <v>552</v>
      </c>
      <c s="34" t="s">
        <v>553</v>
      </c>
      <c s="35" t="s">
        <v>5</v>
      </c>
      <c s="6" t="s">
        <v>554</v>
      </c>
      <c s="36" t="s">
        <v>90</v>
      </c>
      <c s="37">
        <v>8</v>
      </c>
      <c s="36">
        <v>0</v>
      </c>
      <c s="36">
        <f>ROUND(G502*H502,6)</f>
      </c>
      <c r="L502" s="38">
        <v>0</v>
      </c>
      <c s="32">
        <f>ROUND(ROUND(L502,2)*ROUND(G502,3),2)</f>
      </c>
      <c s="36" t="s">
        <v>55</v>
      </c>
      <c>
        <f>(M502*21)/100</f>
      </c>
      <c t="s">
        <v>27</v>
      </c>
    </row>
    <row r="503" spans="1:5" ht="12.75">
      <c r="A503" s="35" t="s">
        <v>56</v>
      </c>
      <c r="E503" s="39" t="s">
        <v>5</v>
      </c>
    </row>
    <row r="504" spans="1:5" ht="12.75">
      <c r="A504" s="35" t="s">
        <v>57</v>
      </c>
      <c r="E504" s="40" t="s">
        <v>5</v>
      </c>
    </row>
    <row r="505" spans="1:5" ht="140.25">
      <c r="A505" t="s">
        <v>59</v>
      </c>
      <c r="E505" s="39" t="s">
        <v>555</v>
      </c>
    </row>
    <row r="506" spans="1:16" ht="25.5">
      <c r="A506" t="s">
        <v>49</v>
      </c>
      <c s="34" t="s">
        <v>556</v>
      </c>
      <c s="34" t="s">
        <v>557</v>
      </c>
      <c s="35" t="s">
        <v>5</v>
      </c>
      <c s="6" t="s">
        <v>558</v>
      </c>
      <c s="36" t="s">
        <v>90</v>
      </c>
      <c s="37">
        <v>10</v>
      </c>
      <c s="36">
        <v>0</v>
      </c>
      <c s="36">
        <f>ROUND(G506*H506,6)</f>
      </c>
      <c r="L506" s="38">
        <v>0</v>
      </c>
      <c s="32">
        <f>ROUND(ROUND(L506,2)*ROUND(G506,3),2)</f>
      </c>
      <c s="36" t="s">
        <v>55</v>
      </c>
      <c>
        <f>(M506*21)/100</f>
      </c>
      <c t="s">
        <v>27</v>
      </c>
    </row>
    <row r="507" spans="1:5" ht="12.75">
      <c r="A507" s="35" t="s">
        <v>56</v>
      </c>
      <c r="E507" s="39" t="s">
        <v>5</v>
      </c>
    </row>
    <row r="508" spans="1:5" ht="12.75">
      <c r="A508" s="35" t="s">
        <v>57</v>
      </c>
      <c r="E508" s="40" t="s">
        <v>5</v>
      </c>
    </row>
    <row r="509" spans="1:5" ht="165.75">
      <c r="A509" t="s">
        <v>59</v>
      </c>
      <c r="E509" s="39" t="s">
        <v>559</v>
      </c>
    </row>
    <row r="510" spans="1:16" ht="12.75">
      <c r="A510" t="s">
        <v>49</v>
      </c>
      <c s="34" t="s">
        <v>560</v>
      </c>
      <c s="34" t="s">
        <v>561</v>
      </c>
      <c s="35" t="s">
        <v>5</v>
      </c>
      <c s="6" t="s">
        <v>562</v>
      </c>
      <c s="36" t="s">
        <v>90</v>
      </c>
      <c s="37">
        <v>6</v>
      </c>
      <c s="36">
        <v>0</v>
      </c>
      <c s="36">
        <f>ROUND(G510*H510,6)</f>
      </c>
      <c r="L510" s="38">
        <v>0</v>
      </c>
      <c s="32">
        <f>ROUND(ROUND(L510,2)*ROUND(G510,3),2)</f>
      </c>
      <c s="36" t="s">
        <v>55</v>
      </c>
      <c>
        <f>(M510*21)/100</f>
      </c>
      <c t="s">
        <v>27</v>
      </c>
    </row>
    <row r="511" spans="1:5" ht="12.75">
      <c r="A511" s="35" t="s">
        <v>56</v>
      </c>
      <c r="E511" s="39" t="s">
        <v>5</v>
      </c>
    </row>
    <row r="512" spans="1:5" ht="25.5">
      <c r="A512" s="35" t="s">
        <v>57</v>
      </c>
      <c r="E512" s="40" t="s">
        <v>563</v>
      </c>
    </row>
    <row r="513" spans="1:5" ht="191.25">
      <c r="A513" t="s">
        <v>59</v>
      </c>
      <c r="E513" s="39" t="s">
        <v>564</v>
      </c>
    </row>
    <row r="514" spans="1:16" ht="12.75">
      <c r="A514" t="s">
        <v>49</v>
      </c>
      <c s="34" t="s">
        <v>565</v>
      </c>
      <c s="34" t="s">
        <v>566</v>
      </c>
      <c s="35" t="s">
        <v>5</v>
      </c>
      <c s="6" t="s">
        <v>567</v>
      </c>
      <c s="36" t="s">
        <v>90</v>
      </c>
      <c s="37">
        <v>6</v>
      </c>
      <c s="36">
        <v>0</v>
      </c>
      <c s="36">
        <f>ROUND(G514*H514,6)</f>
      </c>
      <c r="L514" s="38">
        <v>0</v>
      </c>
      <c s="32">
        <f>ROUND(ROUND(L514,2)*ROUND(G514,3),2)</f>
      </c>
      <c s="36" t="s">
        <v>55</v>
      </c>
      <c>
        <f>(M514*21)/100</f>
      </c>
      <c t="s">
        <v>27</v>
      </c>
    </row>
    <row r="515" spans="1:5" ht="12.75">
      <c r="A515" s="35" t="s">
        <v>56</v>
      </c>
      <c r="E515" s="39" t="s">
        <v>5</v>
      </c>
    </row>
    <row r="516" spans="1:5" ht="25.5">
      <c r="A516" s="35" t="s">
        <v>57</v>
      </c>
      <c r="E516" s="40" t="s">
        <v>563</v>
      </c>
    </row>
    <row r="517" spans="1:5" ht="140.25">
      <c r="A517" t="s">
        <v>59</v>
      </c>
      <c r="E517" s="39" t="s">
        <v>568</v>
      </c>
    </row>
    <row r="518" spans="1:16" ht="12.75">
      <c r="A518" t="s">
        <v>49</v>
      </c>
      <c s="34" t="s">
        <v>569</v>
      </c>
      <c s="34" t="s">
        <v>566</v>
      </c>
      <c s="35" t="s">
        <v>4</v>
      </c>
      <c s="6" t="s">
        <v>570</v>
      </c>
      <c s="36" t="s">
        <v>90</v>
      </c>
      <c s="37">
        <v>2</v>
      </c>
      <c s="36">
        <v>0</v>
      </c>
      <c s="36">
        <f>ROUND(G518*H518,6)</f>
      </c>
      <c r="L518" s="38">
        <v>0</v>
      </c>
      <c s="32">
        <f>ROUND(ROUND(L518,2)*ROUND(G518,3),2)</f>
      </c>
      <c s="36" t="s">
        <v>55</v>
      </c>
      <c>
        <f>(M518*21)/100</f>
      </c>
      <c t="s">
        <v>27</v>
      </c>
    </row>
    <row r="519" spans="1:5" ht="12.75">
      <c r="A519" s="35" t="s">
        <v>56</v>
      </c>
      <c r="E519" s="39" t="s">
        <v>5</v>
      </c>
    </row>
    <row r="520" spans="1:5" ht="12.75">
      <c r="A520" s="35" t="s">
        <v>57</v>
      </c>
      <c r="E520" s="40" t="s">
        <v>5</v>
      </c>
    </row>
    <row r="521" spans="1:5" ht="191.25">
      <c r="A521" t="s">
        <v>59</v>
      </c>
      <c r="E521" s="39" t="s">
        <v>571</v>
      </c>
    </row>
    <row r="522" spans="1:16" ht="12.75">
      <c r="A522" t="s">
        <v>49</v>
      </c>
      <c s="34" t="s">
        <v>572</v>
      </c>
      <c s="34" t="s">
        <v>573</v>
      </c>
      <c s="35" t="s">
        <v>5</v>
      </c>
      <c s="6" t="s">
        <v>574</v>
      </c>
      <c s="36" t="s">
        <v>90</v>
      </c>
      <c s="37">
        <v>3</v>
      </c>
      <c s="36">
        <v>0</v>
      </c>
      <c s="36">
        <f>ROUND(G522*H522,6)</f>
      </c>
      <c r="L522" s="38">
        <v>0</v>
      </c>
      <c s="32">
        <f>ROUND(ROUND(L522,2)*ROUND(G522,3),2)</f>
      </c>
      <c s="36" t="s">
        <v>55</v>
      </c>
      <c>
        <f>(M522*21)/100</f>
      </c>
      <c t="s">
        <v>27</v>
      </c>
    </row>
    <row r="523" spans="1:5" ht="12.75">
      <c r="A523" s="35" t="s">
        <v>56</v>
      </c>
      <c r="E523" s="39" t="s">
        <v>5</v>
      </c>
    </row>
    <row r="524" spans="1:5" ht="12.75">
      <c r="A524" s="35" t="s">
        <v>57</v>
      </c>
      <c r="E524" s="40" t="s">
        <v>5</v>
      </c>
    </row>
    <row r="525" spans="1:5" ht="140.25">
      <c r="A525" t="s">
        <v>59</v>
      </c>
      <c r="E525" s="39" t="s">
        <v>575</v>
      </c>
    </row>
    <row r="526" spans="1:16" ht="12.75">
      <c r="A526" t="s">
        <v>49</v>
      </c>
      <c s="34" t="s">
        <v>576</v>
      </c>
      <c s="34" t="s">
        <v>577</v>
      </c>
      <c s="35" t="s">
        <v>5</v>
      </c>
      <c s="6" t="s">
        <v>578</v>
      </c>
      <c s="36" t="s">
        <v>90</v>
      </c>
      <c s="37">
        <v>3</v>
      </c>
      <c s="36">
        <v>0</v>
      </c>
      <c s="36">
        <f>ROUND(G526*H526,6)</f>
      </c>
      <c r="L526" s="38">
        <v>0</v>
      </c>
      <c s="32">
        <f>ROUND(ROUND(L526,2)*ROUND(G526,3),2)</f>
      </c>
      <c s="36" t="s">
        <v>55</v>
      </c>
      <c>
        <f>(M526*21)/100</f>
      </c>
      <c t="s">
        <v>27</v>
      </c>
    </row>
    <row r="527" spans="1:5" ht="12.75">
      <c r="A527" s="35" t="s">
        <v>56</v>
      </c>
      <c r="E527" s="39" t="s">
        <v>5</v>
      </c>
    </row>
    <row r="528" spans="1:5" ht="12.75">
      <c r="A528" s="35" t="s">
        <v>57</v>
      </c>
      <c r="E528" s="40" t="s">
        <v>5</v>
      </c>
    </row>
    <row r="529" spans="1:5" ht="204">
      <c r="A529" t="s">
        <v>59</v>
      </c>
      <c r="E529" s="39" t="s">
        <v>579</v>
      </c>
    </row>
    <row r="530" spans="1:16" ht="12.75">
      <c r="A530" t="s">
        <v>49</v>
      </c>
      <c s="34" t="s">
        <v>580</v>
      </c>
      <c s="34" t="s">
        <v>581</v>
      </c>
      <c s="35" t="s">
        <v>5</v>
      </c>
      <c s="6" t="s">
        <v>582</v>
      </c>
      <c s="36" t="s">
        <v>90</v>
      </c>
      <c s="37">
        <v>4</v>
      </c>
      <c s="36">
        <v>0</v>
      </c>
      <c s="36">
        <f>ROUND(G530*H530,6)</f>
      </c>
      <c r="L530" s="38">
        <v>0</v>
      </c>
      <c s="32">
        <f>ROUND(ROUND(L530,2)*ROUND(G530,3),2)</f>
      </c>
      <c s="36" t="s">
        <v>55</v>
      </c>
      <c>
        <f>(M530*21)/100</f>
      </c>
      <c t="s">
        <v>27</v>
      </c>
    </row>
    <row r="531" spans="1:5" ht="12.75">
      <c r="A531" s="35" t="s">
        <v>56</v>
      </c>
      <c r="E531" s="39" t="s">
        <v>5</v>
      </c>
    </row>
    <row r="532" spans="1:5" ht="12.75">
      <c r="A532" s="35" t="s">
        <v>57</v>
      </c>
      <c r="E532" s="40" t="s">
        <v>5</v>
      </c>
    </row>
    <row r="533" spans="1:5" ht="191.25">
      <c r="A533" t="s">
        <v>59</v>
      </c>
      <c r="E533" s="39" t="s">
        <v>583</v>
      </c>
    </row>
    <row r="534" spans="1:16" ht="12.75">
      <c r="A534" t="s">
        <v>49</v>
      </c>
      <c s="34" t="s">
        <v>584</v>
      </c>
      <c s="34" t="s">
        <v>585</v>
      </c>
      <c s="35" t="s">
        <v>5</v>
      </c>
      <c s="6" t="s">
        <v>586</v>
      </c>
      <c s="36" t="s">
        <v>90</v>
      </c>
      <c s="37">
        <v>7</v>
      </c>
      <c s="36">
        <v>0</v>
      </c>
      <c s="36">
        <f>ROUND(G534*H534,6)</f>
      </c>
      <c r="L534" s="38">
        <v>0</v>
      </c>
      <c s="32">
        <f>ROUND(ROUND(L534,2)*ROUND(G534,3),2)</f>
      </c>
      <c s="36" t="s">
        <v>55</v>
      </c>
      <c>
        <f>(M534*21)/100</f>
      </c>
      <c t="s">
        <v>27</v>
      </c>
    </row>
    <row r="535" spans="1:5" ht="12.75">
      <c r="A535" s="35" t="s">
        <v>56</v>
      </c>
      <c r="E535" s="39" t="s">
        <v>5</v>
      </c>
    </row>
    <row r="536" spans="1:5" ht="12.75">
      <c r="A536" s="35" t="s">
        <v>57</v>
      </c>
      <c r="E536" s="40" t="s">
        <v>5</v>
      </c>
    </row>
    <row r="537" spans="1:5" ht="140.25">
      <c r="A537" t="s">
        <v>59</v>
      </c>
      <c r="E537" s="39" t="s">
        <v>587</v>
      </c>
    </row>
    <row r="538" spans="1:16" ht="12.75">
      <c r="A538" t="s">
        <v>49</v>
      </c>
      <c s="34" t="s">
        <v>588</v>
      </c>
      <c s="34" t="s">
        <v>589</v>
      </c>
      <c s="35" t="s">
        <v>5</v>
      </c>
      <c s="6" t="s">
        <v>590</v>
      </c>
      <c s="36" t="s">
        <v>90</v>
      </c>
      <c s="37">
        <v>7</v>
      </c>
      <c s="36">
        <v>0</v>
      </c>
      <c s="36">
        <f>ROUND(G538*H538,6)</f>
      </c>
      <c r="L538" s="38">
        <v>0</v>
      </c>
      <c s="32">
        <f>ROUND(ROUND(L538,2)*ROUND(G538,3),2)</f>
      </c>
      <c s="36" t="s">
        <v>55</v>
      </c>
      <c>
        <f>(M538*21)/100</f>
      </c>
      <c t="s">
        <v>27</v>
      </c>
    </row>
    <row r="539" spans="1:5" ht="12.75">
      <c r="A539" s="35" t="s">
        <v>56</v>
      </c>
      <c r="E539" s="39" t="s">
        <v>5</v>
      </c>
    </row>
    <row r="540" spans="1:5" ht="12.75">
      <c r="A540" s="35" t="s">
        <v>57</v>
      </c>
      <c r="E540" s="40" t="s">
        <v>5</v>
      </c>
    </row>
    <row r="541" spans="1:5" ht="216.75">
      <c r="A541" t="s">
        <v>59</v>
      </c>
      <c r="E541" s="39" t="s">
        <v>591</v>
      </c>
    </row>
    <row r="542" spans="1:16" ht="12.75">
      <c r="A542" t="s">
        <v>49</v>
      </c>
      <c s="34" t="s">
        <v>592</v>
      </c>
      <c s="34" t="s">
        <v>593</v>
      </c>
      <c s="35" t="s">
        <v>5</v>
      </c>
      <c s="6" t="s">
        <v>594</v>
      </c>
      <c s="36" t="s">
        <v>90</v>
      </c>
      <c s="37">
        <v>6</v>
      </c>
      <c s="36">
        <v>0</v>
      </c>
      <c s="36">
        <f>ROUND(G542*H542,6)</f>
      </c>
      <c r="L542" s="38">
        <v>0</v>
      </c>
      <c s="32">
        <f>ROUND(ROUND(L542,2)*ROUND(G542,3),2)</f>
      </c>
      <c s="36" t="s">
        <v>55</v>
      </c>
      <c>
        <f>(M542*21)/100</f>
      </c>
      <c t="s">
        <v>27</v>
      </c>
    </row>
    <row r="543" spans="1:5" ht="12.75">
      <c r="A543" s="35" t="s">
        <v>56</v>
      </c>
      <c r="E543" s="39" t="s">
        <v>5</v>
      </c>
    </row>
    <row r="544" spans="1:5" ht="12.75">
      <c r="A544" s="35" t="s">
        <v>57</v>
      </c>
      <c r="E544" s="40" t="s">
        <v>5</v>
      </c>
    </row>
    <row r="545" spans="1:5" ht="178.5">
      <c r="A545" t="s">
        <v>59</v>
      </c>
      <c r="E545" s="39" t="s">
        <v>595</v>
      </c>
    </row>
    <row r="546" spans="1:16" ht="12.75">
      <c r="A546" t="s">
        <v>49</v>
      </c>
      <c s="34" t="s">
        <v>596</v>
      </c>
      <c s="34" t="s">
        <v>597</v>
      </c>
      <c s="35" t="s">
        <v>5</v>
      </c>
      <c s="6" t="s">
        <v>598</v>
      </c>
      <c s="36" t="s">
        <v>90</v>
      </c>
      <c s="37">
        <v>6</v>
      </c>
      <c s="36">
        <v>0</v>
      </c>
      <c s="36">
        <f>ROUND(G546*H546,6)</f>
      </c>
      <c r="L546" s="38">
        <v>0</v>
      </c>
      <c s="32">
        <f>ROUND(ROUND(L546,2)*ROUND(G546,3),2)</f>
      </c>
      <c s="36" t="s">
        <v>55</v>
      </c>
      <c>
        <f>(M546*21)/100</f>
      </c>
      <c t="s">
        <v>27</v>
      </c>
    </row>
    <row r="547" spans="1:5" ht="12.75">
      <c r="A547" s="35" t="s">
        <v>56</v>
      </c>
      <c r="E547" s="39" t="s">
        <v>5</v>
      </c>
    </row>
    <row r="548" spans="1:5" ht="12.75">
      <c r="A548" s="35" t="s">
        <v>57</v>
      </c>
      <c r="E548" s="40" t="s">
        <v>5</v>
      </c>
    </row>
    <row r="549" spans="1:5" ht="140.25">
      <c r="A549" t="s">
        <v>59</v>
      </c>
      <c r="E549" s="39" t="s">
        <v>599</v>
      </c>
    </row>
    <row r="550" spans="1:16" ht="12.75">
      <c r="A550" t="s">
        <v>49</v>
      </c>
      <c s="34" t="s">
        <v>600</v>
      </c>
      <c s="34" t="s">
        <v>601</v>
      </c>
      <c s="35" t="s">
        <v>5</v>
      </c>
      <c s="6" t="s">
        <v>602</v>
      </c>
      <c s="36" t="s">
        <v>90</v>
      </c>
      <c s="37">
        <v>6</v>
      </c>
      <c s="36">
        <v>0</v>
      </c>
      <c s="36">
        <f>ROUND(G550*H550,6)</f>
      </c>
      <c r="L550" s="38">
        <v>0</v>
      </c>
      <c s="32">
        <f>ROUND(ROUND(L550,2)*ROUND(G550,3),2)</f>
      </c>
      <c s="36" t="s">
        <v>55</v>
      </c>
      <c>
        <f>(M550*21)/100</f>
      </c>
      <c t="s">
        <v>27</v>
      </c>
    </row>
    <row r="551" spans="1:5" ht="12.75">
      <c r="A551" s="35" t="s">
        <v>56</v>
      </c>
      <c r="E551" s="39" t="s">
        <v>5</v>
      </c>
    </row>
    <row r="552" spans="1:5" ht="12.75">
      <c r="A552" s="35" t="s">
        <v>57</v>
      </c>
      <c r="E552" s="40" t="s">
        <v>5</v>
      </c>
    </row>
    <row r="553" spans="1:5" ht="114.75">
      <c r="A553" t="s">
        <v>59</v>
      </c>
      <c r="E553" s="39" t="s">
        <v>603</v>
      </c>
    </row>
    <row r="554" spans="1:16" ht="12.75">
      <c r="A554" t="s">
        <v>49</v>
      </c>
      <c s="34" t="s">
        <v>604</v>
      </c>
      <c s="34" t="s">
        <v>605</v>
      </c>
      <c s="35" t="s">
        <v>5</v>
      </c>
      <c s="6" t="s">
        <v>606</v>
      </c>
      <c s="36" t="s">
        <v>90</v>
      </c>
      <c s="37">
        <v>2</v>
      </c>
      <c s="36">
        <v>0</v>
      </c>
      <c s="36">
        <f>ROUND(G554*H554,6)</f>
      </c>
      <c r="L554" s="38">
        <v>0</v>
      </c>
      <c s="32">
        <f>ROUND(ROUND(L554,2)*ROUND(G554,3),2)</f>
      </c>
      <c s="36" t="s">
        <v>55</v>
      </c>
      <c>
        <f>(M554*21)/100</f>
      </c>
      <c t="s">
        <v>27</v>
      </c>
    </row>
    <row r="555" spans="1:5" ht="12.75">
      <c r="A555" s="35" t="s">
        <v>56</v>
      </c>
      <c r="E555" s="39" t="s">
        <v>5</v>
      </c>
    </row>
    <row r="556" spans="1:5" ht="12.75">
      <c r="A556" s="35" t="s">
        <v>57</v>
      </c>
      <c r="E556" s="40" t="s">
        <v>5</v>
      </c>
    </row>
    <row r="557" spans="1:5" ht="153">
      <c r="A557" t="s">
        <v>59</v>
      </c>
      <c r="E557" s="39" t="s">
        <v>607</v>
      </c>
    </row>
    <row r="558" spans="1:16" ht="12.75">
      <c r="A558" t="s">
        <v>49</v>
      </c>
      <c s="34" t="s">
        <v>608</v>
      </c>
      <c s="34" t="s">
        <v>609</v>
      </c>
      <c s="35" t="s">
        <v>5</v>
      </c>
      <c s="6" t="s">
        <v>610</v>
      </c>
      <c s="36" t="s">
        <v>90</v>
      </c>
      <c s="37">
        <v>2</v>
      </c>
      <c s="36">
        <v>0</v>
      </c>
      <c s="36">
        <f>ROUND(G558*H558,6)</f>
      </c>
      <c r="L558" s="38">
        <v>0</v>
      </c>
      <c s="32">
        <f>ROUND(ROUND(L558,2)*ROUND(G558,3),2)</f>
      </c>
      <c s="36" t="s">
        <v>55</v>
      </c>
      <c>
        <f>(M558*21)/100</f>
      </c>
      <c t="s">
        <v>27</v>
      </c>
    </row>
    <row r="559" spans="1:5" ht="12.75">
      <c r="A559" s="35" t="s">
        <v>56</v>
      </c>
      <c r="E559" s="39" t="s">
        <v>5</v>
      </c>
    </row>
    <row r="560" spans="1:5" ht="12.75">
      <c r="A560" s="35" t="s">
        <v>57</v>
      </c>
      <c r="E560" s="40" t="s">
        <v>5</v>
      </c>
    </row>
    <row r="561" spans="1:5" ht="140.25">
      <c r="A561" t="s">
        <v>59</v>
      </c>
      <c r="E561" s="39" t="s">
        <v>611</v>
      </c>
    </row>
    <row r="562" spans="1:16" ht="12.75">
      <c r="A562" t="s">
        <v>49</v>
      </c>
      <c s="34" t="s">
        <v>612</v>
      </c>
      <c s="34" t="s">
        <v>609</v>
      </c>
      <c s="35" t="s">
        <v>4</v>
      </c>
      <c s="6" t="s">
        <v>613</v>
      </c>
      <c s="36" t="s">
        <v>90</v>
      </c>
      <c s="37">
        <v>2</v>
      </c>
      <c s="36">
        <v>0</v>
      </c>
      <c s="36">
        <f>ROUND(G562*H562,6)</f>
      </c>
      <c r="L562" s="38">
        <v>0</v>
      </c>
      <c s="32">
        <f>ROUND(ROUND(L562,2)*ROUND(G562,3),2)</f>
      </c>
      <c s="36" t="s">
        <v>55</v>
      </c>
      <c>
        <f>(M562*21)/100</f>
      </c>
      <c t="s">
        <v>27</v>
      </c>
    </row>
    <row r="563" spans="1:5" ht="12.75">
      <c r="A563" s="35" t="s">
        <v>56</v>
      </c>
      <c r="E563" s="39" t="s">
        <v>5</v>
      </c>
    </row>
    <row r="564" spans="1:5" ht="12.75">
      <c r="A564" s="35" t="s">
        <v>57</v>
      </c>
      <c r="E564" s="40" t="s">
        <v>5</v>
      </c>
    </row>
    <row r="565" spans="1:5" ht="191.25">
      <c r="A565" t="s">
        <v>59</v>
      </c>
      <c r="E565" s="39" t="s">
        <v>614</v>
      </c>
    </row>
    <row r="566" spans="1:16" ht="12.75">
      <c r="A566" t="s">
        <v>49</v>
      </c>
      <c s="34" t="s">
        <v>615</v>
      </c>
      <c s="34" t="s">
        <v>616</v>
      </c>
      <c s="35" t="s">
        <v>5</v>
      </c>
      <c s="6" t="s">
        <v>617</v>
      </c>
      <c s="36" t="s">
        <v>90</v>
      </c>
      <c s="37">
        <v>1</v>
      </c>
      <c s="36">
        <v>0</v>
      </c>
      <c s="36">
        <f>ROUND(G566*H566,6)</f>
      </c>
      <c r="L566" s="38">
        <v>0</v>
      </c>
      <c s="32">
        <f>ROUND(ROUND(L566,2)*ROUND(G566,3),2)</f>
      </c>
      <c s="36" t="s">
        <v>55</v>
      </c>
      <c>
        <f>(M566*21)/100</f>
      </c>
      <c t="s">
        <v>27</v>
      </c>
    </row>
    <row r="567" spans="1:5" ht="12.75">
      <c r="A567" s="35" t="s">
        <v>56</v>
      </c>
      <c r="E567" s="39" t="s">
        <v>5</v>
      </c>
    </row>
    <row r="568" spans="1:5" ht="12.75">
      <c r="A568" s="35" t="s">
        <v>57</v>
      </c>
      <c r="E568" s="40" t="s">
        <v>5</v>
      </c>
    </row>
    <row r="569" spans="1:5" ht="178.5">
      <c r="A569" t="s">
        <v>59</v>
      </c>
      <c r="E569" s="39" t="s">
        <v>618</v>
      </c>
    </row>
    <row r="570" spans="1:16" ht="12.75">
      <c r="A570" t="s">
        <v>49</v>
      </c>
      <c s="34" t="s">
        <v>619</v>
      </c>
      <c s="34" t="s">
        <v>620</v>
      </c>
      <c s="35" t="s">
        <v>5</v>
      </c>
      <c s="6" t="s">
        <v>621</v>
      </c>
      <c s="36" t="s">
        <v>90</v>
      </c>
      <c s="37">
        <v>21</v>
      </c>
      <c s="36">
        <v>0</v>
      </c>
      <c s="36">
        <f>ROUND(G570*H570,6)</f>
      </c>
      <c r="L570" s="38">
        <v>0</v>
      </c>
      <c s="32">
        <f>ROUND(ROUND(L570,2)*ROUND(G570,3),2)</f>
      </c>
      <c s="36" t="s">
        <v>55</v>
      </c>
      <c>
        <f>(M570*21)/100</f>
      </c>
      <c t="s">
        <v>27</v>
      </c>
    </row>
    <row r="571" spans="1:5" ht="12.75">
      <c r="A571" s="35" t="s">
        <v>56</v>
      </c>
      <c r="E571" s="39" t="s">
        <v>5</v>
      </c>
    </row>
    <row r="572" spans="1:5" ht="12.75">
      <c r="A572" s="35" t="s">
        <v>57</v>
      </c>
      <c r="E572" s="40" t="s">
        <v>5</v>
      </c>
    </row>
    <row r="573" spans="1:5" ht="140.25">
      <c r="A573" t="s">
        <v>59</v>
      </c>
      <c r="E573" s="39" t="s">
        <v>622</v>
      </c>
    </row>
    <row r="574" spans="1:16" ht="12.75">
      <c r="A574" t="s">
        <v>49</v>
      </c>
      <c s="34" t="s">
        <v>623</v>
      </c>
      <c s="34" t="s">
        <v>624</v>
      </c>
      <c s="35" t="s">
        <v>5</v>
      </c>
      <c s="6" t="s">
        <v>625</v>
      </c>
      <c s="36" t="s">
        <v>90</v>
      </c>
      <c s="37">
        <v>2</v>
      </c>
      <c s="36">
        <v>0</v>
      </c>
      <c s="36">
        <f>ROUND(G574*H574,6)</f>
      </c>
      <c r="L574" s="38">
        <v>0</v>
      </c>
      <c s="32">
        <f>ROUND(ROUND(L574,2)*ROUND(G574,3),2)</f>
      </c>
      <c s="36" t="s">
        <v>91</v>
      </c>
      <c>
        <f>(M574*21)/100</f>
      </c>
      <c t="s">
        <v>27</v>
      </c>
    </row>
    <row r="575" spans="1:5" ht="12.75">
      <c r="A575" s="35" t="s">
        <v>56</v>
      </c>
      <c r="E575" s="39" t="s">
        <v>5</v>
      </c>
    </row>
    <row r="576" spans="1:5" ht="12.75">
      <c r="A576" s="35" t="s">
        <v>57</v>
      </c>
      <c r="E576" s="40" t="s">
        <v>5</v>
      </c>
    </row>
    <row r="577" spans="1:5" ht="114.75">
      <c r="A577" t="s">
        <v>59</v>
      </c>
      <c r="E577" s="39" t="s">
        <v>626</v>
      </c>
    </row>
    <row r="578" spans="1:16" ht="12.75">
      <c r="A578" t="s">
        <v>49</v>
      </c>
      <c s="34" t="s">
        <v>627</v>
      </c>
      <c s="34" t="s">
        <v>624</v>
      </c>
      <c s="35" t="s">
        <v>4</v>
      </c>
      <c s="6" t="s">
        <v>628</v>
      </c>
      <c s="36" t="s">
        <v>90</v>
      </c>
      <c s="37">
        <v>2</v>
      </c>
      <c s="36">
        <v>0</v>
      </c>
      <c s="36">
        <f>ROUND(G578*H578,6)</f>
      </c>
      <c r="L578" s="38">
        <v>0</v>
      </c>
      <c s="32">
        <f>ROUND(ROUND(L578,2)*ROUND(G578,3),2)</f>
      </c>
      <c s="36" t="s">
        <v>91</v>
      </c>
      <c>
        <f>(M578*21)/100</f>
      </c>
      <c t="s">
        <v>27</v>
      </c>
    </row>
    <row r="579" spans="1:5" ht="12.75">
      <c r="A579" s="35" t="s">
        <v>56</v>
      </c>
      <c r="E579" s="39" t="s">
        <v>5</v>
      </c>
    </row>
    <row r="580" spans="1:5" ht="12.75">
      <c r="A580" s="35" t="s">
        <v>57</v>
      </c>
      <c r="E580" s="40" t="s">
        <v>5</v>
      </c>
    </row>
    <row r="581" spans="1:5" ht="102">
      <c r="A581" t="s">
        <v>59</v>
      </c>
      <c r="E581" s="39" t="s">
        <v>629</v>
      </c>
    </row>
    <row r="582" spans="1:16" ht="12.75">
      <c r="A582" t="s">
        <v>49</v>
      </c>
      <c s="34" t="s">
        <v>630</v>
      </c>
      <c s="34" t="s">
        <v>631</v>
      </c>
      <c s="35" t="s">
        <v>5</v>
      </c>
      <c s="6" t="s">
        <v>632</v>
      </c>
      <c s="36" t="s">
        <v>90</v>
      </c>
      <c s="37">
        <v>42</v>
      </c>
      <c s="36">
        <v>0</v>
      </c>
      <c s="36">
        <f>ROUND(G582*H582,6)</f>
      </c>
      <c r="L582" s="38">
        <v>0</v>
      </c>
      <c s="32">
        <f>ROUND(ROUND(L582,2)*ROUND(G582,3),2)</f>
      </c>
      <c s="36" t="s">
        <v>55</v>
      </c>
      <c>
        <f>(M582*21)/100</f>
      </c>
      <c t="s">
        <v>27</v>
      </c>
    </row>
    <row r="583" spans="1:5" ht="12.75">
      <c r="A583" s="35" t="s">
        <v>56</v>
      </c>
      <c r="E583" s="39" t="s">
        <v>5</v>
      </c>
    </row>
    <row r="584" spans="1:5" ht="12.75">
      <c r="A584" s="35" t="s">
        <v>57</v>
      </c>
      <c r="E584" s="40" t="s">
        <v>5</v>
      </c>
    </row>
    <row r="585" spans="1:5" ht="127.5">
      <c r="A585" t="s">
        <v>59</v>
      </c>
      <c r="E585" s="39" t="s">
        <v>633</v>
      </c>
    </row>
    <row r="586" spans="1:16" ht="25.5">
      <c r="A586" t="s">
        <v>49</v>
      </c>
      <c s="34" t="s">
        <v>634</v>
      </c>
      <c s="34" t="s">
        <v>635</v>
      </c>
      <c s="35" t="s">
        <v>5</v>
      </c>
      <c s="6" t="s">
        <v>636</v>
      </c>
      <c s="36" t="s">
        <v>90</v>
      </c>
      <c s="37">
        <v>14</v>
      </c>
      <c s="36">
        <v>0</v>
      </c>
      <c s="36">
        <f>ROUND(G586*H586,6)</f>
      </c>
      <c r="L586" s="38">
        <v>0</v>
      </c>
      <c s="32">
        <f>ROUND(ROUND(L586,2)*ROUND(G586,3),2)</f>
      </c>
      <c s="36" t="s">
        <v>55</v>
      </c>
      <c>
        <f>(M586*21)/100</f>
      </c>
      <c t="s">
        <v>27</v>
      </c>
    </row>
    <row r="587" spans="1:5" ht="12.75">
      <c r="A587" s="35" t="s">
        <v>56</v>
      </c>
      <c r="E587" s="39" t="s">
        <v>5</v>
      </c>
    </row>
    <row r="588" spans="1:5" ht="12.75">
      <c r="A588" s="35" t="s">
        <v>57</v>
      </c>
      <c r="E588" s="40" t="s">
        <v>5</v>
      </c>
    </row>
    <row r="589" spans="1:5" ht="127.5">
      <c r="A589" t="s">
        <v>59</v>
      </c>
      <c r="E589" s="39" t="s">
        <v>637</v>
      </c>
    </row>
    <row r="590" spans="1:16" ht="25.5">
      <c r="A590" t="s">
        <v>49</v>
      </c>
      <c s="34" t="s">
        <v>638</v>
      </c>
      <c s="34" t="s">
        <v>639</v>
      </c>
      <c s="35" t="s">
        <v>5</v>
      </c>
      <c s="6" t="s">
        <v>640</v>
      </c>
      <c s="36" t="s">
        <v>90</v>
      </c>
      <c s="37">
        <v>14</v>
      </c>
      <c s="36">
        <v>0</v>
      </c>
      <c s="36">
        <f>ROUND(G590*H590,6)</f>
      </c>
      <c r="L590" s="38">
        <v>0</v>
      </c>
      <c s="32">
        <f>ROUND(ROUND(L590,2)*ROUND(G590,3),2)</f>
      </c>
      <c s="36" t="s">
        <v>55</v>
      </c>
      <c>
        <f>(M590*21)/100</f>
      </c>
      <c t="s">
        <v>27</v>
      </c>
    </row>
    <row r="591" spans="1:5" ht="12.75">
      <c r="A591" s="35" t="s">
        <v>56</v>
      </c>
      <c r="E591" s="39" t="s">
        <v>5</v>
      </c>
    </row>
    <row r="592" spans="1:5" ht="12.75">
      <c r="A592" s="35" t="s">
        <v>57</v>
      </c>
      <c r="E592" s="40" t="s">
        <v>5</v>
      </c>
    </row>
    <row r="593" spans="1:5" ht="153">
      <c r="A593" t="s">
        <v>59</v>
      </c>
      <c r="E593" s="39" t="s">
        <v>641</v>
      </c>
    </row>
    <row r="594" spans="1:16" ht="25.5">
      <c r="A594" t="s">
        <v>49</v>
      </c>
      <c s="34" t="s">
        <v>642</v>
      </c>
      <c s="34" t="s">
        <v>643</v>
      </c>
      <c s="35" t="s">
        <v>5</v>
      </c>
      <c s="6" t="s">
        <v>644</v>
      </c>
      <c s="36" t="s">
        <v>90</v>
      </c>
      <c s="37">
        <v>14</v>
      </c>
      <c s="36">
        <v>0</v>
      </c>
      <c s="36">
        <f>ROUND(G594*H594,6)</f>
      </c>
      <c r="L594" s="38">
        <v>0</v>
      </c>
      <c s="32">
        <f>ROUND(ROUND(L594,2)*ROUND(G594,3),2)</f>
      </c>
      <c s="36" t="s">
        <v>55</v>
      </c>
      <c>
        <f>(M594*21)/100</f>
      </c>
      <c t="s">
        <v>27</v>
      </c>
    </row>
    <row r="595" spans="1:5" ht="12.75">
      <c r="A595" s="35" t="s">
        <v>56</v>
      </c>
      <c r="E595" s="39" t="s">
        <v>5</v>
      </c>
    </row>
    <row r="596" spans="1:5" ht="12.75">
      <c r="A596" s="35" t="s">
        <v>57</v>
      </c>
      <c r="E596" s="40" t="s">
        <v>5</v>
      </c>
    </row>
    <row r="597" spans="1:5" ht="153">
      <c r="A597" t="s">
        <v>59</v>
      </c>
      <c r="E597" s="39" t="s">
        <v>645</v>
      </c>
    </row>
    <row r="598" spans="1:16" ht="12.75">
      <c r="A598" t="s">
        <v>49</v>
      </c>
      <c s="34" t="s">
        <v>646</v>
      </c>
      <c s="34" t="s">
        <v>647</v>
      </c>
      <c s="35" t="s">
        <v>5</v>
      </c>
      <c s="6" t="s">
        <v>648</v>
      </c>
      <c s="36" t="s">
        <v>90</v>
      </c>
      <c s="37">
        <v>2</v>
      </c>
      <c s="36">
        <v>0</v>
      </c>
      <c s="36">
        <f>ROUND(G598*H598,6)</f>
      </c>
      <c r="L598" s="38">
        <v>0</v>
      </c>
      <c s="32">
        <f>ROUND(ROUND(L598,2)*ROUND(G598,3),2)</f>
      </c>
      <c s="36" t="s">
        <v>91</v>
      </c>
      <c>
        <f>(M598*21)/100</f>
      </c>
      <c t="s">
        <v>27</v>
      </c>
    </row>
    <row r="599" spans="1:5" ht="12.75">
      <c r="A599" s="35" t="s">
        <v>56</v>
      </c>
      <c r="E599" s="39" t="s">
        <v>5</v>
      </c>
    </row>
    <row r="600" spans="1:5" ht="12.75">
      <c r="A600" s="35" t="s">
        <v>57</v>
      </c>
      <c r="E600" s="40" t="s">
        <v>5</v>
      </c>
    </row>
    <row r="601" spans="1:5" ht="165.75">
      <c r="A601" t="s">
        <v>59</v>
      </c>
      <c r="E601" s="39" t="s">
        <v>649</v>
      </c>
    </row>
    <row r="602" spans="1:16" ht="25.5">
      <c r="A602" t="s">
        <v>49</v>
      </c>
      <c s="34" t="s">
        <v>650</v>
      </c>
      <c s="34" t="s">
        <v>651</v>
      </c>
      <c s="35" t="s">
        <v>5</v>
      </c>
      <c s="6" t="s">
        <v>652</v>
      </c>
      <c s="36" t="s">
        <v>90</v>
      </c>
      <c s="37">
        <v>2</v>
      </c>
      <c s="36">
        <v>0</v>
      </c>
      <c s="36">
        <f>ROUND(G602*H602,6)</f>
      </c>
      <c r="L602" s="38">
        <v>0</v>
      </c>
      <c s="32">
        <f>ROUND(ROUND(L602,2)*ROUND(G602,3),2)</f>
      </c>
      <c s="36" t="s">
        <v>55</v>
      </c>
      <c>
        <f>(M602*21)/100</f>
      </c>
      <c t="s">
        <v>27</v>
      </c>
    </row>
    <row r="603" spans="1:5" ht="12.75">
      <c r="A603" s="35" t="s">
        <v>56</v>
      </c>
      <c r="E603" s="39" t="s">
        <v>5</v>
      </c>
    </row>
    <row r="604" spans="1:5" ht="12.75">
      <c r="A604" s="35" t="s">
        <v>57</v>
      </c>
      <c r="E604" s="40" t="s">
        <v>5</v>
      </c>
    </row>
    <row r="605" spans="1:5" ht="153">
      <c r="A605" t="s">
        <v>59</v>
      </c>
      <c r="E605" s="39" t="s">
        <v>653</v>
      </c>
    </row>
    <row r="606" spans="1:16" ht="12.75">
      <c r="A606" t="s">
        <v>49</v>
      </c>
      <c s="34" t="s">
        <v>654</v>
      </c>
      <c s="34" t="s">
        <v>655</v>
      </c>
      <c s="35" t="s">
        <v>5</v>
      </c>
      <c s="6" t="s">
        <v>656</v>
      </c>
      <c s="36" t="s">
        <v>90</v>
      </c>
      <c s="37">
        <v>2</v>
      </c>
      <c s="36">
        <v>0</v>
      </c>
      <c s="36">
        <f>ROUND(G606*H606,6)</f>
      </c>
      <c r="L606" s="38">
        <v>0</v>
      </c>
      <c s="32">
        <f>ROUND(ROUND(L606,2)*ROUND(G606,3),2)</f>
      </c>
      <c s="36" t="s">
        <v>91</v>
      </c>
      <c>
        <f>(M606*21)/100</f>
      </c>
      <c t="s">
        <v>27</v>
      </c>
    </row>
    <row r="607" spans="1:5" ht="12.75">
      <c r="A607" s="35" t="s">
        <v>56</v>
      </c>
      <c r="E607" s="39" t="s">
        <v>5</v>
      </c>
    </row>
    <row r="608" spans="1:5" ht="12.75">
      <c r="A608" s="35" t="s">
        <v>57</v>
      </c>
      <c r="E608" s="40" t="s">
        <v>5</v>
      </c>
    </row>
    <row r="609" spans="1:5" ht="127.5">
      <c r="A609" t="s">
        <v>59</v>
      </c>
      <c r="E609" s="39" t="s">
        <v>657</v>
      </c>
    </row>
    <row r="610" spans="1:16" ht="25.5">
      <c r="A610" t="s">
        <v>49</v>
      </c>
      <c s="34" t="s">
        <v>658</v>
      </c>
      <c s="34" t="s">
        <v>659</v>
      </c>
      <c s="35" t="s">
        <v>5</v>
      </c>
      <c s="6" t="s">
        <v>660</v>
      </c>
      <c s="36" t="s">
        <v>90</v>
      </c>
      <c s="37">
        <v>2</v>
      </c>
      <c s="36">
        <v>0</v>
      </c>
      <c s="36">
        <f>ROUND(G610*H610,6)</f>
      </c>
      <c r="L610" s="38">
        <v>0</v>
      </c>
      <c s="32">
        <f>ROUND(ROUND(L610,2)*ROUND(G610,3),2)</f>
      </c>
      <c s="36" t="s">
        <v>55</v>
      </c>
      <c>
        <f>(M610*21)/100</f>
      </c>
      <c t="s">
        <v>27</v>
      </c>
    </row>
    <row r="611" spans="1:5" ht="12.75">
      <c r="A611" s="35" t="s">
        <v>56</v>
      </c>
      <c r="E611" s="39" t="s">
        <v>5</v>
      </c>
    </row>
    <row r="612" spans="1:5" ht="12.75">
      <c r="A612" s="35" t="s">
        <v>57</v>
      </c>
      <c r="E612" s="40" t="s">
        <v>5</v>
      </c>
    </row>
    <row r="613" spans="1:5" ht="165.75">
      <c r="A613" t="s">
        <v>59</v>
      </c>
      <c r="E613" s="39" t="s">
        <v>661</v>
      </c>
    </row>
    <row r="614" spans="1:16" ht="12.75">
      <c r="A614" t="s">
        <v>49</v>
      </c>
      <c s="34" t="s">
        <v>662</v>
      </c>
      <c s="34" t="s">
        <v>663</v>
      </c>
      <c s="35" t="s">
        <v>5</v>
      </c>
      <c s="6" t="s">
        <v>664</v>
      </c>
      <c s="36" t="s">
        <v>90</v>
      </c>
      <c s="37">
        <v>2</v>
      </c>
      <c s="36">
        <v>0</v>
      </c>
      <c s="36">
        <f>ROUND(G614*H614,6)</f>
      </c>
      <c r="L614" s="38">
        <v>0</v>
      </c>
      <c s="32">
        <f>ROUND(ROUND(L614,2)*ROUND(G614,3),2)</f>
      </c>
      <c s="36" t="s">
        <v>91</v>
      </c>
      <c>
        <f>(M614*21)/100</f>
      </c>
      <c t="s">
        <v>27</v>
      </c>
    </row>
    <row r="615" spans="1:5" ht="12.75">
      <c r="A615" s="35" t="s">
        <v>56</v>
      </c>
      <c r="E615" s="39" t="s">
        <v>5</v>
      </c>
    </row>
    <row r="616" spans="1:5" ht="12.75">
      <c r="A616" s="35" t="s">
        <v>57</v>
      </c>
      <c r="E616" s="40" t="s">
        <v>5</v>
      </c>
    </row>
    <row r="617" spans="1:5" ht="140.25">
      <c r="A617" t="s">
        <v>59</v>
      </c>
      <c r="E617" s="39" t="s">
        <v>665</v>
      </c>
    </row>
    <row r="618" spans="1:16" ht="12.75">
      <c r="A618" t="s">
        <v>49</v>
      </c>
      <c s="34" t="s">
        <v>666</v>
      </c>
      <c s="34" t="s">
        <v>667</v>
      </c>
      <c s="35" t="s">
        <v>5</v>
      </c>
      <c s="6" t="s">
        <v>668</v>
      </c>
      <c s="36" t="s">
        <v>90</v>
      </c>
      <c s="37">
        <v>10</v>
      </c>
      <c s="36">
        <v>0</v>
      </c>
      <c s="36">
        <f>ROUND(G618*H618,6)</f>
      </c>
      <c r="L618" s="38">
        <v>0</v>
      </c>
      <c s="32">
        <f>ROUND(ROUND(L618,2)*ROUND(G618,3),2)</f>
      </c>
      <c s="36" t="s">
        <v>55</v>
      </c>
      <c>
        <f>(M618*21)/100</f>
      </c>
      <c t="s">
        <v>27</v>
      </c>
    </row>
    <row r="619" spans="1:5" ht="12.75">
      <c r="A619" s="35" t="s">
        <v>56</v>
      </c>
      <c r="E619" s="39" t="s">
        <v>5</v>
      </c>
    </row>
    <row r="620" spans="1:5" ht="12.75">
      <c r="A620" s="35" t="s">
        <v>57</v>
      </c>
      <c r="E620" s="40" t="s">
        <v>5</v>
      </c>
    </row>
    <row r="621" spans="1:5" ht="191.25">
      <c r="A621" t="s">
        <v>59</v>
      </c>
      <c r="E621" s="39" t="s">
        <v>669</v>
      </c>
    </row>
    <row r="622" spans="1:16" ht="12.75">
      <c r="A622" t="s">
        <v>49</v>
      </c>
      <c s="34" t="s">
        <v>670</v>
      </c>
      <c s="34" t="s">
        <v>671</v>
      </c>
      <c s="35" t="s">
        <v>5</v>
      </c>
      <c s="6" t="s">
        <v>672</v>
      </c>
      <c s="36" t="s">
        <v>90</v>
      </c>
      <c s="37">
        <v>19</v>
      </c>
      <c s="36">
        <v>0</v>
      </c>
      <c s="36">
        <f>ROUND(G622*H622,6)</f>
      </c>
      <c r="L622" s="38">
        <v>0</v>
      </c>
      <c s="32">
        <f>ROUND(ROUND(L622,2)*ROUND(G622,3),2)</f>
      </c>
      <c s="36" t="s">
        <v>55</v>
      </c>
      <c>
        <f>(M622*21)/100</f>
      </c>
      <c t="s">
        <v>27</v>
      </c>
    </row>
    <row r="623" spans="1:5" ht="12.75">
      <c r="A623" s="35" t="s">
        <v>56</v>
      </c>
      <c r="E623" s="39" t="s">
        <v>5</v>
      </c>
    </row>
    <row r="624" spans="1:5" ht="25.5">
      <c r="A624" s="35" t="s">
        <v>57</v>
      </c>
      <c r="E624" s="40" t="s">
        <v>673</v>
      </c>
    </row>
    <row r="625" spans="1:5" ht="140.25">
      <c r="A625" t="s">
        <v>59</v>
      </c>
      <c r="E625" s="39" t="s">
        <v>674</v>
      </c>
    </row>
    <row r="626" spans="1:16" ht="12.75">
      <c r="A626" t="s">
        <v>49</v>
      </c>
      <c s="34" t="s">
        <v>675</v>
      </c>
      <c s="34" t="s">
        <v>676</v>
      </c>
      <c s="35" t="s">
        <v>5</v>
      </c>
      <c s="6" t="s">
        <v>677</v>
      </c>
      <c s="36" t="s">
        <v>90</v>
      </c>
      <c s="37">
        <v>19</v>
      </c>
      <c s="36">
        <v>0</v>
      </c>
      <c s="36">
        <f>ROUND(G626*H626,6)</f>
      </c>
      <c r="L626" s="38">
        <v>0</v>
      </c>
      <c s="32">
        <f>ROUND(ROUND(L626,2)*ROUND(G626,3),2)</f>
      </c>
      <c s="36" t="s">
        <v>55</v>
      </c>
      <c>
        <f>(M626*21)/100</f>
      </c>
      <c t="s">
        <v>27</v>
      </c>
    </row>
    <row r="627" spans="1:5" ht="12.75">
      <c r="A627" s="35" t="s">
        <v>56</v>
      </c>
      <c r="E627" s="39" t="s">
        <v>5</v>
      </c>
    </row>
    <row r="628" spans="1:5" ht="25.5">
      <c r="A628" s="35" t="s">
        <v>57</v>
      </c>
      <c r="E628" s="40" t="s">
        <v>673</v>
      </c>
    </row>
    <row r="629" spans="1:5" ht="140.25">
      <c r="A629" t="s">
        <v>59</v>
      </c>
      <c r="E629" s="39" t="s">
        <v>678</v>
      </c>
    </row>
    <row r="630" spans="1:16" ht="12.75">
      <c r="A630" t="s">
        <v>49</v>
      </c>
      <c s="34" t="s">
        <v>679</v>
      </c>
      <c s="34" t="s">
        <v>680</v>
      </c>
      <c s="35" t="s">
        <v>5</v>
      </c>
      <c s="6" t="s">
        <v>681</v>
      </c>
      <c s="36" t="s">
        <v>90</v>
      </c>
      <c s="37">
        <v>3</v>
      </c>
      <c s="36">
        <v>0</v>
      </c>
      <c s="36">
        <f>ROUND(G630*H630,6)</f>
      </c>
      <c r="L630" s="38">
        <v>0</v>
      </c>
      <c s="32">
        <f>ROUND(ROUND(L630,2)*ROUND(G630,3),2)</f>
      </c>
      <c s="36" t="s">
        <v>55</v>
      </c>
      <c>
        <f>(M630*21)/100</f>
      </c>
      <c t="s">
        <v>27</v>
      </c>
    </row>
    <row r="631" spans="1:5" ht="12.75">
      <c r="A631" s="35" t="s">
        <v>56</v>
      </c>
      <c r="E631" s="39" t="s">
        <v>5</v>
      </c>
    </row>
    <row r="632" spans="1:5" ht="12.75">
      <c r="A632" s="35" t="s">
        <v>57</v>
      </c>
      <c r="E632" s="40" t="s">
        <v>5</v>
      </c>
    </row>
    <row r="633" spans="1:5" ht="153">
      <c r="A633" t="s">
        <v>59</v>
      </c>
      <c r="E633" s="39" t="s">
        <v>682</v>
      </c>
    </row>
    <row r="634" spans="1:16" ht="12.75">
      <c r="A634" t="s">
        <v>49</v>
      </c>
      <c s="34" t="s">
        <v>683</v>
      </c>
      <c s="34" t="s">
        <v>684</v>
      </c>
      <c s="35" t="s">
        <v>5</v>
      </c>
      <c s="6" t="s">
        <v>685</v>
      </c>
      <c s="36" t="s">
        <v>90</v>
      </c>
      <c s="37">
        <v>1</v>
      </c>
      <c s="36">
        <v>0</v>
      </c>
      <c s="36">
        <f>ROUND(G634*H634,6)</f>
      </c>
      <c r="L634" s="38">
        <v>0</v>
      </c>
      <c s="32">
        <f>ROUND(ROUND(L634,2)*ROUND(G634,3),2)</f>
      </c>
      <c s="36" t="s">
        <v>91</v>
      </c>
      <c>
        <f>(M634*21)/100</f>
      </c>
      <c t="s">
        <v>27</v>
      </c>
    </row>
    <row r="635" spans="1:5" ht="12.75">
      <c r="A635" s="35" t="s">
        <v>56</v>
      </c>
      <c r="E635" s="39" t="s">
        <v>5</v>
      </c>
    </row>
    <row r="636" spans="1:5" ht="12.75">
      <c r="A636" s="35" t="s">
        <v>57</v>
      </c>
      <c r="E636" s="40" t="s">
        <v>5</v>
      </c>
    </row>
    <row r="637" spans="1:5" ht="140.25">
      <c r="A637" t="s">
        <v>59</v>
      </c>
      <c r="E637" s="39" t="s">
        <v>686</v>
      </c>
    </row>
    <row r="638" spans="1:16" ht="12.75">
      <c r="A638" t="s">
        <v>49</v>
      </c>
      <c s="34" t="s">
        <v>687</v>
      </c>
      <c s="34" t="s">
        <v>688</v>
      </c>
      <c s="35" t="s">
        <v>5</v>
      </c>
      <c s="6" t="s">
        <v>689</v>
      </c>
      <c s="36" t="s">
        <v>90</v>
      </c>
      <c s="37">
        <v>4</v>
      </c>
      <c s="36">
        <v>0</v>
      </c>
      <c s="36">
        <f>ROUND(G638*H638,6)</f>
      </c>
      <c r="L638" s="38">
        <v>0</v>
      </c>
      <c s="32">
        <f>ROUND(ROUND(L638,2)*ROUND(G638,3),2)</f>
      </c>
      <c s="36" t="s">
        <v>55</v>
      </c>
      <c>
        <f>(M638*21)/100</f>
      </c>
      <c t="s">
        <v>27</v>
      </c>
    </row>
    <row r="639" spans="1:5" ht="12.75">
      <c r="A639" s="35" t="s">
        <v>56</v>
      </c>
      <c r="E639" s="39" t="s">
        <v>5</v>
      </c>
    </row>
    <row r="640" spans="1:5" ht="12.75">
      <c r="A640" s="35" t="s">
        <v>57</v>
      </c>
      <c r="E640" s="40" t="s">
        <v>5</v>
      </c>
    </row>
    <row r="641" spans="1:5" ht="140.25">
      <c r="A641" t="s">
        <v>59</v>
      </c>
      <c r="E641" s="39" t="s">
        <v>690</v>
      </c>
    </row>
    <row r="642" spans="1:16" ht="12.75">
      <c r="A642" t="s">
        <v>49</v>
      </c>
      <c s="34" t="s">
        <v>691</v>
      </c>
      <c s="34" t="s">
        <v>692</v>
      </c>
      <c s="35" t="s">
        <v>5</v>
      </c>
      <c s="6" t="s">
        <v>693</v>
      </c>
      <c s="36" t="s">
        <v>90</v>
      </c>
      <c s="37">
        <v>4</v>
      </c>
      <c s="36">
        <v>0</v>
      </c>
      <c s="36">
        <f>ROUND(G642*H642,6)</f>
      </c>
      <c r="L642" s="38">
        <v>0</v>
      </c>
      <c s="32">
        <f>ROUND(ROUND(L642,2)*ROUND(G642,3),2)</f>
      </c>
      <c s="36" t="s">
        <v>55</v>
      </c>
      <c>
        <f>(M642*21)/100</f>
      </c>
      <c t="s">
        <v>27</v>
      </c>
    </row>
    <row r="643" spans="1:5" ht="12.75">
      <c r="A643" s="35" t="s">
        <v>56</v>
      </c>
      <c r="E643" s="39" t="s">
        <v>5</v>
      </c>
    </row>
    <row r="644" spans="1:5" ht="12.75">
      <c r="A644" s="35" t="s">
        <v>57</v>
      </c>
      <c r="E644" s="40" t="s">
        <v>5</v>
      </c>
    </row>
    <row r="645" spans="1:5" ht="140.25">
      <c r="A645" t="s">
        <v>59</v>
      </c>
      <c r="E645" s="39" t="s">
        <v>694</v>
      </c>
    </row>
    <row r="646" spans="1:16" ht="25.5">
      <c r="A646" t="s">
        <v>49</v>
      </c>
      <c s="34" t="s">
        <v>695</v>
      </c>
      <c s="34" t="s">
        <v>696</v>
      </c>
      <c s="35" t="s">
        <v>5</v>
      </c>
      <c s="6" t="s">
        <v>697</v>
      </c>
      <c s="36" t="s">
        <v>90</v>
      </c>
      <c s="37">
        <v>1</v>
      </c>
      <c s="36">
        <v>0</v>
      </c>
      <c s="36">
        <f>ROUND(G646*H646,6)</f>
      </c>
      <c r="L646" s="38">
        <v>0</v>
      </c>
      <c s="32">
        <f>ROUND(ROUND(L646,2)*ROUND(G646,3),2)</f>
      </c>
      <c s="36" t="s">
        <v>55</v>
      </c>
      <c>
        <f>(M646*21)/100</f>
      </c>
      <c t="s">
        <v>27</v>
      </c>
    </row>
    <row r="647" spans="1:5" ht="12.75">
      <c r="A647" s="35" t="s">
        <v>56</v>
      </c>
      <c r="E647" s="39" t="s">
        <v>5</v>
      </c>
    </row>
    <row r="648" spans="1:5" ht="12.75">
      <c r="A648" s="35" t="s">
        <v>57</v>
      </c>
      <c r="E648" s="40" t="s">
        <v>5</v>
      </c>
    </row>
    <row r="649" spans="1:5" ht="127.5">
      <c r="A649" t="s">
        <v>59</v>
      </c>
      <c r="E649" s="39" t="s">
        <v>698</v>
      </c>
    </row>
    <row r="650" spans="1:16" ht="12.75">
      <c r="A650" t="s">
        <v>49</v>
      </c>
      <c s="34" t="s">
        <v>699</v>
      </c>
      <c s="34" t="s">
        <v>700</v>
      </c>
      <c s="35" t="s">
        <v>5</v>
      </c>
      <c s="6" t="s">
        <v>701</v>
      </c>
      <c s="36" t="s">
        <v>90</v>
      </c>
      <c s="37">
        <v>1</v>
      </c>
      <c s="36">
        <v>0</v>
      </c>
      <c s="36">
        <f>ROUND(G650*H650,6)</f>
      </c>
      <c r="L650" s="38">
        <v>0</v>
      </c>
      <c s="32">
        <f>ROUND(ROUND(L650,2)*ROUND(G650,3),2)</f>
      </c>
      <c s="36" t="s">
        <v>55</v>
      </c>
      <c>
        <f>(M650*21)/100</f>
      </c>
      <c t="s">
        <v>27</v>
      </c>
    </row>
    <row r="651" spans="1:5" ht="12.75">
      <c r="A651" s="35" t="s">
        <v>56</v>
      </c>
      <c r="E651" s="39" t="s">
        <v>5</v>
      </c>
    </row>
    <row r="652" spans="1:5" ht="12.75">
      <c r="A652" s="35" t="s">
        <v>57</v>
      </c>
      <c r="E652" s="40" t="s">
        <v>5</v>
      </c>
    </row>
    <row r="653" spans="1:5" ht="216.75">
      <c r="A653" t="s">
        <v>59</v>
      </c>
      <c r="E653" s="39" t="s">
        <v>702</v>
      </c>
    </row>
    <row r="654" spans="1:16" ht="12.75">
      <c r="A654" t="s">
        <v>49</v>
      </c>
      <c s="34" t="s">
        <v>703</v>
      </c>
      <c s="34" t="s">
        <v>704</v>
      </c>
      <c s="35" t="s">
        <v>5</v>
      </c>
      <c s="6" t="s">
        <v>705</v>
      </c>
      <c s="36" t="s">
        <v>90</v>
      </c>
      <c s="37">
        <v>2</v>
      </c>
      <c s="36">
        <v>0</v>
      </c>
      <c s="36">
        <f>ROUND(G654*H654,6)</f>
      </c>
      <c r="L654" s="38">
        <v>0</v>
      </c>
      <c s="32">
        <f>ROUND(ROUND(L654,2)*ROUND(G654,3),2)</f>
      </c>
      <c s="36" t="s">
        <v>55</v>
      </c>
      <c>
        <f>(M654*21)/100</f>
      </c>
      <c t="s">
        <v>27</v>
      </c>
    </row>
    <row r="655" spans="1:5" ht="12.75">
      <c r="A655" s="35" t="s">
        <v>56</v>
      </c>
      <c r="E655" s="39" t="s">
        <v>5</v>
      </c>
    </row>
    <row r="656" spans="1:5" ht="12.75">
      <c r="A656" s="35" t="s">
        <v>57</v>
      </c>
      <c r="E656" s="40" t="s">
        <v>5</v>
      </c>
    </row>
    <row r="657" spans="1:5" ht="127.5">
      <c r="A657" t="s">
        <v>59</v>
      </c>
      <c r="E657" s="39" t="s">
        <v>706</v>
      </c>
    </row>
    <row r="658" spans="1:16" ht="12.75">
      <c r="A658" t="s">
        <v>49</v>
      </c>
      <c s="34" t="s">
        <v>707</v>
      </c>
      <c s="34" t="s">
        <v>708</v>
      </c>
      <c s="35" t="s">
        <v>5</v>
      </c>
      <c s="6" t="s">
        <v>709</v>
      </c>
      <c s="36" t="s">
        <v>90</v>
      </c>
      <c s="37">
        <v>2</v>
      </c>
      <c s="36">
        <v>0</v>
      </c>
      <c s="36">
        <f>ROUND(G658*H658,6)</f>
      </c>
      <c r="L658" s="38">
        <v>0</v>
      </c>
      <c s="32">
        <f>ROUND(ROUND(L658,2)*ROUND(G658,3),2)</f>
      </c>
      <c s="36" t="s">
        <v>55</v>
      </c>
      <c>
        <f>(M658*21)/100</f>
      </c>
      <c t="s">
        <v>27</v>
      </c>
    </row>
    <row r="659" spans="1:5" ht="12.75">
      <c r="A659" s="35" t="s">
        <v>56</v>
      </c>
      <c r="E659" s="39" t="s">
        <v>5</v>
      </c>
    </row>
    <row r="660" spans="1:5" ht="12.75">
      <c r="A660" s="35" t="s">
        <v>57</v>
      </c>
      <c r="E660" s="40" t="s">
        <v>5</v>
      </c>
    </row>
    <row r="661" spans="1:5" ht="165.75">
      <c r="A661" t="s">
        <v>59</v>
      </c>
      <c r="E661" s="39" t="s">
        <v>710</v>
      </c>
    </row>
    <row r="662" spans="1:16" ht="12.75">
      <c r="A662" t="s">
        <v>49</v>
      </c>
      <c s="34" t="s">
        <v>711</v>
      </c>
      <c s="34" t="s">
        <v>712</v>
      </c>
      <c s="35" t="s">
        <v>5</v>
      </c>
      <c s="6" t="s">
        <v>713</v>
      </c>
      <c s="36" t="s">
        <v>90</v>
      </c>
      <c s="37">
        <v>2</v>
      </c>
      <c s="36">
        <v>0</v>
      </c>
      <c s="36">
        <f>ROUND(G662*H662,6)</f>
      </c>
      <c r="L662" s="38">
        <v>0</v>
      </c>
      <c s="32">
        <f>ROUND(ROUND(L662,2)*ROUND(G662,3),2)</f>
      </c>
      <c s="36" t="s">
        <v>55</v>
      </c>
      <c>
        <f>(M662*21)/100</f>
      </c>
      <c t="s">
        <v>27</v>
      </c>
    </row>
    <row r="663" spans="1:5" ht="12.75">
      <c r="A663" s="35" t="s">
        <v>56</v>
      </c>
      <c r="E663" s="39" t="s">
        <v>5</v>
      </c>
    </row>
    <row r="664" spans="1:5" ht="12.75">
      <c r="A664" s="35" t="s">
        <v>57</v>
      </c>
      <c r="E664" s="40" t="s">
        <v>5</v>
      </c>
    </row>
    <row r="665" spans="1:5" ht="178.5">
      <c r="A665" t="s">
        <v>59</v>
      </c>
      <c r="E665" s="39" t="s">
        <v>714</v>
      </c>
    </row>
    <row r="666" spans="1:16" ht="12.75">
      <c r="A666" t="s">
        <v>49</v>
      </c>
      <c s="34" t="s">
        <v>715</v>
      </c>
      <c s="34" t="s">
        <v>716</v>
      </c>
      <c s="35" t="s">
        <v>5</v>
      </c>
      <c s="6" t="s">
        <v>717</v>
      </c>
      <c s="36" t="s">
        <v>90</v>
      </c>
      <c s="37">
        <v>2</v>
      </c>
      <c s="36">
        <v>0</v>
      </c>
      <c s="36">
        <f>ROUND(G666*H666,6)</f>
      </c>
      <c r="L666" s="38">
        <v>0</v>
      </c>
      <c s="32">
        <f>ROUND(ROUND(L666,2)*ROUND(G666,3),2)</f>
      </c>
      <c s="36" t="s">
        <v>55</v>
      </c>
      <c>
        <f>(M666*21)/100</f>
      </c>
      <c t="s">
        <v>27</v>
      </c>
    </row>
    <row r="667" spans="1:5" ht="12.75">
      <c r="A667" s="35" t="s">
        <v>56</v>
      </c>
      <c r="E667" s="39" t="s">
        <v>5</v>
      </c>
    </row>
    <row r="668" spans="1:5" ht="12.75">
      <c r="A668" s="35" t="s">
        <v>57</v>
      </c>
      <c r="E668" s="40" t="s">
        <v>5</v>
      </c>
    </row>
    <row r="669" spans="1:5" ht="140.25">
      <c r="A669" t="s">
        <v>59</v>
      </c>
      <c r="E669" s="39" t="s">
        <v>718</v>
      </c>
    </row>
    <row r="670" spans="1:16" ht="12.75">
      <c r="A670" t="s">
        <v>49</v>
      </c>
      <c s="34" t="s">
        <v>719</v>
      </c>
      <c s="34" t="s">
        <v>720</v>
      </c>
      <c s="35" t="s">
        <v>5</v>
      </c>
      <c s="6" t="s">
        <v>721</v>
      </c>
      <c s="36" t="s">
        <v>90</v>
      </c>
      <c s="37">
        <v>2</v>
      </c>
      <c s="36">
        <v>0</v>
      </c>
      <c s="36">
        <f>ROUND(G670*H670,6)</f>
      </c>
      <c r="L670" s="38">
        <v>0</v>
      </c>
      <c s="32">
        <f>ROUND(ROUND(L670,2)*ROUND(G670,3),2)</f>
      </c>
      <c s="36" t="s">
        <v>55</v>
      </c>
      <c>
        <f>(M670*21)/100</f>
      </c>
      <c t="s">
        <v>27</v>
      </c>
    </row>
    <row r="671" spans="1:5" ht="12.75">
      <c r="A671" s="35" t="s">
        <v>56</v>
      </c>
      <c r="E671" s="39" t="s">
        <v>5</v>
      </c>
    </row>
    <row r="672" spans="1:5" ht="12.75">
      <c r="A672" s="35" t="s">
        <v>57</v>
      </c>
      <c r="E672" s="40" t="s">
        <v>5</v>
      </c>
    </row>
    <row r="673" spans="1:5" ht="153">
      <c r="A673" t="s">
        <v>59</v>
      </c>
      <c r="E673" s="39" t="s">
        <v>722</v>
      </c>
    </row>
    <row r="674" spans="1:16" ht="12.75">
      <c r="A674" t="s">
        <v>49</v>
      </c>
      <c s="34" t="s">
        <v>723</v>
      </c>
      <c s="34" t="s">
        <v>724</v>
      </c>
      <c s="35" t="s">
        <v>5</v>
      </c>
      <c s="6" t="s">
        <v>725</v>
      </c>
      <c s="36" t="s">
        <v>90</v>
      </c>
      <c s="37">
        <v>4</v>
      </c>
      <c s="36">
        <v>0</v>
      </c>
      <c s="36">
        <f>ROUND(G674*H674,6)</f>
      </c>
      <c r="L674" s="38">
        <v>0</v>
      </c>
      <c s="32">
        <f>ROUND(ROUND(L674,2)*ROUND(G674,3),2)</f>
      </c>
      <c s="36" t="s">
        <v>55</v>
      </c>
      <c>
        <f>(M674*21)/100</f>
      </c>
      <c t="s">
        <v>27</v>
      </c>
    </row>
    <row r="675" spans="1:5" ht="12.75">
      <c r="A675" s="35" t="s">
        <v>56</v>
      </c>
      <c r="E675" s="39" t="s">
        <v>5</v>
      </c>
    </row>
    <row r="676" spans="1:5" ht="12.75">
      <c r="A676" s="35" t="s">
        <v>57</v>
      </c>
      <c r="E676" s="40" t="s">
        <v>5</v>
      </c>
    </row>
    <row r="677" spans="1:5" ht="153">
      <c r="A677" t="s">
        <v>59</v>
      </c>
      <c r="E677" s="39" t="s">
        <v>726</v>
      </c>
    </row>
    <row r="678" spans="1:16" ht="12.75">
      <c r="A678" t="s">
        <v>49</v>
      </c>
      <c s="34" t="s">
        <v>727</v>
      </c>
      <c s="34" t="s">
        <v>728</v>
      </c>
      <c s="35" t="s">
        <v>5</v>
      </c>
      <c s="6" t="s">
        <v>729</v>
      </c>
      <c s="36" t="s">
        <v>90</v>
      </c>
      <c s="37">
        <v>1</v>
      </c>
      <c s="36">
        <v>0</v>
      </c>
      <c s="36">
        <f>ROUND(G678*H678,6)</f>
      </c>
      <c r="L678" s="38">
        <v>0</v>
      </c>
      <c s="32">
        <f>ROUND(ROUND(L678,2)*ROUND(G678,3),2)</f>
      </c>
      <c s="36" t="s">
        <v>55</v>
      </c>
      <c>
        <f>(M678*21)/100</f>
      </c>
      <c t="s">
        <v>27</v>
      </c>
    </row>
    <row r="679" spans="1:5" ht="12.75">
      <c r="A679" s="35" t="s">
        <v>56</v>
      </c>
      <c r="E679" s="39" t="s">
        <v>5</v>
      </c>
    </row>
    <row r="680" spans="1:5" ht="12.75">
      <c r="A680" s="35" t="s">
        <v>57</v>
      </c>
      <c r="E680" s="40" t="s">
        <v>5</v>
      </c>
    </row>
    <row r="681" spans="1:5" ht="140.25">
      <c r="A681" t="s">
        <v>59</v>
      </c>
      <c r="E681" s="39" t="s">
        <v>730</v>
      </c>
    </row>
    <row r="682" spans="1:16" ht="12.75">
      <c r="A682" t="s">
        <v>49</v>
      </c>
      <c s="34" t="s">
        <v>731</v>
      </c>
      <c s="34" t="s">
        <v>732</v>
      </c>
      <c s="35" t="s">
        <v>5</v>
      </c>
      <c s="6" t="s">
        <v>733</v>
      </c>
      <c s="36" t="s">
        <v>90</v>
      </c>
      <c s="37">
        <v>1</v>
      </c>
      <c s="36">
        <v>0</v>
      </c>
      <c s="36">
        <f>ROUND(G682*H682,6)</f>
      </c>
      <c r="L682" s="38">
        <v>0</v>
      </c>
      <c s="32">
        <f>ROUND(ROUND(L682,2)*ROUND(G682,3),2)</f>
      </c>
      <c s="36" t="s">
        <v>55</v>
      </c>
      <c>
        <f>(M682*21)/100</f>
      </c>
      <c t="s">
        <v>27</v>
      </c>
    </row>
    <row r="683" spans="1:5" ht="12.75">
      <c r="A683" s="35" t="s">
        <v>56</v>
      </c>
      <c r="E683" s="39" t="s">
        <v>5</v>
      </c>
    </row>
    <row r="684" spans="1:5" ht="12.75">
      <c r="A684" s="35" t="s">
        <v>57</v>
      </c>
      <c r="E684" s="40" t="s">
        <v>5</v>
      </c>
    </row>
    <row r="685" spans="1:5" ht="127.5">
      <c r="A685" t="s">
        <v>59</v>
      </c>
      <c r="E685" s="39" t="s">
        <v>734</v>
      </c>
    </row>
    <row r="686" spans="1:16" ht="12.75">
      <c r="A686" t="s">
        <v>49</v>
      </c>
      <c s="34" t="s">
        <v>735</v>
      </c>
      <c s="34" t="s">
        <v>736</v>
      </c>
      <c s="35" t="s">
        <v>5</v>
      </c>
      <c s="6" t="s">
        <v>737</v>
      </c>
      <c s="36" t="s">
        <v>738</v>
      </c>
      <c s="37">
        <v>450</v>
      </c>
      <c s="36">
        <v>0</v>
      </c>
      <c s="36">
        <f>ROUND(G686*H686,6)</f>
      </c>
      <c r="L686" s="38">
        <v>0</v>
      </c>
      <c s="32">
        <f>ROUND(ROUND(L686,2)*ROUND(G686,3),2)</f>
      </c>
      <c s="36" t="s">
        <v>55</v>
      </c>
      <c>
        <f>(M686*21)/100</f>
      </c>
      <c t="s">
        <v>27</v>
      </c>
    </row>
    <row r="687" spans="1:5" ht="12.75">
      <c r="A687" s="35" t="s">
        <v>56</v>
      </c>
      <c r="E687" s="39" t="s">
        <v>5</v>
      </c>
    </row>
    <row r="688" spans="1:5" ht="12.75">
      <c r="A688" s="35" t="s">
        <v>57</v>
      </c>
      <c r="E688" s="40" t="s">
        <v>5</v>
      </c>
    </row>
    <row r="689" spans="1:5" ht="127.5">
      <c r="A689" t="s">
        <v>59</v>
      </c>
      <c r="E689" s="39" t="s">
        <v>739</v>
      </c>
    </row>
    <row r="690" spans="1:16" ht="12.75">
      <c r="A690" t="s">
        <v>49</v>
      </c>
      <c s="34" t="s">
        <v>740</v>
      </c>
      <c s="34" t="s">
        <v>741</v>
      </c>
      <c s="35" t="s">
        <v>5</v>
      </c>
      <c s="6" t="s">
        <v>742</v>
      </c>
      <c s="36" t="s">
        <v>738</v>
      </c>
      <c s="37">
        <v>25</v>
      </c>
      <c s="36">
        <v>0</v>
      </c>
      <c s="36">
        <f>ROUND(G690*H690,6)</f>
      </c>
      <c r="L690" s="38">
        <v>0</v>
      </c>
      <c s="32">
        <f>ROUND(ROUND(L690,2)*ROUND(G690,3),2)</f>
      </c>
      <c s="36" t="s">
        <v>55</v>
      </c>
      <c>
        <f>(M690*21)/100</f>
      </c>
      <c t="s">
        <v>27</v>
      </c>
    </row>
    <row r="691" spans="1:5" ht="12.75">
      <c r="A691" s="35" t="s">
        <v>56</v>
      </c>
      <c r="E691" s="39" t="s">
        <v>5</v>
      </c>
    </row>
    <row r="692" spans="1:5" ht="12.75">
      <c r="A692" s="35" t="s">
        <v>57</v>
      </c>
      <c r="E692" s="40" t="s">
        <v>5</v>
      </c>
    </row>
    <row r="693" spans="1:5" ht="114.75">
      <c r="A693" t="s">
        <v>59</v>
      </c>
      <c r="E693" s="39" t="s">
        <v>743</v>
      </c>
    </row>
    <row r="694" spans="1:16" ht="12.75">
      <c r="A694" t="s">
        <v>49</v>
      </c>
      <c s="34" t="s">
        <v>744</v>
      </c>
      <c s="34" t="s">
        <v>745</v>
      </c>
      <c s="35" t="s">
        <v>5</v>
      </c>
      <c s="6" t="s">
        <v>746</v>
      </c>
      <c s="36" t="s">
        <v>90</v>
      </c>
      <c s="37">
        <v>25</v>
      </c>
      <c s="36">
        <v>0</v>
      </c>
      <c s="36">
        <f>ROUND(G694*H694,6)</f>
      </c>
      <c r="L694" s="38">
        <v>0</v>
      </c>
      <c s="32">
        <f>ROUND(ROUND(L694,2)*ROUND(G694,3),2)</f>
      </c>
      <c s="36" t="s">
        <v>55</v>
      </c>
      <c>
        <f>(M694*21)/100</f>
      </c>
      <c t="s">
        <v>27</v>
      </c>
    </row>
    <row r="695" spans="1:5" ht="12.75">
      <c r="A695" s="35" t="s">
        <v>56</v>
      </c>
      <c r="E695" s="39" t="s">
        <v>5</v>
      </c>
    </row>
    <row r="696" spans="1:5" ht="12.75">
      <c r="A696" s="35" t="s">
        <v>57</v>
      </c>
      <c r="E696" s="40" t="s">
        <v>5</v>
      </c>
    </row>
    <row r="697" spans="1:5" ht="153">
      <c r="A697" t="s">
        <v>59</v>
      </c>
      <c r="E697" s="39" t="s">
        <v>747</v>
      </c>
    </row>
    <row r="698" spans="1:16" ht="12.75">
      <c r="A698" t="s">
        <v>49</v>
      </c>
      <c s="34" t="s">
        <v>748</v>
      </c>
      <c s="34" t="s">
        <v>749</v>
      </c>
      <c s="35" t="s">
        <v>5</v>
      </c>
      <c s="6" t="s">
        <v>750</v>
      </c>
      <c s="36" t="s">
        <v>90</v>
      </c>
      <c s="37">
        <v>15</v>
      </c>
      <c s="36">
        <v>0</v>
      </c>
      <c s="36">
        <f>ROUND(G698*H698,6)</f>
      </c>
      <c r="L698" s="38">
        <v>0</v>
      </c>
      <c s="32">
        <f>ROUND(ROUND(L698,2)*ROUND(G698,3),2)</f>
      </c>
      <c s="36" t="s">
        <v>55</v>
      </c>
      <c>
        <f>(M698*21)/100</f>
      </c>
      <c t="s">
        <v>27</v>
      </c>
    </row>
    <row r="699" spans="1:5" ht="12.75">
      <c r="A699" s="35" t="s">
        <v>56</v>
      </c>
      <c r="E699" s="39" t="s">
        <v>5</v>
      </c>
    </row>
    <row r="700" spans="1:5" ht="12.75">
      <c r="A700" s="35" t="s">
        <v>57</v>
      </c>
      <c r="E700" s="40" t="s">
        <v>5</v>
      </c>
    </row>
    <row r="701" spans="1:5" ht="114.75">
      <c r="A701" t="s">
        <v>59</v>
      </c>
      <c r="E701" s="39" t="s">
        <v>751</v>
      </c>
    </row>
    <row r="702" spans="1:16" ht="25.5">
      <c r="A702" t="s">
        <v>49</v>
      </c>
      <c s="34" t="s">
        <v>752</v>
      </c>
      <c s="34" t="s">
        <v>753</v>
      </c>
      <c s="35" t="s">
        <v>5</v>
      </c>
      <c s="6" t="s">
        <v>754</v>
      </c>
      <c s="36" t="s">
        <v>90</v>
      </c>
      <c s="37">
        <v>12</v>
      </c>
      <c s="36">
        <v>0</v>
      </c>
      <c s="36">
        <f>ROUND(G702*H702,6)</f>
      </c>
      <c r="L702" s="38">
        <v>0</v>
      </c>
      <c s="32">
        <f>ROUND(ROUND(L702,2)*ROUND(G702,3),2)</f>
      </c>
      <c s="36" t="s">
        <v>55</v>
      </c>
      <c>
        <f>(M702*21)/100</f>
      </c>
      <c t="s">
        <v>27</v>
      </c>
    </row>
    <row r="703" spans="1:5" ht="12.75">
      <c r="A703" s="35" t="s">
        <v>56</v>
      </c>
      <c r="E703" s="39" t="s">
        <v>5</v>
      </c>
    </row>
    <row r="704" spans="1:5" ht="12.75">
      <c r="A704" s="35" t="s">
        <v>57</v>
      </c>
      <c r="E704" s="40" t="s">
        <v>5</v>
      </c>
    </row>
    <row r="705" spans="1:5" ht="89.25">
      <c r="A705" t="s">
        <v>59</v>
      </c>
      <c r="E705" s="39" t="s">
        <v>755</v>
      </c>
    </row>
    <row r="706" spans="1:16" ht="25.5">
      <c r="A706" t="s">
        <v>49</v>
      </c>
      <c s="34" t="s">
        <v>756</v>
      </c>
      <c s="34" t="s">
        <v>757</v>
      </c>
      <c s="35" t="s">
        <v>5</v>
      </c>
      <c s="6" t="s">
        <v>758</v>
      </c>
      <c s="36" t="s">
        <v>90</v>
      </c>
      <c s="37">
        <v>25</v>
      </c>
      <c s="36">
        <v>0</v>
      </c>
      <c s="36">
        <f>ROUND(G706*H706,6)</f>
      </c>
      <c r="L706" s="38">
        <v>0</v>
      </c>
      <c s="32">
        <f>ROUND(ROUND(L706,2)*ROUND(G706,3),2)</f>
      </c>
      <c s="36" t="s">
        <v>55</v>
      </c>
      <c>
        <f>(M706*21)/100</f>
      </c>
      <c t="s">
        <v>27</v>
      </c>
    </row>
    <row r="707" spans="1:5" ht="12.75">
      <c r="A707" s="35" t="s">
        <v>56</v>
      </c>
      <c r="E707" s="39" t="s">
        <v>5</v>
      </c>
    </row>
    <row r="708" spans="1:5" ht="12.75">
      <c r="A708" s="35" t="s">
        <v>57</v>
      </c>
      <c r="E708" s="40" t="s">
        <v>5</v>
      </c>
    </row>
    <row r="709" spans="1:5" ht="89.25">
      <c r="A709" t="s">
        <v>59</v>
      </c>
      <c r="E709" s="39" t="s">
        <v>759</v>
      </c>
    </row>
    <row r="710" spans="1:16" ht="25.5">
      <c r="A710" t="s">
        <v>49</v>
      </c>
      <c s="34" t="s">
        <v>760</v>
      </c>
      <c s="34" t="s">
        <v>761</v>
      </c>
      <c s="35" t="s">
        <v>5</v>
      </c>
      <c s="6" t="s">
        <v>762</v>
      </c>
      <c s="36" t="s">
        <v>90</v>
      </c>
      <c s="37">
        <v>1</v>
      </c>
      <c s="36">
        <v>0</v>
      </c>
      <c s="36">
        <f>ROUND(G710*H710,6)</f>
      </c>
      <c r="L710" s="38">
        <v>0</v>
      </c>
      <c s="32">
        <f>ROUND(ROUND(L710,2)*ROUND(G710,3),2)</f>
      </c>
      <c s="36" t="s">
        <v>55</v>
      </c>
      <c>
        <f>(M710*21)/100</f>
      </c>
      <c t="s">
        <v>27</v>
      </c>
    </row>
    <row r="711" spans="1:5" ht="12.75">
      <c r="A711" s="35" t="s">
        <v>56</v>
      </c>
      <c r="E711" s="39" t="s">
        <v>5</v>
      </c>
    </row>
    <row r="712" spans="1:5" ht="12.75">
      <c r="A712" s="35" t="s">
        <v>57</v>
      </c>
      <c r="E712" s="40" t="s">
        <v>5</v>
      </c>
    </row>
    <row r="713" spans="1:5" ht="102">
      <c r="A713" t="s">
        <v>59</v>
      </c>
      <c r="E713" s="39" t="s">
        <v>763</v>
      </c>
    </row>
    <row r="714" spans="1:16" ht="12.75">
      <c r="A714" t="s">
        <v>49</v>
      </c>
      <c s="34" t="s">
        <v>764</v>
      </c>
      <c s="34" t="s">
        <v>765</v>
      </c>
      <c s="35" t="s">
        <v>5</v>
      </c>
      <c s="6" t="s">
        <v>766</v>
      </c>
      <c s="36" t="s">
        <v>90</v>
      </c>
      <c s="37">
        <v>3</v>
      </c>
      <c s="36">
        <v>0</v>
      </c>
      <c s="36">
        <f>ROUND(G714*H714,6)</f>
      </c>
      <c r="L714" s="38">
        <v>0</v>
      </c>
      <c s="32">
        <f>ROUND(ROUND(L714,2)*ROUND(G714,3),2)</f>
      </c>
      <c s="36" t="s">
        <v>55</v>
      </c>
      <c>
        <f>(M714*21)/100</f>
      </c>
      <c t="s">
        <v>27</v>
      </c>
    </row>
    <row r="715" spans="1:5" ht="12.75">
      <c r="A715" s="35" t="s">
        <v>56</v>
      </c>
      <c r="E715" s="39" t="s">
        <v>5</v>
      </c>
    </row>
    <row r="716" spans="1:5" ht="12.75">
      <c r="A716" s="35" t="s">
        <v>57</v>
      </c>
      <c r="E716" s="40" t="s">
        <v>5</v>
      </c>
    </row>
    <row r="717" spans="1:5" ht="102">
      <c r="A717" t="s">
        <v>59</v>
      </c>
      <c r="E717" s="39" t="s">
        <v>767</v>
      </c>
    </row>
    <row r="718" spans="1:16" ht="12.75">
      <c r="A718" t="s">
        <v>49</v>
      </c>
      <c s="34" t="s">
        <v>768</v>
      </c>
      <c s="34" t="s">
        <v>769</v>
      </c>
      <c s="35" t="s">
        <v>5</v>
      </c>
      <c s="6" t="s">
        <v>770</v>
      </c>
      <c s="36" t="s">
        <v>738</v>
      </c>
      <c s="37">
        <v>350</v>
      </c>
      <c s="36">
        <v>0</v>
      </c>
      <c s="36">
        <f>ROUND(G718*H718,6)</f>
      </c>
      <c r="L718" s="38">
        <v>0</v>
      </c>
      <c s="32">
        <f>ROUND(ROUND(L718,2)*ROUND(G718,3),2)</f>
      </c>
      <c s="36" t="s">
        <v>55</v>
      </c>
      <c>
        <f>(M718*21)/100</f>
      </c>
      <c t="s">
        <v>27</v>
      </c>
    </row>
    <row r="719" spans="1:5" ht="12.75">
      <c r="A719" s="35" t="s">
        <v>56</v>
      </c>
      <c r="E719" s="39" t="s">
        <v>5</v>
      </c>
    </row>
    <row r="720" spans="1:5" ht="12.75">
      <c r="A720" s="35" t="s">
        <v>57</v>
      </c>
      <c r="E720" s="40" t="s">
        <v>5</v>
      </c>
    </row>
    <row r="721" spans="1:5" ht="140.25">
      <c r="A721" t="s">
        <v>59</v>
      </c>
      <c r="E721" s="39" t="s">
        <v>771</v>
      </c>
    </row>
    <row r="722" spans="1:16" ht="12.75">
      <c r="A722" t="s">
        <v>49</v>
      </c>
      <c s="34" t="s">
        <v>772</v>
      </c>
      <c s="34" t="s">
        <v>773</v>
      </c>
      <c s="35" t="s">
        <v>5</v>
      </c>
      <c s="6" t="s">
        <v>774</v>
      </c>
      <c s="36" t="s">
        <v>90</v>
      </c>
      <c s="37">
        <v>3</v>
      </c>
      <c s="36">
        <v>0</v>
      </c>
      <c s="36">
        <f>ROUND(G722*H722,6)</f>
      </c>
      <c r="L722" s="38">
        <v>0</v>
      </c>
      <c s="32">
        <f>ROUND(ROUND(L722,2)*ROUND(G722,3),2)</f>
      </c>
      <c s="36" t="s">
        <v>55</v>
      </c>
      <c>
        <f>(M722*21)/100</f>
      </c>
      <c t="s">
        <v>27</v>
      </c>
    </row>
    <row r="723" spans="1:5" ht="12.75">
      <c r="A723" s="35" t="s">
        <v>56</v>
      </c>
      <c r="E723" s="39" t="s">
        <v>5</v>
      </c>
    </row>
    <row r="724" spans="1:5" ht="12.75">
      <c r="A724" s="35" t="s">
        <v>57</v>
      </c>
      <c r="E724" s="40" t="s">
        <v>5</v>
      </c>
    </row>
    <row r="725" spans="1:5" ht="76.5">
      <c r="A725" t="s">
        <v>59</v>
      </c>
      <c r="E725" s="39" t="s">
        <v>775</v>
      </c>
    </row>
    <row r="726" spans="1:16" ht="25.5">
      <c r="A726" t="s">
        <v>49</v>
      </c>
      <c s="34" t="s">
        <v>776</v>
      </c>
      <c s="34" t="s">
        <v>777</v>
      </c>
      <c s="35" t="s">
        <v>5</v>
      </c>
      <c s="6" t="s">
        <v>778</v>
      </c>
      <c s="36" t="s">
        <v>90</v>
      </c>
      <c s="37">
        <v>1</v>
      </c>
      <c s="36">
        <v>0</v>
      </c>
      <c s="36">
        <f>ROUND(G726*H726,6)</f>
      </c>
      <c r="L726" s="38">
        <v>0</v>
      </c>
      <c s="32">
        <f>ROUND(ROUND(L726,2)*ROUND(G726,3),2)</f>
      </c>
      <c s="36" t="s">
        <v>55</v>
      </c>
      <c>
        <f>(M726*21)/100</f>
      </c>
      <c t="s">
        <v>27</v>
      </c>
    </row>
    <row r="727" spans="1:5" ht="12.75">
      <c r="A727" s="35" t="s">
        <v>56</v>
      </c>
      <c r="E727" s="39" t="s">
        <v>5</v>
      </c>
    </row>
    <row r="728" spans="1:5" ht="12.75">
      <c r="A728" s="35" t="s">
        <v>57</v>
      </c>
      <c r="E728" s="40" t="s">
        <v>5</v>
      </c>
    </row>
    <row r="729" spans="1:5" ht="140.25">
      <c r="A729" t="s">
        <v>59</v>
      </c>
      <c r="E729" s="39" t="s">
        <v>779</v>
      </c>
    </row>
    <row r="730" spans="1:16" ht="12.75">
      <c r="A730" t="s">
        <v>49</v>
      </c>
      <c s="34" t="s">
        <v>780</v>
      </c>
      <c s="34" t="s">
        <v>781</v>
      </c>
      <c s="35" t="s">
        <v>5</v>
      </c>
      <c s="6" t="s">
        <v>782</v>
      </c>
      <c s="36" t="s">
        <v>90</v>
      </c>
      <c s="37">
        <v>1</v>
      </c>
      <c s="36">
        <v>0</v>
      </c>
      <c s="36">
        <f>ROUND(G730*H730,6)</f>
      </c>
      <c r="L730" s="38">
        <v>0</v>
      </c>
      <c s="32">
        <f>ROUND(ROUND(L730,2)*ROUND(G730,3),2)</f>
      </c>
      <c s="36" t="s">
        <v>55</v>
      </c>
      <c>
        <f>(M730*21)/100</f>
      </c>
      <c t="s">
        <v>27</v>
      </c>
    </row>
    <row r="731" spans="1:5" ht="12.75">
      <c r="A731" s="35" t="s">
        <v>56</v>
      </c>
      <c r="E731" s="39" t="s">
        <v>5</v>
      </c>
    </row>
    <row r="732" spans="1:5" ht="12.75">
      <c r="A732" s="35" t="s">
        <v>57</v>
      </c>
      <c r="E732" s="40" t="s">
        <v>5</v>
      </c>
    </row>
    <row r="733" spans="1:5" ht="89.25">
      <c r="A733" t="s">
        <v>59</v>
      </c>
      <c r="E733" s="39" t="s">
        <v>783</v>
      </c>
    </row>
    <row r="734" spans="1:16" ht="12.75">
      <c r="A734" t="s">
        <v>49</v>
      </c>
      <c s="34" t="s">
        <v>784</v>
      </c>
      <c s="34" t="s">
        <v>785</v>
      </c>
      <c s="35" t="s">
        <v>5</v>
      </c>
      <c s="6" t="s">
        <v>786</v>
      </c>
      <c s="36" t="s">
        <v>90</v>
      </c>
      <c s="37">
        <v>1</v>
      </c>
      <c s="36">
        <v>0</v>
      </c>
      <c s="36">
        <f>ROUND(G734*H734,6)</f>
      </c>
      <c r="L734" s="38">
        <v>0</v>
      </c>
      <c s="32">
        <f>ROUND(ROUND(L734,2)*ROUND(G734,3),2)</f>
      </c>
      <c s="36" t="s">
        <v>91</v>
      </c>
      <c>
        <f>(M734*21)/100</f>
      </c>
      <c t="s">
        <v>27</v>
      </c>
    </row>
    <row r="735" spans="1:5" ht="12.75">
      <c r="A735" s="35" t="s">
        <v>56</v>
      </c>
      <c r="E735" s="39" t="s">
        <v>5</v>
      </c>
    </row>
    <row r="736" spans="1:5" ht="12.75">
      <c r="A736" s="35" t="s">
        <v>57</v>
      </c>
      <c r="E736" s="40" t="s">
        <v>5</v>
      </c>
    </row>
    <row r="737" spans="1:5" ht="191.25">
      <c r="A737" t="s">
        <v>59</v>
      </c>
      <c r="E737" s="39" t="s">
        <v>787</v>
      </c>
    </row>
    <row r="738" spans="1:13" ht="12.75">
      <c r="A738" t="s">
        <v>46</v>
      </c>
      <c r="C738" s="31" t="s">
        <v>112</v>
      </c>
      <c r="E738" s="33" t="s">
        <v>788</v>
      </c>
      <c r="J738" s="32">
        <f>0</f>
      </c>
      <c s="32">
        <f>0</f>
      </c>
      <c s="32">
        <f>0+L739+L743+L747+L751+L755</f>
      </c>
      <c s="32">
        <f>0+M739+M743+M747+M751+M755</f>
      </c>
    </row>
    <row r="739" spans="1:16" ht="25.5">
      <c r="A739" t="s">
        <v>49</v>
      </c>
      <c s="34" t="s">
        <v>789</v>
      </c>
      <c s="34" t="s">
        <v>790</v>
      </c>
      <c s="35" t="s">
        <v>791</v>
      </c>
      <c s="6" t="s">
        <v>792</v>
      </c>
      <c s="36" t="s">
        <v>793</v>
      </c>
      <c s="37">
        <v>8.01</v>
      </c>
      <c s="36">
        <v>0</v>
      </c>
      <c s="36">
        <f>ROUND(G739*H739,6)</f>
      </c>
      <c r="L739" s="38">
        <v>0</v>
      </c>
      <c s="32">
        <f>ROUND(ROUND(L739,2)*ROUND(G739,3),2)</f>
      </c>
      <c s="36" t="s">
        <v>55</v>
      </c>
      <c>
        <f>(M739*21)/100</f>
      </c>
      <c t="s">
        <v>27</v>
      </c>
    </row>
    <row r="740" spans="1:5" ht="12.75">
      <c r="A740" s="35" t="s">
        <v>56</v>
      </c>
      <c r="E740" s="39" t="s">
        <v>794</v>
      </c>
    </row>
    <row r="741" spans="1:5" ht="12.75">
      <c r="A741" s="35" t="s">
        <v>57</v>
      </c>
      <c r="E741" s="40" t="s">
        <v>5</v>
      </c>
    </row>
    <row r="742" spans="1:5" ht="12.75">
      <c r="A742" t="s">
        <v>59</v>
      </c>
      <c r="E742" s="39" t="s">
        <v>5</v>
      </c>
    </row>
    <row r="743" spans="1:16" ht="25.5">
      <c r="A743" t="s">
        <v>49</v>
      </c>
      <c s="34" t="s">
        <v>795</v>
      </c>
      <c s="34" t="s">
        <v>796</v>
      </c>
      <c s="35" t="s">
        <v>797</v>
      </c>
      <c s="6" t="s">
        <v>798</v>
      </c>
      <c s="36" t="s">
        <v>793</v>
      </c>
      <c s="37">
        <v>20.2</v>
      </c>
      <c s="36">
        <v>0</v>
      </c>
      <c s="36">
        <f>ROUND(G743*H743,6)</f>
      </c>
      <c r="L743" s="38">
        <v>0</v>
      </c>
      <c s="32">
        <f>ROUND(ROUND(L743,2)*ROUND(G743,3),2)</f>
      </c>
      <c s="36" t="s">
        <v>55</v>
      </c>
      <c>
        <f>(M743*21)/100</f>
      </c>
      <c t="s">
        <v>27</v>
      </c>
    </row>
    <row r="744" spans="1:5" ht="12.75">
      <c r="A744" s="35" t="s">
        <v>56</v>
      </c>
      <c r="E744" s="39" t="s">
        <v>794</v>
      </c>
    </row>
    <row r="745" spans="1:5" ht="25.5">
      <c r="A745" s="35" t="s">
        <v>57</v>
      </c>
      <c r="E745" s="40" t="s">
        <v>799</v>
      </c>
    </row>
    <row r="746" spans="1:5" ht="12.75">
      <c r="A746" t="s">
        <v>59</v>
      </c>
      <c r="E746" s="39" t="s">
        <v>5</v>
      </c>
    </row>
    <row r="747" spans="1:16" ht="38.25">
      <c r="A747" t="s">
        <v>49</v>
      </c>
      <c s="34" t="s">
        <v>800</v>
      </c>
      <c s="34" t="s">
        <v>801</v>
      </c>
      <c s="35" t="s">
        <v>802</v>
      </c>
      <c s="6" t="s">
        <v>803</v>
      </c>
      <c s="36" t="s">
        <v>793</v>
      </c>
      <c s="37">
        <v>1.2</v>
      </c>
      <c s="36">
        <v>0</v>
      </c>
      <c s="36">
        <f>ROUND(G747*H747,6)</f>
      </c>
      <c r="L747" s="38">
        <v>0</v>
      </c>
      <c s="32">
        <f>ROUND(ROUND(L747,2)*ROUND(G747,3),2)</f>
      </c>
      <c s="36" t="s">
        <v>55</v>
      </c>
      <c>
        <f>(M747*21)/100</f>
      </c>
      <c t="s">
        <v>27</v>
      </c>
    </row>
    <row r="748" spans="1:5" ht="12.75">
      <c r="A748" s="35" t="s">
        <v>56</v>
      </c>
      <c r="E748" s="39" t="s">
        <v>794</v>
      </c>
    </row>
    <row r="749" spans="1:5" ht="12.75">
      <c r="A749" s="35" t="s">
        <v>57</v>
      </c>
      <c r="E749" s="40" t="s">
        <v>5</v>
      </c>
    </row>
    <row r="750" spans="1:5" ht="12.75">
      <c r="A750" t="s">
        <v>59</v>
      </c>
      <c r="E750" s="39" t="s">
        <v>5</v>
      </c>
    </row>
    <row r="751" spans="1:16" ht="25.5">
      <c r="A751" t="s">
        <v>49</v>
      </c>
      <c s="34" t="s">
        <v>804</v>
      </c>
      <c s="34" t="s">
        <v>805</v>
      </c>
      <c s="35" t="s">
        <v>806</v>
      </c>
      <c s="6" t="s">
        <v>807</v>
      </c>
      <c s="36" t="s">
        <v>793</v>
      </c>
      <c s="37">
        <v>498.52</v>
      </c>
      <c s="36">
        <v>0</v>
      </c>
      <c s="36">
        <f>ROUND(G751*H751,6)</f>
      </c>
      <c r="L751" s="38">
        <v>0</v>
      </c>
      <c s="32">
        <f>ROUND(ROUND(L751,2)*ROUND(G751,3),2)</f>
      </c>
      <c s="36" t="s">
        <v>808</v>
      </c>
      <c>
        <f>(M751*21)/100</f>
      </c>
      <c t="s">
        <v>27</v>
      </c>
    </row>
    <row r="752" spans="1:5" ht="12.75">
      <c r="A752" s="35" t="s">
        <v>56</v>
      </c>
      <c r="E752" s="39" t="s">
        <v>794</v>
      </c>
    </row>
    <row r="753" spans="1:5" ht="25.5">
      <c r="A753" s="35" t="s">
        <v>57</v>
      </c>
      <c r="E753" s="40" t="s">
        <v>809</v>
      </c>
    </row>
    <row r="754" spans="1:5" ht="12.75">
      <c r="A754" t="s">
        <v>59</v>
      </c>
      <c r="E754" s="39" t="s">
        <v>5</v>
      </c>
    </row>
    <row r="755" spans="1:16" ht="25.5">
      <c r="A755" t="s">
        <v>49</v>
      </c>
      <c s="34" t="s">
        <v>810</v>
      </c>
      <c s="34" t="s">
        <v>811</v>
      </c>
      <c s="35" t="s">
        <v>812</v>
      </c>
      <c s="6" t="s">
        <v>813</v>
      </c>
      <c s="36" t="s">
        <v>793</v>
      </c>
      <c s="37">
        <v>9.4</v>
      </c>
      <c s="36">
        <v>0</v>
      </c>
      <c s="36">
        <f>ROUND(G755*H755,6)</f>
      </c>
      <c r="L755" s="38">
        <v>0</v>
      </c>
      <c s="32">
        <f>ROUND(ROUND(L755,2)*ROUND(G755,3),2)</f>
      </c>
      <c s="36" t="s">
        <v>808</v>
      </c>
      <c>
        <f>(M755*21)/100</f>
      </c>
      <c t="s">
        <v>27</v>
      </c>
    </row>
    <row r="756" spans="1:5" ht="12.75">
      <c r="A756" s="35" t="s">
        <v>56</v>
      </c>
      <c r="E756" s="39" t="s">
        <v>794</v>
      </c>
    </row>
    <row r="757" spans="1:5" ht="25.5">
      <c r="A757" s="35" t="s">
        <v>57</v>
      </c>
      <c r="E757" s="40" t="s">
        <v>814</v>
      </c>
    </row>
    <row r="758" spans="1:5" ht="12.75">
      <c r="A758" t="s">
        <v>59</v>
      </c>
      <c r="E7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2311</v>
      </c>
      <c s="41">
        <f>Rekapitulace!C35</f>
      </c>
      <c s="20" t="s">
        <v>0</v>
      </c>
      <c t="s">
        <v>23</v>
      </c>
      <c t="s">
        <v>27</v>
      </c>
    </row>
    <row r="4" spans="1:16" ht="32" customHeight="1">
      <c r="A4" s="24" t="s">
        <v>20</v>
      </c>
      <c s="25" t="s">
        <v>28</v>
      </c>
      <c s="27" t="s">
        <v>2311</v>
      </c>
      <c r="E4" s="26" t="s">
        <v>2312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12.75">
      <c r="A8" t="s">
        <v>44</v>
      </c>
      <c r="C8" s="28" t="s">
        <v>2367</v>
      </c>
      <c r="E8" s="30" t="s">
        <v>2366</v>
      </c>
      <c r="J8" s="29">
        <f>0+J9+J14+J31+J44+J57+J70+J75+J80+J145+J162</f>
      </c>
      <c s="29">
        <f>0+K9+K14+K31+K44+K57+K70+K75+K80+K145+K162</f>
      </c>
      <c s="29">
        <f>0+L9+L14+L31+L44+L57+L70+L75+L80+L145+L162</f>
      </c>
      <c s="29">
        <f>0+M9+M14+M31+M44+M57+M70+M75+M80+M145+M162</f>
      </c>
    </row>
    <row r="9" spans="1:13" ht="12.75">
      <c r="A9" t="s">
        <v>46</v>
      </c>
      <c r="C9" s="31" t="s">
        <v>47</v>
      </c>
      <c r="E9" s="33" t="s">
        <v>48</v>
      </c>
      <c r="J9" s="32">
        <f>0</f>
      </c>
      <c s="32">
        <f>0</f>
      </c>
      <c s="32">
        <f>0+L10</f>
      </c>
      <c s="32">
        <f>0+M10</f>
      </c>
    </row>
    <row r="10" spans="1:16" ht="25.5">
      <c r="A10" t="s">
        <v>49</v>
      </c>
      <c s="34" t="s">
        <v>4</v>
      </c>
      <c s="34" t="s">
        <v>805</v>
      </c>
      <c s="35" t="s">
        <v>806</v>
      </c>
      <c s="6" t="s">
        <v>2368</v>
      </c>
      <c s="36" t="s">
        <v>793</v>
      </c>
      <c s="37">
        <v>3400</v>
      </c>
      <c s="36">
        <v>0</v>
      </c>
      <c s="36">
        <f>ROUND(G10*H10,6)</f>
      </c>
      <c r="L10" s="38">
        <v>0</v>
      </c>
      <c s="32">
        <f>ROUND(ROUND(L10,2)*ROUND(G10,3),2)</f>
      </c>
      <c s="36" t="s">
        <v>55</v>
      </c>
      <c>
        <f>(M10*21)/100</f>
      </c>
      <c t="s">
        <v>27</v>
      </c>
    </row>
    <row r="11" spans="1:5" ht="25.5">
      <c r="A11" s="35" t="s">
        <v>56</v>
      </c>
      <c r="E11" s="39" t="s">
        <v>2369</v>
      </c>
    </row>
    <row r="12" spans="1:5" ht="25.5">
      <c r="A12" s="35" t="s">
        <v>57</v>
      </c>
      <c r="E12" s="40" t="s">
        <v>2370</v>
      </c>
    </row>
    <row r="13" spans="1:5" ht="89.25">
      <c r="A13" t="s">
        <v>59</v>
      </c>
      <c r="E13" s="39" t="s">
        <v>2371</v>
      </c>
    </row>
    <row r="14" spans="1:13" ht="12.75">
      <c r="A14" t="s">
        <v>46</v>
      </c>
      <c r="C14" s="31" t="s">
        <v>4</v>
      </c>
      <c r="E14" s="33" t="s">
        <v>837</v>
      </c>
      <c r="J14" s="32">
        <f>0</f>
      </c>
      <c s="32">
        <f>0</f>
      </c>
      <c s="32">
        <f>0+L15+L19+L23+L27</f>
      </c>
      <c s="32">
        <f>0+M15+M19+M23+M27</f>
      </c>
    </row>
    <row r="15" spans="1:16" ht="12.75">
      <c r="A15" t="s">
        <v>49</v>
      </c>
      <c s="34" t="s">
        <v>27</v>
      </c>
      <c s="34" t="s">
        <v>2372</v>
      </c>
      <c s="35" t="s">
        <v>4</v>
      </c>
      <c s="6" t="s">
        <v>2373</v>
      </c>
      <c s="36" t="s">
        <v>738</v>
      </c>
      <c s="37">
        <v>240</v>
      </c>
      <c s="36">
        <v>0</v>
      </c>
      <c s="36">
        <f>ROUND(G15*H15,6)</f>
      </c>
      <c r="L15" s="38">
        <v>0</v>
      </c>
      <c s="32">
        <f>ROUND(ROUND(L15,2)*ROUND(G15,3),2)</f>
      </c>
      <c s="36" t="s">
        <v>55</v>
      </c>
      <c>
        <f>(M15*21)/100</f>
      </c>
      <c t="s">
        <v>27</v>
      </c>
    </row>
    <row r="16" spans="1:5" ht="12.75">
      <c r="A16" s="35" t="s">
        <v>56</v>
      </c>
      <c r="E16" s="39" t="s">
        <v>5</v>
      </c>
    </row>
    <row r="17" spans="1:5" ht="25.5">
      <c r="A17" s="35" t="s">
        <v>57</v>
      </c>
      <c r="E17" s="40" t="s">
        <v>2374</v>
      </c>
    </row>
    <row r="18" spans="1:5" ht="12.75">
      <c r="A18" t="s">
        <v>59</v>
      </c>
      <c r="E18" s="39" t="s">
        <v>2375</v>
      </c>
    </row>
    <row r="19" spans="1:16" ht="12.75">
      <c r="A19" t="s">
        <v>49</v>
      </c>
      <c s="34" t="s">
        <v>26</v>
      </c>
      <c s="34" t="s">
        <v>2376</v>
      </c>
      <c s="35" t="s">
        <v>4</v>
      </c>
      <c s="6" t="s">
        <v>2377</v>
      </c>
      <c s="36" t="s">
        <v>64</v>
      </c>
      <c s="37">
        <v>1700</v>
      </c>
      <c s="36">
        <v>0</v>
      </c>
      <c s="36">
        <f>ROUND(G19*H19,6)</f>
      </c>
      <c r="L19" s="38">
        <v>0</v>
      </c>
      <c s="32">
        <f>ROUND(ROUND(L19,2)*ROUND(G19,3),2)</f>
      </c>
      <c s="36" t="s">
        <v>55</v>
      </c>
      <c>
        <f>(M19*21)/100</f>
      </c>
      <c t="s">
        <v>27</v>
      </c>
    </row>
    <row r="20" spans="1:5" ht="12.75">
      <c r="A20" s="35" t="s">
        <v>56</v>
      </c>
      <c r="E20" s="39" t="s">
        <v>5</v>
      </c>
    </row>
    <row r="21" spans="1:5" ht="25.5">
      <c r="A21" s="35" t="s">
        <v>57</v>
      </c>
      <c r="E21" s="40" t="s">
        <v>2378</v>
      </c>
    </row>
    <row r="22" spans="1:5" ht="12.75">
      <c r="A22" t="s">
        <v>59</v>
      </c>
      <c r="E22" s="39" t="s">
        <v>2375</v>
      </c>
    </row>
    <row r="23" spans="1:16" ht="12.75">
      <c r="A23" t="s">
        <v>49</v>
      </c>
      <c s="34" t="s">
        <v>72</v>
      </c>
      <c s="34" t="s">
        <v>2379</v>
      </c>
      <c s="35" t="s">
        <v>4</v>
      </c>
      <c s="6" t="s">
        <v>2380</v>
      </c>
      <c s="36" t="s">
        <v>64</v>
      </c>
      <c s="37">
        <v>1700</v>
      </c>
      <c s="36">
        <v>0</v>
      </c>
      <c s="36">
        <f>ROUND(G23*H23,6)</f>
      </c>
      <c r="L23" s="38">
        <v>0</v>
      </c>
      <c s="32">
        <f>ROUND(ROUND(L23,2)*ROUND(G23,3),2)</f>
      </c>
      <c s="36" t="s">
        <v>55</v>
      </c>
      <c>
        <f>(M23*21)/100</f>
      </c>
      <c t="s">
        <v>27</v>
      </c>
    </row>
    <row r="24" spans="1:5" ht="12.75">
      <c r="A24" s="35" t="s">
        <v>56</v>
      </c>
      <c r="E24" s="39" t="s">
        <v>5</v>
      </c>
    </row>
    <row r="25" spans="1:5" ht="25.5">
      <c r="A25" s="35" t="s">
        <v>57</v>
      </c>
      <c r="E25" s="40" t="s">
        <v>2378</v>
      </c>
    </row>
    <row r="26" spans="1:5" ht="12.75">
      <c r="A26" t="s">
        <v>59</v>
      </c>
      <c r="E26" s="39" t="s">
        <v>2375</v>
      </c>
    </row>
    <row r="27" spans="1:16" ht="12.75">
      <c r="A27" t="s">
        <v>49</v>
      </c>
      <c s="34" t="s">
        <v>77</v>
      </c>
      <c s="34" t="s">
        <v>2381</v>
      </c>
      <c s="35" t="s">
        <v>4</v>
      </c>
      <c s="6" t="s">
        <v>2382</v>
      </c>
      <c s="36" t="s">
        <v>64</v>
      </c>
      <c s="37">
        <v>851.19</v>
      </c>
      <c s="36">
        <v>0</v>
      </c>
      <c s="36">
        <f>ROUND(G27*H27,6)</f>
      </c>
      <c r="L27" s="38">
        <v>0</v>
      </c>
      <c s="32">
        <f>ROUND(ROUND(L27,2)*ROUND(G27,3),2)</f>
      </c>
      <c s="36" t="s">
        <v>55</v>
      </c>
      <c>
        <f>(M27*21)/100</f>
      </c>
      <c t="s">
        <v>27</v>
      </c>
    </row>
    <row r="28" spans="1:5" ht="12.75">
      <c r="A28" s="35" t="s">
        <v>56</v>
      </c>
      <c r="E28" s="39" t="s">
        <v>5</v>
      </c>
    </row>
    <row r="29" spans="1:5" ht="25.5">
      <c r="A29" s="35" t="s">
        <v>57</v>
      </c>
      <c r="E29" s="40" t="s">
        <v>2383</v>
      </c>
    </row>
    <row r="30" spans="1:5" ht="12.75">
      <c r="A30" t="s">
        <v>59</v>
      </c>
      <c r="E30" s="39" t="s">
        <v>2375</v>
      </c>
    </row>
    <row r="31" spans="1:13" ht="12.75">
      <c r="A31" t="s">
        <v>46</v>
      </c>
      <c r="C31" s="31" t="s">
        <v>27</v>
      </c>
      <c r="E31" s="33" t="s">
        <v>1379</v>
      </c>
      <c r="J31" s="32">
        <f>0</f>
      </c>
      <c s="32">
        <f>0</f>
      </c>
      <c s="32">
        <f>0+L32+L36+L40</f>
      </c>
      <c s="32">
        <f>0+M32+M36+M40</f>
      </c>
    </row>
    <row r="32" spans="1:16" ht="12.75">
      <c r="A32" t="s">
        <v>49</v>
      </c>
      <c s="34" t="s">
        <v>82</v>
      </c>
      <c s="34" t="s">
        <v>2330</v>
      </c>
      <c s="35" t="s">
        <v>4</v>
      </c>
      <c s="6" t="s">
        <v>2384</v>
      </c>
      <c s="36" t="s">
        <v>64</v>
      </c>
      <c s="37">
        <v>88.97</v>
      </c>
      <c s="36">
        <v>0</v>
      </c>
      <c s="36">
        <f>ROUND(G32*H32,6)</f>
      </c>
      <c r="L32" s="38">
        <v>0</v>
      </c>
      <c s="32">
        <f>ROUND(ROUND(L32,2)*ROUND(G32,3),2)</f>
      </c>
      <c s="36" t="s">
        <v>55</v>
      </c>
      <c>
        <f>(M32*21)/100</f>
      </c>
      <c t="s">
        <v>27</v>
      </c>
    </row>
    <row r="33" spans="1:5" ht="12.75">
      <c r="A33" s="35" t="s">
        <v>56</v>
      </c>
      <c r="E33" s="39" t="s">
        <v>5</v>
      </c>
    </row>
    <row r="34" spans="1:5" ht="38.25">
      <c r="A34" s="35" t="s">
        <v>57</v>
      </c>
      <c r="E34" s="40" t="s">
        <v>2385</v>
      </c>
    </row>
    <row r="35" spans="1:5" ht="12.75">
      <c r="A35" t="s">
        <v>59</v>
      </c>
      <c r="E35" s="39" t="s">
        <v>2375</v>
      </c>
    </row>
    <row r="36" spans="1:16" ht="12.75">
      <c r="A36" t="s">
        <v>49</v>
      </c>
      <c s="34" t="s">
        <v>87</v>
      </c>
      <c s="34" t="s">
        <v>2134</v>
      </c>
      <c s="35" t="s">
        <v>4</v>
      </c>
      <c s="6" t="s">
        <v>2386</v>
      </c>
      <c s="36" t="s">
        <v>793</v>
      </c>
      <c s="37">
        <v>0.766</v>
      </c>
      <c s="36">
        <v>0</v>
      </c>
      <c s="36">
        <f>ROUND(G36*H36,6)</f>
      </c>
      <c r="L36" s="38">
        <v>0</v>
      </c>
      <c s="32">
        <f>ROUND(ROUND(L36,2)*ROUND(G36,3),2)</f>
      </c>
      <c s="36" t="s">
        <v>55</v>
      </c>
      <c>
        <f>(M36*21)/100</f>
      </c>
      <c t="s">
        <v>27</v>
      </c>
    </row>
    <row r="37" spans="1:5" ht="12.75">
      <c r="A37" s="35" t="s">
        <v>56</v>
      </c>
      <c r="E37" s="39" t="s">
        <v>5</v>
      </c>
    </row>
    <row r="38" spans="1:5" ht="25.5">
      <c r="A38" s="35" t="s">
        <v>57</v>
      </c>
      <c r="E38" s="40" t="s">
        <v>2387</v>
      </c>
    </row>
    <row r="39" spans="1:5" ht="12.75">
      <c r="A39" t="s">
        <v>59</v>
      </c>
      <c r="E39" s="39" t="s">
        <v>2375</v>
      </c>
    </row>
    <row r="40" spans="1:16" ht="12.75">
      <c r="A40" t="s">
        <v>49</v>
      </c>
      <c s="34" t="s">
        <v>108</v>
      </c>
      <c s="34" t="s">
        <v>2137</v>
      </c>
      <c s="35" t="s">
        <v>4</v>
      </c>
      <c s="6" t="s">
        <v>2388</v>
      </c>
      <c s="36" t="s">
        <v>793</v>
      </c>
      <c s="37">
        <v>7.366</v>
      </c>
      <c s="36">
        <v>0</v>
      </c>
      <c s="36">
        <f>ROUND(G40*H40,6)</f>
      </c>
      <c r="L40" s="38">
        <v>0</v>
      </c>
      <c s="32">
        <f>ROUND(ROUND(L40,2)*ROUND(G40,3),2)</f>
      </c>
      <c s="36" t="s">
        <v>55</v>
      </c>
      <c>
        <f>(M40*21)/100</f>
      </c>
      <c t="s">
        <v>27</v>
      </c>
    </row>
    <row r="41" spans="1:5" ht="12.75">
      <c r="A41" s="35" t="s">
        <v>56</v>
      </c>
      <c r="E41" s="39" t="s">
        <v>5</v>
      </c>
    </row>
    <row r="42" spans="1:5" ht="25.5">
      <c r="A42" s="35" t="s">
        <v>57</v>
      </c>
      <c r="E42" s="40" t="s">
        <v>2389</v>
      </c>
    </row>
    <row r="43" spans="1:5" ht="12.75">
      <c r="A43" t="s">
        <v>59</v>
      </c>
      <c r="E43" s="39" t="s">
        <v>2375</v>
      </c>
    </row>
    <row r="44" spans="1:13" ht="12.75">
      <c r="A44" t="s">
        <v>46</v>
      </c>
      <c r="C44" s="31" t="s">
        <v>26</v>
      </c>
      <c r="E44" s="33" t="s">
        <v>2390</v>
      </c>
      <c r="J44" s="32">
        <f>0</f>
      </c>
      <c s="32">
        <f>0</f>
      </c>
      <c s="32">
        <f>0+L45+L49+L53</f>
      </c>
      <c s="32">
        <f>0+M45+M49+M53</f>
      </c>
    </row>
    <row r="45" spans="1:16" ht="12.75">
      <c r="A45" t="s">
        <v>49</v>
      </c>
      <c s="34" t="s">
        <v>112</v>
      </c>
      <c s="34" t="s">
        <v>2391</v>
      </c>
      <c s="35" t="s">
        <v>4</v>
      </c>
      <c s="6" t="s">
        <v>2392</v>
      </c>
      <c s="36" t="s">
        <v>793</v>
      </c>
      <c s="37">
        <v>1.84</v>
      </c>
      <c s="36">
        <v>0</v>
      </c>
      <c s="36">
        <f>ROUND(G45*H45,6)</f>
      </c>
      <c r="L45" s="38">
        <v>0</v>
      </c>
      <c s="32">
        <f>ROUND(ROUND(L45,2)*ROUND(G45,3),2)</f>
      </c>
      <c s="36" t="s">
        <v>55</v>
      </c>
      <c>
        <f>(M45*21)/100</f>
      </c>
      <c t="s">
        <v>27</v>
      </c>
    </row>
    <row r="46" spans="1:5" ht="12.75">
      <c r="A46" s="35" t="s">
        <v>56</v>
      </c>
      <c r="E46" s="39" t="s">
        <v>5</v>
      </c>
    </row>
    <row r="47" spans="1:5" ht="25.5">
      <c r="A47" s="35" t="s">
        <v>57</v>
      </c>
      <c r="E47" s="40" t="s">
        <v>2393</v>
      </c>
    </row>
    <row r="48" spans="1:5" ht="12.75">
      <c r="A48" t="s">
        <v>59</v>
      </c>
      <c r="E48" s="39" t="s">
        <v>2375</v>
      </c>
    </row>
    <row r="49" spans="1:16" ht="12.75">
      <c r="A49" t="s">
        <v>49</v>
      </c>
      <c s="34" t="s">
        <v>116</v>
      </c>
      <c s="34" t="s">
        <v>2394</v>
      </c>
      <c s="35" t="s">
        <v>4</v>
      </c>
      <c s="6" t="s">
        <v>2395</v>
      </c>
      <c s="36" t="s">
        <v>64</v>
      </c>
      <c s="37">
        <v>328.8</v>
      </c>
      <c s="36">
        <v>0</v>
      </c>
      <c s="36">
        <f>ROUND(G49*H49,6)</f>
      </c>
      <c r="L49" s="38">
        <v>0</v>
      </c>
      <c s="32">
        <f>ROUND(ROUND(L49,2)*ROUND(G49,3),2)</f>
      </c>
      <c s="36" t="s">
        <v>55</v>
      </c>
      <c>
        <f>(M49*21)/100</f>
      </c>
      <c t="s">
        <v>27</v>
      </c>
    </row>
    <row r="50" spans="1:5" ht="12.75">
      <c r="A50" s="35" t="s">
        <v>56</v>
      </c>
      <c r="E50" s="39" t="s">
        <v>5</v>
      </c>
    </row>
    <row r="51" spans="1:5" ht="25.5">
      <c r="A51" s="35" t="s">
        <v>57</v>
      </c>
      <c r="E51" s="40" t="s">
        <v>2396</v>
      </c>
    </row>
    <row r="52" spans="1:5" ht="12.75">
      <c r="A52" t="s">
        <v>59</v>
      </c>
      <c r="E52" s="39" t="s">
        <v>2375</v>
      </c>
    </row>
    <row r="53" spans="1:16" ht="12.75">
      <c r="A53" t="s">
        <v>49</v>
      </c>
      <c s="34" t="s">
        <v>120</v>
      </c>
      <c s="34" t="s">
        <v>2397</v>
      </c>
      <c s="35" t="s">
        <v>4</v>
      </c>
      <c s="6" t="s">
        <v>2398</v>
      </c>
      <c s="36" t="s">
        <v>793</v>
      </c>
      <c s="37">
        <v>31.49</v>
      </c>
      <c s="36">
        <v>0</v>
      </c>
      <c s="36">
        <f>ROUND(G53*H53,6)</f>
      </c>
      <c r="L53" s="38">
        <v>0</v>
      </c>
      <c s="32">
        <f>ROUND(ROUND(L53,2)*ROUND(G53,3),2)</f>
      </c>
      <c s="36" t="s">
        <v>55</v>
      </c>
      <c>
        <f>(M53*21)/100</f>
      </c>
      <c t="s">
        <v>27</v>
      </c>
    </row>
    <row r="54" spans="1:5" ht="12.75">
      <c r="A54" s="35" t="s">
        <v>56</v>
      </c>
      <c r="E54" s="39" t="s">
        <v>5</v>
      </c>
    </row>
    <row r="55" spans="1:5" ht="25.5">
      <c r="A55" s="35" t="s">
        <v>57</v>
      </c>
      <c r="E55" s="40" t="s">
        <v>2399</v>
      </c>
    </row>
    <row r="56" spans="1:5" ht="12.75">
      <c r="A56" t="s">
        <v>59</v>
      </c>
      <c r="E56" s="39" t="s">
        <v>2375</v>
      </c>
    </row>
    <row r="57" spans="1:13" ht="12.75">
      <c r="A57" t="s">
        <v>46</v>
      </c>
      <c r="C57" s="31" t="s">
        <v>72</v>
      </c>
      <c r="E57" s="33" t="s">
        <v>2400</v>
      </c>
      <c r="J57" s="32">
        <f>0</f>
      </c>
      <c s="32">
        <f>0</f>
      </c>
      <c s="32">
        <f>0+L58+L62+L66</f>
      </c>
      <c s="32">
        <f>0+M58+M62+M66</f>
      </c>
    </row>
    <row r="58" spans="1:16" ht="12.75">
      <c r="A58" t="s">
        <v>49</v>
      </c>
      <c s="34" t="s">
        <v>124</v>
      </c>
      <c s="34" t="s">
        <v>2401</v>
      </c>
      <c s="35" t="s">
        <v>4</v>
      </c>
      <c s="6" t="s">
        <v>2402</v>
      </c>
      <c s="36" t="s">
        <v>64</v>
      </c>
      <c s="37">
        <v>59.94</v>
      </c>
      <c s="36">
        <v>0</v>
      </c>
      <c s="36">
        <f>ROUND(G58*H58,6)</f>
      </c>
      <c r="L58" s="38">
        <v>0</v>
      </c>
      <c s="32">
        <f>ROUND(ROUND(L58,2)*ROUND(G58,3),2)</f>
      </c>
      <c s="36" t="s">
        <v>55</v>
      </c>
      <c>
        <f>(M58*21)/100</f>
      </c>
      <c t="s">
        <v>27</v>
      </c>
    </row>
    <row r="59" spans="1:5" ht="12.75">
      <c r="A59" s="35" t="s">
        <v>56</v>
      </c>
      <c r="E59" s="39" t="s">
        <v>5</v>
      </c>
    </row>
    <row r="60" spans="1:5" ht="38.25">
      <c r="A60" s="35" t="s">
        <v>57</v>
      </c>
      <c r="E60" s="40" t="s">
        <v>2403</v>
      </c>
    </row>
    <row r="61" spans="1:5" ht="12.75">
      <c r="A61" t="s">
        <v>59</v>
      </c>
      <c r="E61" s="39" t="s">
        <v>2375</v>
      </c>
    </row>
    <row r="62" spans="1:16" ht="12.75">
      <c r="A62" t="s">
        <v>49</v>
      </c>
      <c s="34" t="s">
        <v>128</v>
      </c>
      <c s="34" t="s">
        <v>2404</v>
      </c>
      <c s="35" t="s">
        <v>4</v>
      </c>
      <c s="6" t="s">
        <v>2405</v>
      </c>
      <c s="36" t="s">
        <v>64</v>
      </c>
      <c s="37">
        <v>31.855</v>
      </c>
      <c s="36">
        <v>0</v>
      </c>
      <c s="36">
        <f>ROUND(G62*H62,6)</f>
      </c>
      <c r="L62" s="38">
        <v>0</v>
      </c>
      <c s="32">
        <f>ROUND(ROUND(L62,2)*ROUND(G62,3),2)</f>
      </c>
      <c s="36" t="s">
        <v>55</v>
      </c>
      <c>
        <f>(M62*21)/100</f>
      </c>
      <c t="s">
        <v>27</v>
      </c>
    </row>
    <row r="63" spans="1:5" ht="12.75">
      <c r="A63" s="35" t="s">
        <v>56</v>
      </c>
      <c r="E63" s="39" t="s">
        <v>5</v>
      </c>
    </row>
    <row r="64" spans="1:5" ht="38.25">
      <c r="A64" s="35" t="s">
        <v>57</v>
      </c>
      <c r="E64" s="40" t="s">
        <v>2406</v>
      </c>
    </row>
    <row r="65" spans="1:5" ht="12.75">
      <c r="A65" t="s">
        <v>59</v>
      </c>
      <c r="E65" s="39" t="s">
        <v>2375</v>
      </c>
    </row>
    <row r="66" spans="1:16" ht="12.75">
      <c r="A66" t="s">
        <v>49</v>
      </c>
      <c s="34" t="s">
        <v>131</v>
      </c>
      <c s="34" t="s">
        <v>2407</v>
      </c>
      <c s="35" t="s">
        <v>4</v>
      </c>
      <c s="6" t="s">
        <v>2408</v>
      </c>
      <c s="36" t="s">
        <v>793</v>
      </c>
      <c s="37">
        <v>0.15</v>
      </c>
      <c s="36">
        <v>0</v>
      </c>
      <c s="36">
        <f>ROUND(G66*H66,6)</f>
      </c>
      <c r="L66" s="38">
        <v>0</v>
      </c>
      <c s="32">
        <f>ROUND(ROUND(L66,2)*ROUND(G66,3),2)</f>
      </c>
      <c s="36" t="s">
        <v>55</v>
      </c>
      <c>
        <f>(M66*21)/100</f>
      </c>
      <c t="s">
        <v>27</v>
      </c>
    </row>
    <row r="67" spans="1:5" ht="12.75">
      <c r="A67" s="35" t="s">
        <v>56</v>
      </c>
      <c r="E67" s="39" t="s">
        <v>5</v>
      </c>
    </row>
    <row r="68" spans="1:5" ht="38.25">
      <c r="A68" s="35" t="s">
        <v>57</v>
      </c>
      <c r="E68" s="40" t="s">
        <v>2409</v>
      </c>
    </row>
    <row r="69" spans="1:5" ht="12.75">
      <c r="A69" t="s">
        <v>59</v>
      </c>
      <c r="E69" s="39" t="s">
        <v>2375</v>
      </c>
    </row>
    <row r="70" spans="1:13" ht="12.75">
      <c r="A70" t="s">
        <v>46</v>
      </c>
      <c r="C70" s="31" t="s">
        <v>77</v>
      </c>
      <c r="E70" s="33" t="s">
        <v>2410</v>
      </c>
      <c r="J70" s="32">
        <f>0</f>
      </c>
      <c s="32">
        <f>0</f>
      </c>
      <c s="32">
        <f>0+L71</f>
      </c>
      <c s="32">
        <f>0+M71</f>
      </c>
    </row>
    <row r="71" spans="1:16" ht="12.75">
      <c r="A71" t="s">
        <v>49</v>
      </c>
      <c s="34" t="s">
        <v>135</v>
      </c>
      <c s="34" t="s">
        <v>2411</v>
      </c>
      <c s="35" t="s">
        <v>4</v>
      </c>
      <c s="6" t="s">
        <v>2412</v>
      </c>
      <c s="36" t="s">
        <v>85</v>
      </c>
      <c s="37">
        <v>143.93</v>
      </c>
      <c s="36">
        <v>0</v>
      </c>
      <c s="36">
        <f>ROUND(G71*H71,6)</f>
      </c>
      <c r="L71" s="38">
        <v>0</v>
      </c>
      <c s="32">
        <f>ROUND(ROUND(L71,2)*ROUND(G71,3),2)</f>
      </c>
      <c s="36" t="s">
        <v>55</v>
      </c>
      <c>
        <f>(M71*21)/100</f>
      </c>
      <c t="s">
        <v>27</v>
      </c>
    </row>
    <row r="72" spans="1:5" ht="12.75">
      <c r="A72" s="35" t="s">
        <v>56</v>
      </c>
      <c r="E72" s="39" t="s">
        <v>5</v>
      </c>
    </row>
    <row r="73" spans="1:5" ht="51">
      <c r="A73" s="35" t="s">
        <v>57</v>
      </c>
      <c r="E73" s="40" t="s">
        <v>2413</v>
      </c>
    </row>
    <row r="74" spans="1:5" ht="12.75">
      <c r="A74" t="s">
        <v>59</v>
      </c>
      <c r="E74" s="39" t="s">
        <v>2375</v>
      </c>
    </row>
    <row r="75" spans="1:13" ht="12.75">
      <c r="A75" t="s">
        <v>46</v>
      </c>
      <c r="C75" s="31" t="s">
        <v>82</v>
      </c>
      <c r="E75" s="33" t="s">
        <v>2414</v>
      </c>
      <c r="J75" s="32">
        <f>0</f>
      </c>
      <c s="32">
        <f>0</f>
      </c>
      <c s="32">
        <f>0+L76</f>
      </c>
      <c s="32">
        <f>0+M76</f>
      </c>
    </row>
    <row r="76" spans="1:16" ht="12.75">
      <c r="A76" t="s">
        <v>49</v>
      </c>
      <c s="34" t="s">
        <v>139</v>
      </c>
      <c s="34" t="s">
        <v>2415</v>
      </c>
      <c s="35" t="s">
        <v>4</v>
      </c>
      <c s="6" t="s">
        <v>2416</v>
      </c>
      <c s="36" t="s">
        <v>64</v>
      </c>
      <c s="37">
        <v>11.67</v>
      </c>
      <c s="36">
        <v>0</v>
      </c>
      <c s="36">
        <f>ROUND(G76*H76,6)</f>
      </c>
      <c r="L76" s="38">
        <v>0</v>
      </c>
      <c s="32">
        <f>ROUND(ROUND(L76,2)*ROUND(G76,3),2)</f>
      </c>
      <c s="36" t="s">
        <v>55</v>
      </c>
      <c>
        <f>(M76*21)/100</f>
      </c>
      <c t="s">
        <v>27</v>
      </c>
    </row>
    <row r="77" spans="1:5" ht="12.75">
      <c r="A77" s="35" t="s">
        <v>56</v>
      </c>
      <c r="E77" s="39" t="s">
        <v>5</v>
      </c>
    </row>
    <row r="78" spans="1:5" ht="63.75">
      <c r="A78" s="35" t="s">
        <v>57</v>
      </c>
      <c r="E78" s="40" t="s">
        <v>2417</v>
      </c>
    </row>
    <row r="79" spans="1:5" ht="12.75">
      <c r="A79" t="s">
        <v>59</v>
      </c>
      <c r="E79" s="39" t="s">
        <v>2375</v>
      </c>
    </row>
    <row r="80" spans="1:13" ht="12.75">
      <c r="A80" t="s">
        <v>46</v>
      </c>
      <c r="C80" s="31" t="s">
        <v>87</v>
      </c>
      <c r="E80" s="33" t="s">
        <v>2418</v>
      </c>
      <c r="J80" s="32">
        <f>0</f>
      </c>
      <c s="32">
        <f>0</f>
      </c>
      <c s="32">
        <f>0+L81+L85+L89+L93+L97+L101+L105+L109+L113+L117+L121+L125+L129+L133+L137+L141</f>
      </c>
      <c s="32">
        <f>0+M81+M85+M89+M93+M97+M101+M105+M109+M113+M117+M121+M125+M129+M133+M137+M141</f>
      </c>
    </row>
    <row r="81" spans="1:16" ht="25.5">
      <c r="A81" t="s">
        <v>49</v>
      </c>
      <c s="34" t="s">
        <v>143</v>
      </c>
      <c s="34" t="s">
        <v>2419</v>
      </c>
      <c s="35" t="s">
        <v>4</v>
      </c>
      <c s="6" t="s">
        <v>2420</v>
      </c>
      <c s="36" t="s">
        <v>75</v>
      </c>
      <c s="37">
        <v>100</v>
      </c>
      <c s="36">
        <v>0</v>
      </c>
      <c s="36">
        <f>ROUND(G81*H81,6)</f>
      </c>
      <c r="L81" s="38">
        <v>0</v>
      </c>
      <c s="32">
        <f>ROUND(ROUND(L81,2)*ROUND(G81,3),2)</f>
      </c>
      <c s="36" t="s">
        <v>55</v>
      </c>
      <c>
        <f>(M81*21)/100</f>
      </c>
      <c t="s">
        <v>27</v>
      </c>
    </row>
    <row r="82" spans="1:5" ht="12.75">
      <c r="A82" s="35" t="s">
        <v>56</v>
      </c>
      <c r="E82" s="39" t="s">
        <v>5</v>
      </c>
    </row>
    <row r="83" spans="1:5" ht="25.5">
      <c r="A83" s="35" t="s">
        <v>57</v>
      </c>
      <c r="E83" s="40" t="s">
        <v>2421</v>
      </c>
    </row>
    <row r="84" spans="1:5" ht="12.75">
      <c r="A84" t="s">
        <v>59</v>
      </c>
      <c r="E84" s="39" t="s">
        <v>2375</v>
      </c>
    </row>
    <row r="85" spans="1:16" ht="25.5">
      <c r="A85" t="s">
        <v>49</v>
      </c>
      <c s="34" t="s">
        <v>147</v>
      </c>
      <c s="34" t="s">
        <v>2422</v>
      </c>
      <c s="35" t="s">
        <v>4</v>
      </c>
      <c s="6" t="s">
        <v>2423</v>
      </c>
      <c s="36" t="s">
        <v>75</v>
      </c>
      <c s="37">
        <v>125</v>
      </c>
      <c s="36">
        <v>0</v>
      </c>
      <c s="36">
        <f>ROUND(G85*H85,6)</f>
      </c>
      <c r="L85" s="38">
        <v>0</v>
      </c>
      <c s="32">
        <f>ROUND(ROUND(L85,2)*ROUND(G85,3),2)</f>
      </c>
      <c s="36" t="s">
        <v>55</v>
      </c>
      <c>
        <f>(M85*21)/100</f>
      </c>
      <c t="s">
        <v>27</v>
      </c>
    </row>
    <row r="86" spans="1:5" ht="12.75">
      <c r="A86" s="35" t="s">
        <v>56</v>
      </c>
      <c r="E86" s="39" t="s">
        <v>5</v>
      </c>
    </row>
    <row r="87" spans="1:5" ht="25.5">
      <c r="A87" s="35" t="s">
        <v>57</v>
      </c>
      <c r="E87" s="40" t="s">
        <v>2424</v>
      </c>
    </row>
    <row r="88" spans="1:5" ht="12.75">
      <c r="A88" t="s">
        <v>59</v>
      </c>
      <c r="E88" s="39" t="s">
        <v>2375</v>
      </c>
    </row>
    <row r="89" spans="1:16" ht="12.75">
      <c r="A89" t="s">
        <v>49</v>
      </c>
      <c s="34" t="s">
        <v>151</v>
      </c>
      <c s="34" t="s">
        <v>2425</v>
      </c>
      <c s="35" t="s">
        <v>4</v>
      </c>
      <c s="6" t="s">
        <v>2426</v>
      </c>
      <c s="36" t="s">
        <v>85</v>
      </c>
      <c s="37">
        <v>1</v>
      </c>
      <c s="36">
        <v>0</v>
      </c>
      <c s="36">
        <f>ROUND(G89*H89,6)</f>
      </c>
      <c r="L89" s="38">
        <v>0</v>
      </c>
      <c s="32">
        <f>ROUND(ROUND(L89,2)*ROUND(G89,3),2)</f>
      </c>
      <c s="36" t="s">
        <v>55</v>
      </c>
      <c>
        <f>(M89*21)/100</f>
      </c>
      <c t="s">
        <v>27</v>
      </c>
    </row>
    <row r="90" spans="1:5" ht="12.75">
      <c r="A90" s="35" t="s">
        <v>56</v>
      </c>
      <c r="E90" s="39" t="s">
        <v>5</v>
      </c>
    </row>
    <row r="91" spans="1:5" ht="25.5">
      <c r="A91" s="35" t="s">
        <v>57</v>
      </c>
      <c r="E91" s="40" t="s">
        <v>2427</v>
      </c>
    </row>
    <row r="92" spans="1:5" ht="12.75">
      <c r="A92" t="s">
        <v>59</v>
      </c>
      <c r="E92" s="39" t="s">
        <v>2375</v>
      </c>
    </row>
    <row r="93" spans="1:16" ht="12.75">
      <c r="A93" t="s">
        <v>49</v>
      </c>
      <c s="34" t="s">
        <v>155</v>
      </c>
      <c s="34" t="s">
        <v>2428</v>
      </c>
      <c s="35" t="s">
        <v>4</v>
      </c>
      <c s="6" t="s">
        <v>2429</v>
      </c>
      <c s="36" t="s">
        <v>85</v>
      </c>
      <c s="37">
        <v>905</v>
      </c>
      <c s="36">
        <v>0</v>
      </c>
      <c s="36">
        <f>ROUND(G93*H93,6)</f>
      </c>
      <c r="L93" s="38">
        <v>0</v>
      </c>
      <c s="32">
        <f>ROUND(ROUND(L93,2)*ROUND(G93,3),2)</f>
      </c>
      <c s="36" t="s">
        <v>55</v>
      </c>
      <c>
        <f>(M93*21)/100</f>
      </c>
      <c t="s">
        <v>27</v>
      </c>
    </row>
    <row r="94" spans="1:5" ht="12.75">
      <c r="A94" s="35" t="s">
        <v>56</v>
      </c>
      <c r="E94" s="39" t="s">
        <v>5</v>
      </c>
    </row>
    <row r="95" spans="1:5" ht="25.5">
      <c r="A95" s="35" t="s">
        <v>57</v>
      </c>
      <c r="E95" s="40" t="s">
        <v>2430</v>
      </c>
    </row>
    <row r="96" spans="1:5" ht="12.75">
      <c r="A96" t="s">
        <v>59</v>
      </c>
      <c r="E96" s="39" t="s">
        <v>2375</v>
      </c>
    </row>
    <row r="97" spans="1:16" ht="12.75">
      <c r="A97" t="s">
        <v>49</v>
      </c>
      <c s="34" t="s">
        <v>158</v>
      </c>
      <c s="34" t="s">
        <v>2340</v>
      </c>
      <c s="35" t="s">
        <v>4</v>
      </c>
      <c s="6" t="s">
        <v>2341</v>
      </c>
      <c s="36" t="s">
        <v>85</v>
      </c>
      <c s="37">
        <v>520.43</v>
      </c>
      <c s="36">
        <v>0</v>
      </c>
      <c s="36">
        <f>ROUND(G97*H97,6)</f>
      </c>
      <c r="L97" s="38">
        <v>0</v>
      </c>
      <c s="32">
        <f>ROUND(ROUND(L97,2)*ROUND(G97,3),2)</f>
      </c>
      <c s="36" t="s">
        <v>55</v>
      </c>
      <c>
        <f>(M97*21)/100</f>
      </c>
      <c t="s">
        <v>27</v>
      </c>
    </row>
    <row r="98" spans="1:5" ht="12.75">
      <c r="A98" s="35" t="s">
        <v>56</v>
      </c>
      <c r="E98" s="39" t="s">
        <v>5</v>
      </c>
    </row>
    <row r="99" spans="1:5" ht="25.5">
      <c r="A99" s="35" t="s">
        <v>57</v>
      </c>
      <c r="E99" s="40" t="s">
        <v>2431</v>
      </c>
    </row>
    <row r="100" spans="1:5" ht="12.75">
      <c r="A100" t="s">
        <v>59</v>
      </c>
      <c r="E100" s="39" t="s">
        <v>2375</v>
      </c>
    </row>
    <row r="101" spans="1:16" ht="12.75">
      <c r="A101" t="s">
        <v>49</v>
      </c>
      <c s="34" t="s">
        <v>164</v>
      </c>
      <c s="34" t="s">
        <v>2432</v>
      </c>
      <c s="35" t="s">
        <v>4</v>
      </c>
      <c s="6" t="s">
        <v>2433</v>
      </c>
      <c s="36" t="s">
        <v>85</v>
      </c>
      <c s="37">
        <v>233.4</v>
      </c>
      <c s="36">
        <v>0</v>
      </c>
      <c s="36">
        <f>ROUND(G101*H101,6)</f>
      </c>
      <c r="L101" s="38">
        <v>0</v>
      </c>
      <c s="32">
        <f>ROUND(ROUND(L101,2)*ROUND(G101,3),2)</f>
      </c>
      <c s="36" t="s">
        <v>55</v>
      </c>
      <c>
        <f>(M101*21)/100</f>
      </c>
      <c t="s">
        <v>27</v>
      </c>
    </row>
    <row r="102" spans="1:5" ht="12.75">
      <c r="A102" s="35" t="s">
        <v>56</v>
      </c>
      <c r="E102" s="39" t="s">
        <v>5</v>
      </c>
    </row>
    <row r="103" spans="1:5" ht="25.5">
      <c r="A103" s="35" t="s">
        <v>57</v>
      </c>
      <c r="E103" s="40" t="s">
        <v>2434</v>
      </c>
    </row>
    <row r="104" spans="1:5" ht="12.75">
      <c r="A104" t="s">
        <v>59</v>
      </c>
      <c r="E104" s="39" t="s">
        <v>2375</v>
      </c>
    </row>
    <row r="105" spans="1:16" ht="12.75">
      <c r="A105" t="s">
        <v>49</v>
      </c>
      <c s="34" t="s">
        <v>168</v>
      </c>
      <c s="34" t="s">
        <v>2435</v>
      </c>
      <c s="35" t="s">
        <v>4</v>
      </c>
      <c s="6" t="s">
        <v>2436</v>
      </c>
      <c s="36" t="s">
        <v>85</v>
      </c>
      <c s="37">
        <v>753.83</v>
      </c>
      <c s="36">
        <v>0</v>
      </c>
      <c s="36">
        <f>ROUND(G105*H105,6)</f>
      </c>
      <c r="L105" s="38">
        <v>0</v>
      </c>
      <c s="32">
        <f>ROUND(ROUND(L105,2)*ROUND(G105,3),2)</f>
      </c>
      <c s="36" t="s">
        <v>55</v>
      </c>
      <c>
        <f>(M105*21)/100</f>
      </c>
      <c t="s">
        <v>27</v>
      </c>
    </row>
    <row r="106" spans="1:5" ht="12.75">
      <c r="A106" s="35" t="s">
        <v>56</v>
      </c>
      <c r="E106" s="39" t="s">
        <v>5</v>
      </c>
    </row>
    <row r="107" spans="1:5" ht="25.5">
      <c r="A107" s="35" t="s">
        <v>57</v>
      </c>
      <c r="E107" s="40" t="s">
        <v>2437</v>
      </c>
    </row>
    <row r="108" spans="1:5" ht="12.75">
      <c r="A108" t="s">
        <v>59</v>
      </c>
      <c r="E108" s="39" t="s">
        <v>2375</v>
      </c>
    </row>
    <row r="109" spans="1:16" ht="12.75">
      <c r="A109" t="s">
        <v>49</v>
      </c>
      <c s="34" t="s">
        <v>173</v>
      </c>
      <c s="34" t="s">
        <v>2438</v>
      </c>
      <c s="35" t="s">
        <v>4</v>
      </c>
      <c s="6" t="s">
        <v>2439</v>
      </c>
      <c s="36" t="s">
        <v>85</v>
      </c>
      <c s="37">
        <v>19.5</v>
      </c>
      <c s="36">
        <v>0</v>
      </c>
      <c s="36">
        <f>ROUND(G109*H109,6)</f>
      </c>
      <c r="L109" s="38">
        <v>0</v>
      </c>
      <c s="32">
        <f>ROUND(ROUND(L109,2)*ROUND(G109,3),2)</f>
      </c>
      <c s="36" t="s">
        <v>55</v>
      </c>
      <c>
        <f>(M109*21)/100</f>
      </c>
      <c t="s">
        <v>27</v>
      </c>
    </row>
    <row r="110" spans="1:5" ht="12.75">
      <c r="A110" s="35" t="s">
        <v>56</v>
      </c>
      <c r="E110" s="39" t="s">
        <v>5</v>
      </c>
    </row>
    <row r="111" spans="1:5" ht="25.5">
      <c r="A111" s="35" t="s">
        <v>57</v>
      </c>
      <c r="E111" s="40" t="s">
        <v>2440</v>
      </c>
    </row>
    <row r="112" spans="1:5" ht="12.75">
      <c r="A112" t="s">
        <v>59</v>
      </c>
      <c r="E112" s="39" t="s">
        <v>2375</v>
      </c>
    </row>
    <row r="113" spans="1:16" ht="12.75">
      <c r="A113" t="s">
        <v>49</v>
      </c>
      <c s="34" t="s">
        <v>176</v>
      </c>
      <c s="34" t="s">
        <v>2441</v>
      </c>
      <c s="35" t="s">
        <v>4</v>
      </c>
      <c s="6" t="s">
        <v>2442</v>
      </c>
      <c s="36" t="s">
        <v>85</v>
      </c>
      <c s="37">
        <v>17.35</v>
      </c>
      <c s="36">
        <v>0</v>
      </c>
      <c s="36">
        <f>ROUND(G113*H113,6)</f>
      </c>
      <c r="L113" s="38">
        <v>0</v>
      </c>
      <c s="32">
        <f>ROUND(ROUND(L113,2)*ROUND(G113,3),2)</f>
      </c>
      <c s="36" t="s">
        <v>55</v>
      </c>
      <c>
        <f>(M113*21)/100</f>
      </c>
      <c t="s">
        <v>27</v>
      </c>
    </row>
    <row r="114" spans="1:5" ht="12.75">
      <c r="A114" s="35" t="s">
        <v>56</v>
      </c>
      <c r="E114" s="39" t="s">
        <v>5</v>
      </c>
    </row>
    <row r="115" spans="1:5" ht="25.5">
      <c r="A115" s="35" t="s">
        <v>57</v>
      </c>
      <c r="E115" s="40" t="s">
        <v>2443</v>
      </c>
    </row>
    <row r="116" spans="1:5" ht="12.75">
      <c r="A116" t="s">
        <v>59</v>
      </c>
      <c r="E116" s="39" t="s">
        <v>2375</v>
      </c>
    </row>
    <row r="117" spans="1:16" ht="25.5">
      <c r="A117" t="s">
        <v>49</v>
      </c>
      <c s="34" t="s">
        <v>180</v>
      </c>
      <c s="34" t="s">
        <v>2444</v>
      </c>
      <c s="35" t="s">
        <v>4</v>
      </c>
      <c s="6" t="s">
        <v>2445</v>
      </c>
      <c s="36" t="s">
        <v>90</v>
      </c>
      <c s="37">
        <v>15</v>
      </c>
      <c s="36">
        <v>0</v>
      </c>
      <c s="36">
        <f>ROUND(G117*H117,6)</f>
      </c>
      <c r="L117" s="38">
        <v>0</v>
      </c>
      <c s="32">
        <f>ROUND(ROUND(L117,2)*ROUND(G117,3),2)</f>
      </c>
      <c s="36" t="s">
        <v>55</v>
      </c>
      <c>
        <f>(M117*21)/100</f>
      </c>
      <c t="s">
        <v>27</v>
      </c>
    </row>
    <row r="118" spans="1:5" ht="12.75">
      <c r="A118" s="35" t="s">
        <v>56</v>
      </c>
      <c r="E118" s="39" t="s">
        <v>5</v>
      </c>
    </row>
    <row r="119" spans="1:5" ht="25.5">
      <c r="A119" s="35" t="s">
        <v>57</v>
      </c>
      <c r="E119" s="40" t="s">
        <v>2446</v>
      </c>
    </row>
    <row r="120" spans="1:5" ht="12.75">
      <c r="A120" t="s">
        <v>59</v>
      </c>
      <c r="E120" s="39" t="s">
        <v>2375</v>
      </c>
    </row>
    <row r="121" spans="1:16" ht="12.75">
      <c r="A121" t="s">
        <v>49</v>
      </c>
      <c s="34" t="s">
        <v>916</v>
      </c>
      <c s="34" t="s">
        <v>2447</v>
      </c>
      <c s="35" t="s">
        <v>4</v>
      </c>
      <c s="6" t="s">
        <v>2448</v>
      </c>
      <c s="36" t="s">
        <v>90</v>
      </c>
      <c s="37">
        <v>4</v>
      </c>
      <c s="36">
        <v>0</v>
      </c>
      <c s="36">
        <f>ROUND(G121*H121,6)</f>
      </c>
      <c r="L121" s="38">
        <v>0</v>
      </c>
      <c s="32">
        <f>ROUND(ROUND(L121,2)*ROUND(G121,3),2)</f>
      </c>
      <c s="36" t="s">
        <v>55</v>
      </c>
      <c>
        <f>(M121*21)/100</f>
      </c>
      <c t="s">
        <v>27</v>
      </c>
    </row>
    <row r="122" spans="1:5" ht="12.75">
      <c r="A122" s="35" t="s">
        <v>56</v>
      </c>
      <c r="E122" s="39" t="s">
        <v>5</v>
      </c>
    </row>
    <row r="123" spans="1:5" ht="25.5">
      <c r="A123" s="35" t="s">
        <v>57</v>
      </c>
      <c r="E123" s="40" t="s">
        <v>2449</v>
      </c>
    </row>
    <row r="124" spans="1:5" ht="12.75">
      <c r="A124" t="s">
        <v>59</v>
      </c>
      <c r="E124" s="39" t="s">
        <v>2375</v>
      </c>
    </row>
    <row r="125" spans="1:16" ht="12.75">
      <c r="A125" t="s">
        <v>49</v>
      </c>
      <c s="34" t="s">
        <v>919</v>
      </c>
      <c s="34" t="s">
        <v>2450</v>
      </c>
      <c s="35" t="s">
        <v>4</v>
      </c>
      <c s="6" t="s">
        <v>2451</v>
      </c>
      <c s="36" t="s">
        <v>85</v>
      </c>
      <c s="37">
        <v>100</v>
      </c>
      <c s="36">
        <v>0</v>
      </c>
      <c s="36">
        <f>ROUND(G125*H125,6)</f>
      </c>
      <c r="L125" s="38">
        <v>0</v>
      </c>
      <c s="32">
        <f>ROUND(ROUND(L125,2)*ROUND(G125,3),2)</f>
      </c>
      <c s="36" t="s">
        <v>55</v>
      </c>
      <c>
        <f>(M125*21)/100</f>
      </c>
      <c t="s">
        <v>27</v>
      </c>
    </row>
    <row r="126" spans="1:5" ht="12.75">
      <c r="A126" s="35" t="s">
        <v>56</v>
      </c>
      <c r="E126" s="39" t="s">
        <v>5</v>
      </c>
    </row>
    <row r="127" spans="1:5" ht="25.5">
      <c r="A127" s="35" t="s">
        <v>57</v>
      </c>
      <c r="E127" s="40" t="s">
        <v>2452</v>
      </c>
    </row>
    <row r="128" spans="1:5" ht="12.75">
      <c r="A128" t="s">
        <v>59</v>
      </c>
      <c r="E128" s="39" t="s">
        <v>2375</v>
      </c>
    </row>
    <row r="129" spans="1:16" ht="12.75">
      <c r="A129" t="s">
        <v>49</v>
      </c>
      <c s="34" t="s">
        <v>183</v>
      </c>
      <c s="34" t="s">
        <v>2453</v>
      </c>
      <c s="35" t="s">
        <v>4</v>
      </c>
      <c s="6" t="s">
        <v>2454</v>
      </c>
      <c s="36" t="s">
        <v>85</v>
      </c>
      <c s="37">
        <v>397.97</v>
      </c>
      <c s="36">
        <v>0</v>
      </c>
      <c s="36">
        <f>ROUND(G129*H129,6)</f>
      </c>
      <c r="L129" s="38">
        <v>0</v>
      </c>
      <c s="32">
        <f>ROUND(ROUND(L129,2)*ROUND(G129,3),2)</f>
      </c>
      <c s="36" t="s">
        <v>55</v>
      </c>
      <c>
        <f>(M129*21)/100</f>
      </c>
      <c t="s">
        <v>27</v>
      </c>
    </row>
    <row r="130" spans="1:5" ht="12.75">
      <c r="A130" s="35" t="s">
        <v>56</v>
      </c>
      <c r="E130" s="39" t="s">
        <v>5</v>
      </c>
    </row>
    <row r="131" spans="1:5" ht="38.25">
      <c r="A131" s="35" t="s">
        <v>57</v>
      </c>
      <c r="E131" s="40" t="s">
        <v>2455</v>
      </c>
    </row>
    <row r="132" spans="1:5" ht="12.75">
      <c r="A132" t="s">
        <v>59</v>
      </c>
      <c r="E132" s="39" t="s">
        <v>2375</v>
      </c>
    </row>
    <row r="133" spans="1:16" ht="12.75">
      <c r="A133" t="s">
        <v>49</v>
      </c>
      <c s="34" t="s">
        <v>187</v>
      </c>
      <c s="34" t="s">
        <v>2456</v>
      </c>
      <c s="35" t="s">
        <v>4</v>
      </c>
      <c s="6" t="s">
        <v>2457</v>
      </c>
      <c s="36" t="s">
        <v>85</v>
      </c>
      <c s="37">
        <v>143.93</v>
      </c>
      <c s="36">
        <v>0</v>
      </c>
      <c s="36">
        <f>ROUND(G133*H133,6)</f>
      </c>
      <c r="L133" s="38">
        <v>0</v>
      </c>
      <c s="32">
        <f>ROUND(ROUND(L133,2)*ROUND(G133,3),2)</f>
      </c>
      <c s="36" t="s">
        <v>55</v>
      </c>
      <c>
        <f>(M133*21)/100</f>
      </c>
      <c t="s">
        <v>27</v>
      </c>
    </row>
    <row r="134" spans="1:5" ht="12.75">
      <c r="A134" s="35" t="s">
        <v>56</v>
      </c>
      <c r="E134" s="39" t="s">
        <v>2458</v>
      </c>
    </row>
    <row r="135" spans="1:5" ht="25.5">
      <c r="A135" s="35" t="s">
        <v>57</v>
      </c>
      <c r="E135" s="40" t="s">
        <v>2459</v>
      </c>
    </row>
    <row r="136" spans="1:5" ht="12.75">
      <c r="A136" t="s">
        <v>59</v>
      </c>
      <c r="E136" s="39" t="s">
        <v>2375</v>
      </c>
    </row>
    <row r="137" spans="1:16" ht="12.75">
      <c r="A137" t="s">
        <v>49</v>
      </c>
      <c s="34" t="s">
        <v>191</v>
      </c>
      <c s="34" t="s">
        <v>2460</v>
      </c>
      <c s="35" t="s">
        <v>4</v>
      </c>
      <c s="6" t="s">
        <v>2461</v>
      </c>
      <c s="36" t="s">
        <v>85</v>
      </c>
      <c s="37">
        <v>313.6</v>
      </c>
      <c s="36">
        <v>0</v>
      </c>
      <c s="36">
        <f>ROUND(G137*H137,6)</f>
      </c>
      <c r="L137" s="38">
        <v>0</v>
      </c>
      <c s="32">
        <f>ROUND(ROUND(L137,2)*ROUND(G137,3),2)</f>
      </c>
      <c s="36" t="s">
        <v>55</v>
      </c>
      <c>
        <f>(M137*21)/100</f>
      </c>
      <c t="s">
        <v>27</v>
      </c>
    </row>
    <row r="138" spans="1:5" ht="12.75">
      <c r="A138" s="35" t="s">
        <v>56</v>
      </c>
      <c r="E138" s="39" t="s">
        <v>5</v>
      </c>
    </row>
    <row r="139" spans="1:5" ht="25.5">
      <c r="A139" s="35" t="s">
        <v>57</v>
      </c>
      <c r="E139" s="40" t="s">
        <v>2462</v>
      </c>
    </row>
    <row r="140" spans="1:5" ht="12.75">
      <c r="A140" t="s">
        <v>59</v>
      </c>
      <c r="E140" s="39" t="s">
        <v>2375</v>
      </c>
    </row>
    <row r="141" spans="1:16" ht="12.75">
      <c r="A141" t="s">
        <v>49</v>
      </c>
      <c s="34" t="s">
        <v>251</v>
      </c>
      <c s="34" t="s">
        <v>2463</v>
      </c>
      <c s="35" t="s">
        <v>5</v>
      </c>
      <c s="6" t="s">
        <v>2464</v>
      </c>
      <c s="36" t="s">
        <v>85</v>
      </c>
      <c s="37">
        <v>6</v>
      </c>
      <c s="36">
        <v>0</v>
      </c>
      <c s="36">
        <f>ROUND(G141*H141,6)</f>
      </c>
      <c r="L141" s="38">
        <v>0</v>
      </c>
      <c s="32">
        <f>ROUND(ROUND(L141,2)*ROUND(G141,3),2)</f>
      </c>
      <c s="36" t="s">
        <v>55</v>
      </c>
      <c>
        <f>(M141*21)/100</f>
      </c>
      <c t="s">
        <v>27</v>
      </c>
    </row>
    <row r="142" spans="1:5" ht="12.75">
      <c r="A142" s="35" t="s">
        <v>56</v>
      </c>
      <c r="E142" s="39" t="s">
        <v>5</v>
      </c>
    </row>
    <row r="143" spans="1:5" ht="25.5">
      <c r="A143" s="35" t="s">
        <v>57</v>
      </c>
      <c r="E143" s="40" t="s">
        <v>2465</v>
      </c>
    </row>
    <row r="144" spans="1:5" ht="38.25">
      <c r="A144" t="s">
        <v>59</v>
      </c>
      <c r="E144" s="39" t="s">
        <v>2466</v>
      </c>
    </row>
    <row r="145" spans="1:13" ht="12.75">
      <c r="A145" t="s">
        <v>46</v>
      </c>
      <c r="C145" s="31" t="s">
        <v>108</v>
      </c>
      <c r="E145" s="33" t="s">
        <v>2467</v>
      </c>
      <c r="J145" s="32">
        <f>0</f>
      </c>
      <c s="32">
        <f>0</f>
      </c>
      <c s="32">
        <f>0+L146+L150+L154+L158</f>
      </c>
      <c s="32">
        <f>0+M146+M150+M154+M158</f>
      </c>
    </row>
    <row r="146" spans="1:16" ht="12.75">
      <c r="A146" t="s">
        <v>49</v>
      </c>
      <c s="34" t="s">
        <v>196</v>
      </c>
      <c s="34" t="s">
        <v>2468</v>
      </c>
      <c s="35" t="s">
        <v>4</v>
      </c>
      <c s="6" t="s">
        <v>2469</v>
      </c>
      <c s="36" t="s">
        <v>75</v>
      </c>
      <c s="37">
        <v>1</v>
      </c>
      <c s="36">
        <v>0</v>
      </c>
      <c s="36">
        <f>ROUND(G146*H146,6)</f>
      </c>
      <c r="L146" s="38">
        <v>0</v>
      </c>
      <c s="32">
        <f>ROUND(ROUND(L146,2)*ROUND(G146,3),2)</f>
      </c>
      <c s="36" t="s">
        <v>55</v>
      </c>
      <c>
        <f>(M146*21)/100</f>
      </c>
      <c t="s">
        <v>27</v>
      </c>
    </row>
    <row r="147" spans="1:5" ht="12.75">
      <c r="A147" s="35" t="s">
        <v>56</v>
      </c>
      <c r="E147" s="39" t="s">
        <v>5</v>
      </c>
    </row>
    <row r="148" spans="1:5" ht="25.5">
      <c r="A148" s="35" t="s">
        <v>57</v>
      </c>
      <c r="E148" s="40" t="s">
        <v>2470</v>
      </c>
    </row>
    <row r="149" spans="1:5" ht="12.75">
      <c r="A149" t="s">
        <v>59</v>
      </c>
      <c r="E149" s="39" t="s">
        <v>2375</v>
      </c>
    </row>
    <row r="150" spans="1:16" ht="12.75">
      <c r="A150" t="s">
        <v>49</v>
      </c>
      <c s="34" t="s">
        <v>200</v>
      </c>
      <c s="34" t="s">
        <v>2471</v>
      </c>
      <c s="35" t="s">
        <v>4</v>
      </c>
      <c s="6" t="s">
        <v>2472</v>
      </c>
      <c s="36" t="s">
        <v>75</v>
      </c>
      <c s="37">
        <v>5</v>
      </c>
      <c s="36">
        <v>0</v>
      </c>
      <c s="36">
        <f>ROUND(G150*H150,6)</f>
      </c>
      <c r="L150" s="38">
        <v>0</v>
      </c>
      <c s="32">
        <f>ROUND(ROUND(L150,2)*ROUND(G150,3),2)</f>
      </c>
      <c s="36" t="s">
        <v>55</v>
      </c>
      <c>
        <f>(M150*21)/100</f>
      </c>
      <c t="s">
        <v>27</v>
      </c>
    </row>
    <row r="151" spans="1:5" ht="12.75">
      <c r="A151" s="35" t="s">
        <v>56</v>
      </c>
      <c r="E151" s="39" t="s">
        <v>5</v>
      </c>
    </row>
    <row r="152" spans="1:5" ht="25.5">
      <c r="A152" s="35" t="s">
        <v>57</v>
      </c>
      <c r="E152" s="40" t="s">
        <v>2473</v>
      </c>
    </row>
    <row r="153" spans="1:5" ht="12.75">
      <c r="A153" t="s">
        <v>59</v>
      </c>
      <c r="E153" s="39" t="s">
        <v>2375</v>
      </c>
    </row>
    <row r="154" spans="1:16" ht="12.75">
      <c r="A154" t="s">
        <v>49</v>
      </c>
      <c s="34" t="s">
        <v>204</v>
      </c>
      <c s="34" t="s">
        <v>2474</v>
      </c>
      <c s="35" t="s">
        <v>4</v>
      </c>
      <c s="6" t="s">
        <v>2475</v>
      </c>
      <c s="36" t="s">
        <v>90</v>
      </c>
      <c s="37">
        <v>2</v>
      </c>
      <c s="36">
        <v>0</v>
      </c>
      <c s="36">
        <f>ROUND(G154*H154,6)</f>
      </c>
      <c r="L154" s="38">
        <v>0</v>
      </c>
      <c s="32">
        <f>ROUND(ROUND(L154,2)*ROUND(G154,3),2)</f>
      </c>
      <c s="36" t="s">
        <v>55</v>
      </c>
      <c>
        <f>(M154*21)/100</f>
      </c>
      <c t="s">
        <v>27</v>
      </c>
    </row>
    <row r="155" spans="1:5" ht="12.75">
      <c r="A155" s="35" t="s">
        <v>56</v>
      </c>
      <c r="E155" s="39" t="s">
        <v>5</v>
      </c>
    </row>
    <row r="156" spans="1:5" ht="25.5">
      <c r="A156" s="35" t="s">
        <v>57</v>
      </c>
      <c r="E156" s="40" t="s">
        <v>2476</v>
      </c>
    </row>
    <row r="157" spans="1:5" ht="12.75">
      <c r="A157" t="s">
        <v>59</v>
      </c>
      <c r="E157" s="39" t="s">
        <v>2375</v>
      </c>
    </row>
    <row r="158" spans="1:16" ht="12.75">
      <c r="A158" t="s">
        <v>49</v>
      </c>
      <c s="34" t="s">
        <v>208</v>
      </c>
      <c s="34" t="s">
        <v>2477</v>
      </c>
      <c s="35" t="s">
        <v>4</v>
      </c>
      <c s="6" t="s">
        <v>2478</v>
      </c>
      <c s="36" t="s">
        <v>90</v>
      </c>
      <c s="37">
        <v>12</v>
      </c>
      <c s="36">
        <v>0</v>
      </c>
      <c s="36">
        <f>ROUND(G158*H158,6)</f>
      </c>
      <c r="L158" s="38">
        <v>0</v>
      </c>
      <c s="32">
        <f>ROUND(ROUND(L158,2)*ROUND(G158,3),2)</f>
      </c>
      <c s="36" t="s">
        <v>55</v>
      </c>
      <c>
        <f>(M158*21)/100</f>
      </c>
      <c t="s">
        <v>27</v>
      </c>
    </row>
    <row r="159" spans="1:5" ht="12.75">
      <c r="A159" s="35" t="s">
        <v>56</v>
      </c>
      <c r="E159" s="39" t="s">
        <v>5</v>
      </c>
    </row>
    <row r="160" spans="1:5" ht="25.5">
      <c r="A160" s="35" t="s">
        <v>57</v>
      </c>
      <c r="E160" s="40" t="s">
        <v>2479</v>
      </c>
    </row>
    <row r="161" spans="1:5" ht="12.75">
      <c r="A161" t="s">
        <v>59</v>
      </c>
      <c r="E161" s="39" t="s">
        <v>2375</v>
      </c>
    </row>
    <row r="162" spans="1:13" ht="12.75">
      <c r="A162" t="s">
        <v>46</v>
      </c>
      <c r="C162" s="31" t="s">
        <v>112</v>
      </c>
      <c r="E162" s="33" t="s">
        <v>2480</v>
      </c>
      <c r="J162" s="32">
        <f>0</f>
      </c>
      <c s="32">
        <f>0</f>
      </c>
      <c s="32">
        <f>0+L163+L167+L171+L175+L179+L183+L187+L191+L195</f>
      </c>
      <c s="32">
        <f>0+M163+M167+M171+M175+M179+M183+M187+M191+M195</f>
      </c>
    </row>
    <row r="163" spans="1:16" ht="12.75">
      <c r="A163" t="s">
        <v>49</v>
      </c>
      <c s="34" t="s">
        <v>212</v>
      </c>
      <c s="34" t="s">
        <v>2481</v>
      </c>
      <c s="35" t="s">
        <v>4</v>
      </c>
      <c s="6" t="s">
        <v>2482</v>
      </c>
      <c s="36" t="s">
        <v>85</v>
      </c>
      <c s="37">
        <v>1.92</v>
      </c>
      <c s="36">
        <v>0</v>
      </c>
      <c s="36">
        <f>ROUND(G163*H163,6)</f>
      </c>
      <c r="L163" s="38">
        <v>0</v>
      </c>
      <c s="32">
        <f>ROUND(ROUND(L163,2)*ROUND(G163,3),2)</f>
      </c>
      <c s="36" t="s">
        <v>55</v>
      </c>
      <c>
        <f>(M163*21)/100</f>
      </c>
      <c t="s">
        <v>27</v>
      </c>
    </row>
    <row r="164" spans="1:5" ht="12.75">
      <c r="A164" s="35" t="s">
        <v>56</v>
      </c>
      <c r="E164" s="39" t="s">
        <v>5</v>
      </c>
    </row>
    <row r="165" spans="1:5" ht="25.5">
      <c r="A165" s="35" t="s">
        <v>57</v>
      </c>
      <c r="E165" s="40" t="s">
        <v>2483</v>
      </c>
    </row>
    <row r="166" spans="1:5" ht="12.75">
      <c r="A166" t="s">
        <v>59</v>
      </c>
      <c r="E166" s="39" t="s">
        <v>2375</v>
      </c>
    </row>
    <row r="167" spans="1:16" ht="25.5">
      <c r="A167" t="s">
        <v>49</v>
      </c>
      <c s="34" t="s">
        <v>217</v>
      </c>
      <c s="34" t="s">
        <v>2484</v>
      </c>
      <c s="35" t="s">
        <v>4</v>
      </c>
      <c s="6" t="s">
        <v>2485</v>
      </c>
      <c s="36" t="s">
        <v>75</v>
      </c>
      <c s="37">
        <v>5</v>
      </c>
      <c s="36">
        <v>0</v>
      </c>
      <c s="36">
        <f>ROUND(G167*H167,6)</f>
      </c>
      <c r="L167" s="38">
        <v>0</v>
      </c>
      <c s="32">
        <f>ROUND(ROUND(L167,2)*ROUND(G167,3),2)</f>
      </c>
      <c s="36" t="s">
        <v>55</v>
      </c>
      <c>
        <f>(M167*21)/100</f>
      </c>
      <c t="s">
        <v>27</v>
      </c>
    </row>
    <row r="168" spans="1:5" ht="12.75">
      <c r="A168" s="35" t="s">
        <v>56</v>
      </c>
      <c r="E168" s="39" t="s">
        <v>5</v>
      </c>
    </row>
    <row r="169" spans="1:5" ht="25.5">
      <c r="A169" s="35" t="s">
        <v>57</v>
      </c>
      <c r="E169" s="40" t="s">
        <v>2486</v>
      </c>
    </row>
    <row r="170" spans="1:5" ht="12.75">
      <c r="A170" t="s">
        <v>59</v>
      </c>
      <c r="E170" s="39" t="s">
        <v>2375</v>
      </c>
    </row>
    <row r="171" spans="1:16" ht="12.75">
      <c r="A171" t="s">
        <v>49</v>
      </c>
      <c s="34" t="s">
        <v>221</v>
      </c>
      <c s="34" t="s">
        <v>2487</v>
      </c>
      <c s="35" t="s">
        <v>4</v>
      </c>
      <c s="6" t="s">
        <v>2488</v>
      </c>
      <c s="36" t="s">
        <v>85</v>
      </c>
      <c s="37">
        <v>5.26</v>
      </c>
      <c s="36">
        <v>0</v>
      </c>
      <c s="36">
        <f>ROUND(G171*H171,6)</f>
      </c>
      <c r="L171" s="38">
        <v>0</v>
      </c>
      <c s="32">
        <f>ROUND(ROUND(L171,2)*ROUND(G171,3),2)</f>
      </c>
      <c s="36" t="s">
        <v>55</v>
      </c>
      <c>
        <f>(M171*21)/100</f>
      </c>
      <c t="s">
        <v>27</v>
      </c>
    </row>
    <row r="172" spans="1:5" ht="12.75">
      <c r="A172" s="35" t="s">
        <v>56</v>
      </c>
      <c r="E172" s="39" t="s">
        <v>5</v>
      </c>
    </row>
    <row r="173" spans="1:5" ht="25.5">
      <c r="A173" s="35" t="s">
        <v>57</v>
      </c>
      <c r="E173" s="40" t="s">
        <v>2489</v>
      </c>
    </row>
    <row r="174" spans="1:5" ht="12.75">
      <c r="A174" t="s">
        <v>59</v>
      </c>
      <c r="E174" s="39" t="s">
        <v>2375</v>
      </c>
    </row>
    <row r="175" spans="1:16" ht="12.75">
      <c r="A175" t="s">
        <v>49</v>
      </c>
      <c s="34" t="s">
        <v>226</v>
      </c>
      <c s="34" t="s">
        <v>2490</v>
      </c>
      <c s="35" t="s">
        <v>4</v>
      </c>
      <c s="6" t="s">
        <v>2491</v>
      </c>
      <c s="36" t="s">
        <v>75</v>
      </c>
      <c s="37">
        <v>14.7</v>
      </c>
      <c s="36">
        <v>0</v>
      </c>
      <c s="36">
        <f>ROUND(G175*H175,6)</f>
      </c>
      <c r="L175" s="38">
        <v>0</v>
      </c>
      <c s="32">
        <f>ROUND(ROUND(L175,2)*ROUND(G175,3),2)</f>
      </c>
      <c s="36" t="s">
        <v>55</v>
      </c>
      <c>
        <f>(M175*21)/100</f>
      </c>
      <c t="s">
        <v>27</v>
      </c>
    </row>
    <row r="176" spans="1:5" ht="12.75">
      <c r="A176" s="35" t="s">
        <v>56</v>
      </c>
      <c r="E176" s="39" t="s">
        <v>5</v>
      </c>
    </row>
    <row r="177" spans="1:5" ht="25.5">
      <c r="A177" s="35" t="s">
        <v>57</v>
      </c>
      <c r="E177" s="40" t="s">
        <v>2492</v>
      </c>
    </row>
    <row r="178" spans="1:5" ht="12.75">
      <c r="A178" t="s">
        <v>59</v>
      </c>
      <c r="E178" s="39" t="s">
        <v>2375</v>
      </c>
    </row>
    <row r="179" spans="1:16" ht="12.75">
      <c r="A179" t="s">
        <v>49</v>
      </c>
      <c s="34" t="s">
        <v>231</v>
      </c>
      <c s="34" t="s">
        <v>2493</v>
      </c>
      <c s="35" t="s">
        <v>4</v>
      </c>
      <c s="6" t="s">
        <v>2494</v>
      </c>
      <c s="36" t="s">
        <v>75</v>
      </c>
      <c s="37">
        <v>14.7</v>
      </c>
      <c s="36">
        <v>0</v>
      </c>
      <c s="36">
        <f>ROUND(G179*H179,6)</f>
      </c>
      <c r="L179" s="38">
        <v>0</v>
      </c>
      <c s="32">
        <f>ROUND(ROUND(L179,2)*ROUND(G179,3),2)</f>
      </c>
      <c s="36" t="s">
        <v>55</v>
      </c>
      <c>
        <f>(M179*21)/100</f>
      </c>
      <c t="s">
        <v>27</v>
      </c>
    </row>
    <row r="180" spans="1:5" ht="12.75">
      <c r="A180" s="35" t="s">
        <v>56</v>
      </c>
      <c r="E180" s="39" t="s">
        <v>5</v>
      </c>
    </row>
    <row r="181" spans="1:5" ht="25.5">
      <c r="A181" s="35" t="s">
        <v>57</v>
      </c>
      <c r="E181" s="40" t="s">
        <v>2495</v>
      </c>
    </row>
    <row r="182" spans="1:5" ht="12.75">
      <c r="A182" t="s">
        <v>59</v>
      </c>
      <c r="E182" s="39" t="s">
        <v>2375</v>
      </c>
    </row>
    <row r="183" spans="1:16" ht="12.75">
      <c r="A183" t="s">
        <v>49</v>
      </c>
      <c s="34" t="s">
        <v>235</v>
      </c>
      <c s="34" t="s">
        <v>2496</v>
      </c>
      <c s="35" t="s">
        <v>4</v>
      </c>
      <c s="6" t="s">
        <v>2497</v>
      </c>
      <c s="36" t="s">
        <v>75</v>
      </c>
      <c s="37">
        <v>14.7</v>
      </c>
      <c s="36">
        <v>0</v>
      </c>
      <c s="36">
        <f>ROUND(G183*H183,6)</f>
      </c>
      <c r="L183" s="38">
        <v>0</v>
      </c>
      <c s="32">
        <f>ROUND(ROUND(L183,2)*ROUND(G183,3),2)</f>
      </c>
      <c s="36" t="s">
        <v>55</v>
      </c>
      <c>
        <f>(M183*21)/100</f>
      </c>
      <c t="s">
        <v>27</v>
      </c>
    </row>
    <row r="184" spans="1:5" ht="12.75">
      <c r="A184" s="35" t="s">
        <v>56</v>
      </c>
      <c r="E184" s="39" t="s">
        <v>5</v>
      </c>
    </row>
    <row r="185" spans="1:5" ht="25.5">
      <c r="A185" s="35" t="s">
        <v>57</v>
      </c>
      <c r="E185" s="40" t="s">
        <v>2498</v>
      </c>
    </row>
    <row r="186" spans="1:5" ht="12.75">
      <c r="A186" t="s">
        <v>59</v>
      </c>
      <c r="E186" s="39" t="s">
        <v>2375</v>
      </c>
    </row>
    <row r="187" spans="1:16" ht="12.75">
      <c r="A187" t="s">
        <v>49</v>
      </c>
      <c s="34" t="s">
        <v>239</v>
      </c>
      <c s="34" t="s">
        <v>2499</v>
      </c>
      <c s="35" t="s">
        <v>4</v>
      </c>
      <c s="6" t="s">
        <v>2500</v>
      </c>
      <c s="36" t="s">
        <v>75</v>
      </c>
      <c s="37">
        <v>18</v>
      </c>
      <c s="36">
        <v>0</v>
      </c>
      <c s="36">
        <f>ROUND(G187*H187,6)</f>
      </c>
      <c r="L187" s="38">
        <v>0</v>
      </c>
      <c s="32">
        <f>ROUND(ROUND(L187,2)*ROUND(G187,3),2)</f>
      </c>
      <c s="36" t="s">
        <v>55</v>
      </c>
      <c>
        <f>(M187*21)/100</f>
      </c>
      <c t="s">
        <v>27</v>
      </c>
    </row>
    <row r="188" spans="1:5" ht="12.75">
      <c r="A188" s="35" t="s">
        <v>56</v>
      </c>
      <c r="E188" s="39" t="s">
        <v>5</v>
      </c>
    </row>
    <row r="189" spans="1:5" ht="25.5">
      <c r="A189" s="35" t="s">
        <v>57</v>
      </c>
      <c r="E189" s="40" t="s">
        <v>2501</v>
      </c>
    </row>
    <row r="190" spans="1:5" ht="12.75">
      <c r="A190" t="s">
        <v>59</v>
      </c>
      <c r="E190" s="39" t="s">
        <v>2375</v>
      </c>
    </row>
    <row r="191" spans="1:16" ht="12.75">
      <c r="A191" t="s">
        <v>49</v>
      </c>
      <c s="34" t="s">
        <v>243</v>
      </c>
      <c s="34" t="s">
        <v>2502</v>
      </c>
      <c s="35" t="s">
        <v>4</v>
      </c>
      <c s="6" t="s">
        <v>2503</v>
      </c>
      <c s="36" t="s">
        <v>2143</v>
      </c>
      <c s="37">
        <v>40</v>
      </c>
      <c s="36">
        <v>0</v>
      </c>
      <c s="36">
        <f>ROUND(G191*H191,6)</f>
      </c>
      <c r="L191" s="38">
        <v>0</v>
      </c>
      <c s="32">
        <f>ROUND(ROUND(L191,2)*ROUND(G191,3),2)</f>
      </c>
      <c s="36" t="s">
        <v>55</v>
      </c>
      <c>
        <f>(M191*21)/100</f>
      </c>
      <c t="s">
        <v>27</v>
      </c>
    </row>
    <row r="192" spans="1:5" ht="12.75">
      <c r="A192" s="35" t="s">
        <v>56</v>
      </c>
      <c r="E192" s="39" t="s">
        <v>5</v>
      </c>
    </row>
    <row r="193" spans="1:5" ht="25.5">
      <c r="A193" s="35" t="s">
        <v>57</v>
      </c>
      <c r="E193" s="40" t="s">
        <v>2504</v>
      </c>
    </row>
    <row r="194" spans="1:5" ht="12.75">
      <c r="A194" t="s">
        <v>59</v>
      </c>
      <c r="E194" s="39" t="s">
        <v>2375</v>
      </c>
    </row>
    <row r="195" spans="1:16" ht="12.75">
      <c r="A195" t="s">
        <v>49</v>
      </c>
      <c s="34" t="s">
        <v>247</v>
      </c>
      <c s="34" t="s">
        <v>2505</v>
      </c>
      <c s="35" t="s">
        <v>4</v>
      </c>
      <c s="6" t="s">
        <v>2506</v>
      </c>
      <c s="36" t="s">
        <v>90</v>
      </c>
      <c s="37">
        <v>2</v>
      </c>
      <c s="36">
        <v>0</v>
      </c>
      <c s="36">
        <f>ROUND(G195*H195,6)</f>
      </c>
      <c r="L195" s="38">
        <v>0</v>
      </c>
      <c s="32">
        <f>ROUND(ROUND(L195,2)*ROUND(G195,3),2)</f>
      </c>
      <c s="36" t="s">
        <v>2328</v>
      </c>
      <c>
        <f>(M195*21)/100</f>
      </c>
      <c t="s">
        <v>27</v>
      </c>
    </row>
    <row r="196" spans="1:5" ht="12.75">
      <c r="A196" s="35" t="s">
        <v>56</v>
      </c>
      <c r="E196" s="39" t="s">
        <v>5</v>
      </c>
    </row>
    <row r="197" spans="1:5" ht="12.75">
      <c r="A197" s="35" t="s">
        <v>57</v>
      </c>
      <c r="E197" s="40" t="s">
        <v>5</v>
      </c>
    </row>
    <row r="198" spans="1:5" ht="369.75">
      <c r="A198" t="s">
        <v>59</v>
      </c>
      <c r="E198" s="39" t="s">
        <v>2231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2311</v>
      </c>
      <c s="41">
        <f>Rekapitulace!C35</f>
      </c>
      <c s="20" t="s">
        <v>0</v>
      </c>
      <c t="s">
        <v>23</v>
      </c>
      <c t="s">
        <v>27</v>
      </c>
    </row>
    <row r="4" spans="1:16" ht="32" customHeight="1">
      <c r="A4" s="24" t="s">
        <v>20</v>
      </c>
      <c s="25" t="s">
        <v>28</v>
      </c>
      <c s="27" t="s">
        <v>2311</v>
      </c>
      <c r="E4" s="26" t="s">
        <v>2312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2509</v>
      </c>
      <c r="E8" s="30" t="s">
        <v>2508</v>
      </c>
      <c r="J8" s="29">
        <f>0+J9+J26+J35+J40+J49+J54</f>
      </c>
      <c s="29">
        <f>0+K9+K26+K35+K40+K49+K54</f>
      </c>
      <c s="29">
        <f>0+L9+L26+L35+L40+L49+L54</f>
      </c>
      <c s="29">
        <f>0+M9+M26+M35+M40+M49+M54</f>
      </c>
    </row>
    <row r="9" spans="1:13" ht="12.75">
      <c r="A9" t="s">
        <v>46</v>
      </c>
      <c r="C9" s="31" t="s">
        <v>47</v>
      </c>
      <c r="E9" s="33" t="s">
        <v>48</v>
      </c>
      <c r="J9" s="32">
        <f>0</f>
      </c>
      <c s="32">
        <f>0</f>
      </c>
      <c s="32">
        <f>0+L10+L14+L18+L22</f>
      </c>
      <c s="32">
        <f>0+M10+M14+M18+M22</f>
      </c>
    </row>
    <row r="10" spans="1:16" ht="12.75">
      <c r="A10" t="s">
        <v>49</v>
      </c>
      <c s="34" t="s">
        <v>4</v>
      </c>
      <c s="34" t="s">
        <v>1909</v>
      </c>
      <c s="35" t="s">
        <v>5</v>
      </c>
      <c s="6" t="s">
        <v>1910</v>
      </c>
      <c s="36" t="s">
        <v>64</v>
      </c>
      <c s="37">
        <v>60</v>
      </c>
      <c s="36">
        <v>0</v>
      </c>
      <c s="36">
        <f>ROUND(G10*H10,6)</f>
      </c>
      <c r="L10" s="38">
        <v>0</v>
      </c>
      <c s="32">
        <f>ROUND(ROUND(L10,2)*ROUND(G10,3),2)</f>
      </c>
      <c s="36" t="s">
        <v>55</v>
      </c>
      <c>
        <f>(M10*21)/100</f>
      </c>
      <c t="s">
        <v>27</v>
      </c>
    </row>
    <row r="11" spans="1:5" ht="12.75">
      <c r="A11" s="35" t="s">
        <v>56</v>
      </c>
      <c r="E11" s="39" t="s">
        <v>5</v>
      </c>
    </row>
    <row r="12" spans="1:5" ht="38.25">
      <c r="A12" s="35" t="s">
        <v>57</v>
      </c>
      <c r="E12" s="40" t="s">
        <v>2510</v>
      </c>
    </row>
    <row r="13" spans="1:5" ht="229.5">
      <c r="A13" t="s">
        <v>59</v>
      </c>
      <c r="E13" s="39" t="s">
        <v>2317</v>
      </c>
    </row>
    <row r="14" spans="1:16" ht="25.5">
      <c r="A14" t="s">
        <v>49</v>
      </c>
      <c s="34" t="s">
        <v>27</v>
      </c>
      <c s="34" t="s">
        <v>796</v>
      </c>
      <c s="35" t="s">
        <v>797</v>
      </c>
      <c s="6" t="s">
        <v>2318</v>
      </c>
      <c s="36" t="s">
        <v>793</v>
      </c>
      <c s="37">
        <v>242.167</v>
      </c>
      <c s="36">
        <v>0</v>
      </c>
      <c s="36">
        <f>ROUND(G14*H14,6)</f>
      </c>
      <c r="L14" s="38">
        <v>0</v>
      </c>
      <c s="32">
        <f>ROUND(ROUND(L14,2)*ROUND(G14,3),2)</f>
      </c>
      <c s="36" t="s">
        <v>55</v>
      </c>
      <c>
        <f>(M14*21)/100</f>
      </c>
      <c t="s">
        <v>27</v>
      </c>
    </row>
    <row r="15" spans="1:5" ht="12.75">
      <c r="A15" s="35" t="s">
        <v>56</v>
      </c>
      <c r="E15" s="39" t="s">
        <v>794</v>
      </c>
    </row>
    <row r="16" spans="1:5" ht="51">
      <c r="A16" s="35" t="s">
        <v>57</v>
      </c>
      <c r="E16" s="40" t="s">
        <v>2511</v>
      </c>
    </row>
    <row r="17" spans="1:5" ht="140.25">
      <c r="A17" t="s">
        <v>59</v>
      </c>
      <c r="E17" s="39" t="s">
        <v>2320</v>
      </c>
    </row>
    <row r="18" spans="1:16" ht="25.5">
      <c r="A18" t="s">
        <v>49</v>
      </c>
      <c s="34" t="s">
        <v>26</v>
      </c>
      <c s="34" t="s">
        <v>2087</v>
      </c>
      <c s="35" t="s">
        <v>2088</v>
      </c>
      <c s="6" t="s">
        <v>2325</v>
      </c>
      <c s="36" t="s">
        <v>793</v>
      </c>
      <c s="37">
        <v>21.75</v>
      </c>
      <c s="36">
        <v>0</v>
      </c>
      <c s="36">
        <f>ROUND(G18*H18,6)</f>
      </c>
      <c r="L18" s="38">
        <v>0</v>
      </c>
      <c s="32">
        <f>ROUND(ROUND(L18,2)*ROUND(G18,3),2)</f>
      </c>
      <c s="36" t="s">
        <v>55</v>
      </c>
      <c>
        <f>(M18*21)/100</f>
      </c>
      <c t="s">
        <v>27</v>
      </c>
    </row>
    <row r="19" spans="1:5" ht="12.75">
      <c r="A19" s="35" t="s">
        <v>56</v>
      </c>
      <c r="E19" s="39" t="s">
        <v>794</v>
      </c>
    </row>
    <row r="20" spans="1:5" ht="25.5">
      <c r="A20" s="35" t="s">
        <v>57</v>
      </c>
      <c r="E20" s="40" t="s">
        <v>2512</v>
      </c>
    </row>
    <row r="21" spans="1:5" ht="140.25">
      <c r="A21" t="s">
        <v>59</v>
      </c>
      <c r="E21" s="39" t="s">
        <v>2320</v>
      </c>
    </row>
    <row r="22" spans="1:16" ht="12.75">
      <c r="A22" t="s">
        <v>49</v>
      </c>
      <c s="34" t="s">
        <v>72</v>
      </c>
      <c s="34" t="s">
        <v>2327</v>
      </c>
      <c s="35" t="s">
        <v>5</v>
      </c>
      <c s="6" t="s">
        <v>53</v>
      </c>
      <c s="36" t="s">
        <v>75</v>
      </c>
      <c s="37">
        <v>30</v>
      </c>
      <c s="36">
        <v>0</v>
      </c>
      <c s="36">
        <f>ROUND(G22*H22,6)</f>
      </c>
      <c r="L22" s="38">
        <v>0</v>
      </c>
      <c s="32">
        <f>ROUND(ROUND(L22,2)*ROUND(G22,3),2)</f>
      </c>
      <c s="36" t="s">
        <v>2328</v>
      </c>
      <c>
        <f>(M22*21)/100</f>
      </c>
      <c t="s">
        <v>27</v>
      </c>
    </row>
    <row r="23" spans="1:5" ht="12.75">
      <c r="A23" s="35" t="s">
        <v>56</v>
      </c>
      <c r="E23" s="39" t="s">
        <v>5</v>
      </c>
    </row>
    <row r="24" spans="1:5" ht="25.5">
      <c r="A24" s="35" t="s">
        <v>57</v>
      </c>
      <c r="E24" s="40" t="s">
        <v>2513</v>
      </c>
    </row>
    <row r="25" spans="1:5" ht="12.75">
      <c r="A25" t="s">
        <v>59</v>
      </c>
      <c r="E25" s="39" t="s">
        <v>60</v>
      </c>
    </row>
    <row r="26" spans="1:13" ht="12.75">
      <c r="A26" t="s">
        <v>46</v>
      </c>
      <c r="C26" s="31" t="s">
        <v>27</v>
      </c>
      <c r="E26" s="33" t="s">
        <v>1379</v>
      </c>
      <c r="J26" s="32">
        <f>0</f>
      </c>
      <c s="32">
        <f>0</f>
      </c>
      <c s="32">
        <f>0+L27+L31</f>
      </c>
      <c s="32">
        <f>0+M27+M31</f>
      </c>
    </row>
    <row r="27" spans="1:16" ht="12.75">
      <c r="A27" t="s">
        <v>49</v>
      </c>
      <c s="34" t="s">
        <v>77</v>
      </c>
      <c s="34" t="s">
        <v>2514</v>
      </c>
      <c s="35" t="s">
        <v>5</v>
      </c>
      <c s="6" t="s">
        <v>2515</v>
      </c>
      <c s="36" t="s">
        <v>85</v>
      </c>
      <c s="37">
        <v>16.25</v>
      </c>
      <c s="36">
        <v>0</v>
      </c>
      <c s="36">
        <f>ROUND(G27*H27,6)</f>
      </c>
      <c r="L27" s="38">
        <v>0</v>
      </c>
      <c s="32">
        <f>ROUND(ROUND(L27,2)*ROUND(G27,3),2)</f>
      </c>
      <c s="36" t="s">
        <v>55</v>
      </c>
      <c>
        <f>(M27*21)/100</f>
      </c>
      <c t="s">
        <v>27</v>
      </c>
    </row>
    <row r="28" spans="1:5" ht="12.75">
      <c r="A28" s="35" t="s">
        <v>56</v>
      </c>
      <c r="E28" s="39" t="s">
        <v>5</v>
      </c>
    </row>
    <row r="29" spans="1:5" ht="25.5">
      <c r="A29" s="35" t="s">
        <v>57</v>
      </c>
      <c r="E29" s="40" t="s">
        <v>2516</v>
      </c>
    </row>
    <row r="30" spans="1:5" ht="102">
      <c r="A30" t="s">
        <v>59</v>
      </c>
      <c r="E30" s="39" t="s">
        <v>2517</v>
      </c>
    </row>
    <row r="31" spans="1:16" ht="12.75">
      <c r="A31" t="s">
        <v>49</v>
      </c>
      <c s="34" t="s">
        <v>82</v>
      </c>
      <c s="34" t="s">
        <v>2518</v>
      </c>
      <c s="35" t="s">
        <v>5</v>
      </c>
      <c s="6" t="s">
        <v>2519</v>
      </c>
      <c s="36" t="s">
        <v>75</v>
      </c>
      <c s="37">
        <v>10.5</v>
      </c>
      <c s="36">
        <v>0</v>
      </c>
      <c s="36">
        <f>ROUND(G31*H31,6)</f>
      </c>
      <c r="L31" s="38">
        <v>0</v>
      </c>
      <c s="32">
        <f>ROUND(ROUND(L31,2)*ROUND(G31,3),2)</f>
      </c>
      <c s="36" t="s">
        <v>55</v>
      </c>
      <c>
        <f>(M31*21)/100</f>
      </c>
      <c t="s">
        <v>27</v>
      </c>
    </row>
    <row r="32" spans="1:5" ht="12.75">
      <c r="A32" s="35" t="s">
        <v>56</v>
      </c>
      <c r="E32" s="39" t="s">
        <v>5</v>
      </c>
    </row>
    <row r="33" spans="1:5" ht="25.5">
      <c r="A33" s="35" t="s">
        <v>57</v>
      </c>
      <c r="E33" s="40" t="s">
        <v>2520</v>
      </c>
    </row>
    <row r="34" spans="1:5" ht="191.25">
      <c r="A34" t="s">
        <v>59</v>
      </c>
      <c r="E34" s="39" t="s">
        <v>2521</v>
      </c>
    </row>
    <row r="35" spans="1:13" ht="12.75">
      <c r="A35" t="s">
        <v>46</v>
      </c>
      <c r="C35" s="31" t="s">
        <v>26</v>
      </c>
      <c r="E35" s="33" t="s">
        <v>2140</v>
      </c>
      <c r="J35" s="32">
        <f>0</f>
      </c>
      <c s="32">
        <f>0</f>
      </c>
      <c s="32">
        <f>0+L36</f>
      </c>
      <c s="32">
        <f>0+M36</f>
      </c>
    </row>
    <row r="36" spans="1:16" ht="12.75">
      <c r="A36" t="s">
        <v>49</v>
      </c>
      <c s="34" t="s">
        <v>87</v>
      </c>
      <c s="34" t="s">
        <v>2522</v>
      </c>
      <c s="35" t="s">
        <v>5</v>
      </c>
      <c s="6" t="s">
        <v>2523</v>
      </c>
      <c s="36" t="s">
        <v>64</v>
      </c>
      <c s="37">
        <v>2.34</v>
      </c>
      <c s="36">
        <v>0</v>
      </c>
      <c s="36">
        <f>ROUND(G36*H36,6)</f>
      </c>
      <c r="L36" s="38">
        <v>0</v>
      </c>
      <c s="32">
        <f>ROUND(ROUND(L36,2)*ROUND(G36,3),2)</f>
      </c>
      <c s="36" t="s">
        <v>55</v>
      </c>
      <c>
        <f>(M36*21)/100</f>
      </c>
      <c t="s">
        <v>27</v>
      </c>
    </row>
    <row r="37" spans="1:5" ht="12.75">
      <c r="A37" s="35" t="s">
        <v>56</v>
      </c>
      <c r="E37" s="39" t="s">
        <v>5</v>
      </c>
    </row>
    <row r="38" spans="1:5" ht="38.25">
      <c r="A38" s="35" t="s">
        <v>57</v>
      </c>
      <c r="E38" s="40" t="s">
        <v>2524</v>
      </c>
    </row>
    <row r="39" spans="1:5" ht="229.5">
      <c r="A39" t="s">
        <v>59</v>
      </c>
      <c r="E39" s="39" t="s">
        <v>2525</v>
      </c>
    </row>
    <row r="40" spans="1:13" ht="12.75">
      <c r="A40" t="s">
        <v>46</v>
      </c>
      <c r="C40" s="31" t="s">
        <v>72</v>
      </c>
      <c r="E40" s="33" t="s">
        <v>2146</v>
      </c>
      <c r="J40" s="32">
        <f>0</f>
      </c>
      <c s="32">
        <f>0</f>
      </c>
      <c s="32">
        <f>0+L41+L45</f>
      </c>
      <c s="32">
        <f>0+M41+M45</f>
      </c>
    </row>
    <row r="41" spans="1:16" ht="12.75">
      <c r="A41" t="s">
        <v>49</v>
      </c>
      <c s="34" t="s">
        <v>108</v>
      </c>
      <c s="34" t="s">
        <v>2336</v>
      </c>
      <c s="35" t="s">
        <v>5</v>
      </c>
      <c s="6" t="s">
        <v>2337</v>
      </c>
      <c s="36" t="s">
        <v>64</v>
      </c>
      <c s="37">
        <v>90.045</v>
      </c>
      <c s="36">
        <v>0</v>
      </c>
      <c s="36">
        <f>ROUND(G41*H41,6)</f>
      </c>
      <c r="L41" s="38">
        <v>0</v>
      </c>
      <c s="32">
        <f>ROUND(ROUND(L41,2)*ROUND(G41,3),2)</f>
      </c>
      <c s="36" t="s">
        <v>55</v>
      </c>
      <c>
        <f>(M41*21)/100</f>
      </c>
      <c t="s">
        <v>27</v>
      </c>
    </row>
    <row r="42" spans="1:5" ht="12.75">
      <c r="A42" s="35" t="s">
        <v>56</v>
      </c>
      <c r="E42" s="39" t="s">
        <v>5</v>
      </c>
    </row>
    <row r="43" spans="1:5" ht="25.5">
      <c r="A43" s="35" t="s">
        <v>57</v>
      </c>
      <c r="E43" s="40" t="s">
        <v>2526</v>
      </c>
    </row>
    <row r="44" spans="1:5" ht="369.75">
      <c r="A44" t="s">
        <v>59</v>
      </c>
      <c r="E44" s="39" t="s">
        <v>2527</v>
      </c>
    </row>
    <row r="45" spans="1:16" ht="12.75">
      <c r="A45" t="s">
        <v>49</v>
      </c>
      <c s="34" t="s">
        <v>112</v>
      </c>
      <c s="34" t="s">
        <v>2147</v>
      </c>
      <c s="35" t="s">
        <v>5</v>
      </c>
      <c s="6" t="s">
        <v>2148</v>
      </c>
      <c s="36" t="s">
        <v>64</v>
      </c>
      <c s="37">
        <v>2.37</v>
      </c>
      <c s="36">
        <v>0</v>
      </c>
      <c s="36">
        <f>ROUND(G45*H45,6)</f>
      </c>
      <c r="L45" s="38">
        <v>0</v>
      </c>
      <c s="32">
        <f>ROUND(ROUND(L45,2)*ROUND(G45,3),2)</f>
      </c>
      <c s="36" t="s">
        <v>55</v>
      </c>
      <c>
        <f>(M45*21)/100</f>
      </c>
      <c t="s">
        <v>27</v>
      </c>
    </row>
    <row r="46" spans="1:5" ht="12.75">
      <c r="A46" s="35" t="s">
        <v>56</v>
      </c>
      <c r="E46" s="39" t="s">
        <v>5</v>
      </c>
    </row>
    <row r="47" spans="1:5" ht="25.5">
      <c r="A47" s="35" t="s">
        <v>57</v>
      </c>
      <c r="E47" s="40" t="s">
        <v>2528</v>
      </c>
    </row>
    <row r="48" spans="1:5" ht="38.25">
      <c r="A48" t="s">
        <v>59</v>
      </c>
      <c r="E48" s="39" t="s">
        <v>2529</v>
      </c>
    </row>
    <row r="49" spans="1:13" ht="12.75">
      <c r="A49" t="s">
        <v>46</v>
      </c>
      <c r="C49" s="31" t="s">
        <v>87</v>
      </c>
      <c r="E49" s="33" t="s">
        <v>2339</v>
      </c>
      <c r="J49" s="32">
        <f>0</f>
      </c>
      <c s="32">
        <f>0</f>
      </c>
      <c s="32">
        <f>0+L50</f>
      </c>
      <c s="32">
        <f>0+M50</f>
      </c>
    </row>
    <row r="50" spans="1:16" ht="25.5">
      <c r="A50" t="s">
        <v>49</v>
      </c>
      <c s="34" t="s">
        <v>116</v>
      </c>
      <c s="34" t="s">
        <v>2530</v>
      </c>
      <c s="35" t="s">
        <v>5</v>
      </c>
      <c s="6" t="s">
        <v>2531</v>
      </c>
      <c s="36" t="s">
        <v>85</v>
      </c>
      <c s="37">
        <v>7.85</v>
      </c>
      <c s="36">
        <v>0</v>
      </c>
      <c s="36">
        <f>ROUND(G50*H50,6)</f>
      </c>
      <c r="L50" s="38">
        <v>0</v>
      </c>
      <c s="32">
        <f>ROUND(ROUND(L50,2)*ROUND(G50,3),2)</f>
      </c>
      <c s="36" t="s">
        <v>55</v>
      </c>
      <c>
        <f>(M50*21)/100</f>
      </c>
      <c t="s">
        <v>27</v>
      </c>
    </row>
    <row r="51" spans="1:5" ht="12.75">
      <c r="A51" s="35" t="s">
        <v>56</v>
      </c>
      <c r="E51" s="39" t="s">
        <v>5</v>
      </c>
    </row>
    <row r="52" spans="1:5" ht="38.25">
      <c r="A52" s="35" t="s">
        <v>57</v>
      </c>
      <c r="E52" s="40" t="s">
        <v>2532</v>
      </c>
    </row>
    <row r="53" spans="1:5" ht="191.25">
      <c r="A53" t="s">
        <v>59</v>
      </c>
      <c r="E53" s="39" t="s">
        <v>2533</v>
      </c>
    </row>
    <row r="54" spans="1:13" ht="12.75">
      <c r="A54" t="s">
        <v>46</v>
      </c>
      <c r="C54" s="31" t="s">
        <v>112</v>
      </c>
      <c r="E54" s="33" t="s">
        <v>1999</v>
      </c>
      <c r="J54" s="32">
        <f>0</f>
      </c>
      <c s="32">
        <f>0</f>
      </c>
      <c s="32">
        <f>0+L55+L59+L63</f>
      </c>
      <c s="32">
        <f>0+M55+M59+M63</f>
      </c>
    </row>
    <row r="55" spans="1:16" ht="12.75">
      <c r="A55" t="s">
        <v>49</v>
      </c>
      <c s="34" t="s">
        <v>120</v>
      </c>
      <c s="34" t="s">
        <v>2502</v>
      </c>
      <c s="35" t="s">
        <v>5</v>
      </c>
      <c s="6" t="s">
        <v>2503</v>
      </c>
      <c s="36" t="s">
        <v>2143</v>
      </c>
      <c s="37">
        <v>7.85</v>
      </c>
      <c s="36">
        <v>0</v>
      </c>
      <c s="36">
        <f>ROUND(G55*H55,6)</f>
      </c>
      <c r="L55" s="38">
        <v>0</v>
      </c>
      <c s="32">
        <f>ROUND(ROUND(L55,2)*ROUND(G55,3),2)</f>
      </c>
      <c s="36" t="s">
        <v>55</v>
      </c>
      <c>
        <f>(M55*21)/100</f>
      </c>
      <c t="s">
        <v>27</v>
      </c>
    </row>
    <row r="56" spans="1:5" ht="12.75">
      <c r="A56" s="35" t="s">
        <v>56</v>
      </c>
      <c r="E56" s="39" t="s">
        <v>5</v>
      </c>
    </row>
    <row r="57" spans="1:5" ht="51">
      <c r="A57" s="35" t="s">
        <v>57</v>
      </c>
      <c r="E57" s="40" t="s">
        <v>2534</v>
      </c>
    </row>
    <row r="58" spans="1:5" ht="357">
      <c r="A58" t="s">
        <v>59</v>
      </c>
      <c r="E58" s="39" t="s">
        <v>2535</v>
      </c>
    </row>
    <row r="59" spans="1:16" ht="12.75">
      <c r="A59" t="s">
        <v>49</v>
      </c>
      <c s="34" t="s">
        <v>124</v>
      </c>
      <c s="34" t="s">
        <v>2349</v>
      </c>
      <c s="35" t="s">
        <v>5</v>
      </c>
      <c s="6" t="s">
        <v>2350</v>
      </c>
      <c s="36" t="s">
        <v>64</v>
      </c>
      <c s="37">
        <v>8.7</v>
      </c>
      <c s="36">
        <v>0</v>
      </c>
      <c s="36">
        <f>ROUND(G59*H59,6)</f>
      </c>
      <c r="L59" s="38">
        <v>0</v>
      </c>
      <c s="32">
        <f>ROUND(ROUND(L59,2)*ROUND(G59,3),2)</f>
      </c>
      <c s="36" t="s">
        <v>55</v>
      </c>
      <c>
        <f>(M59*21)/100</f>
      </c>
      <c t="s">
        <v>27</v>
      </c>
    </row>
    <row r="60" spans="1:5" ht="12.75">
      <c r="A60" s="35" t="s">
        <v>56</v>
      </c>
      <c r="E60" s="39" t="s">
        <v>5</v>
      </c>
    </row>
    <row r="61" spans="1:5" ht="25.5">
      <c r="A61" s="35" t="s">
        <v>57</v>
      </c>
      <c r="E61" s="40" t="s">
        <v>2536</v>
      </c>
    </row>
    <row r="62" spans="1:5" ht="114.75">
      <c r="A62" t="s">
        <v>59</v>
      </c>
      <c r="E62" s="39" t="s">
        <v>2352</v>
      </c>
    </row>
    <row r="63" spans="1:16" ht="12.75">
      <c r="A63" t="s">
        <v>49</v>
      </c>
      <c s="34" t="s">
        <v>128</v>
      </c>
      <c s="34" t="s">
        <v>2353</v>
      </c>
      <c s="35" t="s">
        <v>5</v>
      </c>
      <c s="6" t="s">
        <v>2354</v>
      </c>
      <c s="36" t="s">
        <v>64</v>
      </c>
      <c s="37">
        <v>94.806</v>
      </c>
      <c s="36">
        <v>0</v>
      </c>
      <c s="36">
        <f>ROUND(G63*H63,6)</f>
      </c>
      <c r="L63" s="38">
        <v>0</v>
      </c>
      <c s="32">
        <f>ROUND(ROUND(L63,2)*ROUND(G63,3),2)</f>
      </c>
      <c s="36" t="s">
        <v>55</v>
      </c>
      <c>
        <f>(M63*21)/100</f>
      </c>
      <c t="s">
        <v>27</v>
      </c>
    </row>
    <row r="64" spans="1:5" ht="12.75">
      <c r="A64" s="35" t="s">
        <v>56</v>
      </c>
      <c r="E64" s="39" t="s">
        <v>5</v>
      </c>
    </row>
    <row r="65" spans="1:5" ht="38.25">
      <c r="A65" s="35" t="s">
        <v>57</v>
      </c>
      <c r="E65" s="40" t="s">
        <v>2537</v>
      </c>
    </row>
    <row r="66" spans="1:5" ht="114.75">
      <c r="A66" t="s">
        <v>59</v>
      </c>
      <c r="E66" s="39" t="s">
        <v>2352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2311</v>
      </c>
      <c s="41">
        <f>Rekapitulace!C35</f>
      </c>
      <c s="20" t="s">
        <v>0</v>
      </c>
      <c t="s">
        <v>23</v>
      </c>
      <c t="s">
        <v>27</v>
      </c>
    </row>
    <row r="4" spans="1:16" ht="32" customHeight="1">
      <c r="A4" s="24" t="s">
        <v>20</v>
      </c>
      <c s="25" t="s">
        <v>28</v>
      </c>
      <c s="27" t="s">
        <v>2311</v>
      </c>
      <c r="E4" s="26" t="s">
        <v>2312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COUNTIFS(L8:L246,"=0",A8:A246,"P")+COUNTIFS(L8:L246,"",A8:A246,"P")+SUM(Q8:Q246)</f>
      </c>
    </row>
    <row r="8" spans="1:13" ht="12.75">
      <c r="A8" t="s">
        <v>44</v>
      </c>
      <c r="C8" s="28" t="s">
        <v>2540</v>
      </c>
      <c r="E8" s="30" t="s">
        <v>2539</v>
      </c>
      <c r="J8" s="29">
        <f>0+J9+J30+J71+J92+J121+J154+J159+J176+J189</f>
      </c>
      <c s="29">
        <f>0+K9+K30+K71+K92+K121+K154+K159+K176+K189</f>
      </c>
      <c s="29">
        <f>0+L9+L30+L71+L92+L121+L154+L159+L176+L189</f>
      </c>
      <c s="29">
        <f>0+M9+M30+M71+M92+M121+M154+M159+M176+M189</f>
      </c>
    </row>
    <row r="9" spans="1:13" ht="12.75">
      <c r="A9" t="s">
        <v>46</v>
      </c>
      <c r="C9" s="31" t="s">
        <v>47</v>
      </c>
      <c r="E9" s="33" t="s">
        <v>48</v>
      </c>
      <c r="J9" s="32">
        <f>0</f>
      </c>
      <c s="32">
        <f>0</f>
      </c>
      <c s="32">
        <f>0+L10+L14+L18+L22+L26</f>
      </c>
      <c s="32">
        <f>0+M10+M14+M18+M22+M26</f>
      </c>
    </row>
    <row r="10" spans="1:16" ht="12.75">
      <c r="A10" t="s">
        <v>49</v>
      </c>
      <c s="34" t="s">
        <v>4</v>
      </c>
      <c s="34" t="s">
        <v>51</v>
      </c>
      <c s="35" t="s">
        <v>5</v>
      </c>
      <c s="6" t="s">
        <v>53</v>
      </c>
      <c s="36" t="s">
        <v>54</v>
      </c>
      <c s="37">
        <v>1</v>
      </c>
      <c s="36">
        <v>0</v>
      </c>
      <c s="36">
        <f>ROUND(G10*H10,6)</f>
      </c>
      <c r="L10" s="38">
        <v>0</v>
      </c>
      <c s="32">
        <f>ROUND(ROUND(L10,2)*ROUND(G10,3),2)</f>
      </c>
      <c s="36" t="s">
        <v>55</v>
      </c>
      <c>
        <f>(M10*21)/100</f>
      </c>
      <c t="s">
        <v>27</v>
      </c>
    </row>
    <row r="11" spans="1:5" ht="12.75">
      <c r="A11" s="35" t="s">
        <v>56</v>
      </c>
      <c r="E11" s="39" t="s">
        <v>2541</v>
      </c>
    </row>
    <row r="12" spans="1:5" ht="12.75">
      <c r="A12" s="35" t="s">
        <v>57</v>
      </c>
      <c r="E12" s="40" t="s">
        <v>5</v>
      </c>
    </row>
    <row r="13" spans="1:5" ht="12.75">
      <c r="A13" t="s">
        <v>59</v>
      </c>
      <c r="E13" s="39" t="s">
        <v>60</v>
      </c>
    </row>
    <row r="14" spans="1:16" ht="25.5">
      <c r="A14" t="s">
        <v>49</v>
      </c>
      <c s="34" t="s">
        <v>26</v>
      </c>
      <c s="34" t="s">
        <v>805</v>
      </c>
      <c s="35" t="s">
        <v>806</v>
      </c>
      <c s="6" t="s">
        <v>2542</v>
      </c>
      <c s="36" t="s">
        <v>793</v>
      </c>
      <c s="37">
        <v>1593.62</v>
      </c>
      <c s="36">
        <v>0</v>
      </c>
      <c s="36">
        <f>ROUND(G14*H14,6)</f>
      </c>
      <c r="L14" s="38">
        <v>0</v>
      </c>
      <c s="32">
        <f>ROUND(ROUND(L14,2)*ROUND(G14,3),2)</f>
      </c>
      <c s="36" t="s">
        <v>55</v>
      </c>
      <c>
        <f>(M14*21)/100</f>
      </c>
      <c t="s">
        <v>27</v>
      </c>
    </row>
    <row r="15" spans="1:5" ht="25.5">
      <c r="A15" s="35" t="s">
        <v>56</v>
      </c>
      <c r="E15" s="39" t="s">
        <v>2543</v>
      </c>
    </row>
    <row r="16" spans="1:5" ht="38.25">
      <c r="A16" s="35" t="s">
        <v>57</v>
      </c>
      <c r="E16" s="40" t="s">
        <v>2544</v>
      </c>
    </row>
    <row r="17" spans="1:5" ht="140.25">
      <c r="A17" t="s">
        <v>59</v>
      </c>
      <c r="E17" s="39" t="s">
        <v>2320</v>
      </c>
    </row>
    <row r="18" spans="1:16" ht="25.5">
      <c r="A18" t="s">
        <v>49</v>
      </c>
      <c s="34" t="s">
        <v>72</v>
      </c>
      <c s="34" t="s">
        <v>796</v>
      </c>
      <c s="35" t="s">
        <v>797</v>
      </c>
      <c s="6" t="s">
        <v>2318</v>
      </c>
      <c s="36" t="s">
        <v>793</v>
      </c>
      <c s="37">
        <v>943.61</v>
      </c>
      <c s="36">
        <v>0</v>
      </c>
      <c s="36">
        <f>ROUND(G18*H18,6)</f>
      </c>
      <c r="L18" s="38">
        <v>0</v>
      </c>
      <c s="32">
        <f>ROUND(ROUND(L18,2)*ROUND(G18,3),2)</f>
      </c>
      <c s="36" t="s">
        <v>55</v>
      </c>
      <c>
        <f>(M18*21)/100</f>
      </c>
      <c t="s">
        <v>27</v>
      </c>
    </row>
    <row r="19" spans="1:5" ht="12.75">
      <c r="A19" s="35" t="s">
        <v>56</v>
      </c>
      <c r="E19" s="39" t="s">
        <v>794</v>
      </c>
    </row>
    <row r="20" spans="1:5" ht="102">
      <c r="A20" s="35" t="s">
        <v>57</v>
      </c>
      <c r="E20" s="40" t="s">
        <v>2545</v>
      </c>
    </row>
    <row r="21" spans="1:5" ht="140.25">
      <c r="A21" t="s">
        <v>59</v>
      </c>
      <c r="E21" s="39" t="s">
        <v>2320</v>
      </c>
    </row>
    <row r="22" spans="1:16" ht="25.5">
      <c r="A22" t="s">
        <v>49</v>
      </c>
      <c s="34" t="s">
        <v>77</v>
      </c>
      <c s="34" t="s">
        <v>801</v>
      </c>
      <c s="35" t="s">
        <v>802</v>
      </c>
      <c s="6" t="s">
        <v>2546</v>
      </c>
      <c s="36" t="s">
        <v>793</v>
      </c>
      <c s="37">
        <v>682.98</v>
      </c>
      <c s="36">
        <v>0</v>
      </c>
      <c s="36">
        <f>ROUND(G22*H22,6)</f>
      </c>
      <c r="L22" s="38">
        <v>0</v>
      </c>
      <c s="32">
        <f>ROUND(ROUND(L22,2)*ROUND(G22,3),2)</f>
      </c>
      <c s="36" t="s">
        <v>55</v>
      </c>
      <c>
        <f>(M22*21)/100</f>
      </c>
      <c t="s">
        <v>27</v>
      </c>
    </row>
    <row r="23" spans="1:5" ht="25.5">
      <c r="A23" s="35" t="s">
        <v>56</v>
      </c>
      <c r="E23" s="39" t="s">
        <v>2547</v>
      </c>
    </row>
    <row r="24" spans="1:5" ht="38.25">
      <c r="A24" s="35" t="s">
        <v>57</v>
      </c>
      <c r="E24" s="40" t="s">
        <v>2548</v>
      </c>
    </row>
    <row r="25" spans="1:5" ht="140.25">
      <c r="A25" t="s">
        <v>59</v>
      </c>
      <c r="E25" s="39" t="s">
        <v>2320</v>
      </c>
    </row>
    <row r="26" spans="1:16" ht="25.5">
      <c r="A26" t="s">
        <v>49</v>
      </c>
      <c s="34" t="s">
        <v>82</v>
      </c>
      <c s="34" t="s">
        <v>2549</v>
      </c>
      <c s="35" t="s">
        <v>2550</v>
      </c>
      <c s="6" t="s">
        <v>2551</v>
      </c>
      <c s="36" t="s">
        <v>793</v>
      </c>
      <c s="37">
        <v>3.36</v>
      </c>
      <c s="36">
        <v>0</v>
      </c>
      <c s="36">
        <f>ROUND(G26*H26,6)</f>
      </c>
      <c r="L26" s="38">
        <v>0</v>
      </c>
      <c s="32">
        <f>ROUND(ROUND(L26,2)*ROUND(G26,3),2)</f>
      </c>
      <c s="36" t="s">
        <v>55</v>
      </c>
      <c>
        <f>(M26*21)/100</f>
      </c>
      <c t="s">
        <v>27</v>
      </c>
    </row>
    <row r="27" spans="1:5" ht="12.75">
      <c r="A27" s="35" t="s">
        <v>56</v>
      </c>
      <c r="E27" s="39" t="s">
        <v>794</v>
      </c>
    </row>
    <row r="28" spans="1:5" ht="38.25">
      <c r="A28" s="35" t="s">
        <v>57</v>
      </c>
      <c r="E28" s="40" t="s">
        <v>2552</v>
      </c>
    </row>
    <row r="29" spans="1:5" ht="140.25">
      <c r="A29" t="s">
        <v>59</v>
      </c>
      <c r="E29" s="39" t="s">
        <v>2320</v>
      </c>
    </row>
    <row r="30" spans="1:13" ht="12.75">
      <c r="A30" t="s">
        <v>46</v>
      </c>
      <c r="C30" s="31" t="s">
        <v>4</v>
      </c>
      <c r="E30" s="33" t="s">
        <v>837</v>
      </c>
      <c r="J30" s="32">
        <f>0</f>
      </c>
      <c s="32">
        <f>0</f>
      </c>
      <c s="32">
        <f>0+L31+L35+L39+L43+L47+L51+L55+L59+L63+L67</f>
      </c>
      <c s="32">
        <f>0+M31+M35+M39+M43+M47+M51+M55+M59+M63+M67</f>
      </c>
    </row>
    <row r="31" spans="1:16" ht="12.75">
      <c r="A31" t="s">
        <v>49</v>
      </c>
      <c s="34" t="s">
        <v>87</v>
      </c>
      <c s="34" t="s">
        <v>2553</v>
      </c>
      <c s="35" t="s">
        <v>5</v>
      </c>
      <c s="6" t="s">
        <v>2554</v>
      </c>
      <c s="36" t="s">
        <v>64</v>
      </c>
      <c s="37">
        <v>26.775</v>
      </c>
      <c s="36">
        <v>0</v>
      </c>
      <c s="36">
        <f>ROUND(G31*H31,6)</f>
      </c>
      <c r="L31" s="38">
        <v>0</v>
      </c>
      <c s="32">
        <f>ROUND(ROUND(L31,2)*ROUND(G31,3),2)</f>
      </c>
      <c s="36" t="s">
        <v>55</v>
      </c>
      <c>
        <f>(M31*21)/100</f>
      </c>
      <c t="s">
        <v>27</v>
      </c>
    </row>
    <row r="32" spans="1:5" ht="12.75">
      <c r="A32" s="35" t="s">
        <v>56</v>
      </c>
      <c r="E32" s="39" t="s">
        <v>2555</v>
      </c>
    </row>
    <row r="33" spans="1:5" ht="25.5">
      <c r="A33" s="35" t="s">
        <v>57</v>
      </c>
      <c r="E33" s="40" t="s">
        <v>2556</v>
      </c>
    </row>
    <row r="34" spans="1:5" ht="63.75">
      <c r="A34" t="s">
        <v>59</v>
      </c>
      <c r="E34" s="39" t="s">
        <v>2557</v>
      </c>
    </row>
    <row r="35" spans="1:16" ht="12.75">
      <c r="A35" t="s">
        <v>49</v>
      </c>
      <c s="34" t="s">
        <v>108</v>
      </c>
      <c s="34" t="s">
        <v>2276</v>
      </c>
      <c s="35" t="s">
        <v>5</v>
      </c>
      <c s="6" t="s">
        <v>2277</v>
      </c>
      <c s="36" t="s">
        <v>75</v>
      </c>
      <c s="37">
        <v>85</v>
      </c>
      <c s="36">
        <v>0</v>
      </c>
      <c s="36">
        <f>ROUND(G35*H35,6)</f>
      </c>
      <c r="L35" s="38">
        <v>0</v>
      </c>
      <c s="32">
        <f>ROUND(ROUND(L35,2)*ROUND(G35,3),2)</f>
      </c>
      <c s="36" t="s">
        <v>55</v>
      </c>
      <c>
        <f>(M35*21)/100</f>
      </c>
      <c t="s">
        <v>27</v>
      </c>
    </row>
    <row r="36" spans="1:5" ht="12.75">
      <c r="A36" s="35" t="s">
        <v>56</v>
      </c>
      <c r="E36" s="39" t="s">
        <v>2558</v>
      </c>
    </row>
    <row r="37" spans="1:5" ht="25.5">
      <c r="A37" s="35" t="s">
        <v>57</v>
      </c>
      <c r="E37" s="40" t="s">
        <v>2559</v>
      </c>
    </row>
    <row r="38" spans="1:5" ht="63.75">
      <c r="A38" t="s">
        <v>59</v>
      </c>
      <c r="E38" s="39" t="s">
        <v>2557</v>
      </c>
    </row>
    <row r="39" spans="1:16" ht="12.75">
      <c r="A39" t="s">
        <v>49</v>
      </c>
      <c s="34" t="s">
        <v>112</v>
      </c>
      <c s="34" t="s">
        <v>2100</v>
      </c>
      <c s="35" t="s">
        <v>5</v>
      </c>
      <c s="6" t="s">
        <v>2101</v>
      </c>
      <c s="36" t="s">
        <v>64</v>
      </c>
      <c s="37">
        <v>29.52</v>
      </c>
      <c s="36">
        <v>0</v>
      </c>
      <c s="36">
        <f>ROUND(G39*H39,6)</f>
      </c>
      <c r="L39" s="38">
        <v>0</v>
      </c>
      <c s="32">
        <f>ROUND(ROUND(L39,2)*ROUND(G39,3),2)</f>
      </c>
      <c s="36" t="s">
        <v>55</v>
      </c>
      <c>
        <f>(M39*21)/100</f>
      </c>
      <c t="s">
        <v>27</v>
      </c>
    </row>
    <row r="40" spans="1:5" ht="12.75">
      <c r="A40" s="35" t="s">
        <v>56</v>
      </c>
      <c r="E40" s="39" t="s">
        <v>2560</v>
      </c>
    </row>
    <row r="41" spans="1:5" ht="63.75">
      <c r="A41" s="35" t="s">
        <v>57</v>
      </c>
      <c r="E41" s="40" t="s">
        <v>2561</v>
      </c>
    </row>
    <row r="42" spans="1:5" ht="25.5">
      <c r="A42" t="s">
        <v>59</v>
      </c>
      <c r="E42" s="39" t="s">
        <v>2562</v>
      </c>
    </row>
    <row r="43" spans="1:16" ht="12.75">
      <c r="A43" t="s">
        <v>49</v>
      </c>
      <c s="34" t="s">
        <v>116</v>
      </c>
      <c s="34" t="s">
        <v>2563</v>
      </c>
      <c s="35" t="s">
        <v>5</v>
      </c>
      <c s="6" t="s">
        <v>2564</v>
      </c>
      <c s="36" t="s">
        <v>64</v>
      </c>
      <c s="37">
        <v>29.52</v>
      </c>
      <c s="36">
        <v>0</v>
      </c>
      <c s="36">
        <f>ROUND(G43*H43,6)</f>
      </c>
      <c r="L43" s="38">
        <v>0</v>
      </c>
      <c s="32">
        <f>ROUND(ROUND(L43,2)*ROUND(G43,3),2)</f>
      </c>
      <c s="36" t="s">
        <v>55</v>
      </c>
      <c>
        <f>(M43*21)/100</f>
      </c>
      <c t="s">
        <v>27</v>
      </c>
    </row>
    <row r="44" spans="1:5" ht="12.75">
      <c r="A44" s="35" t="s">
        <v>56</v>
      </c>
      <c r="E44" s="39" t="s">
        <v>5</v>
      </c>
    </row>
    <row r="45" spans="1:5" ht="12.75">
      <c r="A45" s="35" t="s">
        <v>57</v>
      </c>
      <c r="E45" s="40" t="s">
        <v>5</v>
      </c>
    </row>
    <row r="46" spans="1:5" ht="12.75">
      <c r="A46" t="s">
        <v>59</v>
      </c>
      <c r="E46" s="39" t="s">
        <v>2565</v>
      </c>
    </row>
    <row r="47" spans="1:16" ht="12.75">
      <c r="A47" t="s">
        <v>49</v>
      </c>
      <c s="34" t="s">
        <v>120</v>
      </c>
      <c s="34" t="s">
        <v>2376</v>
      </c>
      <c s="35" t="s">
        <v>5</v>
      </c>
      <c s="6" t="s">
        <v>2377</v>
      </c>
      <c s="36" t="s">
        <v>64</v>
      </c>
      <c s="37">
        <v>1138.3</v>
      </c>
      <c s="36">
        <v>0</v>
      </c>
      <c s="36">
        <f>ROUND(G47*H47,6)</f>
      </c>
      <c r="L47" s="38">
        <v>0</v>
      </c>
      <c s="32">
        <f>ROUND(ROUND(L47,2)*ROUND(G47,3),2)</f>
      </c>
      <c s="36" t="s">
        <v>55</v>
      </c>
      <c>
        <f>(M47*21)/100</f>
      </c>
      <c t="s">
        <v>27</v>
      </c>
    </row>
    <row r="48" spans="1:5" ht="12.75">
      <c r="A48" s="35" t="s">
        <v>56</v>
      </c>
      <c r="E48" s="39" t="s">
        <v>2566</v>
      </c>
    </row>
    <row r="49" spans="1:5" ht="51">
      <c r="A49" s="35" t="s">
        <v>57</v>
      </c>
      <c r="E49" s="40" t="s">
        <v>2567</v>
      </c>
    </row>
    <row r="50" spans="1:5" ht="357">
      <c r="A50" t="s">
        <v>59</v>
      </c>
      <c r="E50" s="39" t="s">
        <v>2568</v>
      </c>
    </row>
    <row r="51" spans="1:16" ht="12.75">
      <c r="A51" t="s">
        <v>49</v>
      </c>
      <c s="34" t="s">
        <v>124</v>
      </c>
      <c s="34" t="s">
        <v>2379</v>
      </c>
      <c s="35" t="s">
        <v>5</v>
      </c>
      <c s="6" t="s">
        <v>2380</v>
      </c>
      <c s="36" t="s">
        <v>64</v>
      </c>
      <c s="37">
        <v>1138.3</v>
      </c>
      <c s="36">
        <v>0</v>
      </c>
      <c s="36">
        <f>ROUND(G51*H51,6)</f>
      </c>
      <c r="L51" s="38">
        <v>0</v>
      </c>
      <c s="32">
        <f>ROUND(ROUND(L51,2)*ROUND(G51,3),2)</f>
      </c>
      <c s="36" t="s">
        <v>55</v>
      </c>
      <c>
        <f>(M51*21)/100</f>
      </c>
      <c t="s">
        <v>27</v>
      </c>
    </row>
    <row r="52" spans="1:5" ht="12.75">
      <c r="A52" s="35" t="s">
        <v>56</v>
      </c>
      <c r="E52" s="39" t="s">
        <v>2569</v>
      </c>
    </row>
    <row r="53" spans="1:5" ht="25.5">
      <c r="A53" s="35" t="s">
        <v>57</v>
      </c>
      <c r="E53" s="40" t="s">
        <v>2570</v>
      </c>
    </row>
    <row r="54" spans="1:5" ht="191.25">
      <c r="A54" t="s">
        <v>59</v>
      </c>
      <c r="E54" s="39" t="s">
        <v>2571</v>
      </c>
    </row>
    <row r="55" spans="1:16" ht="12.75">
      <c r="A55" t="s">
        <v>49</v>
      </c>
      <c s="34" t="s">
        <v>128</v>
      </c>
      <c s="34" t="s">
        <v>2381</v>
      </c>
      <c s="35" t="s">
        <v>5</v>
      </c>
      <c s="6" t="s">
        <v>2382</v>
      </c>
      <c s="36" t="s">
        <v>64</v>
      </c>
      <c s="37">
        <v>1006.683</v>
      </c>
      <c s="36">
        <v>0</v>
      </c>
      <c s="36">
        <f>ROUND(G55*H55,6)</f>
      </c>
      <c r="L55" s="38">
        <v>0</v>
      </c>
      <c s="32">
        <f>ROUND(ROUND(L55,2)*ROUND(G55,3),2)</f>
      </c>
      <c s="36" t="s">
        <v>55</v>
      </c>
      <c>
        <f>(M55*21)/100</f>
      </c>
      <c t="s">
        <v>27</v>
      </c>
    </row>
    <row r="56" spans="1:5" ht="12.75">
      <c r="A56" s="35" t="s">
        <v>56</v>
      </c>
      <c r="E56" s="39" t="s">
        <v>2572</v>
      </c>
    </row>
    <row r="57" spans="1:5" ht="76.5">
      <c r="A57" s="35" t="s">
        <v>57</v>
      </c>
      <c r="E57" s="40" t="s">
        <v>2573</v>
      </c>
    </row>
    <row r="58" spans="1:5" ht="293.25">
      <c r="A58" t="s">
        <v>59</v>
      </c>
      <c r="E58" s="39" t="s">
        <v>2574</v>
      </c>
    </row>
    <row r="59" spans="1:16" ht="12.75">
      <c r="A59" t="s">
        <v>49</v>
      </c>
      <c s="34" t="s">
        <v>131</v>
      </c>
      <c s="34" t="s">
        <v>2575</v>
      </c>
      <c s="35" t="s">
        <v>5</v>
      </c>
      <c s="6" t="s">
        <v>2576</v>
      </c>
      <c s="36" t="s">
        <v>64</v>
      </c>
      <c s="37">
        <v>4.95</v>
      </c>
      <c s="36">
        <v>0</v>
      </c>
      <c s="36">
        <f>ROUND(G59*H59,6)</f>
      </c>
      <c r="L59" s="38">
        <v>0</v>
      </c>
      <c s="32">
        <f>ROUND(ROUND(L59,2)*ROUND(G59,3),2)</f>
      </c>
      <c s="36" t="s">
        <v>55</v>
      </c>
      <c>
        <f>(M59*21)/100</f>
      </c>
      <c t="s">
        <v>27</v>
      </c>
    </row>
    <row r="60" spans="1:5" ht="12.75">
      <c r="A60" s="35" t="s">
        <v>56</v>
      </c>
      <c r="E60" s="39" t="s">
        <v>2577</v>
      </c>
    </row>
    <row r="61" spans="1:5" ht="51">
      <c r="A61" s="35" t="s">
        <v>57</v>
      </c>
      <c r="E61" s="40" t="s">
        <v>2578</v>
      </c>
    </row>
    <row r="62" spans="1:5" ht="306">
      <c r="A62" t="s">
        <v>59</v>
      </c>
      <c r="E62" s="39" t="s">
        <v>2579</v>
      </c>
    </row>
    <row r="63" spans="1:16" ht="12.75">
      <c r="A63" t="s">
        <v>49</v>
      </c>
      <c s="34" t="s">
        <v>135</v>
      </c>
      <c s="34" t="s">
        <v>2115</v>
      </c>
      <c s="35" t="s">
        <v>5</v>
      </c>
      <c s="6" t="s">
        <v>2116</v>
      </c>
      <c s="36" t="s">
        <v>85</v>
      </c>
      <c s="37">
        <v>196.8</v>
      </c>
      <c s="36">
        <v>0</v>
      </c>
      <c s="36">
        <f>ROUND(G63*H63,6)</f>
      </c>
      <c r="L63" s="38">
        <v>0</v>
      </c>
      <c s="32">
        <f>ROUND(ROUND(L63,2)*ROUND(G63,3),2)</f>
      </c>
      <c s="36" t="s">
        <v>55</v>
      </c>
      <c>
        <f>(M63*21)/100</f>
      </c>
      <c t="s">
        <v>27</v>
      </c>
    </row>
    <row r="64" spans="1:5" ht="12.75">
      <c r="A64" s="35" t="s">
        <v>56</v>
      </c>
      <c r="E64" s="39" t="s">
        <v>2580</v>
      </c>
    </row>
    <row r="65" spans="1:5" ht="63.75">
      <c r="A65" s="35" t="s">
        <v>57</v>
      </c>
      <c r="E65" s="40" t="s">
        <v>2581</v>
      </c>
    </row>
    <row r="66" spans="1:5" ht="38.25">
      <c r="A66" t="s">
        <v>59</v>
      </c>
      <c r="E66" s="39" t="s">
        <v>2582</v>
      </c>
    </row>
    <row r="67" spans="1:16" ht="12.75">
      <c r="A67" t="s">
        <v>49</v>
      </c>
      <c s="34" t="s">
        <v>139</v>
      </c>
      <c s="34" t="s">
        <v>2583</v>
      </c>
      <c s="35" t="s">
        <v>5</v>
      </c>
      <c s="6" t="s">
        <v>2584</v>
      </c>
      <c s="36" t="s">
        <v>85</v>
      </c>
      <c s="37">
        <v>196.8</v>
      </c>
      <c s="36">
        <v>0</v>
      </c>
      <c s="36">
        <f>ROUND(G67*H67,6)</f>
      </c>
      <c r="L67" s="38">
        <v>0</v>
      </c>
      <c s="32">
        <f>ROUND(ROUND(L67,2)*ROUND(G67,3),2)</f>
      </c>
      <c s="36" t="s">
        <v>55</v>
      </c>
      <c>
        <f>(M67*21)/100</f>
      </c>
      <c t="s">
        <v>27</v>
      </c>
    </row>
    <row r="68" spans="1:5" ht="12.75">
      <c r="A68" s="35" t="s">
        <v>56</v>
      </c>
      <c r="E68" s="39" t="s">
        <v>2585</v>
      </c>
    </row>
    <row r="69" spans="1:5" ht="12.75">
      <c r="A69" s="35" t="s">
        <v>57</v>
      </c>
      <c r="E69" s="40" t="s">
        <v>5</v>
      </c>
    </row>
    <row r="70" spans="1:5" ht="38.25">
      <c r="A70" t="s">
        <v>59</v>
      </c>
      <c r="E70" s="39" t="s">
        <v>2586</v>
      </c>
    </row>
    <row r="71" spans="1:13" ht="12.75">
      <c r="A71" t="s">
        <v>46</v>
      </c>
      <c r="C71" s="31" t="s">
        <v>27</v>
      </c>
      <c r="E71" s="33" t="s">
        <v>1379</v>
      </c>
      <c r="J71" s="32">
        <f>0</f>
      </c>
      <c s="32">
        <f>0</f>
      </c>
      <c s="32">
        <f>0+L72+L76+L80+L84+L88</f>
      </c>
      <c s="32">
        <f>0+M72+M76+M80+M84+M88</f>
      </c>
    </row>
    <row r="72" spans="1:16" ht="12.75">
      <c r="A72" t="s">
        <v>49</v>
      </c>
      <c s="34" t="s">
        <v>143</v>
      </c>
      <c s="34" t="s">
        <v>2514</v>
      </c>
      <c s="35" t="s">
        <v>5</v>
      </c>
      <c s="6" t="s">
        <v>2587</v>
      </c>
      <c s="36" t="s">
        <v>85</v>
      </c>
      <c s="37">
        <v>403.7</v>
      </c>
      <c s="36">
        <v>0</v>
      </c>
      <c s="36">
        <f>ROUND(G72*H72,6)</f>
      </c>
      <c r="L72" s="38">
        <v>0</v>
      </c>
      <c s="32">
        <f>ROUND(ROUND(L72,2)*ROUND(G72,3),2)</f>
      </c>
      <c s="36" t="s">
        <v>55</v>
      </c>
      <c>
        <f>(M72*21)/100</f>
      </c>
      <c t="s">
        <v>27</v>
      </c>
    </row>
    <row r="73" spans="1:5" ht="12.75">
      <c r="A73" s="35" t="s">
        <v>56</v>
      </c>
      <c r="E73" s="39" t="s">
        <v>5</v>
      </c>
    </row>
    <row r="74" spans="1:5" ht="165.75">
      <c r="A74" s="35" t="s">
        <v>57</v>
      </c>
      <c r="E74" s="40" t="s">
        <v>2588</v>
      </c>
    </row>
    <row r="75" spans="1:5" ht="102">
      <c r="A75" t="s">
        <v>59</v>
      </c>
      <c r="E75" s="39" t="s">
        <v>2589</v>
      </c>
    </row>
    <row r="76" spans="1:16" ht="12.75">
      <c r="A76" t="s">
        <v>49</v>
      </c>
      <c s="34" t="s">
        <v>147</v>
      </c>
      <c s="34" t="s">
        <v>2590</v>
      </c>
      <c s="35" t="s">
        <v>5</v>
      </c>
      <c s="6" t="s">
        <v>2591</v>
      </c>
      <c s="36" t="s">
        <v>75</v>
      </c>
      <c s="37">
        <v>908.5</v>
      </c>
      <c s="36">
        <v>0</v>
      </c>
      <c s="36">
        <f>ROUND(G76*H76,6)</f>
      </c>
      <c r="L76" s="38">
        <v>0</v>
      </c>
      <c s="32">
        <f>ROUND(ROUND(L76,2)*ROUND(G76,3),2)</f>
      </c>
      <c s="36" t="s">
        <v>55</v>
      </c>
      <c>
        <f>(M76*21)/100</f>
      </c>
      <c t="s">
        <v>27</v>
      </c>
    </row>
    <row r="77" spans="1:5" ht="25.5">
      <c r="A77" s="35" t="s">
        <v>56</v>
      </c>
      <c r="E77" s="39" t="s">
        <v>2592</v>
      </c>
    </row>
    <row r="78" spans="1:5" ht="63.75">
      <c r="A78" s="35" t="s">
        <v>57</v>
      </c>
      <c r="E78" s="40" t="s">
        <v>2593</v>
      </c>
    </row>
    <row r="79" spans="1:5" ht="51">
      <c r="A79" t="s">
        <v>59</v>
      </c>
      <c r="E79" s="39" t="s">
        <v>2594</v>
      </c>
    </row>
    <row r="80" spans="1:16" ht="25.5">
      <c r="A80" t="s">
        <v>49</v>
      </c>
      <c s="34" t="s">
        <v>151</v>
      </c>
      <c s="34" t="s">
        <v>2595</v>
      </c>
      <c s="35" t="s">
        <v>5</v>
      </c>
      <c s="6" t="s">
        <v>2596</v>
      </c>
      <c s="36" t="s">
        <v>75</v>
      </c>
      <c s="37">
        <v>766.3</v>
      </c>
      <c s="36">
        <v>0</v>
      </c>
      <c s="36">
        <f>ROUND(G80*H80,6)</f>
      </c>
      <c r="L80" s="38">
        <v>0</v>
      </c>
      <c s="32">
        <f>ROUND(ROUND(L80,2)*ROUND(G80,3),2)</f>
      </c>
      <c s="36" t="s">
        <v>55</v>
      </c>
      <c>
        <f>(M80*21)/100</f>
      </c>
      <c t="s">
        <v>27</v>
      </c>
    </row>
    <row r="81" spans="1:5" ht="12.75">
      <c r="A81" s="35" t="s">
        <v>56</v>
      </c>
      <c r="E81" s="39" t="s">
        <v>2597</v>
      </c>
    </row>
    <row r="82" spans="1:5" ht="89.25">
      <c r="A82" s="35" t="s">
        <v>57</v>
      </c>
      <c r="E82" s="40" t="s">
        <v>2598</v>
      </c>
    </row>
    <row r="83" spans="1:5" ht="63.75">
      <c r="A83" t="s">
        <v>59</v>
      </c>
      <c r="E83" s="39" t="s">
        <v>2599</v>
      </c>
    </row>
    <row r="84" spans="1:16" ht="25.5">
      <c r="A84" t="s">
        <v>49</v>
      </c>
      <c s="34" t="s">
        <v>155</v>
      </c>
      <c s="34" t="s">
        <v>2600</v>
      </c>
      <c s="35" t="s">
        <v>5</v>
      </c>
      <c s="6" t="s">
        <v>2601</v>
      </c>
      <c s="36" t="s">
        <v>75</v>
      </c>
      <c s="37">
        <v>142.2</v>
      </c>
      <c s="36">
        <v>0</v>
      </c>
      <c s="36">
        <f>ROUND(G84*H84,6)</f>
      </c>
      <c r="L84" s="38">
        <v>0</v>
      </c>
      <c s="32">
        <f>ROUND(ROUND(L84,2)*ROUND(G84,3),2)</f>
      </c>
      <c s="36" t="s">
        <v>55</v>
      </c>
      <c>
        <f>(M84*21)/100</f>
      </c>
      <c t="s">
        <v>27</v>
      </c>
    </row>
    <row r="85" spans="1:5" ht="12.75">
      <c r="A85" s="35" t="s">
        <v>56</v>
      </c>
      <c r="E85" s="39" t="s">
        <v>2602</v>
      </c>
    </row>
    <row r="86" spans="1:5" ht="63.75">
      <c r="A86" s="35" t="s">
        <v>57</v>
      </c>
      <c r="E86" s="40" t="s">
        <v>2603</v>
      </c>
    </row>
    <row r="87" spans="1:5" ht="63.75">
      <c r="A87" t="s">
        <v>59</v>
      </c>
      <c r="E87" s="39" t="s">
        <v>2599</v>
      </c>
    </row>
    <row r="88" spans="1:16" ht="25.5">
      <c r="A88" t="s">
        <v>49</v>
      </c>
      <c s="34" t="s">
        <v>158</v>
      </c>
      <c s="34" t="s">
        <v>2604</v>
      </c>
      <c s="35" t="s">
        <v>5</v>
      </c>
      <c s="6" t="s">
        <v>2605</v>
      </c>
      <c s="36" t="s">
        <v>90</v>
      </c>
      <c s="37">
        <v>15</v>
      </c>
      <c s="36">
        <v>0</v>
      </c>
      <c s="36">
        <f>ROUND(G88*H88,6)</f>
      </c>
      <c r="L88" s="38">
        <v>0</v>
      </c>
      <c s="32">
        <f>ROUND(ROUND(L88,2)*ROUND(G88,3),2)</f>
      </c>
      <c s="36" t="s">
        <v>55</v>
      </c>
      <c>
        <f>(M88*21)/100</f>
      </c>
      <c t="s">
        <v>27</v>
      </c>
    </row>
    <row r="89" spans="1:5" ht="12.75">
      <c r="A89" s="35" t="s">
        <v>56</v>
      </c>
      <c r="E89" s="39" t="s">
        <v>2606</v>
      </c>
    </row>
    <row r="90" spans="1:5" ht="12.75">
      <c r="A90" s="35" t="s">
        <v>57</v>
      </c>
      <c r="E90" s="40" t="s">
        <v>5</v>
      </c>
    </row>
    <row r="91" spans="1:5" ht="51">
      <c r="A91" t="s">
        <v>59</v>
      </c>
      <c r="E91" s="39" t="s">
        <v>2607</v>
      </c>
    </row>
    <row r="92" spans="1:13" ht="12.75">
      <c r="A92" t="s">
        <v>46</v>
      </c>
      <c r="C92" s="31" t="s">
        <v>26</v>
      </c>
      <c r="E92" s="33" t="s">
        <v>2140</v>
      </c>
      <c r="J92" s="32">
        <f>0</f>
      </c>
      <c s="32">
        <f>0</f>
      </c>
      <c s="32">
        <f>0+L93+L97+L101+L105+L109+L113+L117</f>
      </c>
      <c s="32">
        <f>0+M93+M97+M101+M105+M109+M113+M117</f>
      </c>
    </row>
    <row r="93" spans="1:16" ht="12.75">
      <c r="A93" t="s">
        <v>49</v>
      </c>
      <c s="34" t="s">
        <v>164</v>
      </c>
      <c s="34" t="s">
        <v>2608</v>
      </c>
      <c s="35" t="s">
        <v>5</v>
      </c>
      <c s="6" t="s">
        <v>2609</v>
      </c>
      <c s="36" t="s">
        <v>64</v>
      </c>
      <c s="37">
        <v>4.712</v>
      </c>
      <c s="36">
        <v>0</v>
      </c>
      <c s="36">
        <f>ROUND(G93*H93,6)</f>
      </c>
      <c r="L93" s="38">
        <v>0</v>
      </c>
      <c s="32">
        <f>ROUND(ROUND(L93,2)*ROUND(G93,3),2)</f>
      </c>
      <c s="36" t="s">
        <v>55</v>
      </c>
      <c>
        <f>(M93*21)/100</f>
      </c>
      <c t="s">
        <v>27</v>
      </c>
    </row>
    <row r="94" spans="1:5" ht="38.25">
      <c r="A94" s="35" t="s">
        <v>56</v>
      </c>
      <c r="E94" s="39" t="s">
        <v>2610</v>
      </c>
    </row>
    <row r="95" spans="1:5" ht="63.75">
      <c r="A95" s="35" t="s">
        <v>57</v>
      </c>
      <c r="E95" s="40" t="s">
        <v>2611</v>
      </c>
    </row>
    <row r="96" spans="1:5" ht="408">
      <c r="A96" t="s">
        <v>59</v>
      </c>
      <c r="E96" s="39" t="s">
        <v>2612</v>
      </c>
    </row>
    <row r="97" spans="1:16" ht="12.75">
      <c r="A97" t="s">
        <v>49</v>
      </c>
      <c s="34" t="s">
        <v>168</v>
      </c>
      <c s="34" t="s">
        <v>2613</v>
      </c>
      <c s="35" t="s">
        <v>5</v>
      </c>
      <c s="6" t="s">
        <v>2614</v>
      </c>
      <c s="36" t="s">
        <v>64</v>
      </c>
      <c s="37">
        <v>30.095</v>
      </c>
      <c s="36">
        <v>0</v>
      </c>
      <c s="36">
        <f>ROUND(G97*H97,6)</f>
      </c>
      <c r="L97" s="38">
        <v>0</v>
      </c>
      <c s="32">
        <f>ROUND(ROUND(L97,2)*ROUND(G97,3),2)</f>
      </c>
      <c s="36" t="s">
        <v>55</v>
      </c>
      <c>
        <f>(M97*21)/100</f>
      </c>
      <c t="s">
        <v>27</v>
      </c>
    </row>
    <row r="98" spans="1:5" ht="51">
      <c r="A98" s="35" t="s">
        <v>56</v>
      </c>
      <c r="E98" s="39" t="s">
        <v>2615</v>
      </c>
    </row>
    <row r="99" spans="1:5" ht="51">
      <c r="A99" s="35" t="s">
        <v>57</v>
      </c>
      <c r="E99" s="40" t="s">
        <v>2616</v>
      </c>
    </row>
    <row r="100" spans="1:5" ht="395.25">
      <c r="A100" t="s">
        <v>59</v>
      </c>
      <c r="E100" s="39" t="s">
        <v>2617</v>
      </c>
    </row>
    <row r="101" spans="1:16" ht="12.75">
      <c r="A101" t="s">
        <v>49</v>
      </c>
      <c s="34" t="s">
        <v>173</v>
      </c>
      <c s="34" t="s">
        <v>2618</v>
      </c>
      <c s="35" t="s">
        <v>5</v>
      </c>
      <c s="6" t="s">
        <v>2619</v>
      </c>
      <c s="36" t="s">
        <v>793</v>
      </c>
      <c s="37">
        <v>3.992</v>
      </c>
      <c s="36">
        <v>0</v>
      </c>
      <c s="36">
        <f>ROUND(G101*H101,6)</f>
      </c>
      <c r="L101" s="38">
        <v>0</v>
      </c>
      <c s="32">
        <f>ROUND(ROUND(L101,2)*ROUND(G101,3),2)</f>
      </c>
      <c s="36" t="s">
        <v>55</v>
      </c>
      <c>
        <f>(M101*21)/100</f>
      </c>
      <c t="s">
        <v>27</v>
      </c>
    </row>
    <row r="102" spans="1:5" ht="12.75">
      <c r="A102" s="35" t="s">
        <v>56</v>
      </c>
      <c r="E102" s="39" t="s">
        <v>2620</v>
      </c>
    </row>
    <row r="103" spans="1:5" ht="76.5">
      <c r="A103" s="35" t="s">
        <v>57</v>
      </c>
      <c r="E103" s="40" t="s">
        <v>2621</v>
      </c>
    </row>
    <row r="104" spans="1:5" ht="280.5">
      <c r="A104" t="s">
        <v>59</v>
      </c>
      <c r="E104" s="39" t="s">
        <v>2622</v>
      </c>
    </row>
    <row r="105" spans="1:16" ht="12.75">
      <c r="A105" t="s">
        <v>49</v>
      </c>
      <c s="34" t="s">
        <v>176</v>
      </c>
      <c s="34" t="s">
        <v>2623</v>
      </c>
      <c s="35" t="s">
        <v>5</v>
      </c>
      <c s="6" t="s">
        <v>2624</v>
      </c>
      <c s="36" t="s">
        <v>64</v>
      </c>
      <c s="37">
        <v>213.359</v>
      </c>
      <c s="36">
        <v>0</v>
      </c>
      <c s="36">
        <f>ROUND(G105*H105,6)</f>
      </c>
      <c r="L105" s="38">
        <v>0</v>
      </c>
      <c s="32">
        <f>ROUND(ROUND(L105,2)*ROUND(G105,3),2)</f>
      </c>
      <c s="36" t="s">
        <v>55</v>
      </c>
      <c>
        <f>(M105*21)/100</f>
      </c>
      <c t="s">
        <v>27</v>
      </c>
    </row>
    <row r="106" spans="1:5" ht="63.75">
      <c r="A106" s="35" t="s">
        <v>56</v>
      </c>
      <c r="E106" s="39" t="s">
        <v>2625</v>
      </c>
    </row>
    <row r="107" spans="1:5" ht="76.5">
      <c r="A107" s="35" t="s">
        <v>57</v>
      </c>
      <c r="E107" s="40" t="s">
        <v>2626</v>
      </c>
    </row>
    <row r="108" spans="1:5" ht="395.25">
      <c r="A108" t="s">
        <v>59</v>
      </c>
      <c r="E108" s="39" t="s">
        <v>2617</v>
      </c>
    </row>
    <row r="109" spans="1:16" ht="12.75">
      <c r="A109" t="s">
        <v>49</v>
      </c>
      <c s="34" t="s">
        <v>180</v>
      </c>
      <c s="34" t="s">
        <v>2627</v>
      </c>
      <c s="35" t="s">
        <v>5</v>
      </c>
      <c s="6" t="s">
        <v>2628</v>
      </c>
      <c s="36" t="s">
        <v>64</v>
      </c>
      <c s="37">
        <v>0.339</v>
      </c>
      <c s="36">
        <v>0</v>
      </c>
      <c s="36">
        <f>ROUND(G109*H109,6)</f>
      </c>
      <c r="L109" s="38">
        <v>0</v>
      </c>
      <c s="32">
        <f>ROUND(ROUND(L109,2)*ROUND(G109,3),2)</f>
      </c>
      <c s="36" t="s">
        <v>55</v>
      </c>
      <c>
        <f>(M109*21)/100</f>
      </c>
      <c t="s">
        <v>27</v>
      </c>
    </row>
    <row r="110" spans="1:5" ht="25.5">
      <c r="A110" s="35" t="s">
        <v>56</v>
      </c>
      <c r="E110" s="39" t="s">
        <v>2629</v>
      </c>
    </row>
    <row r="111" spans="1:5" ht="25.5">
      <c r="A111" s="35" t="s">
        <v>57</v>
      </c>
      <c r="E111" s="40" t="s">
        <v>2630</v>
      </c>
    </row>
    <row r="112" spans="1:5" ht="395.25">
      <c r="A112" t="s">
        <v>59</v>
      </c>
      <c r="E112" s="39" t="s">
        <v>2617</v>
      </c>
    </row>
    <row r="113" spans="1:16" ht="12.75">
      <c r="A113" t="s">
        <v>49</v>
      </c>
      <c s="34" t="s">
        <v>916</v>
      </c>
      <c s="34" t="s">
        <v>2631</v>
      </c>
      <c s="35" t="s">
        <v>5</v>
      </c>
      <c s="6" t="s">
        <v>2632</v>
      </c>
      <c s="36" t="s">
        <v>793</v>
      </c>
      <c s="37">
        <v>29.886</v>
      </c>
      <c s="36">
        <v>0</v>
      </c>
      <c s="36">
        <f>ROUND(G113*H113,6)</f>
      </c>
      <c r="L113" s="38">
        <v>0</v>
      </c>
      <c s="32">
        <f>ROUND(ROUND(L113,2)*ROUND(G113,3),2)</f>
      </c>
      <c s="36" t="s">
        <v>55</v>
      </c>
      <c>
        <f>(M113*21)/100</f>
      </c>
      <c t="s">
        <v>27</v>
      </c>
    </row>
    <row r="114" spans="1:5" ht="12.75">
      <c r="A114" s="35" t="s">
        <v>56</v>
      </c>
      <c r="E114" s="39" t="s">
        <v>2633</v>
      </c>
    </row>
    <row r="115" spans="1:5" ht="76.5">
      <c r="A115" s="35" t="s">
        <v>57</v>
      </c>
      <c r="E115" s="40" t="s">
        <v>2634</v>
      </c>
    </row>
    <row r="116" spans="1:5" ht="280.5">
      <c r="A116" t="s">
        <v>59</v>
      </c>
      <c r="E116" s="39" t="s">
        <v>2622</v>
      </c>
    </row>
    <row r="117" spans="1:16" ht="12.75">
      <c r="A117" t="s">
        <v>49</v>
      </c>
      <c s="34" t="s">
        <v>919</v>
      </c>
      <c s="34" t="s">
        <v>2635</v>
      </c>
      <c s="35" t="s">
        <v>5</v>
      </c>
      <c s="6" t="s">
        <v>2636</v>
      </c>
      <c s="36" t="s">
        <v>2143</v>
      </c>
      <c s="37">
        <v>648</v>
      </c>
      <c s="36">
        <v>0</v>
      </c>
      <c s="36">
        <f>ROUND(G117*H117,6)</f>
      </c>
      <c r="L117" s="38">
        <v>0</v>
      </c>
      <c s="32">
        <f>ROUND(ROUND(L117,2)*ROUND(G117,3),2)</f>
      </c>
      <c s="36" t="s">
        <v>55</v>
      </c>
      <c>
        <f>(M117*21)/100</f>
      </c>
      <c t="s">
        <v>27</v>
      </c>
    </row>
    <row r="118" spans="1:5" ht="25.5">
      <c r="A118" s="35" t="s">
        <v>56</v>
      </c>
      <c r="E118" s="39" t="s">
        <v>2637</v>
      </c>
    </row>
    <row r="119" spans="1:5" ht="25.5">
      <c r="A119" s="35" t="s">
        <v>57</v>
      </c>
      <c r="E119" s="40" t="s">
        <v>2638</v>
      </c>
    </row>
    <row r="120" spans="1:5" ht="306">
      <c r="A120" t="s">
        <v>59</v>
      </c>
      <c r="E120" s="39" t="s">
        <v>2639</v>
      </c>
    </row>
    <row r="121" spans="1:13" ht="12.75">
      <c r="A121" t="s">
        <v>46</v>
      </c>
      <c r="C121" s="31" t="s">
        <v>72</v>
      </c>
      <c r="E121" s="33" t="s">
        <v>2640</v>
      </c>
      <c r="J121" s="32">
        <f>0</f>
      </c>
      <c s="32">
        <f>0</f>
      </c>
      <c s="32">
        <f>0+L122+L126+L130+L134+L138+L142+L146+L150</f>
      </c>
      <c s="32">
        <f>0+M122+M126+M130+M134+M138+M142+M146+M150</f>
      </c>
    </row>
    <row r="122" spans="1:16" ht="12.75">
      <c r="A122" t="s">
        <v>49</v>
      </c>
      <c s="34" t="s">
        <v>183</v>
      </c>
      <c s="34" t="s">
        <v>2641</v>
      </c>
      <c s="35" t="s">
        <v>5</v>
      </c>
      <c s="6" t="s">
        <v>2642</v>
      </c>
      <c s="36" t="s">
        <v>793</v>
      </c>
      <c s="37">
        <v>161.668</v>
      </c>
      <c s="36">
        <v>0</v>
      </c>
      <c s="36">
        <f>ROUND(G122*H122,6)</f>
      </c>
      <c r="L122" s="38">
        <v>0</v>
      </c>
      <c s="32">
        <f>ROUND(ROUND(L122,2)*ROUND(G122,3),2)</f>
      </c>
      <c s="36" t="s">
        <v>55</v>
      </c>
      <c>
        <f>(M122*21)/100</f>
      </c>
      <c t="s">
        <v>27</v>
      </c>
    </row>
    <row r="123" spans="1:5" ht="51">
      <c r="A123" s="35" t="s">
        <v>56</v>
      </c>
      <c r="E123" s="39" t="s">
        <v>2643</v>
      </c>
    </row>
    <row r="124" spans="1:5" ht="25.5">
      <c r="A124" s="35" t="s">
        <v>57</v>
      </c>
      <c r="E124" s="40" t="s">
        <v>2644</v>
      </c>
    </row>
    <row r="125" spans="1:5" ht="306">
      <c r="A125" t="s">
        <v>59</v>
      </c>
      <c r="E125" s="39" t="s">
        <v>2639</v>
      </c>
    </row>
    <row r="126" spans="1:16" ht="12.75">
      <c r="A126" t="s">
        <v>49</v>
      </c>
      <c s="34" t="s">
        <v>187</v>
      </c>
      <c s="34" t="s">
        <v>2645</v>
      </c>
      <c s="35" t="s">
        <v>4</v>
      </c>
      <c s="6" t="s">
        <v>2646</v>
      </c>
      <c s="36" t="s">
        <v>90</v>
      </c>
      <c s="37">
        <v>2</v>
      </c>
      <c s="36">
        <v>0</v>
      </c>
      <c s="36">
        <f>ROUND(G126*H126,6)</f>
      </c>
      <c r="L126" s="38">
        <v>0</v>
      </c>
      <c s="32">
        <f>ROUND(ROUND(L126,2)*ROUND(G126,3),2)</f>
      </c>
      <c s="36" t="s">
        <v>55</v>
      </c>
      <c>
        <f>(M126*21)/100</f>
      </c>
      <c t="s">
        <v>27</v>
      </c>
    </row>
    <row r="127" spans="1:5" ht="25.5">
      <c r="A127" s="35" t="s">
        <v>56</v>
      </c>
      <c r="E127" s="39" t="s">
        <v>2647</v>
      </c>
    </row>
    <row r="128" spans="1:5" ht="12.75">
      <c r="A128" s="35" t="s">
        <v>57</v>
      </c>
      <c r="E128" s="40" t="s">
        <v>5</v>
      </c>
    </row>
    <row r="129" spans="1:5" ht="229.5">
      <c r="A129" t="s">
        <v>59</v>
      </c>
      <c r="E129" s="39" t="s">
        <v>2648</v>
      </c>
    </row>
    <row r="130" spans="1:16" ht="12.75">
      <c r="A130" t="s">
        <v>49</v>
      </c>
      <c s="34" t="s">
        <v>191</v>
      </c>
      <c s="34" t="s">
        <v>2645</v>
      </c>
      <c s="35" t="s">
        <v>27</v>
      </c>
      <c s="6" t="s">
        <v>2646</v>
      </c>
      <c s="36" t="s">
        <v>90</v>
      </c>
      <c s="37">
        <v>2</v>
      </c>
      <c s="36">
        <v>0</v>
      </c>
      <c s="36">
        <f>ROUND(G130*H130,6)</f>
      </c>
      <c r="L130" s="38">
        <v>0</v>
      </c>
      <c s="32">
        <f>ROUND(ROUND(L130,2)*ROUND(G130,3),2)</f>
      </c>
      <c s="36" t="s">
        <v>55</v>
      </c>
      <c>
        <f>(M130*21)/100</f>
      </c>
      <c t="s">
        <v>27</v>
      </c>
    </row>
    <row r="131" spans="1:5" ht="25.5">
      <c r="A131" s="35" t="s">
        <v>56</v>
      </c>
      <c r="E131" s="39" t="s">
        <v>2649</v>
      </c>
    </row>
    <row r="132" spans="1:5" ht="12.75">
      <c r="A132" s="35" t="s">
        <v>57</v>
      </c>
      <c r="E132" s="40" t="s">
        <v>5</v>
      </c>
    </row>
    <row r="133" spans="1:5" ht="229.5">
      <c r="A133" t="s">
        <v>59</v>
      </c>
      <c r="E133" s="39" t="s">
        <v>2648</v>
      </c>
    </row>
    <row r="134" spans="1:16" ht="12.75">
      <c r="A134" t="s">
        <v>49</v>
      </c>
      <c s="34" t="s">
        <v>196</v>
      </c>
      <c s="34" t="s">
        <v>2645</v>
      </c>
      <c s="35" t="s">
        <v>26</v>
      </c>
      <c s="6" t="s">
        <v>2646</v>
      </c>
      <c s="36" t="s">
        <v>90</v>
      </c>
      <c s="37">
        <v>2</v>
      </c>
      <c s="36">
        <v>0</v>
      </c>
      <c s="36">
        <f>ROUND(G134*H134,6)</f>
      </c>
      <c r="L134" s="38">
        <v>0</v>
      </c>
      <c s="32">
        <f>ROUND(ROUND(L134,2)*ROUND(G134,3),2)</f>
      </c>
      <c s="36" t="s">
        <v>55</v>
      </c>
      <c>
        <f>(M134*21)/100</f>
      </c>
      <c t="s">
        <v>27</v>
      </c>
    </row>
    <row r="135" spans="1:5" ht="25.5">
      <c r="A135" s="35" t="s">
        <v>56</v>
      </c>
      <c r="E135" s="39" t="s">
        <v>2650</v>
      </c>
    </row>
    <row r="136" spans="1:5" ht="12.75">
      <c r="A136" s="35" t="s">
        <v>57</v>
      </c>
      <c r="E136" s="40" t="s">
        <v>5</v>
      </c>
    </row>
    <row r="137" spans="1:5" ht="229.5">
      <c r="A137" t="s">
        <v>59</v>
      </c>
      <c r="E137" s="39" t="s">
        <v>2648</v>
      </c>
    </row>
    <row r="138" spans="1:16" ht="12.75">
      <c r="A138" t="s">
        <v>49</v>
      </c>
      <c s="34" t="s">
        <v>200</v>
      </c>
      <c s="34" t="s">
        <v>2645</v>
      </c>
      <c s="35" t="s">
        <v>72</v>
      </c>
      <c s="6" t="s">
        <v>2646</v>
      </c>
      <c s="36" t="s">
        <v>90</v>
      </c>
      <c s="37">
        <v>2</v>
      </c>
      <c s="36">
        <v>0</v>
      </c>
      <c s="36">
        <f>ROUND(G138*H138,6)</f>
      </c>
      <c r="L138" s="38">
        <v>0</v>
      </c>
      <c s="32">
        <f>ROUND(ROUND(L138,2)*ROUND(G138,3),2)</f>
      </c>
      <c s="36" t="s">
        <v>55</v>
      </c>
      <c>
        <f>(M138*21)/100</f>
      </c>
      <c t="s">
        <v>27</v>
      </c>
    </row>
    <row r="139" spans="1:5" ht="25.5">
      <c r="A139" s="35" t="s">
        <v>56</v>
      </c>
      <c r="E139" s="39" t="s">
        <v>2651</v>
      </c>
    </row>
    <row r="140" spans="1:5" ht="12.75">
      <c r="A140" s="35" t="s">
        <v>57</v>
      </c>
      <c r="E140" s="40" t="s">
        <v>5</v>
      </c>
    </row>
    <row r="141" spans="1:5" ht="229.5">
      <c r="A141" t="s">
        <v>59</v>
      </c>
      <c r="E141" s="39" t="s">
        <v>2648</v>
      </c>
    </row>
    <row r="142" spans="1:16" ht="12.75">
      <c r="A142" t="s">
        <v>49</v>
      </c>
      <c s="34" t="s">
        <v>204</v>
      </c>
      <c s="34" t="s">
        <v>2652</v>
      </c>
      <c s="35" t="s">
        <v>5</v>
      </c>
      <c s="6" t="s">
        <v>2653</v>
      </c>
      <c s="36" t="s">
        <v>64</v>
      </c>
      <c s="37">
        <v>106.227</v>
      </c>
      <c s="36">
        <v>0</v>
      </c>
      <c s="36">
        <f>ROUND(G142*H142,6)</f>
      </c>
      <c r="L142" s="38">
        <v>0</v>
      </c>
      <c s="32">
        <f>ROUND(ROUND(L142,2)*ROUND(G142,3),2)</f>
      </c>
      <c s="36" t="s">
        <v>55</v>
      </c>
      <c>
        <f>(M142*21)/100</f>
      </c>
      <c t="s">
        <v>27</v>
      </c>
    </row>
    <row r="143" spans="1:5" ht="12.75">
      <c r="A143" s="35" t="s">
        <v>56</v>
      </c>
      <c r="E143" s="39" t="s">
        <v>2654</v>
      </c>
    </row>
    <row r="144" spans="1:5" ht="76.5">
      <c r="A144" s="35" t="s">
        <v>57</v>
      </c>
      <c r="E144" s="40" t="s">
        <v>2655</v>
      </c>
    </row>
    <row r="145" spans="1:5" ht="395.25">
      <c r="A145" t="s">
        <v>59</v>
      </c>
      <c r="E145" s="39" t="s">
        <v>2617</v>
      </c>
    </row>
    <row r="146" spans="1:16" ht="12.75">
      <c r="A146" t="s">
        <v>49</v>
      </c>
      <c s="34" t="s">
        <v>208</v>
      </c>
      <c s="34" t="s">
        <v>2147</v>
      </c>
      <c s="35" t="s">
        <v>5</v>
      </c>
      <c s="6" t="s">
        <v>2148</v>
      </c>
      <c s="36" t="s">
        <v>64</v>
      </c>
      <c s="37">
        <v>19.125</v>
      </c>
      <c s="36">
        <v>0</v>
      </c>
      <c s="36">
        <f>ROUND(G146*H146,6)</f>
      </c>
      <c r="L146" s="38">
        <v>0</v>
      </c>
      <c s="32">
        <f>ROUND(ROUND(L146,2)*ROUND(G146,3),2)</f>
      </c>
      <c s="36" t="s">
        <v>55</v>
      </c>
      <c>
        <f>(M146*21)/100</f>
      </c>
      <c t="s">
        <v>27</v>
      </c>
    </row>
    <row r="147" spans="1:5" ht="25.5">
      <c r="A147" s="35" t="s">
        <v>56</v>
      </c>
      <c r="E147" s="39" t="s">
        <v>2656</v>
      </c>
    </row>
    <row r="148" spans="1:5" ht="25.5">
      <c r="A148" s="35" t="s">
        <v>57</v>
      </c>
      <c r="E148" s="40" t="s">
        <v>2657</v>
      </c>
    </row>
    <row r="149" spans="1:5" ht="38.25">
      <c r="A149" t="s">
        <v>59</v>
      </c>
      <c r="E149" s="39" t="s">
        <v>2658</v>
      </c>
    </row>
    <row r="150" spans="1:16" ht="12.75">
      <c r="A150" t="s">
        <v>49</v>
      </c>
      <c s="34" t="s">
        <v>212</v>
      </c>
      <c s="34" t="s">
        <v>2659</v>
      </c>
      <c s="35" t="s">
        <v>5</v>
      </c>
      <c s="6" t="s">
        <v>2660</v>
      </c>
      <c s="36" t="s">
        <v>64</v>
      </c>
      <c s="37">
        <v>137.2</v>
      </c>
      <c s="36">
        <v>0</v>
      </c>
      <c s="36">
        <f>ROUND(G150*H150,6)</f>
      </c>
      <c r="L150" s="38">
        <v>0</v>
      </c>
      <c s="32">
        <f>ROUND(ROUND(L150,2)*ROUND(G150,3),2)</f>
      </c>
      <c s="36" t="s">
        <v>55</v>
      </c>
      <c>
        <f>(M150*21)/100</f>
      </c>
      <c t="s">
        <v>27</v>
      </c>
    </row>
    <row r="151" spans="1:5" ht="12.75">
      <c r="A151" s="35" t="s">
        <v>56</v>
      </c>
      <c r="E151" s="39" t="s">
        <v>2661</v>
      </c>
    </row>
    <row r="152" spans="1:5" ht="12.75">
      <c r="A152" s="35" t="s">
        <v>57</v>
      </c>
      <c r="E152" s="40" t="s">
        <v>5</v>
      </c>
    </row>
    <row r="153" spans="1:5" ht="51">
      <c r="A153" t="s">
        <v>59</v>
      </c>
      <c r="E153" s="39" t="s">
        <v>2662</v>
      </c>
    </row>
    <row r="154" spans="1:13" ht="12.75">
      <c r="A154" t="s">
        <v>46</v>
      </c>
      <c r="C154" s="31" t="s">
        <v>77</v>
      </c>
      <c r="E154" s="33" t="s">
        <v>1914</v>
      </c>
      <c r="J154" s="32">
        <f>0</f>
      </c>
      <c s="32">
        <f>0</f>
      </c>
      <c s="32">
        <f>0+L155</f>
      </c>
      <c s="32">
        <f>0+M155</f>
      </c>
    </row>
    <row r="155" spans="1:16" ht="12.75">
      <c r="A155" t="s">
        <v>49</v>
      </c>
      <c s="34" t="s">
        <v>217</v>
      </c>
      <c s="34" t="s">
        <v>2297</v>
      </c>
      <c s="35" t="s">
        <v>5</v>
      </c>
      <c s="6" t="s">
        <v>2298</v>
      </c>
      <c s="36" t="s">
        <v>85</v>
      </c>
      <c s="37">
        <v>127.5</v>
      </c>
      <c s="36">
        <v>0</v>
      </c>
      <c s="36">
        <f>ROUND(G155*H155,6)</f>
      </c>
      <c r="L155" s="38">
        <v>0</v>
      </c>
      <c s="32">
        <f>ROUND(ROUND(L155,2)*ROUND(G155,3),2)</f>
      </c>
      <c s="36" t="s">
        <v>55</v>
      </c>
      <c>
        <f>(M155*21)/100</f>
      </c>
      <c t="s">
        <v>27</v>
      </c>
    </row>
    <row r="156" spans="1:5" ht="25.5">
      <c r="A156" s="35" t="s">
        <v>56</v>
      </c>
      <c r="E156" s="39" t="s">
        <v>2663</v>
      </c>
    </row>
    <row r="157" spans="1:5" ht="25.5">
      <c r="A157" s="35" t="s">
        <v>57</v>
      </c>
      <c r="E157" s="40" t="s">
        <v>2664</v>
      </c>
    </row>
    <row r="158" spans="1:5" ht="153">
      <c r="A158" t="s">
        <v>59</v>
      </c>
      <c r="E158" s="39" t="s">
        <v>2665</v>
      </c>
    </row>
    <row r="159" spans="1:13" ht="12.75">
      <c r="A159" t="s">
        <v>46</v>
      </c>
      <c r="C159" s="31" t="s">
        <v>87</v>
      </c>
      <c r="E159" s="33" t="s">
        <v>848</v>
      </c>
      <c r="J159" s="32">
        <f>0</f>
      </c>
      <c s="32">
        <f>0</f>
      </c>
      <c s="32">
        <f>0+L160+L164+L168+L172</f>
      </c>
      <c s="32">
        <f>0+M160+M164+M168+M172</f>
      </c>
    </row>
    <row r="160" spans="1:16" ht="12.75">
      <c r="A160" t="s">
        <v>49</v>
      </c>
      <c s="34" t="s">
        <v>221</v>
      </c>
      <c s="34" t="s">
        <v>2666</v>
      </c>
      <c s="35" t="s">
        <v>5</v>
      </c>
      <c s="6" t="s">
        <v>2667</v>
      </c>
      <c s="36" t="s">
        <v>85</v>
      </c>
      <c s="37">
        <v>526.52</v>
      </c>
      <c s="36">
        <v>0</v>
      </c>
      <c s="36">
        <f>ROUND(G160*H160,6)</f>
      </c>
      <c r="L160" s="38">
        <v>0</v>
      </c>
      <c s="32">
        <f>ROUND(ROUND(L160,2)*ROUND(G160,3),2)</f>
      </c>
      <c s="36" t="s">
        <v>55</v>
      </c>
      <c>
        <f>(M160*21)/100</f>
      </c>
      <c t="s">
        <v>27</v>
      </c>
    </row>
    <row r="161" spans="1:5" ht="38.25">
      <c r="A161" s="35" t="s">
        <v>56</v>
      </c>
      <c r="E161" s="39" t="s">
        <v>2668</v>
      </c>
    </row>
    <row r="162" spans="1:5" ht="89.25">
      <c r="A162" s="35" t="s">
        <v>57</v>
      </c>
      <c r="E162" s="40" t="s">
        <v>2669</v>
      </c>
    </row>
    <row r="163" spans="1:5" ht="204">
      <c r="A163" t="s">
        <v>59</v>
      </c>
      <c r="E163" s="39" t="s">
        <v>2670</v>
      </c>
    </row>
    <row r="164" spans="1:16" ht="25.5">
      <c r="A164" t="s">
        <v>49</v>
      </c>
      <c s="34" t="s">
        <v>226</v>
      </c>
      <c s="34" t="s">
        <v>2671</v>
      </c>
      <c s="35" t="s">
        <v>5</v>
      </c>
      <c s="6" t="s">
        <v>2672</v>
      </c>
      <c s="36" t="s">
        <v>75</v>
      </c>
      <c s="37">
        <v>29</v>
      </c>
      <c s="36">
        <v>0</v>
      </c>
      <c s="36">
        <f>ROUND(G164*H164,6)</f>
      </c>
      <c r="L164" s="38">
        <v>0</v>
      </c>
      <c s="32">
        <f>ROUND(ROUND(L164,2)*ROUND(G164,3),2)</f>
      </c>
      <c s="36" t="s">
        <v>2328</v>
      </c>
      <c>
        <f>(M164*21)/100</f>
      </c>
      <c t="s">
        <v>27</v>
      </c>
    </row>
    <row r="165" spans="1:5" ht="12.75">
      <c r="A165" s="35" t="s">
        <v>56</v>
      </c>
      <c r="E165" s="39" t="s">
        <v>2673</v>
      </c>
    </row>
    <row r="166" spans="1:5" ht="25.5">
      <c r="A166" s="35" t="s">
        <v>57</v>
      </c>
      <c r="E166" s="40" t="s">
        <v>2674</v>
      </c>
    </row>
    <row r="167" spans="1:5" ht="102">
      <c r="A167" t="s">
        <v>59</v>
      </c>
      <c r="E167" s="39" t="s">
        <v>2675</v>
      </c>
    </row>
    <row r="168" spans="1:16" ht="12.75">
      <c r="A168" t="s">
        <v>49</v>
      </c>
      <c s="34" t="s">
        <v>231</v>
      </c>
      <c s="34" t="s">
        <v>2676</v>
      </c>
      <c s="35" t="s">
        <v>5</v>
      </c>
      <c s="6" t="s">
        <v>2677</v>
      </c>
      <c s="36" t="s">
        <v>85</v>
      </c>
      <c s="37">
        <v>113.544</v>
      </c>
      <c s="36">
        <v>0</v>
      </c>
      <c s="36">
        <f>ROUND(G168*H168,6)</f>
      </c>
      <c r="L168" s="38">
        <v>0</v>
      </c>
      <c s="32">
        <f>ROUND(ROUND(L168,2)*ROUND(G168,3),2)</f>
      </c>
      <c s="36" t="s">
        <v>2328</v>
      </c>
      <c>
        <f>(M168*21)/100</f>
      </c>
      <c t="s">
        <v>27</v>
      </c>
    </row>
    <row r="169" spans="1:5" ht="25.5">
      <c r="A169" s="35" t="s">
        <v>56</v>
      </c>
      <c r="E169" s="39" t="s">
        <v>2678</v>
      </c>
    </row>
    <row r="170" spans="1:5" ht="25.5">
      <c r="A170" s="35" t="s">
        <v>57</v>
      </c>
      <c r="E170" s="40" t="s">
        <v>2679</v>
      </c>
    </row>
    <row r="171" spans="1:5" ht="51">
      <c r="A171" t="s">
        <v>59</v>
      </c>
      <c r="E171" s="39" t="s">
        <v>2680</v>
      </c>
    </row>
    <row r="172" spans="1:16" ht="12.75">
      <c r="A172" t="s">
        <v>49</v>
      </c>
      <c s="34" t="s">
        <v>235</v>
      </c>
      <c s="34" t="s">
        <v>2681</v>
      </c>
      <c s="35" t="s">
        <v>5</v>
      </c>
      <c s="6" t="s">
        <v>2677</v>
      </c>
      <c s="36" t="s">
        <v>85</v>
      </c>
      <c s="37">
        <v>35.194</v>
      </c>
      <c s="36">
        <v>0</v>
      </c>
      <c s="36">
        <f>ROUND(G172*H172,6)</f>
      </c>
      <c r="L172" s="38">
        <v>0</v>
      </c>
      <c s="32">
        <f>ROUND(ROUND(L172,2)*ROUND(G172,3),2)</f>
      </c>
      <c s="36" t="s">
        <v>2328</v>
      </c>
      <c>
        <f>(M172*21)/100</f>
      </c>
      <c t="s">
        <v>27</v>
      </c>
    </row>
    <row r="173" spans="1:5" ht="25.5">
      <c r="A173" s="35" t="s">
        <v>56</v>
      </c>
      <c r="E173" s="39" t="s">
        <v>2682</v>
      </c>
    </row>
    <row r="174" spans="1:5" ht="25.5">
      <c r="A174" s="35" t="s">
        <v>57</v>
      </c>
      <c r="E174" s="40" t="s">
        <v>2683</v>
      </c>
    </row>
    <row r="175" spans="1:5" ht="51">
      <c r="A175" t="s">
        <v>59</v>
      </c>
      <c r="E175" s="39" t="s">
        <v>2680</v>
      </c>
    </row>
    <row r="176" spans="1:13" ht="12.75">
      <c r="A176" t="s">
        <v>46</v>
      </c>
      <c r="C176" s="31" t="s">
        <v>108</v>
      </c>
      <c r="E176" s="33" t="s">
        <v>2175</v>
      </c>
      <c r="J176" s="32">
        <f>0</f>
      </c>
      <c s="32">
        <f>0</f>
      </c>
      <c s="32">
        <f>0+L177+L181+L185</f>
      </c>
      <c s="32">
        <f>0+M177+M181+M185</f>
      </c>
    </row>
    <row r="177" spans="1:16" ht="12.75">
      <c r="A177" t="s">
        <v>49</v>
      </c>
      <c s="34" t="s">
        <v>239</v>
      </c>
      <c s="34" t="s">
        <v>2684</v>
      </c>
      <c s="35" t="s">
        <v>5</v>
      </c>
      <c s="6" t="s">
        <v>2685</v>
      </c>
      <c s="36" t="s">
        <v>75</v>
      </c>
      <c s="37">
        <v>13</v>
      </c>
      <c s="36">
        <v>0</v>
      </c>
      <c s="36">
        <f>ROUND(G177*H177,6)</f>
      </c>
      <c r="L177" s="38">
        <v>0</v>
      </c>
      <c s="32">
        <f>ROUND(ROUND(L177,2)*ROUND(G177,3),2)</f>
      </c>
      <c s="36" t="s">
        <v>55</v>
      </c>
      <c>
        <f>(M177*21)/100</f>
      </c>
      <c t="s">
        <v>27</v>
      </c>
    </row>
    <row r="178" spans="1:5" ht="12.75">
      <c r="A178" s="35" t="s">
        <v>56</v>
      </c>
      <c r="E178" s="39" t="s">
        <v>2686</v>
      </c>
    </row>
    <row r="179" spans="1:5" ht="25.5">
      <c r="A179" s="35" t="s">
        <v>57</v>
      </c>
      <c r="E179" s="40" t="s">
        <v>2687</v>
      </c>
    </row>
    <row r="180" spans="1:5" ht="242.25">
      <c r="A180" t="s">
        <v>59</v>
      </c>
      <c r="E180" s="39" t="s">
        <v>2688</v>
      </c>
    </row>
    <row r="181" spans="1:16" ht="12.75">
      <c r="A181" t="s">
        <v>49</v>
      </c>
      <c s="34" t="s">
        <v>243</v>
      </c>
      <c s="34" t="s">
        <v>2689</v>
      </c>
      <c s="35" t="s">
        <v>5</v>
      </c>
      <c s="6" t="s">
        <v>2690</v>
      </c>
      <c s="36" t="s">
        <v>75</v>
      </c>
      <c s="37">
        <v>27</v>
      </c>
      <c s="36">
        <v>0</v>
      </c>
      <c s="36">
        <f>ROUND(G181*H181,6)</f>
      </c>
      <c r="L181" s="38">
        <v>0</v>
      </c>
      <c s="32">
        <f>ROUND(ROUND(L181,2)*ROUND(G181,3),2)</f>
      </c>
      <c s="36" t="s">
        <v>55</v>
      </c>
      <c>
        <f>(M181*21)/100</f>
      </c>
      <c t="s">
        <v>27</v>
      </c>
    </row>
    <row r="182" spans="1:5" ht="12.75">
      <c r="A182" s="35" t="s">
        <v>56</v>
      </c>
      <c r="E182" s="39" t="s">
        <v>2691</v>
      </c>
    </row>
    <row r="183" spans="1:5" ht="25.5">
      <c r="A183" s="35" t="s">
        <v>57</v>
      </c>
      <c r="E183" s="40" t="s">
        <v>2692</v>
      </c>
    </row>
    <row r="184" spans="1:5" ht="242.25">
      <c r="A184" t="s">
        <v>59</v>
      </c>
      <c r="E184" s="39" t="s">
        <v>2688</v>
      </c>
    </row>
    <row r="185" spans="1:16" ht="12.75">
      <c r="A185" t="s">
        <v>49</v>
      </c>
      <c s="34" t="s">
        <v>247</v>
      </c>
      <c s="34" t="s">
        <v>2693</v>
      </c>
      <c s="35" t="s">
        <v>5</v>
      </c>
      <c s="6" t="s">
        <v>2694</v>
      </c>
      <c s="36" t="s">
        <v>75</v>
      </c>
      <c s="37">
        <v>1.8</v>
      </c>
      <c s="36">
        <v>0</v>
      </c>
      <c s="36">
        <f>ROUND(G185*H185,6)</f>
      </c>
      <c r="L185" s="38">
        <v>0</v>
      </c>
      <c s="32">
        <f>ROUND(ROUND(L185,2)*ROUND(G185,3),2)</f>
      </c>
      <c s="36" t="s">
        <v>55</v>
      </c>
      <c>
        <f>(M185*21)/100</f>
      </c>
      <c t="s">
        <v>27</v>
      </c>
    </row>
    <row r="186" spans="1:5" ht="12.75">
      <c r="A186" s="35" t="s">
        <v>56</v>
      </c>
      <c r="E186" s="39" t="s">
        <v>2695</v>
      </c>
    </row>
    <row r="187" spans="1:5" ht="25.5">
      <c r="A187" s="35" t="s">
        <v>57</v>
      </c>
      <c r="E187" s="40" t="s">
        <v>2696</v>
      </c>
    </row>
    <row r="188" spans="1:5" ht="242.25">
      <c r="A188" t="s">
        <v>59</v>
      </c>
      <c r="E188" s="39" t="s">
        <v>2697</v>
      </c>
    </row>
    <row r="189" spans="1:13" ht="12.75">
      <c r="A189" t="s">
        <v>46</v>
      </c>
      <c r="C189" s="31" t="s">
        <v>112</v>
      </c>
      <c r="E189" s="33" t="s">
        <v>1999</v>
      </c>
      <c r="J189" s="32">
        <f>0</f>
      </c>
      <c s="32">
        <f>0</f>
      </c>
      <c s="32">
        <f>0+L190+L194+L198+L202+L206+L210+L214+L218+L222+L226+L230+L234+L238+L242+L246</f>
      </c>
      <c s="32">
        <f>0+M190+M194+M198+M202+M206+M210+M214+M218+M222+M226+M230+M234+M238+M242+M246</f>
      </c>
    </row>
    <row r="190" spans="1:16" ht="12.75">
      <c r="A190" t="s">
        <v>49</v>
      </c>
      <c s="34" t="s">
        <v>251</v>
      </c>
      <c s="34" t="s">
        <v>2698</v>
      </c>
      <c s="35" t="s">
        <v>5</v>
      </c>
      <c s="6" t="s">
        <v>2699</v>
      </c>
      <c s="36" t="s">
        <v>75</v>
      </c>
      <c s="37">
        <v>85</v>
      </c>
      <c s="36">
        <v>0</v>
      </c>
      <c s="36">
        <f>ROUND(G190*H190,6)</f>
      </c>
      <c r="L190" s="38">
        <v>0</v>
      </c>
      <c s="32">
        <f>ROUND(ROUND(L190,2)*ROUND(G190,3),2)</f>
      </c>
      <c s="36" t="s">
        <v>55</v>
      </c>
      <c>
        <f>(M190*21)/100</f>
      </c>
      <c t="s">
        <v>27</v>
      </c>
    </row>
    <row r="191" spans="1:5" ht="12.75">
      <c r="A191" s="35" t="s">
        <v>56</v>
      </c>
      <c r="E191" s="39" t="s">
        <v>2700</v>
      </c>
    </row>
    <row r="192" spans="1:5" ht="25.5">
      <c r="A192" s="35" t="s">
        <v>57</v>
      </c>
      <c r="E192" s="40" t="s">
        <v>2701</v>
      </c>
    </row>
    <row r="193" spans="1:5" ht="38.25">
      <c r="A193" t="s">
        <v>59</v>
      </c>
      <c r="E193" s="39" t="s">
        <v>2702</v>
      </c>
    </row>
    <row r="194" spans="1:16" ht="12.75">
      <c r="A194" t="s">
        <v>49</v>
      </c>
      <c s="34" t="s">
        <v>255</v>
      </c>
      <c s="34" t="s">
        <v>2703</v>
      </c>
      <c s="35" t="s">
        <v>5</v>
      </c>
      <c s="6" t="s">
        <v>2704</v>
      </c>
      <c s="36" t="s">
        <v>85</v>
      </c>
      <c s="37">
        <v>169.32</v>
      </c>
      <c s="36">
        <v>0</v>
      </c>
      <c s="36">
        <f>ROUND(G194*H194,6)</f>
      </c>
      <c r="L194" s="38">
        <v>0</v>
      </c>
      <c s="32">
        <f>ROUND(ROUND(L194,2)*ROUND(G194,3),2)</f>
      </c>
      <c s="36" t="s">
        <v>55</v>
      </c>
      <c>
        <f>(M194*21)/100</f>
      </c>
      <c t="s">
        <v>27</v>
      </c>
    </row>
    <row r="195" spans="1:5" ht="12.75">
      <c r="A195" s="35" t="s">
        <v>56</v>
      </c>
      <c r="E195" s="39" t="s">
        <v>2705</v>
      </c>
    </row>
    <row r="196" spans="1:5" ht="63.75">
      <c r="A196" s="35" t="s">
        <v>57</v>
      </c>
      <c r="E196" s="40" t="s">
        <v>2706</v>
      </c>
    </row>
    <row r="197" spans="1:5" ht="25.5">
      <c r="A197" t="s">
        <v>59</v>
      </c>
      <c r="E197" s="39" t="s">
        <v>2707</v>
      </c>
    </row>
    <row r="198" spans="1:16" ht="12.75">
      <c r="A198" t="s">
        <v>49</v>
      </c>
      <c s="34" t="s">
        <v>259</v>
      </c>
      <c s="34" t="s">
        <v>2708</v>
      </c>
      <c s="35" t="s">
        <v>5</v>
      </c>
      <c s="6" t="s">
        <v>2709</v>
      </c>
      <c s="36" t="s">
        <v>75</v>
      </c>
      <c s="37">
        <v>6</v>
      </c>
      <c s="36">
        <v>0</v>
      </c>
      <c s="36">
        <f>ROUND(G198*H198,6)</f>
      </c>
      <c r="L198" s="38">
        <v>0</v>
      </c>
      <c s="32">
        <f>ROUND(ROUND(L198,2)*ROUND(G198,3),2)</f>
      </c>
      <c s="36" t="s">
        <v>55</v>
      </c>
      <c>
        <f>(M198*21)/100</f>
      </c>
      <c t="s">
        <v>27</v>
      </c>
    </row>
    <row r="199" spans="1:5" ht="12.75">
      <c r="A199" s="35" t="s">
        <v>56</v>
      </c>
      <c r="E199" s="39" t="s">
        <v>5</v>
      </c>
    </row>
    <row r="200" spans="1:5" ht="12.75">
      <c r="A200" s="35" t="s">
        <v>57</v>
      </c>
      <c r="E200" s="40" t="s">
        <v>5</v>
      </c>
    </row>
    <row r="201" spans="1:5" ht="25.5">
      <c r="A201" t="s">
        <v>59</v>
      </c>
      <c r="E201" s="39" t="s">
        <v>2707</v>
      </c>
    </row>
    <row r="202" spans="1:16" ht="12.75">
      <c r="A202" t="s">
        <v>49</v>
      </c>
      <c s="34" t="s">
        <v>263</v>
      </c>
      <c s="34" t="s">
        <v>2710</v>
      </c>
      <c s="35" t="s">
        <v>5</v>
      </c>
      <c s="6" t="s">
        <v>2711</v>
      </c>
      <c s="36" t="s">
        <v>75</v>
      </c>
      <c s="37">
        <v>85</v>
      </c>
      <c s="36">
        <v>0</v>
      </c>
      <c s="36">
        <f>ROUND(G202*H202,6)</f>
      </c>
      <c r="L202" s="38">
        <v>0</v>
      </c>
      <c s="32">
        <f>ROUND(ROUND(L202,2)*ROUND(G202,3),2)</f>
      </c>
      <c s="36" t="s">
        <v>55</v>
      </c>
      <c>
        <f>(M202*21)/100</f>
      </c>
      <c t="s">
        <v>27</v>
      </c>
    </row>
    <row r="203" spans="1:5" ht="12.75">
      <c r="A203" s="35" t="s">
        <v>56</v>
      </c>
      <c r="E203" s="39" t="s">
        <v>2712</v>
      </c>
    </row>
    <row r="204" spans="1:5" ht="25.5">
      <c r="A204" s="35" t="s">
        <v>57</v>
      </c>
      <c r="E204" s="40" t="s">
        <v>2713</v>
      </c>
    </row>
    <row r="205" spans="1:5" ht="38.25">
      <c r="A205" t="s">
        <v>59</v>
      </c>
      <c r="E205" s="39" t="s">
        <v>2714</v>
      </c>
    </row>
    <row r="206" spans="1:16" ht="12.75">
      <c r="A206" t="s">
        <v>49</v>
      </c>
      <c s="34" t="s">
        <v>267</v>
      </c>
      <c s="34" t="s">
        <v>2493</v>
      </c>
      <c s="35" t="s">
        <v>5</v>
      </c>
      <c s="6" t="s">
        <v>2715</v>
      </c>
      <c s="36" t="s">
        <v>75</v>
      </c>
      <c s="37">
        <v>26</v>
      </c>
      <c s="36">
        <v>0</v>
      </c>
      <c s="36">
        <f>ROUND(G206*H206,6)</f>
      </c>
      <c r="L206" s="38">
        <v>0</v>
      </c>
      <c s="32">
        <f>ROUND(ROUND(L206,2)*ROUND(G206,3),2)</f>
      </c>
      <c s="36" t="s">
        <v>55</v>
      </c>
      <c>
        <f>(M206*21)/100</f>
      </c>
      <c t="s">
        <v>27</v>
      </c>
    </row>
    <row r="207" spans="1:5" ht="12.75">
      <c r="A207" s="35" t="s">
        <v>56</v>
      </c>
      <c r="E207" s="39" t="s">
        <v>2716</v>
      </c>
    </row>
    <row r="208" spans="1:5" ht="25.5">
      <c r="A208" s="35" t="s">
        <v>57</v>
      </c>
      <c r="E208" s="40" t="s">
        <v>2717</v>
      </c>
    </row>
    <row r="209" spans="1:5" ht="25.5">
      <c r="A209" t="s">
        <v>59</v>
      </c>
      <c r="E209" s="39" t="s">
        <v>2707</v>
      </c>
    </row>
    <row r="210" spans="1:16" ht="12.75">
      <c r="A210" t="s">
        <v>49</v>
      </c>
      <c s="34" t="s">
        <v>271</v>
      </c>
      <c s="34" t="s">
        <v>2718</v>
      </c>
      <c s="35" t="s">
        <v>5</v>
      </c>
      <c s="6" t="s">
        <v>2719</v>
      </c>
      <c s="36" t="s">
        <v>85</v>
      </c>
      <c s="37">
        <v>31.6</v>
      </c>
      <c s="36">
        <v>0</v>
      </c>
      <c s="36">
        <f>ROUND(G210*H210,6)</f>
      </c>
      <c r="L210" s="38">
        <v>0</v>
      </c>
      <c s="32">
        <f>ROUND(ROUND(L210,2)*ROUND(G210,3),2)</f>
      </c>
      <c s="36" t="s">
        <v>55</v>
      </c>
      <c>
        <f>(M210*21)/100</f>
      </c>
      <c t="s">
        <v>27</v>
      </c>
    </row>
    <row r="211" spans="1:5" ht="12.75">
      <c r="A211" s="35" t="s">
        <v>56</v>
      </c>
      <c r="E211" s="39" t="s">
        <v>2720</v>
      </c>
    </row>
    <row r="212" spans="1:5" ht="51">
      <c r="A212" s="35" t="s">
        <v>57</v>
      </c>
      <c r="E212" s="40" t="s">
        <v>2721</v>
      </c>
    </row>
    <row r="213" spans="1:5" ht="63.75">
      <c r="A213" t="s">
        <v>59</v>
      </c>
      <c r="E213" s="39" t="s">
        <v>2722</v>
      </c>
    </row>
    <row r="214" spans="1:16" ht="12.75">
      <c r="A214" t="s">
        <v>49</v>
      </c>
      <c s="34" t="s">
        <v>280</v>
      </c>
      <c s="34" t="s">
        <v>2723</v>
      </c>
      <c s="35" t="s">
        <v>5</v>
      </c>
      <c s="6" t="s">
        <v>2724</v>
      </c>
      <c s="36" t="s">
        <v>75</v>
      </c>
      <c s="37">
        <v>3</v>
      </c>
      <c s="36">
        <v>0</v>
      </c>
      <c s="36">
        <f>ROUND(G214*H214,6)</f>
      </c>
      <c r="L214" s="38">
        <v>0</v>
      </c>
      <c s="32">
        <f>ROUND(ROUND(L214,2)*ROUND(G214,3),2)</f>
      </c>
      <c s="36" t="s">
        <v>55</v>
      </c>
      <c>
        <f>(M214*21)/100</f>
      </c>
      <c t="s">
        <v>27</v>
      </c>
    </row>
    <row r="215" spans="1:5" ht="12.75">
      <c r="A215" s="35" t="s">
        <v>56</v>
      </c>
      <c r="E215" s="39" t="s">
        <v>2725</v>
      </c>
    </row>
    <row r="216" spans="1:5" ht="25.5">
      <c r="A216" s="35" t="s">
        <v>57</v>
      </c>
      <c r="E216" s="40" t="s">
        <v>2726</v>
      </c>
    </row>
    <row r="217" spans="1:5" ht="89.25">
      <c r="A217" t="s">
        <v>59</v>
      </c>
      <c r="E217" s="39" t="s">
        <v>2727</v>
      </c>
    </row>
    <row r="218" spans="1:16" ht="12.75">
      <c r="A218" t="s">
        <v>49</v>
      </c>
      <c s="34" t="s">
        <v>284</v>
      </c>
      <c s="34" t="s">
        <v>2728</v>
      </c>
      <c s="35" t="s">
        <v>5</v>
      </c>
      <c s="6" t="s">
        <v>2729</v>
      </c>
      <c s="36" t="s">
        <v>85</v>
      </c>
      <c s="37">
        <v>60.06</v>
      </c>
      <c s="36">
        <v>0</v>
      </c>
      <c s="36">
        <f>ROUND(G218*H218,6)</f>
      </c>
      <c r="L218" s="38">
        <v>0</v>
      </c>
      <c s="32">
        <f>ROUND(ROUND(L218,2)*ROUND(G218,3),2)</f>
      </c>
      <c s="36" t="s">
        <v>55</v>
      </c>
      <c>
        <f>(M218*21)/100</f>
      </c>
      <c t="s">
        <v>27</v>
      </c>
    </row>
    <row r="219" spans="1:5" ht="12.75">
      <c r="A219" s="35" t="s">
        <v>56</v>
      </c>
      <c r="E219" s="39" t="s">
        <v>2730</v>
      </c>
    </row>
    <row r="220" spans="1:5" ht="51">
      <c r="A220" s="35" t="s">
        <v>57</v>
      </c>
      <c r="E220" s="40" t="s">
        <v>2731</v>
      </c>
    </row>
    <row r="221" spans="1:5" ht="25.5">
      <c r="A221" t="s">
        <v>59</v>
      </c>
      <c r="E221" s="39" t="s">
        <v>2732</v>
      </c>
    </row>
    <row r="222" spans="1:16" ht="12.75">
      <c r="A222" t="s">
        <v>49</v>
      </c>
      <c s="34" t="s">
        <v>288</v>
      </c>
      <c s="34" t="s">
        <v>2353</v>
      </c>
      <c s="35" t="s">
        <v>5</v>
      </c>
      <c s="6" t="s">
        <v>2354</v>
      </c>
      <c s="36" t="s">
        <v>64</v>
      </c>
      <c s="37">
        <v>347.66</v>
      </c>
      <c s="36">
        <v>0</v>
      </c>
      <c s="36">
        <f>ROUND(G222*H222,6)</f>
      </c>
      <c r="L222" s="38">
        <v>0</v>
      </c>
      <c s="32">
        <f>ROUND(ROUND(L222,2)*ROUND(G222,3),2)</f>
      </c>
      <c s="36" t="s">
        <v>55</v>
      </c>
      <c>
        <f>(M222*21)/100</f>
      </c>
      <c t="s">
        <v>27</v>
      </c>
    </row>
    <row r="223" spans="1:5" ht="12.75">
      <c r="A223" s="35" t="s">
        <v>56</v>
      </c>
      <c r="E223" s="39" t="s">
        <v>2733</v>
      </c>
    </row>
    <row r="224" spans="1:5" ht="63.75">
      <c r="A224" s="35" t="s">
        <v>57</v>
      </c>
      <c r="E224" s="40" t="s">
        <v>2734</v>
      </c>
    </row>
    <row r="225" spans="1:5" ht="114.75">
      <c r="A225" t="s">
        <v>59</v>
      </c>
      <c r="E225" s="39" t="s">
        <v>2735</v>
      </c>
    </row>
    <row r="226" spans="1:16" ht="12.75">
      <c r="A226" t="s">
        <v>49</v>
      </c>
      <c s="34" t="s">
        <v>292</v>
      </c>
      <c s="34" t="s">
        <v>2356</v>
      </c>
      <c s="35" t="s">
        <v>5</v>
      </c>
      <c s="6" t="s">
        <v>2357</v>
      </c>
      <c s="36" t="s">
        <v>793</v>
      </c>
      <c s="37">
        <v>46</v>
      </c>
      <c s="36">
        <v>0</v>
      </c>
      <c s="36">
        <f>ROUND(G226*H226,6)</f>
      </c>
      <c r="L226" s="38">
        <v>0</v>
      </c>
      <c s="32">
        <f>ROUND(ROUND(L226,2)*ROUND(G226,3),2)</f>
      </c>
      <c s="36" t="s">
        <v>55</v>
      </c>
      <c>
        <f>(M226*21)/100</f>
      </c>
      <c t="s">
        <v>27</v>
      </c>
    </row>
    <row r="227" spans="1:5" ht="25.5">
      <c r="A227" s="35" t="s">
        <v>56</v>
      </c>
      <c r="E227" s="39" t="s">
        <v>2736</v>
      </c>
    </row>
    <row r="228" spans="1:5" ht="12.75">
      <c r="A228" s="35" t="s">
        <v>57</v>
      </c>
      <c r="E228" s="40" t="s">
        <v>5</v>
      </c>
    </row>
    <row r="229" spans="1:5" ht="114.75">
      <c r="A229" t="s">
        <v>59</v>
      </c>
      <c r="E229" s="39" t="s">
        <v>2737</v>
      </c>
    </row>
    <row r="230" spans="1:16" ht="12.75">
      <c r="A230" t="s">
        <v>49</v>
      </c>
      <c s="34" t="s">
        <v>296</v>
      </c>
      <c s="34" t="s">
        <v>2738</v>
      </c>
      <c s="35" t="s">
        <v>5</v>
      </c>
      <c s="6" t="s">
        <v>2739</v>
      </c>
      <c s="36" t="s">
        <v>90</v>
      </c>
      <c s="37">
        <v>16</v>
      </c>
      <c s="36">
        <v>0</v>
      </c>
      <c s="36">
        <f>ROUND(G230*H230,6)</f>
      </c>
      <c r="L230" s="38">
        <v>0</v>
      </c>
      <c s="32">
        <f>ROUND(ROUND(L230,2)*ROUND(G230,3),2)</f>
      </c>
      <c s="36" t="s">
        <v>55</v>
      </c>
      <c>
        <f>(M230*21)/100</f>
      </c>
      <c t="s">
        <v>27</v>
      </c>
    </row>
    <row r="231" spans="1:5" ht="25.5">
      <c r="A231" s="35" t="s">
        <v>56</v>
      </c>
      <c r="E231" s="39" t="s">
        <v>2740</v>
      </c>
    </row>
    <row r="232" spans="1:5" ht="25.5">
      <c r="A232" s="35" t="s">
        <v>57</v>
      </c>
      <c r="E232" s="40" t="s">
        <v>2741</v>
      </c>
    </row>
    <row r="233" spans="1:5" ht="102">
      <c r="A233" t="s">
        <v>59</v>
      </c>
      <c r="E233" s="39" t="s">
        <v>2742</v>
      </c>
    </row>
    <row r="234" spans="1:16" ht="12.75">
      <c r="A234" t="s">
        <v>49</v>
      </c>
      <c s="34" t="s">
        <v>300</v>
      </c>
      <c s="34" t="s">
        <v>2743</v>
      </c>
      <c s="35" t="s">
        <v>5</v>
      </c>
      <c s="6" t="s">
        <v>2744</v>
      </c>
      <c s="36" t="s">
        <v>85</v>
      </c>
      <c s="37">
        <v>240</v>
      </c>
      <c s="36">
        <v>0</v>
      </c>
      <c s="36">
        <f>ROUND(G234*H234,6)</f>
      </c>
      <c r="L234" s="38">
        <v>0</v>
      </c>
      <c s="32">
        <f>ROUND(ROUND(L234,2)*ROUND(G234,3),2)</f>
      </c>
      <c s="36" t="s">
        <v>55</v>
      </c>
      <c>
        <f>(M234*21)/100</f>
      </c>
      <c t="s">
        <v>27</v>
      </c>
    </row>
    <row r="235" spans="1:5" ht="12.75">
      <c r="A235" s="35" t="s">
        <v>56</v>
      </c>
      <c r="E235" s="39" t="s">
        <v>2745</v>
      </c>
    </row>
    <row r="236" spans="1:5" ht="25.5">
      <c r="A236" s="35" t="s">
        <v>57</v>
      </c>
      <c r="E236" s="40" t="s">
        <v>2746</v>
      </c>
    </row>
    <row r="237" spans="1:5" ht="102">
      <c r="A237" t="s">
        <v>59</v>
      </c>
      <c r="E237" s="39" t="s">
        <v>2742</v>
      </c>
    </row>
    <row r="238" spans="1:16" ht="12.75">
      <c r="A238" t="s">
        <v>49</v>
      </c>
      <c s="34" t="s">
        <v>304</v>
      </c>
      <c s="34" t="s">
        <v>2747</v>
      </c>
      <c s="35" t="s">
        <v>5</v>
      </c>
      <c s="6" t="s">
        <v>2748</v>
      </c>
      <c s="36" t="s">
        <v>90</v>
      </c>
      <c s="37">
        <v>2</v>
      </c>
      <c s="36">
        <v>0</v>
      </c>
      <c s="36">
        <f>ROUND(G238*H238,6)</f>
      </c>
      <c r="L238" s="38">
        <v>0</v>
      </c>
      <c s="32">
        <f>ROUND(ROUND(L238,2)*ROUND(G238,3),2)</f>
      </c>
      <c s="36" t="s">
        <v>55</v>
      </c>
      <c>
        <f>(M238*21)/100</f>
      </c>
      <c t="s">
        <v>27</v>
      </c>
    </row>
    <row r="239" spans="1:5" ht="12.75">
      <c r="A239" s="35" t="s">
        <v>56</v>
      </c>
      <c r="E239" s="39" t="s">
        <v>2749</v>
      </c>
    </row>
    <row r="240" spans="1:5" ht="12.75">
      <c r="A240" s="35" t="s">
        <v>57</v>
      </c>
      <c r="E240" s="40" t="s">
        <v>5</v>
      </c>
    </row>
    <row r="241" spans="1:5" ht="127.5">
      <c r="A241" t="s">
        <v>59</v>
      </c>
      <c r="E241" s="39" t="s">
        <v>2750</v>
      </c>
    </row>
    <row r="242" spans="1:16" ht="12.75">
      <c r="A242" t="s">
        <v>49</v>
      </c>
      <c s="34" t="s">
        <v>308</v>
      </c>
      <c s="34" t="s">
        <v>2751</v>
      </c>
      <c s="35" t="s">
        <v>5</v>
      </c>
      <c s="6" t="s">
        <v>2752</v>
      </c>
      <c s="36" t="s">
        <v>75</v>
      </c>
      <c s="37">
        <v>28.84</v>
      </c>
      <c s="36">
        <v>0</v>
      </c>
      <c s="36">
        <f>ROUND(G242*H242,6)</f>
      </c>
      <c r="L242" s="38">
        <v>0</v>
      </c>
      <c s="32">
        <f>ROUND(ROUND(L242,2)*ROUND(G242,3),2)</f>
      </c>
      <c s="36" t="s">
        <v>2328</v>
      </c>
      <c>
        <f>(M242*21)/100</f>
      </c>
      <c t="s">
        <v>27</v>
      </c>
    </row>
    <row r="243" spans="1:5" ht="12.75">
      <c r="A243" s="35" t="s">
        <v>56</v>
      </c>
      <c r="E243" s="39" t="s">
        <v>2753</v>
      </c>
    </row>
    <row r="244" spans="1:5" ht="25.5">
      <c r="A244" s="35" t="s">
        <v>57</v>
      </c>
      <c r="E244" s="40" t="s">
        <v>2754</v>
      </c>
    </row>
    <row r="245" spans="1:5" ht="25.5">
      <c r="A245" t="s">
        <v>59</v>
      </c>
      <c r="E245" s="39" t="s">
        <v>2707</v>
      </c>
    </row>
    <row r="246" spans="1:16" ht="12.75">
      <c r="A246" t="s">
        <v>49</v>
      </c>
      <c s="34" t="s">
        <v>312</v>
      </c>
      <c s="34" t="s">
        <v>2755</v>
      </c>
      <c s="35" t="s">
        <v>5</v>
      </c>
      <c s="6" t="s">
        <v>2503</v>
      </c>
      <c s="36" t="s">
        <v>75</v>
      </c>
      <c s="37">
        <v>97.29</v>
      </c>
      <c s="36">
        <v>0</v>
      </c>
      <c s="36">
        <f>ROUND(G246*H246,6)</f>
      </c>
      <c r="L246" s="38">
        <v>0</v>
      </c>
      <c s="32">
        <f>ROUND(ROUND(L246,2)*ROUND(G246,3),2)</f>
      </c>
      <c s="36" t="s">
        <v>2328</v>
      </c>
      <c>
        <f>(M246*21)/100</f>
      </c>
      <c t="s">
        <v>27</v>
      </c>
    </row>
    <row r="247" spans="1:5" ht="12.75">
      <c r="A247" s="35" t="s">
        <v>56</v>
      </c>
      <c r="E247" s="39" t="s">
        <v>2756</v>
      </c>
    </row>
    <row r="248" spans="1:5" ht="63.75">
      <c r="A248" s="35" t="s">
        <v>57</v>
      </c>
      <c r="E248" s="40" t="s">
        <v>2757</v>
      </c>
    </row>
    <row r="249" spans="1:5" ht="382.5">
      <c r="A249" t="s">
        <v>59</v>
      </c>
      <c r="E249" s="39" t="s">
        <v>2758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2311</v>
      </c>
      <c s="41">
        <f>Rekapitulace!C35</f>
      </c>
      <c s="20" t="s">
        <v>0</v>
      </c>
      <c t="s">
        <v>23</v>
      </c>
      <c t="s">
        <v>27</v>
      </c>
    </row>
    <row r="4" spans="1:16" ht="32" customHeight="1">
      <c r="A4" s="24" t="s">
        <v>20</v>
      </c>
      <c s="25" t="s">
        <v>28</v>
      </c>
      <c s="27" t="s">
        <v>2311</v>
      </c>
      <c r="E4" s="26" t="s">
        <v>2312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2761</v>
      </c>
      <c r="E8" s="30" t="s">
        <v>2760</v>
      </c>
      <c r="J8" s="29">
        <f>0+J9+J22+J35+J40</f>
      </c>
      <c s="29">
        <f>0+K9+K22+K35+K40</f>
      </c>
      <c s="29">
        <f>0+L9+L22+L35+L40</f>
      </c>
      <c s="29">
        <f>0+M9+M22+M35+M40</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26.2</v>
      </c>
      <c s="36">
        <v>0</v>
      </c>
      <c s="36">
        <f>ROUND(G10*H10,6)</f>
      </c>
      <c r="L10" s="38">
        <v>0</v>
      </c>
      <c s="32">
        <f>ROUND(ROUND(L10,2)*ROUND(G10,3),2)</f>
      </c>
      <c s="36" t="s">
        <v>55</v>
      </c>
      <c>
        <f>(M10*21)/100</f>
      </c>
      <c t="s">
        <v>27</v>
      </c>
    </row>
    <row r="11" spans="1:5" ht="12.75">
      <c r="A11" s="35" t="s">
        <v>56</v>
      </c>
      <c r="E11" s="39" t="s">
        <v>794</v>
      </c>
    </row>
    <row r="12" spans="1:5" ht="25.5">
      <c r="A12" s="35" t="s">
        <v>57</v>
      </c>
      <c r="E12" s="40" t="s">
        <v>2762</v>
      </c>
    </row>
    <row r="13" spans="1:5" ht="25.5">
      <c r="A13" t="s">
        <v>59</v>
      </c>
      <c r="E13" s="39" t="s">
        <v>2763</v>
      </c>
    </row>
    <row r="14" spans="1:16" ht="25.5">
      <c r="A14" t="s">
        <v>49</v>
      </c>
      <c s="34" t="s">
        <v>27</v>
      </c>
      <c s="34" t="s">
        <v>796</v>
      </c>
      <c s="35" t="s">
        <v>797</v>
      </c>
      <c s="6" t="s">
        <v>2318</v>
      </c>
      <c s="36" t="s">
        <v>793</v>
      </c>
      <c s="37">
        <v>85.51</v>
      </c>
      <c s="36">
        <v>0</v>
      </c>
      <c s="36">
        <f>ROUND(G14*H14,6)</f>
      </c>
      <c r="L14" s="38">
        <v>0</v>
      </c>
      <c s="32">
        <f>ROUND(ROUND(L14,2)*ROUND(G14,3),2)</f>
      </c>
      <c s="36" t="s">
        <v>55</v>
      </c>
      <c>
        <f>(M14*21)/100</f>
      </c>
      <c t="s">
        <v>27</v>
      </c>
    </row>
    <row r="15" spans="1:5" ht="12.75">
      <c r="A15" s="35" t="s">
        <v>56</v>
      </c>
      <c r="E15" s="39" t="s">
        <v>794</v>
      </c>
    </row>
    <row r="16" spans="1:5" ht="38.25">
      <c r="A16" s="35" t="s">
        <v>57</v>
      </c>
      <c r="E16" s="40" t="s">
        <v>2764</v>
      </c>
    </row>
    <row r="17" spans="1:5" ht="140.25">
      <c r="A17" t="s">
        <v>59</v>
      </c>
      <c r="E17" s="39" t="s">
        <v>2320</v>
      </c>
    </row>
    <row r="18" spans="1:16" ht="25.5">
      <c r="A18" t="s">
        <v>49</v>
      </c>
      <c s="34" t="s">
        <v>26</v>
      </c>
      <c s="34" t="s">
        <v>2087</v>
      </c>
      <c s="35" t="s">
        <v>2088</v>
      </c>
      <c s="6" t="s">
        <v>2325</v>
      </c>
      <c s="36" t="s">
        <v>793</v>
      </c>
      <c s="37">
        <v>3</v>
      </c>
      <c s="36">
        <v>0</v>
      </c>
      <c s="36">
        <f>ROUND(G18*H18,6)</f>
      </c>
      <c r="L18" s="38">
        <v>0</v>
      </c>
      <c s="32">
        <f>ROUND(ROUND(L18,2)*ROUND(G18,3),2)</f>
      </c>
      <c s="36" t="s">
        <v>55</v>
      </c>
      <c>
        <f>(M18*21)/100</f>
      </c>
      <c t="s">
        <v>27</v>
      </c>
    </row>
    <row r="19" spans="1:5" ht="12.75">
      <c r="A19" s="35" t="s">
        <v>56</v>
      </c>
      <c r="E19" s="39" t="s">
        <v>794</v>
      </c>
    </row>
    <row r="20" spans="1:5" ht="38.25">
      <c r="A20" s="35" t="s">
        <v>57</v>
      </c>
      <c r="E20" s="40" t="s">
        <v>2765</v>
      </c>
    </row>
    <row r="21" spans="1:5" ht="140.25">
      <c r="A21" t="s">
        <v>59</v>
      </c>
      <c r="E21" s="39" t="s">
        <v>2320</v>
      </c>
    </row>
    <row r="22" spans="1:13" ht="12.75">
      <c r="A22" t="s">
        <v>46</v>
      </c>
      <c r="C22" s="31" t="s">
        <v>4</v>
      </c>
      <c r="E22" s="33" t="s">
        <v>837</v>
      </c>
      <c r="J22" s="32">
        <f>0</f>
      </c>
      <c s="32">
        <f>0</f>
      </c>
      <c s="32">
        <f>0+L23+L27+L31</f>
      </c>
      <c s="32">
        <f>0+M23+M27+M31</f>
      </c>
    </row>
    <row r="23" spans="1:16" ht="12.75">
      <c r="A23" t="s">
        <v>49</v>
      </c>
      <c s="34" t="s">
        <v>72</v>
      </c>
      <c s="34" t="s">
        <v>2766</v>
      </c>
      <c s="35" t="s">
        <v>4</v>
      </c>
      <c s="6" t="s">
        <v>2767</v>
      </c>
      <c s="36" t="s">
        <v>64</v>
      </c>
      <c s="37">
        <v>34.5</v>
      </c>
      <c s="36">
        <v>0</v>
      </c>
      <c s="36">
        <f>ROUND(G23*H23,6)</f>
      </c>
      <c r="L23" s="38">
        <v>0</v>
      </c>
      <c s="32">
        <f>ROUND(ROUND(L23,2)*ROUND(G23,3),2)</f>
      </c>
      <c s="36" t="s">
        <v>55</v>
      </c>
      <c>
        <f>(M23*21)/100</f>
      </c>
      <c t="s">
        <v>27</v>
      </c>
    </row>
    <row r="24" spans="1:5" ht="12.75">
      <c r="A24" s="35" t="s">
        <v>56</v>
      </c>
      <c r="E24" s="39" t="s">
        <v>2768</v>
      </c>
    </row>
    <row r="25" spans="1:5" ht="38.25">
      <c r="A25" s="35" t="s">
        <v>57</v>
      </c>
      <c r="E25" s="40" t="s">
        <v>2769</v>
      </c>
    </row>
    <row r="26" spans="1:5" ht="12.75">
      <c r="A26" t="s">
        <v>59</v>
      </c>
      <c r="E26" s="39" t="s">
        <v>5</v>
      </c>
    </row>
    <row r="27" spans="1:16" ht="12.75">
      <c r="A27" t="s">
        <v>49</v>
      </c>
      <c s="34" t="s">
        <v>77</v>
      </c>
      <c s="34" t="s">
        <v>2376</v>
      </c>
      <c s="35" t="s">
        <v>4</v>
      </c>
      <c s="6" t="s">
        <v>2377</v>
      </c>
      <c s="36" t="s">
        <v>64</v>
      </c>
      <c s="37">
        <v>13.1</v>
      </c>
      <c s="36">
        <v>0</v>
      </c>
      <c s="36">
        <f>ROUND(G27*H27,6)</f>
      </c>
      <c r="L27" s="38">
        <v>0</v>
      </c>
      <c s="32">
        <f>ROUND(ROUND(L27,2)*ROUND(G27,3),2)</f>
      </c>
      <c s="36" t="s">
        <v>55</v>
      </c>
      <c>
        <f>(M27*21)/100</f>
      </c>
      <c t="s">
        <v>27</v>
      </c>
    </row>
    <row r="28" spans="1:5" ht="12.75">
      <c r="A28" s="35" t="s">
        <v>56</v>
      </c>
      <c r="E28" s="39" t="s">
        <v>5</v>
      </c>
    </row>
    <row r="29" spans="1:5" ht="38.25">
      <c r="A29" s="35" t="s">
        <v>57</v>
      </c>
      <c r="E29" s="40" t="s">
        <v>2770</v>
      </c>
    </row>
    <row r="30" spans="1:5" ht="318.75">
      <c r="A30" t="s">
        <v>59</v>
      </c>
      <c r="E30" s="39" t="s">
        <v>2771</v>
      </c>
    </row>
    <row r="31" spans="1:16" ht="12.75">
      <c r="A31" t="s">
        <v>49</v>
      </c>
      <c s="34" t="s">
        <v>82</v>
      </c>
      <c s="34" t="s">
        <v>2772</v>
      </c>
      <c s="35" t="s">
        <v>4</v>
      </c>
      <c s="6" t="s">
        <v>2773</v>
      </c>
      <c s="36" t="s">
        <v>64</v>
      </c>
      <c s="37">
        <v>25.85</v>
      </c>
      <c s="36">
        <v>0</v>
      </c>
      <c s="36">
        <f>ROUND(G31*H31,6)</f>
      </c>
      <c r="L31" s="38">
        <v>0</v>
      </c>
      <c s="32">
        <f>ROUND(ROUND(L31,2)*ROUND(G31,3),2)</f>
      </c>
      <c s="36" t="s">
        <v>55</v>
      </c>
      <c>
        <f>(M31*21)/100</f>
      </c>
      <c t="s">
        <v>27</v>
      </c>
    </row>
    <row r="32" spans="1:5" ht="12.75">
      <c r="A32" s="35" t="s">
        <v>56</v>
      </c>
      <c r="E32" s="39" t="s">
        <v>5</v>
      </c>
    </row>
    <row r="33" spans="1:5" ht="38.25">
      <c r="A33" s="35" t="s">
        <v>57</v>
      </c>
      <c r="E33" s="40" t="s">
        <v>2774</v>
      </c>
    </row>
    <row r="34" spans="1:5" ht="191.25">
      <c r="A34" t="s">
        <v>59</v>
      </c>
      <c r="E34" s="39" t="s">
        <v>2775</v>
      </c>
    </row>
    <row r="35" spans="1:13" ht="12.75">
      <c r="A35" t="s">
        <v>46</v>
      </c>
      <c r="C35" s="31" t="s">
        <v>72</v>
      </c>
      <c r="E35" s="33" t="s">
        <v>2146</v>
      </c>
      <c r="J35" s="32">
        <f>0</f>
      </c>
      <c s="32">
        <f>0</f>
      </c>
      <c s="32">
        <f>0+L36</f>
      </c>
      <c s="32">
        <f>0+M36</f>
      </c>
    </row>
    <row r="36" spans="1:16" ht="12.75">
      <c r="A36" t="s">
        <v>49</v>
      </c>
      <c s="34" t="s">
        <v>87</v>
      </c>
      <c s="34" t="s">
        <v>2336</v>
      </c>
      <c s="35" t="s">
        <v>4</v>
      </c>
      <c s="6" t="s">
        <v>2337</v>
      </c>
      <c s="36" t="s">
        <v>64</v>
      </c>
      <c s="37">
        <v>10.78</v>
      </c>
      <c s="36">
        <v>0</v>
      </c>
      <c s="36">
        <f>ROUND(G36*H36,6)</f>
      </c>
      <c r="L36" s="38">
        <v>0</v>
      </c>
      <c s="32">
        <f>ROUND(ROUND(L36,2)*ROUND(G36,3),2)</f>
      </c>
      <c s="36" t="s">
        <v>55</v>
      </c>
      <c>
        <f>(M36*21)/100</f>
      </c>
      <c t="s">
        <v>27</v>
      </c>
    </row>
    <row r="37" spans="1:5" ht="12.75">
      <c r="A37" s="35" t="s">
        <v>56</v>
      </c>
      <c r="E37" s="39" t="s">
        <v>2776</v>
      </c>
    </row>
    <row r="38" spans="1:5" ht="38.25">
      <c r="A38" s="35" t="s">
        <v>57</v>
      </c>
      <c r="E38" s="40" t="s">
        <v>2777</v>
      </c>
    </row>
    <row r="39" spans="1:5" ht="12.75">
      <c r="A39" t="s">
        <v>59</v>
      </c>
      <c r="E39" s="39" t="s">
        <v>2375</v>
      </c>
    </row>
    <row r="40" spans="1:13" ht="12.75">
      <c r="A40" t="s">
        <v>46</v>
      </c>
      <c r="C40" s="31" t="s">
        <v>112</v>
      </c>
      <c r="E40" s="33" t="s">
        <v>2778</v>
      </c>
      <c r="J40" s="32">
        <f>0</f>
      </c>
      <c s="32">
        <f>0</f>
      </c>
      <c s="32">
        <f>0+L41+L45+L49+L53</f>
      </c>
      <c s="32">
        <f>0+M41+M45+M49+M53</f>
      </c>
    </row>
    <row r="41" spans="1:16" ht="12.75">
      <c r="A41" t="s">
        <v>49</v>
      </c>
      <c s="34" t="s">
        <v>108</v>
      </c>
      <c s="34" t="s">
        <v>2779</v>
      </c>
      <c s="35" t="s">
        <v>4</v>
      </c>
      <c s="6" t="s">
        <v>2780</v>
      </c>
      <c s="36" t="s">
        <v>75</v>
      </c>
      <c s="37">
        <v>1</v>
      </c>
      <c s="36">
        <v>0</v>
      </c>
      <c s="36">
        <f>ROUND(G41*H41,6)</f>
      </c>
      <c r="L41" s="38">
        <v>0</v>
      </c>
      <c s="32">
        <f>ROUND(ROUND(L41,2)*ROUND(G41,3),2)</f>
      </c>
      <c s="36" t="s">
        <v>55</v>
      </c>
      <c>
        <f>(M41*21)/100</f>
      </c>
      <c t="s">
        <v>27</v>
      </c>
    </row>
    <row r="42" spans="1:5" ht="12.75">
      <c r="A42" s="35" t="s">
        <v>56</v>
      </c>
      <c r="E42" s="39" t="s">
        <v>2781</v>
      </c>
    </row>
    <row r="43" spans="1:5" ht="25.5">
      <c r="A43" s="35" t="s">
        <v>57</v>
      </c>
      <c r="E43" s="40" t="s">
        <v>2782</v>
      </c>
    </row>
    <row r="44" spans="1:5" ht="229.5">
      <c r="A44" t="s">
        <v>59</v>
      </c>
      <c r="E44" s="39" t="s">
        <v>2783</v>
      </c>
    </row>
    <row r="45" spans="1:16" ht="12.75">
      <c r="A45" t="s">
        <v>49</v>
      </c>
      <c s="34" t="s">
        <v>112</v>
      </c>
      <c s="34" t="s">
        <v>2349</v>
      </c>
      <c s="35" t="s">
        <v>4</v>
      </c>
      <c s="6" t="s">
        <v>2350</v>
      </c>
      <c s="36" t="s">
        <v>64</v>
      </c>
      <c s="37">
        <v>1.2</v>
      </c>
      <c s="36">
        <v>0</v>
      </c>
      <c s="36">
        <f>ROUND(G45*H45,6)</f>
      </c>
      <c r="L45" s="38">
        <v>0</v>
      </c>
      <c s="32">
        <f>ROUND(ROUND(L45,2)*ROUND(G45,3),2)</f>
      </c>
      <c s="36" t="s">
        <v>55</v>
      </c>
      <c>
        <f>(M45*21)/100</f>
      </c>
      <c t="s">
        <v>27</v>
      </c>
    </row>
    <row r="46" spans="1:5" ht="12.75">
      <c r="A46" s="35" t="s">
        <v>56</v>
      </c>
      <c r="E46" s="39" t="s">
        <v>2784</v>
      </c>
    </row>
    <row r="47" spans="1:5" ht="25.5">
      <c r="A47" s="35" t="s">
        <v>57</v>
      </c>
      <c r="E47" s="40" t="s">
        <v>2785</v>
      </c>
    </row>
    <row r="48" spans="1:5" ht="12.75">
      <c r="A48" t="s">
        <v>59</v>
      </c>
      <c r="E48" s="39" t="s">
        <v>5</v>
      </c>
    </row>
    <row r="49" spans="1:16" ht="12.75">
      <c r="A49" t="s">
        <v>49</v>
      </c>
      <c s="34" t="s">
        <v>116</v>
      </c>
      <c s="34" t="s">
        <v>2353</v>
      </c>
      <c s="35" t="s">
        <v>4</v>
      </c>
      <c s="6" t="s">
        <v>2354</v>
      </c>
      <c s="36" t="s">
        <v>64</v>
      </c>
      <c s="37">
        <v>35.631</v>
      </c>
      <c s="36">
        <v>0</v>
      </c>
      <c s="36">
        <f>ROUND(G49*H49,6)</f>
      </c>
      <c r="L49" s="38">
        <v>0</v>
      </c>
      <c s="32">
        <f>ROUND(ROUND(L49,2)*ROUND(G49,3),2)</f>
      </c>
      <c s="36" t="s">
        <v>55</v>
      </c>
      <c>
        <f>(M49*21)/100</f>
      </c>
      <c t="s">
        <v>27</v>
      </c>
    </row>
    <row r="50" spans="1:5" ht="12.75">
      <c r="A50" s="35" t="s">
        <v>56</v>
      </c>
      <c r="E50" s="39" t="s">
        <v>2786</v>
      </c>
    </row>
    <row r="51" spans="1:5" ht="25.5">
      <c r="A51" s="35" t="s">
        <v>57</v>
      </c>
      <c r="E51" s="40" t="s">
        <v>2787</v>
      </c>
    </row>
    <row r="52" spans="1:5" ht="114.75">
      <c r="A52" t="s">
        <v>59</v>
      </c>
      <c r="E52" s="39" t="s">
        <v>2788</v>
      </c>
    </row>
    <row r="53" spans="1:16" ht="12.75">
      <c r="A53" t="s">
        <v>49</v>
      </c>
      <c s="34" t="s">
        <v>120</v>
      </c>
      <c s="34" t="s">
        <v>2356</v>
      </c>
      <c s="35" t="s">
        <v>4</v>
      </c>
      <c s="6" t="s">
        <v>2357</v>
      </c>
      <c s="36" t="s">
        <v>793</v>
      </c>
      <c s="37">
        <v>0.185</v>
      </c>
      <c s="36">
        <v>0</v>
      </c>
      <c s="36">
        <f>ROUND(G53*H53,6)</f>
      </c>
      <c r="L53" s="38">
        <v>0</v>
      </c>
      <c s="32">
        <f>ROUND(ROUND(L53,2)*ROUND(G53,3),2)</f>
      </c>
      <c s="36" t="s">
        <v>55</v>
      </c>
      <c>
        <f>(M53*21)/100</f>
      </c>
      <c t="s">
        <v>27</v>
      </c>
    </row>
    <row r="54" spans="1:5" ht="12.75">
      <c r="A54" s="35" t="s">
        <v>56</v>
      </c>
      <c r="E54" s="39" t="s">
        <v>2789</v>
      </c>
    </row>
    <row r="55" spans="1:5" ht="38.25">
      <c r="A55" s="35" t="s">
        <v>57</v>
      </c>
      <c r="E55" s="40" t="s">
        <v>2790</v>
      </c>
    </row>
    <row r="56" spans="1:5" ht="114.75">
      <c r="A56" t="s">
        <v>59</v>
      </c>
      <c r="E56" s="39" t="s">
        <v>2791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2311</v>
      </c>
      <c s="41">
        <f>Rekapitulace!C35</f>
      </c>
      <c s="20" t="s">
        <v>0</v>
      </c>
      <c t="s">
        <v>23</v>
      </c>
      <c t="s">
        <v>27</v>
      </c>
    </row>
    <row r="4" spans="1:16" ht="32" customHeight="1">
      <c r="A4" s="24" t="s">
        <v>20</v>
      </c>
      <c s="25" t="s">
        <v>28</v>
      </c>
      <c s="27" t="s">
        <v>2311</v>
      </c>
      <c r="E4" s="26" t="s">
        <v>2312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COUNTIFS(L8:L128,"=0",A8:A128,"P")+COUNTIFS(L8:L128,"",A8:A128,"P")+SUM(Q8:Q128)</f>
      </c>
    </row>
    <row r="8" spans="1:13" ht="12.75">
      <c r="A8" t="s">
        <v>44</v>
      </c>
      <c r="C8" s="28" t="s">
        <v>2794</v>
      </c>
      <c r="E8" s="30" t="s">
        <v>2793</v>
      </c>
      <c r="J8" s="29">
        <f>0+J9+J26+J39+J44+J57+J70+J83+J88+J93+J98+J107</f>
      </c>
      <c s="29">
        <f>0+K9+K26+K39+K44+K57+K70+K83+K88+K93+K98+K107</f>
      </c>
      <c s="29">
        <f>0+L9+L26+L39+L44+L57+L70+L83+L88+L93+L98+L107</f>
      </c>
      <c s="29">
        <f>0+M9+M26+M39+M44+M57+M70+M83+M88+M93+M98+M107</f>
      </c>
    </row>
    <row r="9" spans="1:13" ht="12.75">
      <c r="A9" t="s">
        <v>46</v>
      </c>
      <c r="C9" s="31" t="s">
        <v>47</v>
      </c>
      <c r="E9" s="33" t="s">
        <v>48</v>
      </c>
      <c r="J9" s="32">
        <f>0</f>
      </c>
      <c s="32">
        <f>0</f>
      </c>
      <c s="32">
        <f>0+L10+L14+L18+L22</f>
      </c>
      <c s="32">
        <f>0+M10+M14+M18+M22</f>
      </c>
    </row>
    <row r="10" spans="1:16" ht="25.5">
      <c r="A10" t="s">
        <v>49</v>
      </c>
      <c s="34" t="s">
        <v>4</v>
      </c>
      <c s="34" t="s">
        <v>805</v>
      </c>
      <c s="35" t="s">
        <v>806</v>
      </c>
      <c s="6" t="s">
        <v>1855</v>
      </c>
      <c s="36" t="s">
        <v>793</v>
      </c>
      <c s="37">
        <v>205.654</v>
      </c>
      <c s="36">
        <v>0</v>
      </c>
      <c s="36">
        <f>ROUND(G10*H10,6)</f>
      </c>
      <c r="L10" s="38">
        <v>0</v>
      </c>
      <c s="32">
        <f>ROUND(ROUND(L10,2)*ROUND(G10,3),2)</f>
      </c>
      <c s="36" t="s">
        <v>55</v>
      </c>
      <c>
        <f>(M10*21)/100</f>
      </c>
      <c t="s">
        <v>27</v>
      </c>
    </row>
    <row r="11" spans="1:5" ht="12.75">
      <c r="A11" s="35" t="s">
        <v>56</v>
      </c>
      <c r="E11" s="39" t="s">
        <v>794</v>
      </c>
    </row>
    <row r="12" spans="1:5" ht="25.5">
      <c r="A12" s="35" t="s">
        <v>57</v>
      </c>
      <c r="E12" s="40" t="s">
        <v>2795</v>
      </c>
    </row>
    <row r="13" spans="1:5" ht="140.25">
      <c r="A13" t="s">
        <v>59</v>
      </c>
      <c r="E13" s="39" t="s">
        <v>2320</v>
      </c>
    </row>
    <row r="14" spans="1:16" ht="25.5">
      <c r="A14" t="s">
        <v>49</v>
      </c>
      <c s="34" t="s">
        <v>27</v>
      </c>
      <c s="34" t="s">
        <v>2087</v>
      </c>
      <c s="35" t="s">
        <v>2088</v>
      </c>
      <c s="6" t="s">
        <v>2325</v>
      </c>
      <c s="36" t="s">
        <v>793</v>
      </c>
      <c s="37">
        <v>81.745</v>
      </c>
      <c s="36">
        <v>0</v>
      </c>
      <c s="36">
        <f>ROUND(G14*H14,6)</f>
      </c>
      <c r="L14" s="38">
        <v>0</v>
      </c>
      <c s="32">
        <f>ROUND(ROUND(L14,2)*ROUND(G14,3),2)</f>
      </c>
      <c s="36" t="s">
        <v>55</v>
      </c>
      <c>
        <f>(M14*21)/100</f>
      </c>
      <c t="s">
        <v>27</v>
      </c>
    </row>
    <row r="15" spans="1:5" ht="12.75">
      <c r="A15" s="35" t="s">
        <v>56</v>
      </c>
      <c r="E15" s="39" t="s">
        <v>794</v>
      </c>
    </row>
    <row r="16" spans="1:5" ht="25.5">
      <c r="A16" s="35" t="s">
        <v>57</v>
      </c>
      <c r="E16" s="40" t="s">
        <v>2796</v>
      </c>
    </row>
    <row r="17" spans="1:5" ht="140.25">
      <c r="A17" t="s">
        <v>59</v>
      </c>
      <c r="E17" s="39" t="s">
        <v>2320</v>
      </c>
    </row>
    <row r="18" spans="1:16" ht="12.75">
      <c r="A18" t="s">
        <v>49</v>
      </c>
      <c s="34" t="s">
        <v>26</v>
      </c>
      <c s="34" t="s">
        <v>2327</v>
      </c>
      <c s="35" t="s">
        <v>5</v>
      </c>
      <c s="6" t="s">
        <v>53</v>
      </c>
      <c s="36" t="s">
        <v>75</v>
      </c>
      <c s="37">
        <v>120</v>
      </c>
      <c s="36">
        <v>0</v>
      </c>
      <c s="36">
        <f>ROUND(G18*H18,6)</f>
      </c>
      <c r="L18" s="38">
        <v>0</v>
      </c>
      <c s="32">
        <f>ROUND(ROUND(L18,2)*ROUND(G18,3),2)</f>
      </c>
      <c s="36" t="s">
        <v>2328</v>
      </c>
      <c>
        <f>(M18*21)/100</f>
      </c>
      <c t="s">
        <v>27</v>
      </c>
    </row>
    <row r="19" spans="1:5" ht="12.75">
      <c r="A19" s="35" t="s">
        <v>56</v>
      </c>
      <c r="E19" s="39" t="s">
        <v>5</v>
      </c>
    </row>
    <row r="20" spans="1:5" ht="38.25">
      <c r="A20" s="35" t="s">
        <v>57</v>
      </c>
      <c r="E20" s="40" t="s">
        <v>2797</v>
      </c>
    </row>
    <row r="21" spans="1:5" ht="12.75">
      <c r="A21" t="s">
        <v>59</v>
      </c>
      <c r="E21" s="39" t="s">
        <v>60</v>
      </c>
    </row>
    <row r="22" spans="1:16" ht="25.5">
      <c r="A22" t="s">
        <v>49</v>
      </c>
      <c s="34" t="s">
        <v>187</v>
      </c>
      <c s="34" t="s">
        <v>2080</v>
      </c>
      <c s="35" t="s">
        <v>2081</v>
      </c>
      <c s="6" t="s">
        <v>2798</v>
      </c>
      <c s="36" t="s">
        <v>793</v>
      </c>
      <c s="37">
        <v>16.8</v>
      </c>
      <c s="36">
        <v>0</v>
      </c>
      <c s="36">
        <f>ROUND(G22*H22,6)</f>
      </c>
      <c r="L22" s="38">
        <v>0</v>
      </c>
      <c s="32">
        <f>ROUND(ROUND(L22,2)*ROUND(G22,3),2)</f>
      </c>
      <c s="36" t="s">
        <v>808</v>
      </c>
      <c>
        <f>(M22*21)/100</f>
      </c>
      <c t="s">
        <v>27</v>
      </c>
    </row>
    <row r="23" spans="1:5" ht="12.75">
      <c r="A23" s="35" t="s">
        <v>56</v>
      </c>
      <c r="E23" s="39" t="s">
        <v>794</v>
      </c>
    </row>
    <row r="24" spans="1:5" ht="25.5">
      <c r="A24" s="35" t="s">
        <v>57</v>
      </c>
      <c r="E24" s="40" t="s">
        <v>2799</v>
      </c>
    </row>
    <row r="25" spans="1:5" ht="12.75">
      <c r="A25" t="s">
        <v>59</v>
      </c>
      <c r="E25" s="39" t="s">
        <v>5</v>
      </c>
    </row>
    <row r="26" spans="1:13" ht="12.75">
      <c r="A26" t="s">
        <v>46</v>
      </c>
      <c r="C26" s="31" t="s">
        <v>4</v>
      </c>
      <c r="E26" s="33" t="s">
        <v>837</v>
      </c>
      <c r="J26" s="32">
        <f>0</f>
      </c>
      <c s="32">
        <f>0</f>
      </c>
      <c s="32">
        <f>0+L27+L31+L35</f>
      </c>
      <c s="32">
        <f>0+M27+M31+M35</f>
      </c>
    </row>
    <row r="27" spans="1:16" ht="12.75">
      <c r="A27" t="s">
        <v>49</v>
      </c>
      <c s="34" t="s">
        <v>72</v>
      </c>
      <c s="34" t="s">
        <v>2800</v>
      </c>
      <c s="35" t="s">
        <v>5</v>
      </c>
      <c s="6" t="s">
        <v>2801</v>
      </c>
      <c s="36" t="s">
        <v>75</v>
      </c>
      <c s="37">
        <v>100</v>
      </c>
      <c s="36">
        <v>0</v>
      </c>
      <c s="36">
        <f>ROUND(G27*H27,6)</f>
      </c>
      <c r="L27" s="38">
        <v>0</v>
      </c>
      <c s="32">
        <f>ROUND(ROUND(L27,2)*ROUND(G27,3),2)</f>
      </c>
      <c s="36" t="s">
        <v>55</v>
      </c>
      <c>
        <f>(M27*21)/100</f>
      </c>
      <c t="s">
        <v>27</v>
      </c>
    </row>
    <row r="28" spans="1:5" ht="12.75">
      <c r="A28" s="35" t="s">
        <v>56</v>
      </c>
      <c r="E28" s="39" t="s">
        <v>5</v>
      </c>
    </row>
    <row r="29" spans="1:5" ht="25.5">
      <c r="A29" s="35" t="s">
        <v>57</v>
      </c>
      <c r="E29" s="40" t="s">
        <v>2802</v>
      </c>
    </row>
    <row r="30" spans="1:5" ht="25.5">
      <c r="A30" t="s">
        <v>59</v>
      </c>
      <c r="E30" s="39" t="s">
        <v>2803</v>
      </c>
    </row>
    <row r="31" spans="1:16" ht="12.75">
      <c r="A31" t="s">
        <v>49</v>
      </c>
      <c s="34" t="s">
        <v>77</v>
      </c>
      <c s="34" t="s">
        <v>838</v>
      </c>
      <c s="35" t="s">
        <v>5</v>
      </c>
      <c s="6" t="s">
        <v>839</v>
      </c>
      <c s="36" t="s">
        <v>64</v>
      </c>
      <c s="37">
        <v>102.827</v>
      </c>
      <c s="36">
        <v>0</v>
      </c>
      <c s="36">
        <f>ROUND(G31*H31,6)</f>
      </c>
      <c r="L31" s="38">
        <v>0</v>
      </c>
      <c s="32">
        <f>ROUND(ROUND(L31,2)*ROUND(G31,3),2)</f>
      </c>
      <c s="36" t="s">
        <v>55</v>
      </c>
      <c>
        <f>(M31*21)/100</f>
      </c>
      <c t="s">
        <v>27</v>
      </c>
    </row>
    <row r="32" spans="1:5" ht="12.75">
      <c r="A32" s="35" t="s">
        <v>56</v>
      </c>
      <c r="E32" s="39" t="s">
        <v>5</v>
      </c>
    </row>
    <row r="33" spans="1:5" ht="38.25">
      <c r="A33" s="35" t="s">
        <v>57</v>
      </c>
      <c r="E33" s="40" t="s">
        <v>2804</v>
      </c>
    </row>
    <row r="34" spans="1:5" ht="318.75">
      <c r="A34" t="s">
        <v>59</v>
      </c>
      <c r="E34" s="39" t="s">
        <v>2805</v>
      </c>
    </row>
    <row r="35" spans="1:16" ht="12.75">
      <c r="A35" t="s">
        <v>49</v>
      </c>
      <c s="34" t="s">
        <v>82</v>
      </c>
      <c s="34" t="s">
        <v>1909</v>
      </c>
      <c s="35" t="s">
        <v>5</v>
      </c>
      <c s="6" t="s">
        <v>1910</v>
      </c>
      <c s="36" t="s">
        <v>64</v>
      </c>
      <c s="37">
        <v>102.827</v>
      </c>
      <c s="36">
        <v>0</v>
      </c>
      <c s="36">
        <f>ROUND(G35*H35,6)</f>
      </c>
      <c r="L35" s="38">
        <v>0</v>
      </c>
      <c s="32">
        <f>ROUND(ROUND(L35,2)*ROUND(G35,3),2)</f>
      </c>
      <c s="36" t="s">
        <v>55</v>
      </c>
      <c>
        <f>(M35*21)/100</f>
      </c>
      <c t="s">
        <v>27</v>
      </c>
    </row>
    <row r="36" spans="1:5" ht="12.75">
      <c r="A36" s="35" t="s">
        <v>56</v>
      </c>
      <c r="E36" s="39" t="s">
        <v>5</v>
      </c>
    </row>
    <row r="37" spans="1:5" ht="38.25">
      <c r="A37" s="35" t="s">
        <v>57</v>
      </c>
      <c r="E37" s="40" t="s">
        <v>2806</v>
      </c>
    </row>
    <row r="38" spans="1:5" ht="229.5">
      <c r="A38" t="s">
        <v>59</v>
      </c>
      <c r="E38" s="39" t="s">
        <v>2807</v>
      </c>
    </row>
    <row r="39" spans="1:13" ht="12.75">
      <c r="A39" t="s">
        <v>46</v>
      </c>
      <c r="C39" s="31" t="s">
        <v>116</v>
      </c>
      <c r="E39" s="33" t="s">
        <v>2339</v>
      </c>
      <c r="J39" s="32">
        <f>0</f>
      </c>
      <c s="32">
        <f>0</f>
      </c>
      <c s="32">
        <f>0+L40</f>
      </c>
      <c s="32">
        <f>0+M40</f>
      </c>
    </row>
    <row r="40" spans="1:16" ht="25.5">
      <c r="A40" t="s">
        <v>49</v>
      </c>
      <c s="34" t="s">
        <v>87</v>
      </c>
      <c s="34" t="s">
        <v>2530</v>
      </c>
      <c s="35" t="s">
        <v>5</v>
      </c>
      <c s="6" t="s">
        <v>2531</v>
      </c>
      <c s="36" t="s">
        <v>85</v>
      </c>
      <c s="37">
        <v>78.7</v>
      </c>
      <c s="36">
        <v>0</v>
      </c>
      <c s="36">
        <f>ROUND(G40*H40,6)</f>
      </c>
      <c r="L40" s="38">
        <v>0</v>
      </c>
      <c s="32">
        <f>ROUND(ROUND(L40,2)*ROUND(G40,3),2)</f>
      </c>
      <c s="36" t="s">
        <v>55</v>
      </c>
      <c>
        <f>(M40*21)/100</f>
      </c>
      <c t="s">
        <v>27</v>
      </c>
    </row>
    <row r="41" spans="1:5" ht="12.75">
      <c r="A41" s="35" t="s">
        <v>56</v>
      </c>
      <c r="E41" s="39" t="s">
        <v>5</v>
      </c>
    </row>
    <row r="42" spans="1:5" ht="38.25">
      <c r="A42" s="35" t="s">
        <v>57</v>
      </c>
      <c r="E42" s="40" t="s">
        <v>2808</v>
      </c>
    </row>
    <row r="43" spans="1:5" ht="191.25">
      <c r="A43" t="s">
        <v>59</v>
      </c>
      <c r="E43" s="39" t="s">
        <v>2533</v>
      </c>
    </row>
    <row r="44" spans="1:13" ht="12.75">
      <c r="A44" t="s">
        <v>46</v>
      </c>
      <c r="C44" s="31" t="s">
        <v>120</v>
      </c>
      <c r="E44" s="33" t="s">
        <v>2809</v>
      </c>
      <c r="J44" s="32">
        <f>0</f>
      </c>
      <c s="32">
        <f>0</f>
      </c>
      <c s="32">
        <f>0+L45+L49+L53</f>
      </c>
      <c s="32">
        <f>0+M45+M49+M53</f>
      </c>
    </row>
    <row r="45" spans="1:16" ht="12.75">
      <c r="A45" t="s">
        <v>49</v>
      </c>
      <c s="34" t="s">
        <v>108</v>
      </c>
      <c s="34" t="s">
        <v>2810</v>
      </c>
      <c s="35" t="s">
        <v>5</v>
      </c>
      <c s="6" t="s">
        <v>2811</v>
      </c>
      <c s="36" t="s">
        <v>85</v>
      </c>
      <c s="37">
        <v>158.96</v>
      </c>
      <c s="36">
        <v>0</v>
      </c>
      <c s="36">
        <f>ROUND(G45*H45,6)</f>
      </c>
      <c r="L45" s="38">
        <v>0</v>
      </c>
      <c s="32">
        <f>ROUND(ROUND(L45,2)*ROUND(G45,3),2)</f>
      </c>
      <c s="36" t="s">
        <v>55</v>
      </c>
      <c>
        <f>(M45*21)/100</f>
      </c>
      <c t="s">
        <v>27</v>
      </c>
    </row>
    <row r="46" spans="1:5" ht="12.75">
      <c r="A46" s="35" t="s">
        <v>56</v>
      </c>
      <c r="E46" s="39" t="s">
        <v>5</v>
      </c>
    </row>
    <row r="47" spans="1:5" ht="25.5">
      <c r="A47" s="35" t="s">
        <v>57</v>
      </c>
      <c r="E47" s="40" t="s">
        <v>2812</v>
      </c>
    </row>
    <row r="48" spans="1:5" ht="51">
      <c r="A48" t="s">
        <v>59</v>
      </c>
      <c r="E48" s="39" t="s">
        <v>2813</v>
      </c>
    </row>
    <row r="49" spans="1:16" ht="12.75">
      <c r="A49" t="s">
        <v>49</v>
      </c>
      <c s="34" t="s">
        <v>112</v>
      </c>
      <c s="34" t="s">
        <v>2814</v>
      </c>
      <c s="35" t="s">
        <v>5</v>
      </c>
      <c s="6" t="s">
        <v>2815</v>
      </c>
      <c s="36" t="s">
        <v>85</v>
      </c>
      <c s="37">
        <v>197</v>
      </c>
      <c s="36">
        <v>0</v>
      </c>
      <c s="36">
        <f>ROUND(G49*H49,6)</f>
      </c>
      <c r="L49" s="38">
        <v>0</v>
      </c>
      <c s="32">
        <f>ROUND(ROUND(L49,2)*ROUND(G49,3),2)</f>
      </c>
      <c s="36" t="s">
        <v>2328</v>
      </c>
      <c>
        <f>(M49*21)/100</f>
      </c>
      <c t="s">
        <v>27</v>
      </c>
    </row>
    <row r="50" spans="1:5" ht="12.75">
      <c r="A50" s="35" t="s">
        <v>56</v>
      </c>
      <c r="E50" s="39" t="s">
        <v>5</v>
      </c>
    </row>
    <row r="51" spans="1:5" ht="25.5">
      <c r="A51" s="35" t="s">
        <v>57</v>
      </c>
      <c r="E51" s="40" t="s">
        <v>2816</v>
      </c>
    </row>
    <row r="52" spans="1:5" ht="51">
      <c r="A52" t="s">
        <v>59</v>
      </c>
      <c r="E52" s="39" t="s">
        <v>2813</v>
      </c>
    </row>
    <row r="53" spans="1:16" ht="12.75">
      <c r="A53" t="s">
        <v>49</v>
      </c>
      <c s="34" t="s">
        <v>183</v>
      </c>
      <c s="34" t="s">
        <v>2817</v>
      </c>
      <c s="35" t="s">
        <v>5</v>
      </c>
      <c s="6" t="s">
        <v>2818</v>
      </c>
      <c s="36" t="s">
        <v>64</v>
      </c>
      <c s="37">
        <v>7</v>
      </c>
      <c s="36">
        <v>0</v>
      </c>
      <c s="36">
        <f>ROUND(G53*H53,6)</f>
      </c>
      <c r="L53" s="38">
        <v>0</v>
      </c>
      <c s="32">
        <f>ROUND(ROUND(L53,2)*ROUND(G53,3),2)</f>
      </c>
      <c s="36" t="s">
        <v>55</v>
      </c>
      <c>
        <f>(M53*21)/100</f>
      </c>
      <c t="s">
        <v>27</v>
      </c>
    </row>
    <row r="54" spans="1:5" ht="12.75">
      <c r="A54" s="35" t="s">
        <v>56</v>
      </c>
      <c r="E54" s="39" t="s">
        <v>2819</v>
      </c>
    </row>
    <row r="55" spans="1:5" ht="25.5">
      <c r="A55" s="35" t="s">
        <v>57</v>
      </c>
      <c r="E55" s="40" t="s">
        <v>2820</v>
      </c>
    </row>
    <row r="56" spans="1:5" ht="63.75">
      <c r="A56" t="s">
        <v>59</v>
      </c>
      <c r="E56" s="39" t="s">
        <v>2096</v>
      </c>
    </row>
    <row r="57" spans="1:13" ht="12.75">
      <c r="A57" t="s">
        <v>46</v>
      </c>
      <c r="C57" s="31" t="s">
        <v>27</v>
      </c>
      <c r="E57" s="33" t="s">
        <v>1379</v>
      </c>
      <c r="J57" s="32">
        <f>0</f>
      </c>
      <c s="32">
        <f>0</f>
      </c>
      <c s="32">
        <f>0+L58+L62+L66</f>
      </c>
      <c s="32">
        <f>0+M58+M62+M66</f>
      </c>
    </row>
    <row r="58" spans="1:16" ht="12.75">
      <c r="A58" t="s">
        <v>49</v>
      </c>
      <c s="34" t="s">
        <v>116</v>
      </c>
      <c s="34" t="s">
        <v>2821</v>
      </c>
      <c s="35" t="s">
        <v>5</v>
      </c>
      <c s="6" t="s">
        <v>2822</v>
      </c>
      <c s="36" t="s">
        <v>64</v>
      </c>
      <c s="37">
        <v>19.688</v>
      </c>
      <c s="36">
        <v>0</v>
      </c>
      <c s="36">
        <f>ROUND(G58*H58,6)</f>
      </c>
      <c r="L58" s="38">
        <v>0</v>
      </c>
      <c s="32">
        <f>ROUND(ROUND(L58,2)*ROUND(G58,3),2)</f>
      </c>
      <c s="36" t="s">
        <v>55</v>
      </c>
      <c>
        <f>(M58*21)/100</f>
      </c>
      <c t="s">
        <v>27</v>
      </c>
    </row>
    <row r="59" spans="1:5" ht="12.75">
      <c r="A59" s="35" t="s">
        <v>56</v>
      </c>
      <c r="E59" s="39" t="s">
        <v>5</v>
      </c>
    </row>
    <row r="60" spans="1:5" ht="25.5">
      <c r="A60" s="35" t="s">
        <v>57</v>
      </c>
      <c r="E60" s="40" t="s">
        <v>2823</v>
      </c>
    </row>
    <row r="61" spans="1:5" ht="38.25">
      <c r="A61" t="s">
        <v>59</v>
      </c>
      <c r="E61" s="39" t="s">
        <v>2824</v>
      </c>
    </row>
    <row r="62" spans="1:16" ht="12.75">
      <c r="A62" t="s">
        <v>49</v>
      </c>
      <c s="34" t="s">
        <v>120</v>
      </c>
      <c s="34" t="s">
        <v>2514</v>
      </c>
      <c s="35" t="s">
        <v>5</v>
      </c>
      <c s="6" t="s">
        <v>2587</v>
      </c>
      <c s="36" t="s">
        <v>85</v>
      </c>
      <c s="37">
        <v>78.7</v>
      </c>
      <c s="36">
        <v>0</v>
      </c>
      <c s="36">
        <f>ROUND(G62*H62,6)</f>
      </c>
      <c r="L62" s="38">
        <v>0</v>
      </c>
      <c s="32">
        <f>ROUND(ROUND(L62,2)*ROUND(G62,3),2)</f>
      </c>
      <c s="36" t="s">
        <v>55</v>
      </c>
      <c>
        <f>(M62*21)/100</f>
      </c>
      <c t="s">
        <v>27</v>
      </c>
    </row>
    <row r="63" spans="1:5" ht="12.75">
      <c r="A63" s="35" t="s">
        <v>56</v>
      </c>
      <c r="E63" s="39" t="s">
        <v>5</v>
      </c>
    </row>
    <row r="64" spans="1:5" ht="25.5">
      <c r="A64" s="35" t="s">
        <v>57</v>
      </c>
      <c r="E64" s="40" t="s">
        <v>2825</v>
      </c>
    </row>
    <row r="65" spans="1:5" ht="102">
      <c r="A65" t="s">
        <v>59</v>
      </c>
      <c r="E65" s="39" t="s">
        <v>2517</v>
      </c>
    </row>
    <row r="66" spans="1:16" ht="25.5">
      <c r="A66" t="s">
        <v>49</v>
      </c>
      <c s="34" t="s">
        <v>919</v>
      </c>
      <c s="34" t="s">
        <v>2826</v>
      </c>
      <c s="35" t="s">
        <v>5</v>
      </c>
      <c s="6" t="s">
        <v>2827</v>
      </c>
      <c s="36" t="s">
        <v>90</v>
      </c>
      <c s="37">
        <v>398</v>
      </c>
      <c s="36">
        <v>0</v>
      </c>
      <c s="36">
        <f>ROUND(G66*H66,6)</f>
      </c>
      <c r="L66" s="38">
        <v>0</v>
      </c>
      <c s="32">
        <f>ROUND(ROUND(L66,2)*ROUND(G66,3),2)</f>
      </c>
      <c s="36" t="s">
        <v>55</v>
      </c>
      <c>
        <f>(M66*21)/100</f>
      </c>
      <c t="s">
        <v>27</v>
      </c>
    </row>
    <row r="67" spans="1:5" ht="12.75">
      <c r="A67" s="35" t="s">
        <v>56</v>
      </c>
      <c r="E67" s="39" t="s">
        <v>5</v>
      </c>
    </row>
    <row r="68" spans="1:5" ht="25.5">
      <c r="A68" s="35" t="s">
        <v>57</v>
      </c>
      <c r="E68" s="40" t="s">
        <v>2828</v>
      </c>
    </row>
    <row r="69" spans="1:5" ht="63.75">
      <c r="A69" t="s">
        <v>59</v>
      </c>
      <c r="E69" s="39" t="s">
        <v>2829</v>
      </c>
    </row>
    <row r="70" spans="1:13" ht="12.75">
      <c r="A70" t="s">
        <v>46</v>
      </c>
      <c r="C70" s="31" t="s">
        <v>26</v>
      </c>
      <c r="E70" s="33" t="s">
        <v>2140</v>
      </c>
      <c r="J70" s="32">
        <f>0</f>
      </c>
      <c s="32">
        <f>0</f>
      </c>
      <c s="32">
        <f>0+L71+L75+L79</f>
      </c>
      <c s="32">
        <f>0+M71+M75+M79</f>
      </c>
    </row>
    <row r="71" spans="1:16" ht="12.75">
      <c r="A71" t="s">
        <v>49</v>
      </c>
      <c s="34" t="s">
        <v>128</v>
      </c>
      <c s="34" t="s">
        <v>2608</v>
      </c>
      <c s="35" t="s">
        <v>5</v>
      </c>
      <c s="6" t="s">
        <v>2609</v>
      </c>
      <c s="36" t="s">
        <v>64</v>
      </c>
      <c s="37">
        <v>25</v>
      </c>
      <c s="36">
        <v>0</v>
      </c>
      <c s="36">
        <f>ROUND(G71*H71,6)</f>
      </c>
      <c r="L71" s="38">
        <v>0</v>
      </c>
      <c s="32">
        <f>ROUND(ROUND(L71,2)*ROUND(G71,3),2)</f>
      </c>
      <c s="36" t="s">
        <v>55</v>
      </c>
      <c>
        <f>(M71*21)/100</f>
      </c>
      <c t="s">
        <v>27</v>
      </c>
    </row>
    <row r="72" spans="1:5" ht="12.75">
      <c r="A72" s="35" t="s">
        <v>56</v>
      </c>
      <c r="E72" s="39" t="s">
        <v>5</v>
      </c>
    </row>
    <row r="73" spans="1:5" ht="25.5">
      <c r="A73" s="35" t="s">
        <v>57</v>
      </c>
      <c r="E73" s="40" t="s">
        <v>2830</v>
      </c>
    </row>
    <row r="74" spans="1:5" ht="382.5">
      <c r="A74" t="s">
        <v>59</v>
      </c>
      <c r="E74" s="39" t="s">
        <v>2831</v>
      </c>
    </row>
    <row r="75" spans="1:16" ht="12.75">
      <c r="A75" t="s">
        <v>49</v>
      </c>
      <c s="34" t="s">
        <v>131</v>
      </c>
      <c s="34" t="s">
        <v>2832</v>
      </c>
      <c s="35" t="s">
        <v>5</v>
      </c>
      <c s="6" t="s">
        <v>2833</v>
      </c>
      <c s="36" t="s">
        <v>793</v>
      </c>
      <c s="37">
        <v>4.096</v>
      </c>
      <c s="36">
        <v>0</v>
      </c>
      <c s="36">
        <f>ROUND(G75*H75,6)</f>
      </c>
      <c r="L75" s="38">
        <v>0</v>
      </c>
      <c s="32">
        <f>ROUND(ROUND(L75,2)*ROUND(G75,3),2)</f>
      </c>
      <c s="36" t="s">
        <v>55</v>
      </c>
      <c>
        <f>(M75*21)/100</f>
      </c>
      <c t="s">
        <v>27</v>
      </c>
    </row>
    <row r="76" spans="1:5" ht="12.75">
      <c r="A76" s="35" t="s">
        <v>56</v>
      </c>
      <c r="E76" s="39" t="s">
        <v>5</v>
      </c>
    </row>
    <row r="77" spans="1:5" ht="25.5">
      <c r="A77" s="35" t="s">
        <v>57</v>
      </c>
      <c r="E77" s="40" t="s">
        <v>2834</v>
      </c>
    </row>
    <row r="78" spans="1:5" ht="242.25">
      <c r="A78" t="s">
        <v>59</v>
      </c>
      <c r="E78" s="39" t="s">
        <v>2835</v>
      </c>
    </row>
    <row r="79" spans="1:16" ht="12.75">
      <c r="A79" t="s">
        <v>49</v>
      </c>
      <c s="34" t="s">
        <v>135</v>
      </c>
      <c s="34" t="s">
        <v>2836</v>
      </c>
      <c s="35" t="s">
        <v>5</v>
      </c>
      <c s="6" t="s">
        <v>2837</v>
      </c>
      <c s="36" t="s">
        <v>64</v>
      </c>
      <c s="37">
        <v>13.79</v>
      </c>
      <c s="36">
        <v>0</v>
      </c>
      <c s="36">
        <f>ROUND(G79*H79,6)</f>
      </c>
      <c r="L79" s="38">
        <v>0</v>
      </c>
      <c s="32">
        <f>ROUND(ROUND(L79,2)*ROUND(G79,3),2)</f>
      </c>
      <c s="36" t="s">
        <v>55</v>
      </c>
      <c>
        <f>(M79*21)/100</f>
      </c>
      <c t="s">
        <v>27</v>
      </c>
    </row>
    <row r="80" spans="1:5" ht="12.75">
      <c r="A80" s="35" t="s">
        <v>56</v>
      </c>
      <c r="E80" s="39" t="s">
        <v>5</v>
      </c>
    </row>
    <row r="81" spans="1:5" ht="25.5">
      <c r="A81" s="35" t="s">
        <v>57</v>
      </c>
      <c r="E81" s="40" t="s">
        <v>2838</v>
      </c>
    </row>
    <row r="82" spans="1:5" ht="204">
      <c r="A82" t="s">
        <v>59</v>
      </c>
      <c r="E82" s="39" t="s">
        <v>2839</v>
      </c>
    </row>
    <row r="83" spans="1:13" ht="12.75">
      <c r="A83" t="s">
        <v>46</v>
      </c>
      <c r="C83" s="31" t="s">
        <v>72</v>
      </c>
      <c r="E83" s="33" t="s">
        <v>2840</v>
      </c>
      <c r="J83" s="32">
        <f>0</f>
      </c>
      <c s="32">
        <f>0</f>
      </c>
      <c s="32">
        <f>0+L84</f>
      </c>
      <c s="32">
        <f>0+M84</f>
      </c>
    </row>
    <row r="84" spans="1:16" ht="12.75">
      <c r="A84" t="s">
        <v>49</v>
      </c>
      <c s="34" t="s">
        <v>143</v>
      </c>
      <c s="34" t="s">
        <v>2841</v>
      </c>
      <c s="35" t="s">
        <v>5</v>
      </c>
      <c s="6" t="s">
        <v>2842</v>
      </c>
      <c s="36" t="s">
        <v>75</v>
      </c>
      <c s="37">
        <v>100</v>
      </c>
      <c s="36">
        <v>0</v>
      </c>
      <c s="36">
        <f>ROUND(G84*H84,6)</f>
      </c>
      <c r="L84" s="38">
        <v>0</v>
      </c>
      <c s="32">
        <f>ROUND(ROUND(L84,2)*ROUND(G84,3),2)</f>
      </c>
      <c s="36" t="s">
        <v>2328</v>
      </c>
      <c>
        <f>(M84*21)/100</f>
      </c>
      <c t="s">
        <v>27</v>
      </c>
    </row>
    <row r="85" spans="1:5" ht="12.75">
      <c r="A85" s="35" t="s">
        <v>56</v>
      </c>
      <c r="E85" s="39" t="s">
        <v>5</v>
      </c>
    </row>
    <row r="86" spans="1:5" ht="25.5">
      <c r="A86" s="35" t="s">
        <v>57</v>
      </c>
      <c r="E86" s="40" t="s">
        <v>2843</v>
      </c>
    </row>
    <row r="87" spans="1:5" ht="51">
      <c r="A87" t="s">
        <v>59</v>
      </c>
      <c r="E87" s="39" t="s">
        <v>2844</v>
      </c>
    </row>
    <row r="88" spans="1:13" ht="12.75">
      <c r="A88" t="s">
        <v>46</v>
      </c>
      <c r="C88" s="31" t="s">
        <v>77</v>
      </c>
      <c r="E88" s="33" t="s">
        <v>1914</v>
      </c>
      <c r="J88" s="32">
        <f>0</f>
      </c>
      <c s="32">
        <f>0</f>
      </c>
      <c s="32">
        <f>0+L89</f>
      </c>
      <c s="32">
        <f>0+M89</f>
      </c>
    </row>
    <row r="89" spans="1:16" ht="12.75">
      <c r="A89" t="s">
        <v>49</v>
      </c>
      <c s="34" t="s">
        <v>147</v>
      </c>
      <c s="34" t="s">
        <v>2845</v>
      </c>
      <c s="35" t="s">
        <v>5</v>
      </c>
      <c s="6" t="s">
        <v>2846</v>
      </c>
      <c s="36" t="s">
        <v>85</v>
      </c>
      <c s="37">
        <v>100</v>
      </c>
      <c s="36">
        <v>0</v>
      </c>
      <c s="36">
        <f>ROUND(G89*H89,6)</f>
      </c>
      <c r="L89" s="38">
        <v>0</v>
      </c>
      <c s="32">
        <f>ROUND(ROUND(L89,2)*ROUND(G89,3),2)</f>
      </c>
      <c s="36" t="s">
        <v>55</v>
      </c>
      <c>
        <f>(M89*21)/100</f>
      </c>
      <c t="s">
        <v>27</v>
      </c>
    </row>
    <row r="90" spans="1:5" ht="12.75">
      <c r="A90" s="35" t="s">
        <v>56</v>
      </c>
      <c r="E90" s="39" t="s">
        <v>5</v>
      </c>
    </row>
    <row r="91" spans="1:5" ht="25.5">
      <c r="A91" s="35" t="s">
        <v>57</v>
      </c>
      <c r="E91" s="40" t="s">
        <v>2847</v>
      </c>
    </row>
    <row r="92" spans="1:5" ht="140.25">
      <c r="A92" t="s">
        <v>59</v>
      </c>
      <c r="E92" s="39" t="s">
        <v>2848</v>
      </c>
    </row>
    <row r="93" spans="1:13" ht="12.75">
      <c r="A93" t="s">
        <v>46</v>
      </c>
      <c r="C93" s="31" t="s">
        <v>82</v>
      </c>
      <c r="E93" s="33" t="s">
        <v>2849</v>
      </c>
      <c r="J93" s="32">
        <f>0</f>
      </c>
      <c s="32">
        <f>0</f>
      </c>
      <c s="32">
        <f>0+L94</f>
      </c>
      <c s="32">
        <f>0+M94</f>
      </c>
    </row>
    <row r="94" spans="1:16" ht="12.75">
      <c r="A94" t="s">
        <v>49</v>
      </c>
      <c s="34" t="s">
        <v>151</v>
      </c>
      <c s="34" t="s">
        <v>2850</v>
      </c>
      <c s="35" t="s">
        <v>5</v>
      </c>
      <c s="6" t="s">
        <v>2851</v>
      </c>
      <c s="36" t="s">
        <v>85</v>
      </c>
      <c s="37">
        <v>197</v>
      </c>
      <c s="36">
        <v>0</v>
      </c>
      <c s="36">
        <f>ROUND(G94*H94,6)</f>
      </c>
      <c r="L94" s="38">
        <v>0</v>
      </c>
      <c s="32">
        <f>ROUND(ROUND(L94,2)*ROUND(G94,3),2)</f>
      </c>
      <c s="36" t="s">
        <v>55</v>
      </c>
      <c>
        <f>(M94*21)/100</f>
      </c>
      <c t="s">
        <v>27</v>
      </c>
    </row>
    <row r="95" spans="1:5" ht="12.75">
      <c r="A95" s="35" t="s">
        <v>56</v>
      </c>
      <c r="E95" s="39" t="s">
        <v>5</v>
      </c>
    </row>
    <row r="96" spans="1:5" ht="25.5">
      <c r="A96" s="35" t="s">
        <v>57</v>
      </c>
      <c r="E96" s="40" t="s">
        <v>2852</v>
      </c>
    </row>
    <row r="97" spans="1:5" ht="89.25">
      <c r="A97" t="s">
        <v>59</v>
      </c>
      <c r="E97" s="39" t="s">
        <v>2853</v>
      </c>
    </row>
    <row r="98" spans="1:13" ht="12.75">
      <c r="A98" t="s">
        <v>46</v>
      </c>
      <c r="C98" s="31" t="s">
        <v>108</v>
      </c>
      <c r="E98" s="33" t="s">
        <v>2344</v>
      </c>
      <c r="J98" s="32">
        <f>0</f>
      </c>
      <c s="32">
        <f>0</f>
      </c>
      <c s="32">
        <f>0+L99+L103</f>
      </c>
      <c s="32">
        <f>0+M99+M103</f>
      </c>
    </row>
    <row r="99" spans="1:16" ht="12.75">
      <c r="A99" t="s">
        <v>49</v>
      </c>
      <c s="34" t="s">
        <v>155</v>
      </c>
      <c s="34" t="s">
        <v>2689</v>
      </c>
      <c s="35" t="s">
        <v>5</v>
      </c>
      <c s="6" t="s">
        <v>2690</v>
      </c>
      <c s="36" t="s">
        <v>75</v>
      </c>
      <c s="37">
        <v>105</v>
      </c>
      <c s="36">
        <v>0</v>
      </c>
      <c s="36">
        <f>ROUND(G99*H99,6)</f>
      </c>
      <c r="L99" s="38">
        <v>0</v>
      </c>
      <c s="32">
        <f>ROUND(ROUND(L99,2)*ROUND(G99,3),2)</f>
      </c>
      <c s="36" t="s">
        <v>55</v>
      </c>
      <c>
        <f>(M99*21)/100</f>
      </c>
      <c t="s">
        <v>27</v>
      </c>
    </row>
    <row r="100" spans="1:5" ht="12.75">
      <c r="A100" s="35" t="s">
        <v>56</v>
      </c>
      <c r="E100" s="39" t="s">
        <v>5</v>
      </c>
    </row>
    <row r="101" spans="1:5" ht="63.75">
      <c r="A101" s="35" t="s">
        <v>57</v>
      </c>
      <c r="E101" s="40" t="s">
        <v>2854</v>
      </c>
    </row>
    <row r="102" spans="1:5" ht="242.25">
      <c r="A102" t="s">
        <v>59</v>
      </c>
      <c r="E102" s="39" t="s">
        <v>2855</v>
      </c>
    </row>
    <row r="103" spans="1:16" ht="12.75">
      <c r="A103" t="s">
        <v>49</v>
      </c>
      <c s="34" t="s">
        <v>158</v>
      </c>
      <c s="34" t="s">
        <v>2693</v>
      </c>
      <c s="35" t="s">
        <v>5</v>
      </c>
      <c s="6" t="s">
        <v>2694</v>
      </c>
      <c s="36" t="s">
        <v>75</v>
      </c>
      <c s="37">
        <v>120</v>
      </c>
      <c s="36">
        <v>0</v>
      </c>
      <c s="36">
        <f>ROUND(G103*H103,6)</f>
      </c>
      <c r="L103" s="38">
        <v>0</v>
      </c>
      <c s="32">
        <f>ROUND(ROUND(L103,2)*ROUND(G103,3),2)</f>
      </c>
      <c s="36" t="s">
        <v>55</v>
      </c>
      <c>
        <f>(M103*21)/100</f>
      </c>
      <c t="s">
        <v>27</v>
      </c>
    </row>
    <row r="104" spans="1:5" ht="12.75">
      <c r="A104" s="35" t="s">
        <v>56</v>
      </c>
      <c r="E104" s="39" t="s">
        <v>5</v>
      </c>
    </row>
    <row r="105" spans="1:5" ht="38.25">
      <c r="A105" s="35" t="s">
        <v>57</v>
      </c>
      <c r="E105" s="40" t="s">
        <v>2856</v>
      </c>
    </row>
    <row r="106" spans="1:5" ht="242.25">
      <c r="A106" t="s">
        <v>59</v>
      </c>
      <c r="E106" s="39" t="s">
        <v>2857</v>
      </c>
    </row>
    <row r="107" spans="1:13" ht="12.75">
      <c r="A107" t="s">
        <v>46</v>
      </c>
      <c r="C107" s="31" t="s">
        <v>112</v>
      </c>
      <c r="E107" s="33" t="s">
        <v>1999</v>
      </c>
      <c r="J107" s="32">
        <f>0</f>
      </c>
      <c s="32">
        <f>0</f>
      </c>
      <c s="32">
        <f>0+L108+L112+L116+L120+L124+L128</f>
      </c>
      <c s="32">
        <f>0+M108+M112+M116+M120+M124+M128</f>
      </c>
    </row>
    <row r="108" spans="1:16" ht="12.75">
      <c r="A108" t="s">
        <v>49</v>
      </c>
      <c s="34" t="s">
        <v>164</v>
      </c>
      <c s="34" t="s">
        <v>2858</v>
      </c>
      <c s="35" t="s">
        <v>5</v>
      </c>
      <c s="6" t="s">
        <v>2859</v>
      </c>
      <c s="36" t="s">
        <v>75</v>
      </c>
      <c s="37">
        <v>99.35</v>
      </c>
      <c s="36">
        <v>0</v>
      </c>
      <c s="36">
        <f>ROUND(G108*H108,6)</f>
      </c>
      <c r="L108" s="38">
        <v>0</v>
      </c>
      <c s="32">
        <f>ROUND(ROUND(L108,2)*ROUND(G108,3),2)</f>
      </c>
      <c s="36" t="s">
        <v>55</v>
      </c>
      <c>
        <f>(M108*21)/100</f>
      </c>
      <c t="s">
        <v>27</v>
      </c>
    </row>
    <row r="109" spans="1:5" ht="12.75">
      <c r="A109" s="35" t="s">
        <v>56</v>
      </c>
      <c r="E109" s="39" t="s">
        <v>5</v>
      </c>
    </row>
    <row r="110" spans="1:5" ht="25.5">
      <c r="A110" s="35" t="s">
        <v>57</v>
      </c>
      <c r="E110" s="40" t="s">
        <v>2860</v>
      </c>
    </row>
    <row r="111" spans="1:5" ht="63.75">
      <c r="A111" t="s">
        <v>59</v>
      </c>
      <c r="E111" s="39" t="s">
        <v>2861</v>
      </c>
    </row>
    <row r="112" spans="1:16" ht="12.75">
      <c r="A112" t="s">
        <v>49</v>
      </c>
      <c s="34" t="s">
        <v>168</v>
      </c>
      <c s="34" t="s">
        <v>2862</v>
      </c>
      <c s="35" t="s">
        <v>5</v>
      </c>
      <c s="6" t="s">
        <v>2863</v>
      </c>
      <c s="36" t="s">
        <v>75</v>
      </c>
      <c s="37">
        <v>100</v>
      </c>
      <c s="36">
        <v>0</v>
      </c>
      <c s="36">
        <f>ROUND(G112*H112,6)</f>
      </c>
      <c r="L112" s="38">
        <v>0</v>
      </c>
      <c s="32">
        <f>ROUND(ROUND(L112,2)*ROUND(G112,3),2)</f>
      </c>
      <c s="36" t="s">
        <v>55</v>
      </c>
      <c>
        <f>(M112*21)/100</f>
      </c>
      <c t="s">
        <v>27</v>
      </c>
    </row>
    <row r="113" spans="1:5" ht="12.75">
      <c r="A113" s="35" t="s">
        <v>56</v>
      </c>
      <c r="E113" s="39" t="s">
        <v>5</v>
      </c>
    </row>
    <row r="114" spans="1:5" ht="25.5">
      <c r="A114" s="35" t="s">
        <v>57</v>
      </c>
      <c r="E114" s="40" t="s">
        <v>2864</v>
      </c>
    </row>
    <row r="115" spans="1:5" ht="38.25">
      <c r="A115" t="s">
        <v>59</v>
      </c>
      <c r="E115" s="39" t="s">
        <v>2865</v>
      </c>
    </row>
    <row r="116" spans="1:16" ht="12.75">
      <c r="A116" t="s">
        <v>49</v>
      </c>
      <c s="34" t="s">
        <v>173</v>
      </c>
      <c s="34" t="s">
        <v>2502</v>
      </c>
      <c s="35" t="s">
        <v>5</v>
      </c>
      <c s="6" t="s">
        <v>2503</v>
      </c>
      <c s="36" t="s">
        <v>2143</v>
      </c>
      <c s="37">
        <v>155.98</v>
      </c>
      <c s="36">
        <v>0</v>
      </c>
      <c s="36">
        <f>ROUND(G116*H116,6)</f>
      </c>
      <c r="L116" s="38">
        <v>0</v>
      </c>
      <c s="32">
        <f>ROUND(ROUND(L116,2)*ROUND(G116,3),2)</f>
      </c>
      <c s="36" t="s">
        <v>55</v>
      </c>
      <c>
        <f>(M116*21)/100</f>
      </c>
      <c t="s">
        <v>27</v>
      </c>
    </row>
    <row r="117" spans="1:5" ht="12.75">
      <c r="A117" s="35" t="s">
        <v>56</v>
      </c>
      <c r="E117" s="39" t="s">
        <v>5</v>
      </c>
    </row>
    <row r="118" spans="1:5" ht="38.25">
      <c r="A118" s="35" t="s">
        <v>57</v>
      </c>
      <c r="E118" s="40" t="s">
        <v>2866</v>
      </c>
    </row>
    <row r="119" spans="1:5" ht="357">
      <c r="A119" t="s">
        <v>59</v>
      </c>
      <c r="E119" s="39" t="s">
        <v>2535</v>
      </c>
    </row>
    <row r="120" spans="1:16" ht="12.75">
      <c r="A120" t="s">
        <v>49</v>
      </c>
      <c s="34" t="s">
        <v>176</v>
      </c>
      <c s="34" t="s">
        <v>2867</v>
      </c>
      <c s="35" t="s">
        <v>5</v>
      </c>
      <c s="6" t="s">
        <v>2868</v>
      </c>
      <c s="36" t="s">
        <v>85</v>
      </c>
      <c s="37">
        <v>197</v>
      </c>
      <c s="36">
        <v>0</v>
      </c>
      <c s="36">
        <f>ROUND(G120*H120,6)</f>
      </c>
      <c r="L120" s="38">
        <v>0</v>
      </c>
      <c s="32">
        <f>ROUND(ROUND(L120,2)*ROUND(G120,3),2)</f>
      </c>
      <c s="36" t="s">
        <v>55</v>
      </c>
      <c>
        <f>(M120*21)/100</f>
      </c>
      <c t="s">
        <v>27</v>
      </c>
    </row>
    <row r="121" spans="1:5" ht="12.75">
      <c r="A121" s="35" t="s">
        <v>56</v>
      </c>
      <c r="E121" s="39" t="s">
        <v>5</v>
      </c>
    </row>
    <row r="122" spans="1:5" ht="25.5">
      <c r="A122" s="35" t="s">
        <v>57</v>
      </c>
      <c r="E122" s="40" t="s">
        <v>2869</v>
      </c>
    </row>
    <row r="123" spans="1:5" ht="38.25">
      <c r="A123" t="s">
        <v>59</v>
      </c>
      <c r="E123" s="39" t="s">
        <v>2870</v>
      </c>
    </row>
    <row r="124" spans="1:16" ht="12.75">
      <c r="A124" t="s">
        <v>49</v>
      </c>
      <c s="34" t="s">
        <v>180</v>
      </c>
      <c s="34" t="s">
        <v>2349</v>
      </c>
      <c s="35" t="s">
        <v>5</v>
      </c>
      <c s="6" t="s">
        <v>2350</v>
      </c>
      <c s="36" t="s">
        <v>64</v>
      </c>
      <c s="37">
        <v>37.157</v>
      </c>
      <c s="36">
        <v>0</v>
      </c>
      <c s="36">
        <f>ROUND(G124*H124,6)</f>
      </c>
      <c r="L124" s="38">
        <v>0</v>
      </c>
      <c s="32">
        <f>ROUND(ROUND(L124,2)*ROUND(G124,3),2)</f>
      </c>
      <c s="36" t="s">
        <v>55</v>
      </c>
      <c>
        <f>(M124*21)/100</f>
      </c>
      <c t="s">
        <v>27</v>
      </c>
    </row>
    <row r="125" spans="1:5" ht="12.75">
      <c r="A125" s="35" t="s">
        <v>56</v>
      </c>
      <c r="E125" s="39" t="s">
        <v>5</v>
      </c>
    </row>
    <row r="126" spans="1:5" ht="25.5">
      <c r="A126" s="35" t="s">
        <v>57</v>
      </c>
      <c r="E126" s="40" t="s">
        <v>2871</v>
      </c>
    </row>
    <row r="127" spans="1:5" ht="114.75">
      <c r="A127" t="s">
        <v>59</v>
      </c>
      <c r="E127" s="39" t="s">
        <v>2352</v>
      </c>
    </row>
    <row r="128" spans="1:16" ht="12.75">
      <c r="A128" t="s">
        <v>49</v>
      </c>
      <c s="34" t="s">
        <v>916</v>
      </c>
      <c s="34" t="s">
        <v>2356</v>
      </c>
      <c s="35" t="s">
        <v>5</v>
      </c>
      <c s="6" t="s">
        <v>2357</v>
      </c>
      <c s="36" t="s">
        <v>793</v>
      </c>
      <c s="37">
        <v>4</v>
      </c>
      <c s="36">
        <v>0</v>
      </c>
      <c s="36">
        <f>ROUND(G128*H128,6)</f>
      </c>
      <c r="L128" s="38">
        <v>0</v>
      </c>
      <c s="32">
        <f>ROUND(ROUND(L128,2)*ROUND(G128,3),2)</f>
      </c>
      <c s="36" t="s">
        <v>55</v>
      </c>
      <c>
        <f>(M128*21)/100</f>
      </c>
      <c t="s">
        <v>27</v>
      </c>
    </row>
    <row r="129" spans="1:5" ht="12.75">
      <c r="A129" s="35" t="s">
        <v>56</v>
      </c>
      <c r="E129" s="39" t="s">
        <v>5</v>
      </c>
    </row>
    <row r="130" spans="1:5" ht="38.25">
      <c r="A130" s="35" t="s">
        <v>57</v>
      </c>
      <c r="E130" s="40" t="s">
        <v>2872</v>
      </c>
    </row>
    <row r="131" spans="1:5" ht="114.75">
      <c r="A131" t="s">
        <v>59</v>
      </c>
      <c r="E131" s="39" t="s">
        <v>2359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2873</v>
      </c>
      <c s="41">
        <f>Rekapitulace!C42</f>
      </c>
      <c s="20" t="s">
        <v>0</v>
      </c>
      <c t="s">
        <v>23</v>
      </c>
      <c t="s">
        <v>27</v>
      </c>
    </row>
    <row r="4" spans="1:16" ht="32" customHeight="1">
      <c r="A4" s="24" t="s">
        <v>20</v>
      </c>
      <c s="25" t="s">
        <v>28</v>
      </c>
      <c s="27" t="s">
        <v>2873</v>
      </c>
      <c r="E4" s="26" t="s">
        <v>2874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2877</v>
      </c>
      <c r="E8" s="30" t="s">
        <v>2876</v>
      </c>
      <c r="J8" s="29">
        <f>0+J9+J30+J39+J92</f>
      </c>
      <c s="29">
        <f>0+K9+K30+K39+K92</f>
      </c>
      <c s="29">
        <f>0+L9+L30+L39+L92</f>
      </c>
      <c s="29">
        <f>0+M9+M30+M39+M92</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560.11</v>
      </c>
      <c s="36">
        <v>0</v>
      </c>
      <c s="36">
        <f>ROUND(G10*H10,6)</f>
      </c>
      <c r="L10" s="38">
        <v>0</v>
      </c>
      <c s="32">
        <f>ROUND(ROUND(L10,2)*ROUND(G10,3),2)</f>
      </c>
      <c s="36" t="s">
        <v>55</v>
      </c>
      <c>
        <f>(M10*21)/100</f>
      </c>
      <c t="s">
        <v>27</v>
      </c>
    </row>
    <row r="11" spans="1:5" ht="12.75">
      <c r="A11" s="35" t="s">
        <v>56</v>
      </c>
      <c r="E11" s="39" t="s">
        <v>5</v>
      </c>
    </row>
    <row r="12" spans="1:5" ht="102">
      <c r="A12" s="35" t="s">
        <v>57</v>
      </c>
      <c r="E12" s="40" t="s">
        <v>2878</v>
      </c>
    </row>
    <row r="13" spans="1:5" ht="12.75">
      <c r="A13" t="s">
        <v>59</v>
      </c>
      <c r="E13" s="39" t="s">
        <v>2375</v>
      </c>
    </row>
    <row r="14" spans="1:16" ht="12.75">
      <c r="A14" t="s">
        <v>49</v>
      </c>
      <c s="34" t="s">
        <v>27</v>
      </c>
      <c s="34" t="s">
        <v>2879</v>
      </c>
      <c s="35" t="s">
        <v>5</v>
      </c>
      <c s="6" t="s">
        <v>2880</v>
      </c>
      <c s="36" t="s">
        <v>64</v>
      </c>
      <c s="37">
        <v>61.83</v>
      </c>
      <c s="36">
        <v>0</v>
      </c>
      <c s="36">
        <f>ROUND(G14*H14,6)</f>
      </c>
      <c r="L14" s="38">
        <v>0</v>
      </c>
      <c s="32">
        <f>ROUND(ROUND(L14,2)*ROUND(G14,3),2)</f>
      </c>
      <c s="36" t="s">
        <v>55</v>
      </c>
      <c>
        <f>(M14*21)/100</f>
      </c>
      <c t="s">
        <v>27</v>
      </c>
    </row>
    <row r="15" spans="1:5" ht="12.75">
      <c r="A15" s="35" t="s">
        <v>56</v>
      </c>
      <c r="E15" s="39" t="s">
        <v>5</v>
      </c>
    </row>
    <row r="16" spans="1:5" ht="25.5">
      <c r="A16" s="35" t="s">
        <v>57</v>
      </c>
      <c r="E16" s="40" t="s">
        <v>2881</v>
      </c>
    </row>
    <row r="17" spans="1:5" ht="12.75">
      <c r="A17" t="s">
        <v>59</v>
      </c>
      <c r="E17" s="39" t="s">
        <v>2375</v>
      </c>
    </row>
    <row r="18" spans="1:16" ht="12.75">
      <c r="A18" t="s">
        <v>49</v>
      </c>
      <c s="34" t="s">
        <v>26</v>
      </c>
      <c s="34" t="s">
        <v>78</v>
      </c>
      <c s="35" t="s">
        <v>5</v>
      </c>
      <c s="6" t="s">
        <v>842</v>
      </c>
      <c s="36" t="s">
        <v>64</v>
      </c>
      <c s="37">
        <v>402.8</v>
      </c>
      <c s="36">
        <v>0</v>
      </c>
      <c s="36">
        <f>ROUND(G18*H18,6)</f>
      </c>
      <c r="L18" s="38">
        <v>0</v>
      </c>
      <c s="32">
        <f>ROUND(ROUND(L18,2)*ROUND(G18,3),2)</f>
      </c>
      <c s="36" t="s">
        <v>55</v>
      </c>
      <c>
        <f>(M18*21)/100</f>
      </c>
      <c t="s">
        <v>27</v>
      </c>
    </row>
    <row r="19" spans="1:5" ht="12.75">
      <c r="A19" s="35" t="s">
        <v>56</v>
      </c>
      <c r="E19" s="39" t="s">
        <v>5</v>
      </c>
    </row>
    <row r="20" spans="1:5" ht="76.5">
      <c r="A20" s="35" t="s">
        <v>57</v>
      </c>
      <c r="E20" s="40" t="s">
        <v>2882</v>
      </c>
    </row>
    <row r="21" spans="1:5" ht="12.75">
      <c r="A21" t="s">
        <v>59</v>
      </c>
      <c r="E21" s="39" t="s">
        <v>2883</v>
      </c>
    </row>
    <row r="22" spans="1:16" ht="12.75">
      <c r="A22" t="s">
        <v>49</v>
      </c>
      <c s="34" t="s">
        <v>72</v>
      </c>
      <c s="34" t="s">
        <v>2575</v>
      </c>
      <c s="35" t="s">
        <v>5</v>
      </c>
      <c s="6" t="s">
        <v>2576</v>
      </c>
      <c s="36" t="s">
        <v>64</v>
      </c>
      <c s="37">
        <v>163.86</v>
      </c>
      <c s="36">
        <v>0</v>
      </c>
      <c s="36">
        <f>ROUND(G22*H22,6)</f>
      </c>
      <c r="L22" s="38">
        <v>0</v>
      </c>
      <c s="32">
        <f>ROUND(ROUND(L22,2)*ROUND(G22,3),2)</f>
      </c>
      <c s="36" t="s">
        <v>55</v>
      </c>
      <c>
        <f>(M22*21)/100</f>
      </c>
      <c t="s">
        <v>27</v>
      </c>
    </row>
    <row r="23" spans="1:5" ht="12.75">
      <c r="A23" s="35" t="s">
        <v>56</v>
      </c>
      <c r="E23" s="39" t="s">
        <v>5</v>
      </c>
    </row>
    <row r="24" spans="1:5" ht="63.75">
      <c r="A24" s="35" t="s">
        <v>57</v>
      </c>
      <c r="E24" s="40" t="s">
        <v>2884</v>
      </c>
    </row>
    <row r="25" spans="1:5" ht="12.75">
      <c r="A25" t="s">
        <v>59</v>
      </c>
      <c r="E25" s="39" t="s">
        <v>2885</v>
      </c>
    </row>
    <row r="26" spans="1:16" ht="25.5">
      <c r="A26" t="s">
        <v>49</v>
      </c>
      <c s="34" t="s">
        <v>77</v>
      </c>
      <c s="34" t="s">
        <v>805</v>
      </c>
      <c s="35" t="s">
        <v>806</v>
      </c>
      <c s="6" t="s">
        <v>2886</v>
      </c>
      <c s="36" t="s">
        <v>793</v>
      </c>
      <c s="37">
        <v>621.94</v>
      </c>
      <c s="36">
        <v>0</v>
      </c>
      <c s="36">
        <f>ROUND(G26*H26,6)</f>
      </c>
      <c r="L26" s="38">
        <v>0</v>
      </c>
      <c s="32">
        <f>ROUND(ROUND(L26,2)*ROUND(G26,3),2)</f>
      </c>
      <c s="36" t="s">
        <v>55</v>
      </c>
      <c>
        <f>(M26*21)/100</f>
      </c>
      <c t="s">
        <v>27</v>
      </c>
    </row>
    <row r="27" spans="1:5" ht="38.25">
      <c r="A27" s="35" t="s">
        <v>56</v>
      </c>
      <c r="E27" s="39" t="s">
        <v>2887</v>
      </c>
    </row>
    <row r="28" spans="1:5" ht="25.5">
      <c r="A28" s="35" t="s">
        <v>57</v>
      </c>
      <c r="E28" s="40" t="s">
        <v>2888</v>
      </c>
    </row>
    <row r="29" spans="1:5" ht="12.75">
      <c r="A29" t="s">
        <v>59</v>
      </c>
      <c r="E29" s="39" t="s">
        <v>2375</v>
      </c>
    </row>
    <row r="30" spans="1:13" ht="12.75">
      <c r="A30" t="s">
        <v>46</v>
      </c>
      <c r="C30" s="31" t="s">
        <v>27</v>
      </c>
      <c r="E30" s="33" t="s">
        <v>2146</v>
      </c>
      <c r="J30" s="32">
        <f>0</f>
      </c>
      <c s="32">
        <f>0</f>
      </c>
      <c s="32">
        <f>0+L31+L35</f>
      </c>
      <c s="32">
        <f>0+M31+M35</f>
      </c>
    </row>
    <row r="31" spans="1:16" ht="12.75">
      <c r="A31" t="s">
        <v>49</v>
      </c>
      <c s="34" t="s">
        <v>82</v>
      </c>
      <c s="34" t="s">
        <v>2401</v>
      </c>
      <c s="35" t="s">
        <v>5</v>
      </c>
      <c s="6" t="s">
        <v>2889</v>
      </c>
      <c s="36" t="s">
        <v>64</v>
      </c>
      <c s="37">
        <v>1.92</v>
      </c>
      <c s="36">
        <v>0</v>
      </c>
      <c s="36">
        <f>ROUND(G31*H31,6)</f>
      </c>
      <c r="L31" s="38">
        <v>0</v>
      </c>
      <c s="32">
        <f>ROUND(ROUND(L31,2)*ROUND(G31,3),2)</f>
      </c>
      <c s="36" t="s">
        <v>55</v>
      </c>
      <c>
        <f>(M31*21)/100</f>
      </c>
      <c t="s">
        <v>27</v>
      </c>
    </row>
    <row r="32" spans="1:5" ht="12.75">
      <c r="A32" s="35" t="s">
        <v>56</v>
      </c>
      <c r="E32" s="39" t="s">
        <v>5</v>
      </c>
    </row>
    <row r="33" spans="1:5" ht="51">
      <c r="A33" s="35" t="s">
        <v>57</v>
      </c>
      <c r="E33" s="40" t="s">
        <v>2890</v>
      </c>
    </row>
    <row r="34" spans="1:5" ht="12.75">
      <c r="A34" t="s">
        <v>59</v>
      </c>
      <c r="E34" s="39" t="s">
        <v>2375</v>
      </c>
    </row>
    <row r="35" spans="1:16" ht="12.75">
      <c r="A35" t="s">
        <v>49</v>
      </c>
      <c s="34" t="s">
        <v>87</v>
      </c>
      <c s="34" t="s">
        <v>2891</v>
      </c>
      <c s="35" t="s">
        <v>5</v>
      </c>
      <c s="6" t="s">
        <v>2892</v>
      </c>
      <c s="36" t="s">
        <v>64</v>
      </c>
      <c s="37">
        <v>33.96</v>
      </c>
      <c s="36">
        <v>0</v>
      </c>
      <c s="36">
        <f>ROUND(G35*H35,6)</f>
      </c>
      <c r="L35" s="38">
        <v>0</v>
      </c>
      <c s="32">
        <f>ROUND(ROUND(L35,2)*ROUND(G35,3),2)</f>
      </c>
      <c s="36" t="s">
        <v>55</v>
      </c>
      <c>
        <f>(M35*21)/100</f>
      </c>
      <c t="s">
        <v>27</v>
      </c>
    </row>
    <row r="36" spans="1:5" ht="12.75">
      <c r="A36" s="35" t="s">
        <v>56</v>
      </c>
      <c r="E36" s="39" t="s">
        <v>5</v>
      </c>
    </row>
    <row r="37" spans="1:5" ht="76.5">
      <c r="A37" s="35" t="s">
        <v>57</v>
      </c>
      <c r="E37" s="40" t="s">
        <v>2893</v>
      </c>
    </row>
    <row r="38" spans="1:5" ht="12.75">
      <c r="A38" t="s">
        <v>59</v>
      </c>
      <c r="E38" s="39" t="s">
        <v>2885</v>
      </c>
    </row>
    <row r="39" spans="1:13" ht="12.75">
      <c r="A39" t="s">
        <v>46</v>
      </c>
      <c r="C39" s="31" t="s">
        <v>26</v>
      </c>
      <c r="E39" s="33" t="s">
        <v>2175</v>
      </c>
      <c r="J39" s="32">
        <f>0</f>
      </c>
      <c s="32">
        <f>0</f>
      </c>
      <c s="32">
        <f>0+L40+L44+L48+L52+L56+L60+L64+L68+L72+L76+L80+L84+L88</f>
      </c>
      <c s="32">
        <f>0+M40+M44+M48+M52+M56+M60+M64+M68+M72+M76+M80+M84+M88</f>
      </c>
    </row>
    <row r="40" spans="1:16" ht="12.75">
      <c r="A40" t="s">
        <v>49</v>
      </c>
      <c s="34" t="s">
        <v>108</v>
      </c>
      <c s="34" t="s">
        <v>2894</v>
      </c>
      <c s="35" t="s">
        <v>5</v>
      </c>
      <c s="6" t="s">
        <v>2895</v>
      </c>
      <c s="36" t="s">
        <v>75</v>
      </c>
      <c s="37">
        <v>29.94</v>
      </c>
      <c s="36">
        <v>0</v>
      </c>
      <c s="36">
        <f>ROUND(G40*H40,6)</f>
      </c>
      <c r="L40" s="38">
        <v>0</v>
      </c>
      <c s="32">
        <f>ROUND(ROUND(L40,2)*ROUND(G40,3),2)</f>
      </c>
      <c s="36" t="s">
        <v>55</v>
      </c>
      <c>
        <f>(M40*21)/100</f>
      </c>
      <c t="s">
        <v>27</v>
      </c>
    </row>
    <row r="41" spans="1:5" ht="12.75">
      <c r="A41" s="35" t="s">
        <v>56</v>
      </c>
      <c r="E41" s="39" t="s">
        <v>5</v>
      </c>
    </row>
    <row r="42" spans="1:5" ht="25.5">
      <c r="A42" s="35" t="s">
        <v>57</v>
      </c>
      <c r="E42" s="40" t="s">
        <v>2896</v>
      </c>
    </row>
    <row r="43" spans="1:5" ht="12.75">
      <c r="A43" t="s">
        <v>59</v>
      </c>
      <c r="E43" s="39" t="s">
        <v>2897</v>
      </c>
    </row>
    <row r="44" spans="1:16" ht="12.75">
      <c r="A44" t="s">
        <v>49</v>
      </c>
      <c s="34" t="s">
        <v>112</v>
      </c>
      <c s="34" t="s">
        <v>2471</v>
      </c>
      <c s="35" t="s">
        <v>5</v>
      </c>
      <c s="6" t="s">
        <v>2472</v>
      </c>
      <c s="36" t="s">
        <v>75</v>
      </c>
      <c s="37">
        <v>83.23</v>
      </c>
      <c s="36">
        <v>0</v>
      </c>
      <c s="36">
        <f>ROUND(G44*H44,6)</f>
      </c>
      <c r="L44" s="38">
        <v>0</v>
      </c>
      <c s="32">
        <f>ROUND(ROUND(L44,2)*ROUND(G44,3),2)</f>
      </c>
      <c s="36" t="s">
        <v>55</v>
      </c>
      <c>
        <f>(M44*21)/100</f>
      </c>
      <c t="s">
        <v>27</v>
      </c>
    </row>
    <row r="45" spans="1:5" ht="12.75">
      <c r="A45" s="35" t="s">
        <v>56</v>
      </c>
      <c r="E45" s="39" t="s">
        <v>5</v>
      </c>
    </row>
    <row r="46" spans="1:5" ht="25.5">
      <c r="A46" s="35" t="s">
        <v>57</v>
      </c>
      <c r="E46" s="40" t="s">
        <v>2898</v>
      </c>
    </row>
    <row r="47" spans="1:5" ht="12.75">
      <c r="A47" t="s">
        <v>59</v>
      </c>
      <c r="E47" s="39" t="s">
        <v>2899</v>
      </c>
    </row>
    <row r="48" spans="1:16" ht="12.75">
      <c r="A48" t="s">
        <v>49</v>
      </c>
      <c s="34" t="s">
        <v>116</v>
      </c>
      <c s="34" t="s">
        <v>2900</v>
      </c>
      <c s="35" t="s">
        <v>5</v>
      </c>
      <c s="6" t="s">
        <v>2901</v>
      </c>
      <c s="36" t="s">
        <v>75</v>
      </c>
      <c s="37">
        <v>53.19</v>
      </c>
      <c s="36">
        <v>0</v>
      </c>
      <c s="36">
        <f>ROUND(G48*H48,6)</f>
      </c>
      <c r="L48" s="38">
        <v>0</v>
      </c>
      <c s="32">
        <f>ROUND(ROUND(L48,2)*ROUND(G48,3),2)</f>
      </c>
      <c s="36" t="s">
        <v>55</v>
      </c>
      <c>
        <f>(M48*21)/100</f>
      </c>
      <c t="s">
        <v>27</v>
      </c>
    </row>
    <row r="49" spans="1:5" ht="12.75">
      <c r="A49" s="35" t="s">
        <v>56</v>
      </c>
      <c r="E49" s="39" t="s">
        <v>5</v>
      </c>
    </row>
    <row r="50" spans="1:5" ht="25.5">
      <c r="A50" s="35" t="s">
        <v>57</v>
      </c>
      <c r="E50" s="40" t="s">
        <v>2902</v>
      </c>
    </row>
    <row r="51" spans="1:5" ht="12.75">
      <c r="A51" t="s">
        <v>59</v>
      </c>
      <c r="E51" s="39" t="s">
        <v>2903</v>
      </c>
    </row>
    <row r="52" spans="1:16" ht="12.75">
      <c r="A52" t="s">
        <v>49</v>
      </c>
      <c s="34" t="s">
        <v>120</v>
      </c>
      <c s="34" t="s">
        <v>2904</v>
      </c>
      <c s="35" t="s">
        <v>5</v>
      </c>
      <c s="6" t="s">
        <v>2905</v>
      </c>
      <c s="36" t="s">
        <v>75</v>
      </c>
      <c s="37">
        <v>39.69</v>
      </c>
      <c s="36">
        <v>0</v>
      </c>
      <c s="36">
        <f>ROUND(G52*H52,6)</f>
      </c>
      <c r="L52" s="38">
        <v>0</v>
      </c>
      <c s="32">
        <f>ROUND(ROUND(L52,2)*ROUND(G52,3),2)</f>
      </c>
      <c s="36" t="s">
        <v>55</v>
      </c>
      <c>
        <f>(M52*21)/100</f>
      </c>
      <c t="s">
        <v>27</v>
      </c>
    </row>
    <row r="53" spans="1:5" ht="12.75">
      <c r="A53" s="35" t="s">
        <v>56</v>
      </c>
      <c r="E53" s="39" t="s">
        <v>5</v>
      </c>
    </row>
    <row r="54" spans="1:5" ht="25.5">
      <c r="A54" s="35" t="s">
        <v>57</v>
      </c>
      <c r="E54" s="40" t="s">
        <v>2906</v>
      </c>
    </row>
    <row r="55" spans="1:5" ht="12.75">
      <c r="A55" t="s">
        <v>59</v>
      </c>
      <c r="E55" s="39" t="s">
        <v>2907</v>
      </c>
    </row>
    <row r="56" spans="1:16" ht="12.75">
      <c r="A56" t="s">
        <v>49</v>
      </c>
      <c s="34" t="s">
        <v>124</v>
      </c>
      <c s="34" t="s">
        <v>2779</v>
      </c>
      <c s="35" t="s">
        <v>5</v>
      </c>
      <c s="6" t="s">
        <v>2780</v>
      </c>
      <c s="36" t="s">
        <v>75</v>
      </c>
      <c s="37">
        <v>13</v>
      </c>
      <c s="36">
        <v>0</v>
      </c>
      <c s="36">
        <f>ROUND(G56*H56,6)</f>
      </c>
      <c r="L56" s="38">
        <v>0</v>
      </c>
      <c s="32">
        <f>ROUND(ROUND(L56,2)*ROUND(G56,3),2)</f>
      </c>
      <c s="36" t="s">
        <v>55</v>
      </c>
      <c>
        <f>(M56*21)/100</f>
      </c>
      <c t="s">
        <v>27</v>
      </c>
    </row>
    <row r="57" spans="1:5" ht="12.75">
      <c r="A57" s="35" t="s">
        <v>56</v>
      </c>
      <c r="E57" s="39" t="s">
        <v>5</v>
      </c>
    </row>
    <row r="58" spans="1:5" ht="25.5">
      <c r="A58" s="35" t="s">
        <v>57</v>
      </c>
      <c r="E58" s="40" t="s">
        <v>2908</v>
      </c>
    </row>
    <row r="59" spans="1:5" ht="12.75">
      <c r="A59" t="s">
        <v>59</v>
      </c>
      <c r="E59" s="39" t="s">
        <v>2909</v>
      </c>
    </row>
    <row r="60" spans="1:16" ht="12.75">
      <c r="A60" t="s">
        <v>49</v>
      </c>
      <c s="34" t="s">
        <v>128</v>
      </c>
      <c s="34" t="s">
        <v>2180</v>
      </c>
      <c s="35" t="s">
        <v>5</v>
      </c>
      <c s="6" t="s">
        <v>2910</v>
      </c>
      <c s="36" t="s">
        <v>90</v>
      </c>
      <c s="37">
        <v>4</v>
      </c>
      <c s="36">
        <v>0</v>
      </c>
      <c s="36">
        <f>ROUND(G60*H60,6)</f>
      </c>
      <c r="L60" s="38">
        <v>0</v>
      </c>
      <c s="32">
        <f>ROUND(ROUND(L60,2)*ROUND(G60,3),2)</f>
      </c>
      <c s="36" t="s">
        <v>55</v>
      </c>
      <c>
        <f>(M60*21)/100</f>
      </c>
      <c t="s">
        <v>27</v>
      </c>
    </row>
    <row r="61" spans="1:5" ht="12.75">
      <c r="A61" s="35" t="s">
        <v>56</v>
      </c>
      <c r="E61" s="39" t="s">
        <v>5</v>
      </c>
    </row>
    <row r="62" spans="1:5" ht="25.5">
      <c r="A62" s="35" t="s">
        <v>57</v>
      </c>
      <c r="E62" s="40" t="s">
        <v>2911</v>
      </c>
    </row>
    <row r="63" spans="1:5" ht="38.25">
      <c r="A63" t="s">
        <v>59</v>
      </c>
      <c r="E63" s="39" t="s">
        <v>2912</v>
      </c>
    </row>
    <row r="64" spans="1:16" ht="12.75">
      <c r="A64" t="s">
        <v>49</v>
      </c>
      <c s="34" t="s">
        <v>131</v>
      </c>
      <c s="34" t="s">
        <v>2913</v>
      </c>
      <c s="35" t="s">
        <v>5</v>
      </c>
      <c s="6" t="s">
        <v>2914</v>
      </c>
      <c s="36" t="s">
        <v>90</v>
      </c>
      <c s="37">
        <v>4</v>
      </c>
      <c s="36">
        <v>0</v>
      </c>
      <c s="36">
        <f>ROUND(G64*H64,6)</f>
      </c>
      <c r="L64" s="38">
        <v>0</v>
      </c>
      <c s="32">
        <f>ROUND(ROUND(L64,2)*ROUND(G64,3),2)</f>
      </c>
      <c s="36" t="s">
        <v>55</v>
      </c>
      <c>
        <f>(M64*21)/100</f>
      </c>
      <c t="s">
        <v>27</v>
      </c>
    </row>
    <row r="65" spans="1:5" ht="12.75">
      <c r="A65" s="35" t="s">
        <v>56</v>
      </c>
      <c r="E65" s="39" t="s">
        <v>5</v>
      </c>
    </row>
    <row r="66" spans="1:5" ht="25.5">
      <c r="A66" s="35" t="s">
        <v>57</v>
      </c>
      <c r="E66" s="40" t="s">
        <v>2915</v>
      </c>
    </row>
    <row r="67" spans="1:5" ht="25.5">
      <c r="A67" t="s">
        <v>59</v>
      </c>
      <c r="E67" s="39" t="s">
        <v>2916</v>
      </c>
    </row>
    <row r="68" spans="1:16" ht="12.75">
      <c r="A68" t="s">
        <v>49</v>
      </c>
      <c s="34" t="s">
        <v>135</v>
      </c>
      <c s="34" t="s">
        <v>2917</v>
      </c>
      <c s="35" t="s">
        <v>5</v>
      </c>
      <c s="6" t="s">
        <v>2918</v>
      </c>
      <c s="36" t="s">
        <v>90</v>
      </c>
      <c s="37">
        <v>11</v>
      </c>
      <c s="36">
        <v>0</v>
      </c>
      <c s="36">
        <f>ROUND(G68*H68,6)</f>
      </c>
      <c r="L68" s="38">
        <v>0</v>
      </c>
      <c s="32">
        <f>ROUND(ROUND(L68,2)*ROUND(G68,3),2)</f>
      </c>
      <c s="36" t="s">
        <v>55</v>
      </c>
      <c>
        <f>(M68*21)/100</f>
      </c>
      <c t="s">
        <v>27</v>
      </c>
    </row>
    <row r="69" spans="1:5" ht="12.75">
      <c r="A69" s="35" t="s">
        <v>56</v>
      </c>
      <c r="E69" s="39" t="s">
        <v>5</v>
      </c>
    </row>
    <row r="70" spans="1:5" ht="25.5">
      <c r="A70" s="35" t="s">
        <v>57</v>
      </c>
      <c r="E70" s="40" t="s">
        <v>2919</v>
      </c>
    </row>
    <row r="71" spans="1:5" ht="25.5">
      <c r="A71" t="s">
        <v>59</v>
      </c>
      <c r="E71" s="39" t="s">
        <v>2920</v>
      </c>
    </row>
    <row r="72" spans="1:16" ht="12.75">
      <c r="A72" t="s">
        <v>49</v>
      </c>
      <c s="34" t="s">
        <v>139</v>
      </c>
      <c s="34" t="s">
        <v>2921</v>
      </c>
      <c s="35" t="s">
        <v>5</v>
      </c>
      <c s="6" t="s">
        <v>2922</v>
      </c>
      <c s="36" t="s">
        <v>75</v>
      </c>
      <c s="37">
        <v>29.94</v>
      </c>
      <c s="36">
        <v>0</v>
      </c>
      <c s="36">
        <f>ROUND(G72*H72,6)</f>
      </c>
      <c r="L72" s="38">
        <v>0</v>
      </c>
      <c s="32">
        <f>ROUND(ROUND(L72,2)*ROUND(G72,3),2)</f>
      </c>
      <c s="36" t="s">
        <v>55</v>
      </c>
      <c>
        <f>(M72*21)/100</f>
      </c>
      <c t="s">
        <v>27</v>
      </c>
    </row>
    <row r="73" spans="1:5" ht="12.75">
      <c r="A73" s="35" t="s">
        <v>56</v>
      </c>
      <c r="E73" s="39" t="s">
        <v>5</v>
      </c>
    </row>
    <row r="74" spans="1:5" ht="25.5">
      <c r="A74" s="35" t="s">
        <v>57</v>
      </c>
      <c r="E74" s="40" t="s">
        <v>2923</v>
      </c>
    </row>
    <row r="75" spans="1:5" ht="12.75">
      <c r="A75" t="s">
        <v>59</v>
      </c>
      <c r="E75" s="39" t="s">
        <v>2375</v>
      </c>
    </row>
    <row r="76" spans="1:16" ht="12.75">
      <c r="A76" t="s">
        <v>49</v>
      </c>
      <c s="34" t="s">
        <v>143</v>
      </c>
      <c s="34" t="s">
        <v>2924</v>
      </c>
      <c s="35" t="s">
        <v>5</v>
      </c>
      <c s="6" t="s">
        <v>2925</v>
      </c>
      <c s="36" t="s">
        <v>75</v>
      </c>
      <c s="37">
        <v>83.23</v>
      </c>
      <c s="36">
        <v>0</v>
      </c>
      <c s="36">
        <f>ROUND(G76*H76,6)</f>
      </c>
      <c r="L76" s="38">
        <v>0</v>
      </c>
      <c s="32">
        <f>ROUND(ROUND(L76,2)*ROUND(G76,3),2)</f>
      </c>
      <c s="36" t="s">
        <v>55</v>
      </c>
      <c>
        <f>(M76*21)/100</f>
      </c>
      <c t="s">
        <v>27</v>
      </c>
    </row>
    <row r="77" spans="1:5" ht="12.75">
      <c r="A77" s="35" t="s">
        <v>56</v>
      </c>
      <c r="E77" s="39" t="s">
        <v>5</v>
      </c>
    </row>
    <row r="78" spans="1:5" ht="25.5">
      <c r="A78" s="35" t="s">
        <v>57</v>
      </c>
      <c r="E78" s="40" t="s">
        <v>2926</v>
      </c>
    </row>
    <row r="79" spans="1:5" ht="12.75">
      <c r="A79" t="s">
        <v>59</v>
      </c>
      <c r="E79" s="39" t="s">
        <v>2375</v>
      </c>
    </row>
    <row r="80" spans="1:16" ht="12.75">
      <c r="A80" t="s">
        <v>49</v>
      </c>
      <c s="34" t="s">
        <v>147</v>
      </c>
      <c s="34" t="s">
        <v>2927</v>
      </c>
      <c s="35" t="s">
        <v>5</v>
      </c>
      <c s="6" t="s">
        <v>2928</v>
      </c>
      <c s="36" t="s">
        <v>75</v>
      </c>
      <c s="37">
        <v>53.19</v>
      </c>
      <c s="36">
        <v>0</v>
      </c>
      <c s="36">
        <f>ROUND(G80*H80,6)</f>
      </c>
      <c r="L80" s="38">
        <v>0</v>
      </c>
      <c s="32">
        <f>ROUND(ROUND(L80,2)*ROUND(G80,3),2)</f>
      </c>
      <c s="36" t="s">
        <v>55</v>
      </c>
      <c>
        <f>(M80*21)/100</f>
      </c>
      <c t="s">
        <v>27</v>
      </c>
    </row>
    <row r="81" spans="1:5" ht="12.75">
      <c r="A81" s="35" t="s">
        <v>56</v>
      </c>
      <c r="E81" s="39" t="s">
        <v>5</v>
      </c>
    </row>
    <row r="82" spans="1:5" ht="25.5">
      <c r="A82" s="35" t="s">
        <v>57</v>
      </c>
      <c r="E82" s="40" t="s">
        <v>2929</v>
      </c>
    </row>
    <row r="83" spans="1:5" ht="12.75">
      <c r="A83" t="s">
        <v>59</v>
      </c>
      <c r="E83" s="39" t="s">
        <v>2375</v>
      </c>
    </row>
    <row r="84" spans="1:16" ht="12.75">
      <c r="A84" t="s">
        <v>49</v>
      </c>
      <c s="34" t="s">
        <v>151</v>
      </c>
      <c s="34" t="s">
        <v>2930</v>
      </c>
      <c s="35" t="s">
        <v>5</v>
      </c>
      <c s="6" t="s">
        <v>2931</v>
      </c>
      <c s="36" t="s">
        <v>75</v>
      </c>
      <c s="37">
        <v>39.69</v>
      </c>
      <c s="36">
        <v>0</v>
      </c>
      <c s="36">
        <f>ROUND(G84*H84,6)</f>
      </c>
      <c r="L84" s="38">
        <v>0</v>
      </c>
      <c s="32">
        <f>ROUND(ROUND(L84,2)*ROUND(G84,3),2)</f>
      </c>
      <c s="36" t="s">
        <v>55</v>
      </c>
      <c>
        <f>(M84*21)/100</f>
      </c>
      <c t="s">
        <v>27</v>
      </c>
    </row>
    <row r="85" spans="1:5" ht="12.75">
      <c r="A85" s="35" t="s">
        <v>56</v>
      </c>
      <c r="E85" s="39" t="s">
        <v>5</v>
      </c>
    </row>
    <row r="86" spans="1:5" ht="25.5">
      <c r="A86" s="35" t="s">
        <v>57</v>
      </c>
      <c r="E86" s="40" t="s">
        <v>2932</v>
      </c>
    </row>
    <row r="87" spans="1:5" ht="12.75">
      <c r="A87" t="s">
        <v>59</v>
      </c>
      <c r="E87" s="39" t="s">
        <v>2375</v>
      </c>
    </row>
    <row r="88" spans="1:16" ht="12.75">
      <c r="A88" t="s">
        <v>49</v>
      </c>
      <c s="34" t="s">
        <v>155</v>
      </c>
      <c s="34" t="s">
        <v>2933</v>
      </c>
      <c s="35" t="s">
        <v>5</v>
      </c>
      <c s="6" t="s">
        <v>2934</v>
      </c>
      <c s="36" t="s">
        <v>75</v>
      </c>
      <c s="37">
        <v>176.11</v>
      </c>
      <c s="36">
        <v>0</v>
      </c>
      <c s="36">
        <f>ROUND(G88*H88,6)</f>
      </c>
      <c r="L88" s="38">
        <v>0</v>
      </c>
      <c s="32">
        <f>ROUND(ROUND(L88,2)*ROUND(G88,3),2)</f>
      </c>
      <c s="36" t="s">
        <v>55</v>
      </c>
      <c>
        <f>(M88*21)/100</f>
      </c>
      <c t="s">
        <v>27</v>
      </c>
    </row>
    <row r="89" spans="1:5" ht="12.75">
      <c r="A89" s="35" t="s">
        <v>56</v>
      </c>
      <c r="E89" s="39" t="s">
        <v>5</v>
      </c>
    </row>
    <row r="90" spans="1:5" ht="25.5">
      <c r="A90" s="35" t="s">
        <v>57</v>
      </c>
      <c r="E90" s="40" t="s">
        <v>2935</v>
      </c>
    </row>
    <row r="91" spans="1:5" ht="12.75">
      <c r="A91" t="s">
        <v>59</v>
      </c>
      <c r="E91" s="39" t="s">
        <v>2936</v>
      </c>
    </row>
    <row r="92" spans="1:13" ht="12.75">
      <c r="A92" t="s">
        <v>46</v>
      </c>
      <c r="C92" s="31" t="s">
        <v>72</v>
      </c>
      <c r="E92" s="33" t="s">
        <v>1999</v>
      </c>
      <c r="J92" s="32">
        <f>0</f>
      </c>
      <c s="32">
        <f>0</f>
      </c>
      <c s="32">
        <f>0+L93+L97+L101+L105+L109+L113</f>
      </c>
      <c s="32">
        <f>0+M93+M97+M101+M105+M109+M113</f>
      </c>
    </row>
    <row r="93" spans="1:16" ht="12.75">
      <c r="A93" t="s">
        <v>49</v>
      </c>
      <c s="34" t="s">
        <v>158</v>
      </c>
      <c s="34" t="s">
        <v>2937</v>
      </c>
      <c s="35" t="s">
        <v>5</v>
      </c>
      <c s="6" t="s">
        <v>2938</v>
      </c>
      <c s="36" t="s">
        <v>90</v>
      </c>
      <c s="37">
        <v>2</v>
      </c>
      <c s="36">
        <v>0</v>
      </c>
      <c s="36">
        <f>ROUND(G93*H93,6)</f>
      </c>
      <c r="L93" s="38">
        <v>0</v>
      </c>
      <c s="32">
        <f>ROUND(ROUND(L93,2)*ROUND(G93,3),2)</f>
      </c>
      <c s="36" t="s">
        <v>55</v>
      </c>
      <c>
        <f>(M93*21)/100</f>
      </c>
      <c t="s">
        <v>27</v>
      </c>
    </row>
    <row r="94" spans="1:5" ht="12.75">
      <c r="A94" s="35" t="s">
        <v>56</v>
      </c>
      <c r="E94" s="39" t="s">
        <v>5</v>
      </c>
    </row>
    <row r="95" spans="1:5" ht="25.5">
      <c r="A95" s="35" t="s">
        <v>57</v>
      </c>
      <c r="E95" s="40" t="s">
        <v>2939</v>
      </c>
    </row>
    <row r="96" spans="1:5" ht="12.75">
      <c r="A96" t="s">
        <v>59</v>
      </c>
      <c r="E96" s="39" t="s">
        <v>2940</v>
      </c>
    </row>
    <row r="97" spans="1:16" ht="12.75">
      <c r="A97" t="s">
        <v>49</v>
      </c>
      <c s="34" t="s">
        <v>164</v>
      </c>
      <c s="34" t="s">
        <v>2941</v>
      </c>
      <c s="35" t="s">
        <v>5</v>
      </c>
      <c s="6" t="s">
        <v>2942</v>
      </c>
      <c s="36" t="s">
        <v>75</v>
      </c>
      <c s="37">
        <v>19.5</v>
      </c>
      <c s="36">
        <v>0</v>
      </c>
      <c s="36">
        <f>ROUND(G97*H97,6)</f>
      </c>
      <c r="L97" s="38">
        <v>0</v>
      </c>
      <c s="32">
        <f>ROUND(ROUND(L97,2)*ROUND(G97,3),2)</f>
      </c>
      <c s="36" t="s">
        <v>55</v>
      </c>
      <c>
        <f>(M97*21)/100</f>
      </c>
      <c t="s">
        <v>27</v>
      </c>
    </row>
    <row r="98" spans="1:5" ht="12.75">
      <c r="A98" s="35" t="s">
        <v>56</v>
      </c>
      <c r="E98" s="39" t="s">
        <v>5</v>
      </c>
    </row>
    <row r="99" spans="1:5" ht="25.5">
      <c r="A99" s="35" t="s">
        <v>57</v>
      </c>
      <c r="E99" s="40" t="s">
        <v>2943</v>
      </c>
    </row>
    <row r="100" spans="1:5" ht="25.5">
      <c r="A100" t="s">
        <v>59</v>
      </c>
      <c r="E100" s="39" t="s">
        <v>2944</v>
      </c>
    </row>
    <row r="101" spans="1:16" ht="12.75">
      <c r="A101" t="s">
        <v>49</v>
      </c>
      <c s="34" t="s">
        <v>168</v>
      </c>
      <c s="34" t="s">
        <v>2945</v>
      </c>
      <c s="35" t="s">
        <v>5</v>
      </c>
      <c s="6" t="s">
        <v>2946</v>
      </c>
      <c s="36" t="s">
        <v>64</v>
      </c>
      <c s="37">
        <v>2.4</v>
      </c>
      <c s="36">
        <v>0</v>
      </c>
      <c s="36">
        <f>ROUND(G101*H101,6)</f>
      </c>
      <c r="L101" s="38">
        <v>0</v>
      </c>
      <c s="32">
        <f>ROUND(ROUND(L101,2)*ROUND(G101,3),2)</f>
      </c>
      <c s="36" t="s">
        <v>55</v>
      </c>
      <c>
        <f>(M101*21)/100</f>
      </c>
      <c t="s">
        <v>27</v>
      </c>
    </row>
    <row r="102" spans="1:5" ht="12.75">
      <c r="A102" s="35" t="s">
        <v>56</v>
      </c>
      <c r="E102" s="39" t="s">
        <v>5</v>
      </c>
    </row>
    <row r="103" spans="1:5" ht="25.5">
      <c r="A103" s="35" t="s">
        <v>57</v>
      </c>
      <c r="E103" s="40" t="s">
        <v>2947</v>
      </c>
    </row>
    <row r="104" spans="1:5" ht="12.75">
      <c r="A104" t="s">
        <v>59</v>
      </c>
      <c r="E104" s="39" t="s">
        <v>2375</v>
      </c>
    </row>
    <row r="105" spans="1:16" ht="12.75">
      <c r="A105" t="s">
        <v>49</v>
      </c>
      <c s="34" t="s">
        <v>173</v>
      </c>
      <c s="34" t="s">
        <v>2948</v>
      </c>
      <c s="35" t="s">
        <v>5</v>
      </c>
      <c s="6" t="s">
        <v>2949</v>
      </c>
      <c s="36" t="s">
        <v>75</v>
      </c>
      <c s="37">
        <v>18</v>
      </c>
      <c s="36">
        <v>0</v>
      </c>
      <c s="36">
        <f>ROUND(G105*H105,6)</f>
      </c>
      <c r="L105" s="38">
        <v>0</v>
      </c>
      <c s="32">
        <f>ROUND(ROUND(L105,2)*ROUND(G105,3),2)</f>
      </c>
      <c s="36" t="s">
        <v>55</v>
      </c>
      <c>
        <f>(M105*21)/100</f>
      </c>
      <c t="s">
        <v>27</v>
      </c>
    </row>
    <row r="106" spans="1:5" ht="12.75">
      <c r="A106" s="35" t="s">
        <v>56</v>
      </c>
      <c r="E106" s="39" t="s">
        <v>5</v>
      </c>
    </row>
    <row r="107" spans="1:5" ht="25.5">
      <c r="A107" s="35" t="s">
        <v>57</v>
      </c>
      <c r="E107" s="40" t="s">
        <v>2950</v>
      </c>
    </row>
    <row r="108" spans="1:5" ht="12.75">
      <c r="A108" t="s">
        <v>59</v>
      </c>
      <c r="E108" s="39" t="s">
        <v>2375</v>
      </c>
    </row>
    <row r="109" spans="1:16" ht="25.5">
      <c r="A109" t="s">
        <v>49</v>
      </c>
      <c s="34" t="s">
        <v>176</v>
      </c>
      <c s="34" t="s">
        <v>796</v>
      </c>
      <c s="35" t="s">
        <v>797</v>
      </c>
      <c s="6" t="s">
        <v>2951</v>
      </c>
      <c s="36" t="s">
        <v>793</v>
      </c>
      <c s="37">
        <v>2.4</v>
      </c>
      <c s="36">
        <v>0</v>
      </c>
      <c s="36">
        <f>ROUND(G109*H109,6)</f>
      </c>
      <c r="L109" s="38">
        <v>0</v>
      </c>
      <c s="32">
        <f>ROUND(ROUND(L109,2)*ROUND(G109,3),2)</f>
      </c>
      <c s="36" t="s">
        <v>55</v>
      </c>
      <c>
        <f>(M109*21)/100</f>
      </c>
      <c t="s">
        <v>27</v>
      </c>
    </row>
    <row r="110" spans="1:5" ht="25.5">
      <c r="A110" s="35" t="s">
        <v>56</v>
      </c>
      <c r="E110" s="39" t="s">
        <v>2952</v>
      </c>
    </row>
    <row r="111" spans="1:5" ht="25.5">
      <c r="A111" s="35" t="s">
        <v>57</v>
      </c>
      <c r="E111" s="40" t="s">
        <v>2953</v>
      </c>
    </row>
    <row r="112" spans="1:5" ht="12.75">
      <c r="A112" t="s">
        <v>59</v>
      </c>
      <c r="E112" s="39" t="s">
        <v>2375</v>
      </c>
    </row>
    <row r="113" spans="1:16" ht="12.75">
      <c r="A113" t="s">
        <v>49</v>
      </c>
      <c s="34" t="s">
        <v>180</v>
      </c>
      <c s="34" t="s">
        <v>2954</v>
      </c>
      <c s="35" t="s">
        <v>5</v>
      </c>
      <c s="6" t="s">
        <v>2955</v>
      </c>
      <c s="36" t="s">
        <v>1157</v>
      </c>
      <c s="37">
        <v>2</v>
      </c>
      <c s="36">
        <v>0</v>
      </c>
      <c s="36">
        <f>ROUND(G113*H113,6)</f>
      </c>
      <c r="L113" s="38">
        <v>0</v>
      </c>
      <c s="32">
        <f>ROUND(ROUND(L113,2)*ROUND(G113,3),2)</f>
      </c>
      <c s="36" t="s">
        <v>1764</v>
      </c>
      <c>
        <f>(M113*21)/100</f>
      </c>
      <c t="s">
        <v>27</v>
      </c>
    </row>
    <row r="114" spans="1:5" ht="12.75">
      <c r="A114" s="35" t="s">
        <v>56</v>
      </c>
      <c r="E114" s="39" t="s">
        <v>5</v>
      </c>
    </row>
    <row r="115" spans="1:5" ht="25.5">
      <c r="A115" s="35" t="s">
        <v>57</v>
      </c>
      <c r="E115" s="40" t="s">
        <v>2956</v>
      </c>
    </row>
    <row r="116" spans="1:5" ht="51">
      <c r="A116" t="s">
        <v>59</v>
      </c>
      <c r="E116" s="39" t="s">
        <v>2957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2873</v>
      </c>
      <c s="41">
        <f>Rekapitulace!C42</f>
      </c>
      <c s="20" t="s">
        <v>0</v>
      </c>
      <c t="s">
        <v>23</v>
      </c>
      <c t="s">
        <v>27</v>
      </c>
    </row>
    <row r="4" spans="1:16" ht="32" customHeight="1">
      <c r="A4" s="24" t="s">
        <v>20</v>
      </c>
      <c s="25" t="s">
        <v>28</v>
      </c>
      <c s="27" t="s">
        <v>2873</v>
      </c>
      <c r="E4" s="26" t="s">
        <v>2874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2960</v>
      </c>
      <c r="E8" s="30" t="s">
        <v>2959</v>
      </c>
      <c r="J8" s="29">
        <f>0+J9+J30+J35+J68</f>
      </c>
      <c s="29">
        <f>0+K9+K30+K35+K68</f>
      </c>
      <c s="29">
        <f>0+L9+L30+L35+L68</f>
      </c>
      <c s="29">
        <f>0+M9+M30+M35+M68</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550.04</v>
      </c>
      <c s="36">
        <v>0</v>
      </c>
      <c s="36">
        <f>ROUND(G10*H10,6)</f>
      </c>
      <c r="L10" s="38">
        <v>0</v>
      </c>
      <c s="32">
        <f>ROUND(ROUND(L10,2)*ROUND(G10,3),2)</f>
      </c>
      <c s="36" t="s">
        <v>55</v>
      </c>
      <c>
        <f>(M10*21)/100</f>
      </c>
      <c t="s">
        <v>27</v>
      </c>
    </row>
    <row r="11" spans="1:5" ht="12.75">
      <c r="A11" s="35" t="s">
        <v>56</v>
      </c>
      <c r="E11" s="39" t="s">
        <v>5</v>
      </c>
    </row>
    <row r="12" spans="1:5" ht="51">
      <c r="A12" s="35" t="s">
        <v>57</v>
      </c>
      <c r="E12" s="40" t="s">
        <v>2961</v>
      </c>
    </row>
    <row r="13" spans="1:5" ht="12.75">
      <c r="A13" t="s">
        <v>59</v>
      </c>
      <c r="E13" s="39" t="s">
        <v>2375</v>
      </c>
    </row>
    <row r="14" spans="1:16" ht="12.75">
      <c r="A14" t="s">
        <v>49</v>
      </c>
      <c s="34" t="s">
        <v>27</v>
      </c>
      <c s="34" t="s">
        <v>2879</v>
      </c>
      <c s="35" t="s">
        <v>5</v>
      </c>
      <c s="6" t="s">
        <v>2880</v>
      </c>
      <c s="36" t="s">
        <v>64</v>
      </c>
      <c s="37">
        <v>66.89</v>
      </c>
      <c s="36">
        <v>0</v>
      </c>
      <c s="36">
        <f>ROUND(G14*H14,6)</f>
      </c>
      <c r="L14" s="38">
        <v>0</v>
      </c>
      <c s="32">
        <f>ROUND(ROUND(L14,2)*ROUND(G14,3),2)</f>
      </c>
      <c s="36" t="s">
        <v>55</v>
      </c>
      <c>
        <f>(M14*21)/100</f>
      </c>
      <c t="s">
        <v>27</v>
      </c>
    </row>
    <row r="15" spans="1:5" ht="12.75">
      <c r="A15" s="35" t="s">
        <v>56</v>
      </c>
      <c r="E15" s="39" t="s">
        <v>5</v>
      </c>
    </row>
    <row r="16" spans="1:5" ht="51">
      <c r="A16" s="35" t="s">
        <v>57</v>
      </c>
      <c r="E16" s="40" t="s">
        <v>2962</v>
      </c>
    </row>
    <row r="17" spans="1:5" ht="12.75">
      <c r="A17" t="s">
        <v>59</v>
      </c>
      <c r="E17" s="39" t="s">
        <v>2375</v>
      </c>
    </row>
    <row r="18" spans="1:16" ht="12.75">
      <c r="A18" t="s">
        <v>49</v>
      </c>
      <c s="34" t="s">
        <v>26</v>
      </c>
      <c s="34" t="s">
        <v>78</v>
      </c>
      <c s="35" t="s">
        <v>5</v>
      </c>
      <c s="6" t="s">
        <v>842</v>
      </c>
      <c s="36" t="s">
        <v>64</v>
      </c>
      <c s="37">
        <v>436.08</v>
      </c>
      <c s="36">
        <v>0</v>
      </c>
      <c s="36">
        <f>ROUND(G18*H18,6)</f>
      </c>
      <c r="L18" s="38">
        <v>0</v>
      </c>
      <c s="32">
        <f>ROUND(ROUND(L18,2)*ROUND(G18,3),2)</f>
      </c>
      <c s="36" t="s">
        <v>55</v>
      </c>
      <c>
        <f>(M18*21)/100</f>
      </c>
      <c t="s">
        <v>27</v>
      </c>
    </row>
    <row r="19" spans="1:5" ht="12.75">
      <c r="A19" s="35" t="s">
        <v>56</v>
      </c>
      <c r="E19" s="39" t="s">
        <v>5</v>
      </c>
    </row>
    <row r="20" spans="1:5" ht="63.75">
      <c r="A20" s="35" t="s">
        <v>57</v>
      </c>
      <c r="E20" s="40" t="s">
        <v>2963</v>
      </c>
    </row>
    <row r="21" spans="1:5" ht="12.75">
      <c r="A21" t="s">
        <v>59</v>
      </c>
      <c r="E21" s="39" t="s">
        <v>2883</v>
      </c>
    </row>
    <row r="22" spans="1:16" ht="12.75">
      <c r="A22" t="s">
        <v>49</v>
      </c>
      <c s="34" t="s">
        <v>72</v>
      </c>
      <c s="34" t="s">
        <v>2575</v>
      </c>
      <c s="35" t="s">
        <v>5</v>
      </c>
      <c s="6" t="s">
        <v>2576</v>
      </c>
      <c s="36" t="s">
        <v>64</v>
      </c>
      <c s="37">
        <v>132.33</v>
      </c>
      <c s="36">
        <v>0</v>
      </c>
      <c s="36">
        <f>ROUND(G22*H22,6)</f>
      </c>
      <c r="L22" s="38">
        <v>0</v>
      </c>
      <c s="32">
        <f>ROUND(ROUND(L22,2)*ROUND(G22,3),2)</f>
      </c>
      <c s="36" t="s">
        <v>55</v>
      </c>
      <c>
        <f>(M22*21)/100</f>
      </c>
      <c t="s">
        <v>27</v>
      </c>
    </row>
    <row r="23" spans="1:5" ht="12.75">
      <c r="A23" s="35" t="s">
        <v>56</v>
      </c>
      <c r="E23" s="39" t="s">
        <v>5</v>
      </c>
    </row>
    <row r="24" spans="1:5" ht="63.75">
      <c r="A24" s="35" t="s">
        <v>57</v>
      </c>
      <c r="E24" s="40" t="s">
        <v>2964</v>
      </c>
    </row>
    <row r="25" spans="1:5" ht="12.75">
      <c r="A25" t="s">
        <v>59</v>
      </c>
      <c r="E25" s="39" t="s">
        <v>2885</v>
      </c>
    </row>
    <row r="26" spans="1:16" ht="25.5">
      <c r="A26" t="s">
        <v>49</v>
      </c>
      <c s="34" t="s">
        <v>77</v>
      </c>
      <c s="34" t="s">
        <v>805</v>
      </c>
      <c s="35" t="s">
        <v>806</v>
      </c>
      <c s="6" t="s">
        <v>2886</v>
      </c>
      <c s="36" t="s">
        <v>793</v>
      </c>
      <c s="37">
        <v>616.93</v>
      </c>
      <c s="36">
        <v>0</v>
      </c>
      <c s="36">
        <f>ROUND(G26*H26,6)</f>
      </c>
      <c r="L26" s="38">
        <v>0</v>
      </c>
      <c s="32">
        <f>ROUND(ROUND(L26,2)*ROUND(G26,3),2)</f>
      </c>
      <c s="36" t="s">
        <v>55</v>
      </c>
      <c>
        <f>(M26*21)/100</f>
      </c>
      <c t="s">
        <v>27</v>
      </c>
    </row>
    <row r="27" spans="1:5" ht="38.25">
      <c r="A27" s="35" t="s">
        <v>56</v>
      </c>
      <c r="E27" s="39" t="s">
        <v>2887</v>
      </c>
    </row>
    <row r="28" spans="1:5" ht="25.5">
      <c r="A28" s="35" t="s">
        <v>57</v>
      </c>
      <c r="E28" s="40" t="s">
        <v>2965</v>
      </c>
    </row>
    <row r="29" spans="1:5" ht="12.75">
      <c r="A29" t="s">
        <v>59</v>
      </c>
      <c r="E29" s="39" t="s">
        <v>2375</v>
      </c>
    </row>
    <row r="30" spans="1:13" ht="12.75">
      <c r="A30" t="s">
        <v>46</v>
      </c>
      <c r="C30" s="31" t="s">
        <v>27</v>
      </c>
      <c r="E30" s="33" t="s">
        <v>2146</v>
      </c>
      <c r="J30" s="32">
        <f>0</f>
      </c>
      <c s="32">
        <f>0</f>
      </c>
      <c s="32">
        <f>0+L31</f>
      </c>
      <c s="32">
        <f>0+M31</f>
      </c>
    </row>
    <row r="31" spans="1:16" ht="12.75">
      <c r="A31" t="s">
        <v>49</v>
      </c>
      <c s="34" t="s">
        <v>82</v>
      </c>
      <c s="34" t="s">
        <v>2891</v>
      </c>
      <c s="35" t="s">
        <v>5</v>
      </c>
      <c s="6" t="s">
        <v>2892</v>
      </c>
      <c s="36" t="s">
        <v>64</v>
      </c>
      <c s="37">
        <v>28.84</v>
      </c>
      <c s="36">
        <v>0</v>
      </c>
      <c s="36">
        <f>ROUND(G31*H31,6)</f>
      </c>
      <c r="L31" s="38">
        <v>0</v>
      </c>
      <c s="32">
        <f>ROUND(ROUND(L31,2)*ROUND(G31,3),2)</f>
      </c>
      <c s="36" t="s">
        <v>55</v>
      </c>
      <c>
        <f>(M31*21)/100</f>
      </c>
      <c t="s">
        <v>27</v>
      </c>
    </row>
    <row r="32" spans="1:5" ht="12.75">
      <c r="A32" s="35" t="s">
        <v>56</v>
      </c>
      <c r="E32" s="39" t="s">
        <v>5</v>
      </c>
    </row>
    <row r="33" spans="1:5" ht="51">
      <c r="A33" s="35" t="s">
        <v>57</v>
      </c>
      <c r="E33" s="40" t="s">
        <v>2966</v>
      </c>
    </row>
    <row r="34" spans="1:5" ht="12.75">
      <c r="A34" t="s">
        <v>59</v>
      </c>
      <c r="E34" s="39" t="s">
        <v>2885</v>
      </c>
    </row>
    <row r="35" spans="1:13" ht="12.75">
      <c r="A35" t="s">
        <v>46</v>
      </c>
      <c r="C35" s="31" t="s">
        <v>26</v>
      </c>
      <c r="E35" s="33" t="s">
        <v>2175</v>
      </c>
      <c r="J35" s="32">
        <f>0</f>
      </c>
      <c s="32">
        <f>0</f>
      </c>
      <c s="32">
        <f>0+L36+L40+L44+L48+L52+L56+L60+L64</f>
      </c>
      <c s="32">
        <f>0+M36+M40+M44+M48+M52+M56+M60+M64</f>
      </c>
    </row>
    <row r="36" spans="1:16" ht="12.75">
      <c r="A36" t="s">
        <v>49</v>
      </c>
      <c s="34" t="s">
        <v>87</v>
      </c>
      <c s="34" t="s">
        <v>2471</v>
      </c>
      <c s="35" t="s">
        <v>5</v>
      </c>
      <c s="6" t="s">
        <v>2472</v>
      </c>
      <c s="36" t="s">
        <v>75</v>
      </c>
      <c s="37">
        <v>97.44</v>
      </c>
      <c s="36">
        <v>0</v>
      </c>
      <c s="36">
        <f>ROUND(G36*H36,6)</f>
      </c>
      <c r="L36" s="38">
        <v>0</v>
      </c>
      <c s="32">
        <f>ROUND(ROUND(L36,2)*ROUND(G36,3),2)</f>
      </c>
      <c s="36" t="s">
        <v>55</v>
      </c>
      <c>
        <f>(M36*21)/100</f>
      </c>
      <c t="s">
        <v>27</v>
      </c>
    </row>
    <row r="37" spans="1:5" ht="12.75">
      <c r="A37" s="35" t="s">
        <v>56</v>
      </c>
      <c r="E37" s="39" t="s">
        <v>5</v>
      </c>
    </row>
    <row r="38" spans="1:5" ht="25.5">
      <c r="A38" s="35" t="s">
        <v>57</v>
      </c>
      <c r="E38" s="40" t="s">
        <v>2967</v>
      </c>
    </row>
    <row r="39" spans="1:5" ht="12.75">
      <c r="A39" t="s">
        <v>59</v>
      </c>
      <c r="E39" s="39" t="s">
        <v>2899</v>
      </c>
    </row>
    <row r="40" spans="1:16" ht="12.75">
      <c r="A40" t="s">
        <v>49</v>
      </c>
      <c s="34" t="s">
        <v>108</v>
      </c>
      <c s="34" t="s">
        <v>2900</v>
      </c>
      <c s="35" t="s">
        <v>5</v>
      </c>
      <c s="6" t="s">
        <v>2901</v>
      </c>
      <c s="36" t="s">
        <v>75</v>
      </c>
      <c s="37">
        <v>114.8</v>
      </c>
      <c s="36">
        <v>0</v>
      </c>
      <c s="36">
        <f>ROUND(G40*H40,6)</f>
      </c>
      <c r="L40" s="38">
        <v>0</v>
      </c>
      <c s="32">
        <f>ROUND(ROUND(L40,2)*ROUND(G40,3),2)</f>
      </c>
      <c s="36" t="s">
        <v>55</v>
      </c>
      <c>
        <f>(M40*21)/100</f>
      </c>
      <c t="s">
        <v>27</v>
      </c>
    </row>
    <row r="41" spans="1:5" ht="12.75">
      <c r="A41" s="35" t="s">
        <v>56</v>
      </c>
      <c r="E41" s="39" t="s">
        <v>5</v>
      </c>
    </row>
    <row r="42" spans="1:5" ht="25.5">
      <c r="A42" s="35" t="s">
        <v>57</v>
      </c>
      <c r="E42" s="40" t="s">
        <v>2968</v>
      </c>
    </row>
    <row r="43" spans="1:5" ht="12.75">
      <c r="A43" t="s">
        <v>59</v>
      </c>
      <c r="E43" s="39" t="s">
        <v>2903</v>
      </c>
    </row>
    <row r="44" spans="1:16" ht="12.75">
      <c r="A44" t="s">
        <v>49</v>
      </c>
      <c s="34" t="s">
        <v>112</v>
      </c>
      <c s="34" t="s">
        <v>2969</v>
      </c>
      <c s="35" t="s">
        <v>5</v>
      </c>
      <c s="6" t="s">
        <v>2970</v>
      </c>
      <c s="36" t="s">
        <v>90</v>
      </c>
      <c s="37">
        <v>5</v>
      </c>
      <c s="36">
        <v>0</v>
      </c>
      <c s="36">
        <f>ROUND(G44*H44,6)</f>
      </c>
      <c r="L44" s="38">
        <v>0</v>
      </c>
      <c s="32">
        <f>ROUND(ROUND(L44,2)*ROUND(G44,3),2)</f>
      </c>
      <c s="36" t="s">
        <v>55</v>
      </c>
      <c>
        <f>(M44*21)/100</f>
      </c>
      <c t="s">
        <v>27</v>
      </c>
    </row>
    <row r="45" spans="1:5" ht="12.75">
      <c r="A45" s="35" t="s">
        <v>56</v>
      </c>
      <c r="E45" s="39" t="s">
        <v>5</v>
      </c>
    </row>
    <row r="46" spans="1:5" ht="25.5">
      <c r="A46" s="35" t="s">
        <v>57</v>
      </c>
      <c r="E46" s="40" t="s">
        <v>2971</v>
      </c>
    </row>
    <row r="47" spans="1:5" ht="38.25">
      <c r="A47" t="s">
        <v>59</v>
      </c>
      <c r="E47" s="39" t="s">
        <v>2972</v>
      </c>
    </row>
    <row r="48" spans="1:16" ht="12.75">
      <c r="A48" t="s">
        <v>49</v>
      </c>
      <c s="34" t="s">
        <v>116</v>
      </c>
      <c s="34" t="s">
        <v>2187</v>
      </c>
      <c s="35" t="s">
        <v>5</v>
      </c>
      <c s="6" t="s">
        <v>2188</v>
      </c>
      <c s="36" t="s">
        <v>90</v>
      </c>
      <c s="37">
        <v>6</v>
      </c>
      <c s="36">
        <v>0</v>
      </c>
      <c s="36">
        <f>ROUND(G48*H48,6)</f>
      </c>
      <c r="L48" s="38">
        <v>0</v>
      </c>
      <c s="32">
        <f>ROUND(ROUND(L48,2)*ROUND(G48,3),2)</f>
      </c>
      <c s="36" t="s">
        <v>55</v>
      </c>
      <c>
        <f>(M48*21)/100</f>
      </c>
      <c t="s">
        <v>27</v>
      </c>
    </row>
    <row r="49" spans="1:5" ht="12.75">
      <c r="A49" s="35" t="s">
        <v>56</v>
      </c>
      <c r="E49" s="39" t="s">
        <v>5</v>
      </c>
    </row>
    <row r="50" spans="1:5" ht="25.5">
      <c r="A50" s="35" t="s">
        <v>57</v>
      </c>
      <c r="E50" s="40" t="s">
        <v>2973</v>
      </c>
    </row>
    <row r="51" spans="1:5" ht="25.5">
      <c r="A51" t="s">
        <v>59</v>
      </c>
      <c r="E51" s="39" t="s">
        <v>2974</v>
      </c>
    </row>
    <row r="52" spans="1:16" ht="12.75">
      <c r="A52" t="s">
        <v>49</v>
      </c>
      <c s="34" t="s">
        <v>120</v>
      </c>
      <c s="34" t="s">
        <v>2975</v>
      </c>
      <c s="35" t="s">
        <v>5</v>
      </c>
      <c s="6" t="s">
        <v>2976</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2977</v>
      </c>
    </row>
    <row r="55" spans="1:5" ht="25.5">
      <c r="A55" t="s">
        <v>59</v>
      </c>
      <c r="E55" s="39" t="s">
        <v>2978</v>
      </c>
    </row>
    <row r="56" spans="1:16" ht="12.75">
      <c r="A56" t="s">
        <v>49</v>
      </c>
      <c s="34" t="s">
        <v>124</v>
      </c>
      <c s="34" t="s">
        <v>2924</v>
      </c>
      <c s="35" t="s">
        <v>5</v>
      </c>
      <c s="6" t="s">
        <v>2925</v>
      </c>
      <c s="36" t="s">
        <v>75</v>
      </c>
      <c s="37">
        <v>97.44</v>
      </c>
      <c s="36">
        <v>0</v>
      </c>
      <c s="36">
        <f>ROUND(G56*H56,6)</f>
      </c>
      <c r="L56" s="38">
        <v>0</v>
      </c>
      <c s="32">
        <f>ROUND(ROUND(L56,2)*ROUND(G56,3),2)</f>
      </c>
      <c s="36" t="s">
        <v>55</v>
      </c>
      <c>
        <f>(M56*21)/100</f>
      </c>
      <c t="s">
        <v>27</v>
      </c>
    </row>
    <row r="57" spans="1:5" ht="12.75">
      <c r="A57" s="35" t="s">
        <v>56</v>
      </c>
      <c r="E57" s="39" t="s">
        <v>5</v>
      </c>
    </row>
    <row r="58" spans="1:5" ht="25.5">
      <c r="A58" s="35" t="s">
        <v>57</v>
      </c>
      <c r="E58" s="40" t="s">
        <v>2979</v>
      </c>
    </row>
    <row r="59" spans="1:5" ht="12.75">
      <c r="A59" t="s">
        <v>59</v>
      </c>
      <c r="E59" s="39" t="s">
        <v>2375</v>
      </c>
    </row>
    <row r="60" spans="1:16" ht="12.75">
      <c r="A60" t="s">
        <v>49</v>
      </c>
      <c s="34" t="s">
        <v>128</v>
      </c>
      <c s="34" t="s">
        <v>2927</v>
      </c>
      <c s="35" t="s">
        <v>5</v>
      </c>
      <c s="6" t="s">
        <v>2928</v>
      </c>
      <c s="36" t="s">
        <v>75</v>
      </c>
      <c s="37">
        <v>114.8</v>
      </c>
      <c s="36">
        <v>0</v>
      </c>
      <c s="36">
        <f>ROUND(G60*H60,6)</f>
      </c>
      <c r="L60" s="38">
        <v>0</v>
      </c>
      <c s="32">
        <f>ROUND(ROUND(L60,2)*ROUND(G60,3),2)</f>
      </c>
      <c s="36" t="s">
        <v>55</v>
      </c>
      <c>
        <f>(M60*21)/100</f>
      </c>
      <c t="s">
        <v>27</v>
      </c>
    </row>
    <row r="61" spans="1:5" ht="12.75">
      <c r="A61" s="35" t="s">
        <v>56</v>
      </c>
      <c r="E61" s="39" t="s">
        <v>5</v>
      </c>
    </row>
    <row r="62" spans="1:5" ht="25.5">
      <c r="A62" s="35" t="s">
        <v>57</v>
      </c>
      <c r="E62" s="40" t="s">
        <v>2980</v>
      </c>
    </row>
    <row r="63" spans="1:5" ht="12.75">
      <c r="A63" t="s">
        <v>59</v>
      </c>
      <c r="E63" s="39" t="s">
        <v>2375</v>
      </c>
    </row>
    <row r="64" spans="1:16" ht="12.75">
      <c r="A64" t="s">
        <v>49</v>
      </c>
      <c s="34" t="s">
        <v>131</v>
      </c>
      <c s="34" t="s">
        <v>2933</v>
      </c>
      <c s="35" t="s">
        <v>5</v>
      </c>
      <c s="6" t="s">
        <v>2934</v>
      </c>
      <c s="36" t="s">
        <v>75</v>
      </c>
      <c s="37">
        <v>212.24</v>
      </c>
      <c s="36">
        <v>0</v>
      </c>
      <c s="36">
        <f>ROUND(G64*H64,6)</f>
      </c>
      <c r="L64" s="38">
        <v>0</v>
      </c>
      <c s="32">
        <f>ROUND(ROUND(L64,2)*ROUND(G64,3),2)</f>
      </c>
      <c s="36" t="s">
        <v>55</v>
      </c>
      <c>
        <f>(M64*21)/100</f>
      </c>
      <c t="s">
        <v>27</v>
      </c>
    </row>
    <row r="65" spans="1:5" ht="12.75">
      <c r="A65" s="35" t="s">
        <v>56</v>
      </c>
      <c r="E65" s="39" t="s">
        <v>5</v>
      </c>
    </row>
    <row r="66" spans="1:5" ht="25.5">
      <c r="A66" s="35" t="s">
        <v>57</v>
      </c>
      <c r="E66" s="40" t="s">
        <v>2981</v>
      </c>
    </row>
    <row r="67" spans="1:5" ht="12.75">
      <c r="A67" t="s">
        <v>59</v>
      </c>
      <c r="E67" s="39" t="s">
        <v>2936</v>
      </c>
    </row>
    <row r="68" spans="1:13" ht="12.75">
      <c r="A68" t="s">
        <v>46</v>
      </c>
      <c r="C68" s="31" t="s">
        <v>72</v>
      </c>
      <c r="E68" s="33" t="s">
        <v>1999</v>
      </c>
      <c r="J68" s="32">
        <f>0</f>
      </c>
      <c s="32">
        <f>0</f>
      </c>
      <c s="32">
        <f>0+L69+L73+L77+L81+L85+L89</f>
      </c>
      <c s="32">
        <f>0+M69+M73+M77+M81+M85+M89</f>
      </c>
    </row>
    <row r="69" spans="1:16" ht="12.75">
      <c r="A69" t="s">
        <v>49</v>
      </c>
      <c s="34" t="s">
        <v>135</v>
      </c>
      <c s="34" t="s">
        <v>2937</v>
      </c>
      <c s="35" t="s">
        <v>5</v>
      </c>
      <c s="6" t="s">
        <v>2938</v>
      </c>
      <c s="36" t="s">
        <v>90</v>
      </c>
      <c s="37">
        <v>9</v>
      </c>
      <c s="36">
        <v>0</v>
      </c>
      <c s="36">
        <f>ROUND(G69*H69,6)</f>
      </c>
      <c r="L69" s="38">
        <v>0</v>
      </c>
      <c s="32">
        <f>ROUND(ROUND(L69,2)*ROUND(G69,3),2)</f>
      </c>
      <c s="36" t="s">
        <v>55</v>
      </c>
      <c>
        <f>(M69*21)/100</f>
      </c>
      <c t="s">
        <v>27</v>
      </c>
    </row>
    <row r="70" spans="1:5" ht="12.75">
      <c r="A70" s="35" t="s">
        <v>56</v>
      </c>
      <c r="E70" s="39" t="s">
        <v>5</v>
      </c>
    </row>
    <row r="71" spans="1:5" ht="25.5">
      <c r="A71" s="35" t="s">
        <v>57</v>
      </c>
      <c r="E71" s="40" t="s">
        <v>2982</v>
      </c>
    </row>
    <row r="72" spans="1:5" ht="12.75">
      <c r="A72" t="s">
        <v>59</v>
      </c>
      <c r="E72" s="39" t="s">
        <v>2375</v>
      </c>
    </row>
    <row r="73" spans="1:16" ht="12.75">
      <c r="A73" t="s">
        <v>49</v>
      </c>
      <c s="34" t="s">
        <v>139</v>
      </c>
      <c s="34" t="s">
        <v>2349</v>
      </c>
      <c s="35" t="s">
        <v>5</v>
      </c>
      <c s="6" t="s">
        <v>2350</v>
      </c>
      <c s="36" t="s">
        <v>64</v>
      </c>
      <c s="37">
        <v>2.69</v>
      </c>
      <c s="36">
        <v>0</v>
      </c>
      <c s="36">
        <f>ROUND(G73*H73,6)</f>
      </c>
      <c r="L73" s="38">
        <v>0</v>
      </c>
      <c s="32">
        <f>ROUND(ROUND(L73,2)*ROUND(G73,3),2)</f>
      </c>
      <c s="36" t="s">
        <v>55</v>
      </c>
      <c>
        <f>(M73*21)/100</f>
      </c>
      <c t="s">
        <v>27</v>
      </c>
    </row>
    <row r="74" spans="1:5" ht="12.75">
      <c r="A74" s="35" t="s">
        <v>56</v>
      </c>
      <c r="E74" s="39" t="s">
        <v>5</v>
      </c>
    </row>
    <row r="75" spans="1:5" ht="25.5">
      <c r="A75" s="35" t="s">
        <v>57</v>
      </c>
      <c r="E75" s="40" t="s">
        <v>2983</v>
      </c>
    </row>
    <row r="76" spans="1:5" ht="12.75">
      <c r="A76" t="s">
        <v>59</v>
      </c>
      <c r="E76" s="39" t="s">
        <v>2375</v>
      </c>
    </row>
    <row r="77" spans="1:16" ht="12.75">
      <c r="A77" t="s">
        <v>49</v>
      </c>
      <c s="34" t="s">
        <v>143</v>
      </c>
      <c s="34" t="s">
        <v>2984</v>
      </c>
      <c s="35" t="s">
        <v>5</v>
      </c>
      <c s="6" t="s">
        <v>2985</v>
      </c>
      <c s="36" t="s">
        <v>90</v>
      </c>
      <c s="37">
        <v>1</v>
      </c>
      <c s="36">
        <v>0</v>
      </c>
      <c s="36">
        <f>ROUND(G77*H77,6)</f>
      </c>
      <c r="L77" s="38">
        <v>0</v>
      </c>
      <c s="32">
        <f>ROUND(ROUND(L77,2)*ROUND(G77,3),2)</f>
      </c>
      <c s="36" t="s">
        <v>55</v>
      </c>
      <c>
        <f>(M77*21)/100</f>
      </c>
      <c t="s">
        <v>27</v>
      </c>
    </row>
    <row r="78" spans="1:5" ht="12.75">
      <c r="A78" s="35" t="s">
        <v>56</v>
      </c>
      <c r="E78" s="39" t="s">
        <v>5</v>
      </c>
    </row>
    <row r="79" spans="1:5" ht="25.5">
      <c r="A79" s="35" t="s">
        <v>57</v>
      </c>
      <c r="E79" s="40" t="s">
        <v>2986</v>
      </c>
    </row>
    <row r="80" spans="1:5" ht="12.75">
      <c r="A80" t="s">
        <v>59</v>
      </c>
      <c r="E80" s="39" t="s">
        <v>2375</v>
      </c>
    </row>
    <row r="81" spans="1:16" ht="12.75">
      <c r="A81" t="s">
        <v>49</v>
      </c>
      <c s="34" t="s">
        <v>147</v>
      </c>
      <c s="34" t="s">
        <v>2948</v>
      </c>
      <c s="35" t="s">
        <v>5</v>
      </c>
      <c s="6" t="s">
        <v>2949</v>
      </c>
      <c s="36" t="s">
        <v>75</v>
      </c>
      <c s="37">
        <v>70</v>
      </c>
      <c s="36">
        <v>0</v>
      </c>
      <c s="36">
        <f>ROUND(G81*H81,6)</f>
      </c>
      <c r="L81" s="38">
        <v>0</v>
      </c>
      <c s="32">
        <f>ROUND(ROUND(L81,2)*ROUND(G81,3),2)</f>
      </c>
      <c s="36" t="s">
        <v>55</v>
      </c>
      <c>
        <f>(M81*21)/100</f>
      </c>
      <c t="s">
        <v>27</v>
      </c>
    </row>
    <row r="82" spans="1:5" ht="12.75">
      <c r="A82" s="35" t="s">
        <v>56</v>
      </c>
      <c r="E82" s="39" t="s">
        <v>5</v>
      </c>
    </row>
    <row r="83" spans="1:5" ht="25.5">
      <c r="A83" s="35" t="s">
        <v>57</v>
      </c>
      <c r="E83" s="40" t="s">
        <v>2987</v>
      </c>
    </row>
    <row r="84" spans="1:5" ht="12.75">
      <c r="A84" t="s">
        <v>59</v>
      </c>
      <c r="E84" s="39" t="s">
        <v>2375</v>
      </c>
    </row>
    <row r="85" spans="1:16" ht="25.5">
      <c r="A85" t="s">
        <v>49</v>
      </c>
      <c s="34" t="s">
        <v>151</v>
      </c>
      <c s="34" t="s">
        <v>2077</v>
      </c>
      <c s="35" t="s">
        <v>2078</v>
      </c>
      <c s="6" t="s">
        <v>2988</v>
      </c>
      <c s="36" t="s">
        <v>793</v>
      </c>
      <c s="37">
        <v>2.69</v>
      </c>
      <c s="36">
        <v>0</v>
      </c>
      <c s="36">
        <f>ROUND(G85*H85,6)</f>
      </c>
      <c r="L85" s="38">
        <v>0</v>
      </c>
      <c s="32">
        <f>ROUND(ROUND(L85,2)*ROUND(G85,3),2)</f>
      </c>
      <c s="36" t="s">
        <v>55</v>
      </c>
      <c>
        <f>(M85*21)/100</f>
      </c>
      <c t="s">
        <v>27</v>
      </c>
    </row>
    <row r="86" spans="1:5" ht="25.5">
      <c r="A86" s="35" t="s">
        <v>56</v>
      </c>
      <c r="E86" s="39" t="s">
        <v>2989</v>
      </c>
    </row>
    <row r="87" spans="1:5" ht="25.5">
      <c r="A87" s="35" t="s">
        <v>57</v>
      </c>
      <c r="E87" s="40" t="s">
        <v>2990</v>
      </c>
    </row>
    <row r="88" spans="1:5" ht="12.75">
      <c r="A88" t="s">
        <v>59</v>
      </c>
      <c r="E88" s="39" t="s">
        <v>2375</v>
      </c>
    </row>
    <row r="89" spans="1:16" ht="25.5">
      <c r="A89" t="s">
        <v>49</v>
      </c>
      <c s="34" t="s">
        <v>155</v>
      </c>
      <c s="34" t="s">
        <v>796</v>
      </c>
      <c s="35" t="s">
        <v>797</v>
      </c>
      <c s="6" t="s">
        <v>2951</v>
      </c>
      <c s="36" t="s">
        <v>793</v>
      </c>
      <c s="37">
        <v>1.05</v>
      </c>
      <c s="36">
        <v>0</v>
      </c>
      <c s="36">
        <f>ROUND(G89*H89,6)</f>
      </c>
      <c r="L89" s="38">
        <v>0</v>
      </c>
      <c s="32">
        <f>ROUND(ROUND(L89,2)*ROUND(G89,3),2)</f>
      </c>
      <c s="36" t="s">
        <v>55</v>
      </c>
      <c>
        <f>(M89*21)/100</f>
      </c>
      <c t="s">
        <v>27</v>
      </c>
    </row>
    <row r="90" spans="1:5" ht="25.5">
      <c r="A90" s="35" t="s">
        <v>56</v>
      </c>
      <c r="E90" s="39" t="s">
        <v>2952</v>
      </c>
    </row>
    <row r="91" spans="1:5" ht="25.5">
      <c r="A91" s="35" t="s">
        <v>57</v>
      </c>
      <c r="E91" s="40" t="s">
        <v>2991</v>
      </c>
    </row>
    <row r="92" spans="1:5" ht="12.75">
      <c r="A92" t="s">
        <v>59</v>
      </c>
      <c r="E92" s="39" t="s">
        <v>2375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2873</v>
      </c>
      <c s="41">
        <f>Rekapitulace!C42</f>
      </c>
      <c s="20" t="s">
        <v>0</v>
      </c>
      <c t="s">
        <v>23</v>
      </c>
      <c t="s">
        <v>27</v>
      </c>
    </row>
    <row r="4" spans="1:16" ht="32" customHeight="1">
      <c r="A4" s="24" t="s">
        <v>20</v>
      </c>
      <c s="25" t="s">
        <v>28</v>
      </c>
      <c s="27" t="s">
        <v>2873</v>
      </c>
      <c r="E4" s="26" t="s">
        <v>2874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2994</v>
      </c>
      <c r="E8" s="30" t="s">
        <v>2993</v>
      </c>
      <c r="J8" s="29">
        <f>0+J9+J30+J35+J60</f>
      </c>
      <c s="29">
        <f>0+K9+K30+K35+K60</f>
      </c>
      <c s="29">
        <f>0+L9+L30+L35+L60</f>
      </c>
      <c s="29">
        <f>0+M9+M30+M35+M60</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38.5</v>
      </c>
      <c s="36">
        <v>0</v>
      </c>
      <c s="36">
        <f>ROUND(G10*H10,6)</f>
      </c>
      <c r="L10" s="38">
        <v>0</v>
      </c>
      <c s="32">
        <f>ROUND(ROUND(L10,2)*ROUND(G10,3),2)</f>
      </c>
      <c s="36" t="s">
        <v>55</v>
      </c>
      <c>
        <f>(M10*21)/100</f>
      </c>
      <c t="s">
        <v>27</v>
      </c>
    </row>
    <row r="11" spans="1:5" ht="12.75">
      <c r="A11" s="35" t="s">
        <v>56</v>
      </c>
      <c r="E11" s="39" t="s">
        <v>5</v>
      </c>
    </row>
    <row r="12" spans="1:5" ht="25.5">
      <c r="A12" s="35" t="s">
        <v>57</v>
      </c>
      <c r="E12" s="40" t="s">
        <v>2995</v>
      </c>
    </row>
    <row r="13" spans="1:5" ht="12.75">
      <c r="A13" t="s">
        <v>59</v>
      </c>
      <c r="E13" s="39" t="s">
        <v>2375</v>
      </c>
    </row>
    <row r="14" spans="1:16" ht="12.75">
      <c r="A14" t="s">
        <v>49</v>
      </c>
      <c s="34" t="s">
        <v>27</v>
      </c>
      <c s="34" t="s">
        <v>2879</v>
      </c>
      <c s="35" t="s">
        <v>5</v>
      </c>
      <c s="6" t="s">
        <v>2880</v>
      </c>
      <c s="36" t="s">
        <v>64</v>
      </c>
      <c s="37">
        <v>32</v>
      </c>
      <c s="36">
        <v>0</v>
      </c>
      <c s="36">
        <f>ROUND(G14*H14,6)</f>
      </c>
      <c r="L14" s="38">
        <v>0</v>
      </c>
      <c s="32">
        <f>ROUND(ROUND(L14,2)*ROUND(G14,3),2)</f>
      </c>
      <c s="36" t="s">
        <v>55</v>
      </c>
      <c>
        <f>(M14*21)/100</f>
      </c>
      <c t="s">
        <v>27</v>
      </c>
    </row>
    <row r="15" spans="1:5" ht="12.75">
      <c r="A15" s="35" t="s">
        <v>56</v>
      </c>
      <c r="E15" s="39" t="s">
        <v>5</v>
      </c>
    </row>
    <row r="16" spans="1:5" ht="25.5">
      <c r="A16" s="35" t="s">
        <v>57</v>
      </c>
      <c r="E16" s="40" t="s">
        <v>2996</v>
      </c>
    </row>
    <row r="17" spans="1:5" ht="12.75">
      <c r="A17" t="s">
        <v>59</v>
      </c>
      <c r="E17" s="39" t="s">
        <v>2375</v>
      </c>
    </row>
    <row r="18" spans="1:16" ht="12.75">
      <c r="A18" t="s">
        <v>49</v>
      </c>
      <c s="34" t="s">
        <v>26</v>
      </c>
      <c s="34" t="s">
        <v>78</v>
      </c>
      <c s="35" t="s">
        <v>5</v>
      </c>
      <c s="6" t="s">
        <v>842</v>
      </c>
      <c s="36" t="s">
        <v>64</v>
      </c>
      <c s="37">
        <v>29.72</v>
      </c>
      <c s="36">
        <v>0</v>
      </c>
      <c s="36">
        <f>ROUND(G18*H18,6)</f>
      </c>
      <c r="L18" s="38">
        <v>0</v>
      </c>
      <c s="32">
        <f>ROUND(ROUND(L18,2)*ROUND(G18,3),2)</f>
      </c>
      <c s="36" t="s">
        <v>55</v>
      </c>
      <c>
        <f>(M18*21)/100</f>
      </c>
      <c t="s">
        <v>27</v>
      </c>
    </row>
    <row r="19" spans="1:5" ht="12.75">
      <c r="A19" s="35" t="s">
        <v>56</v>
      </c>
      <c r="E19" s="39" t="s">
        <v>5</v>
      </c>
    </row>
    <row r="20" spans="1:5" ht="25.5">
      <c r="A20" s="35" t="s">
        <v>57</v>
      </c>
      <c r="E20" s="40" t="s">
        <v>2997</v>
      </c>
    </row>
    <row r="21" spans="1:5" ht="12.75">
      <c r="A21" t="s">
        <v>59</v>
      </c>
      <c r="E21" s="39" t="s">
        <v>2998</v>
      </c>
    </row>
    <row r="22" spans="1:16" ht="12.75">
      <c r="A22" t="s">
        <v>49</v>
      </c>
      <c s="34" t="s">
        <v>72</v>
      </c>
      <c s="34" t="s">
        <v>2575</v>
      </c>
      <c s="35" t="s">
        <v>5</v>
      </c>
      <c s="6" t="s">
        <v>2576</v>
      </c>
      <c s="36" t="s">
        <v>64</v>
      </c>
      <c s="37">
        <v>35.96</v>
      </c>
      <c s="36">
        <v>0</v>
      </c>
      <c s="36">
        <f>ROUND(G22*H22,6)</f>
      </c>
      <c r="L22" s="38">
        <v>0</v>
      </c>
      <c s="32">
        <f>ROUND(ROUND(L22,2)*ROUND(G22,3),2)</f>
      </c>
      <c s="36" t="s">
        <v>55</v>
      </c>
      <c>
        <f>(M22*21)/100</f>
      </c>
      <c t="s">
        <v>27</v>
      </c>
    </row>
    <row r="23" spans="1:5" ht="12.75">
      <c r="A23" s="35" t="s">
        <v>56</v>
      </c>
      <c r="E23" s="39" t="s">
        <v>5</v>
      </c>
    </row>
    <row r="24" spans="1:5" ht="38.25">
      <c r="A24" s="35" t="s">
        <v>57</v>
      </c>
      <c r="E24" s="40" t="s">
        <v>2999</v>
      </c>
    </row>
    <row r="25" spans="1:5" ht="12.75">
      <c r="A25" t="s">
        <v>59</v>
      </c>
      <c r="E25" s="39" t="s">
        <v>2885</v>
      </c>
    </row>
    <row r="26" spans="1:16" ht="25.5">
      <c r="A26" t="s">
        <v>49</v>
      </c>
      <c s="34" t="s">
        <v>77</v>
      </c>
      <c s="34" t="s">
        <v>805</v>
      </c>
      <c s="35" t="s">
        <v>806</v>
      </c>
      <c s="6" t="s">
        <v>2886</v>
      </c>
      <c s="36" t="s">
        <v>793</v>
      </c>
      <c s="37">
        <v>70.5</v>
      </c>
      <c s="36">
        <v>0</v>
      </c>
      <c s="36">
        <f>ROUND(G26*H26,6)</f>
      </c>
      <c r="L26" s="38">
        <v>0</v>
      </c>
      <c s="32">
        <f>ROUND(ROUND(L26,2)*ROUND(G26,3),2)</f>
      </c>
      <c s="36" t="s">
        <v>55</v>
      </c>
      <c>
        <f>(M26*21)/100</f>
      </c>
      <c t="s">
        <v>27</v>
      </c>
    </row>
    <row r="27" spans="1:5" ht="38.25">
      <c r="A27" s="35" t="s">
        <v>56</v>
      </c>
      <c r="E27" s="39" t="s">
        <v>2887</v>
      </c>
    </row>
    <row r="28" spans="1:5" ht="25.5">
      <c r="A28" s="35" t="s">
        <v>57</v>
      </c>
      <c r="E28" s="40" t="s">
        <v>3000</v>
      </c>
    </row>
    <row r="29" spans="1:5" ht="12.75">
      <c r="A29" t="s">
        <v>59</v>
      </c>
      <c r="E29" s="39" t="s">
        <v>2375</v>
      </c>
    </row>
    <row r="30" spans="1:13" ht="12.75">
      <c r="A30" t="s">
        <v>46</v>
      </c>
      <c r="C30" s="31" t="s">
        <v>27</v>
      </c>
      <c r="E30" s="33" t="s">
        <v>2146</v>
      </c>
      <c r="J30" s="32">
        <f>0</f>
      </c>
      <c s="32">
        <f>0</f>
      </c>
      <c s="32">
        <f>0+L31</f>
      </c>
      <c s="32">
        <f>0+M31</f>
      </c>
    </row>
    <row r="31" spans="1:16" ht="12.75">
      <c r="A31" t="s">
        <v>49</v>
      </c>
      <c s="34" t="s">
        <v>82</v>
      </c>
      <c s="34" t="s">
        <v>2891</v>
      </c>
      <c s="35" t="s">
        <v>5</v>
      </c>
      <c s="6" t="s">
        <v>2892</v>
      </c>
      <c s="36" t="s">
        <v>64</v>
      </c>
      <c s="37">
        <v>1.85</v>
      </c>
      <c s="36">
        <v>0</v>
      </c>
      <c s="36">
        <f>ROUND(G31*H31,6)</f>
      </c>
      <c r="L31" s="38">
        <v>0</v>
      </c>
      <c s="32">
        <f>ROUND(ROUND(L31,2)*ROUND(G31,3),2)</f>
      </c>
      <c s="36" t="s">
        <v>55</v>
      </c>
      <c>
        <f>(M31*21)/100</f>
      </c>
      <c t="s">
        <v>27</v>
      </c>
    </row>
    <row r="32" spans="1:5" ht="12.75">
      <c r="A32" s="35" t="s">
        <v>56</v>
      </c>
      <c r="E32" s="39" t="s">
        <v>5</v>
      </c>
    </row>
    <row r="33" spans="1:5" ht="25.5">
      <c r="A33" s="35" t="s">
        <v>57</v>
      </c>
      <c r="E33" s="40" t="s">
        <v>3001</v>
      </c>
    </row>
    <row r="34" spans="1:5" ht="12.75">
      <c r="A34" t="s">
        <v>59</v>
      </c>
      <c r="E34" s="39" t="s">
        <v>2885</v>
      </c>
    </row>
    <row r="35" spans="1:13" ht="12.75">
      <c r="A35" t="s">
        <v>46</v>
      </c>
      <c r="C35" s="31" t="s">
        <v>26</v>
      </c>
      <c r="E35" s="33" t="s">
        <v>2175</v>
      </c>
      <c r="J35" s="32">
        <f>0</f>
      </c>
      <c s="32">
        <f>0</f>
      </c>
      <c s="32">
        <f>0+L36+L40+L44+L48+L52+L56</f>
      </c>
      <c s="32">
        <f>0+M36+M40+M44+M48+M52+M56</f>
      </c>
    </row>
    <row r="36" spans="1:16" ht="12.75">
      <c r="A36" t="s">
        <v>49</v>
      </c>
      <c s="34" t="s">
        <v>87</v>
      </c>
      <c s="34" t="s">
        <v>2471</v>
      </c>
      <c s="35" t="s">
        <v>5</v>
      </c>
      <c s="6" t="s">
        <v>2472</v>
      </c>
      <c s="36" t="s">
        <v>75</v>
      </c>
      <c s="37">
        <v>14.21</v>
      </c>
      <c s="36">
        <v>0</v>
      </c>
      <c s="36">
        <f>ROUND(G36*H36,6)</f>
      </c>
      <c r="L36" s="38">
        <v>0</v>
      </c>
      <c s="32">
        <f>ROUND(ROUND(L36,2)*ROUND(G36,3),2)</f>
      </c>
      <c s="36" t="s">
        <v>55</v>
      </c>
      <c>
        <f>(M36*21)/100</f>
      </c>
      <c t="s">
        <v>27</v>
      </c>
    </row>
    <row r="37" spans="1:5" ht="12.75">
      <c r="A37" s="35" t="s">
        <v>56</v>
      </c>
      <c r="E37" s="39" t="s">
        <v>5</v>
      </c>
    </row>
    <row r="38" spans="1:5" ht="25.5">
      <c r="A38" s="35" t="s">
        <v>57</v>
      </c>
      <c r="E38" s="40" t="s">
        <v>3002</v>
      </c>
    </row>
    <row r="39" spans="1:5" ht="12.75">
      <c r="A39" t="s">
        <v>59</v>
      </c>
      <c r="E39" s="39" t="s">
        <v>3003</v>
      </c>
    </row>
    <row r="40" spans="1:16" ht="12.75">
      <c r="A40" t="s">
        <v>49</v>
      </c>
      <c s="34" t="s">
        <v>108</v>
      </c>
      <c s="34" t="s">
        <v>2975</v>
      </c>
      <c s="35" t="s">
        <v>5</v>
      </c>
      <c s="6" t="s">
        <v>2976</v>
      </c>
      <c s="36" t="s">
        <v>90</v>
      </c>
      <c s="37">
        <v>5</v>
      </c>
      <c s="36">
        <v>0</v>
      </c>
      <c s="36">
        <f>ROUND(G40*H40,6)</f>
      </c>
      <c r="L40" s="38">
        <v>0</v>
      </c>
      <c s="32">
        <f>ROUND(ROUND(L40,2)*ROUND(G40,3),2)</f>
      </c>
      <c s="36" t="s">
        <v>55</v>
      </c>
      <c>
        <f>(M40*21)/100</f>
      </c>
      <c t="s">
        <v>27</v>
      </c>
    </row>
    <row r="41" spans="1:5" ht="12.75">
      <c r="A41" s="35" t="s">
        <v>56</v>
      </c>
      <c r="E41" s="39" t="s">
        <v>5</v>
      </c>
    </row>
    <row r="42" spans="1:5" ht="25.5">
      <c r="A42" s="35" t="s">
        <v>57</v>
      </c>
      <c r="E42" s="40" t="s">
        <v>3004</v>
      </c>
    </row>
    <row r="43" spans="1:5" ht="25.5">
      <c r="A43" t="s">
        <v>59</v>
      </c>
      <c r="E43" s="39" t="s">
        <v>2978</v>
      </c>
    </row>
    <row r="44" spans="1:16" ht="12.75">
      <c r="A44" t="s">
        <v>49</v>
      </c>
      <c s="34" t="s">
        <v>112</v>
      </c>
      <c s="34" t="s">
        <v>3005</v>
      </c>
      <c s="35" t="s">
        <v>5</v>
      </c>
      <c s="6" t="s">
        <v>3006</v>
      </c>
      <c s="36" t="s">
        <v>90</v>
      </c>
      <c s="37">
        <v>1</v>
      </c>
      <c s="36">
        <v>0</v>
      </c>
      <c s="36">
        <f>ROUND(G44*H44,6)</f>
      </c>
      <c r="L44" s="38">
        <v>0</v>
      </c>
      <c s="32">
        <f>ROUND(ROUND(L44,2)*ROUND(G44,3),2)</f>
      </c>
      <c s="36" t="s">
        <v>55</v>
      </c>
      <c>
        <f>(M44*21)/100</f>
      </c>
      <c t="s">
        <v>27</v>
      </c>
    </row>
    <row r="45" spans="1:5" ht="12.75">
      <c r="A45" s="35" t="s">
        <v>56</v>
      </c>
      <c r="E45" s="39" t="s">
        <v>5</v>
      </c>
    </row>
    <row r="46" spans="1:5" ht="25.5">
      <c r="A46" s="35" t="s">
        <v>57</v>
      </c>
      <c r="E46" s="40" t="s">
        <v>3007</v>
      </c>
    </row>
    <row r="47" spans="1:5" ht="12.75">
      <c r="A47" t="s">
        <v>59</v>
      </c>
      <c r="E47" s="39" t="s">
        <v>2375</v>
      </c>
    </row>
    <row r="48" spans="1:16" ht="12.75">
      <c r="A48" t="s">
        <v>49</v>
      </c>
      <c s="34" t="s">
        <v>116</v>
      </c>
      <c s="34" t="s">
        <v>3008</v>
      </c>
      <c s="35" t="s">
        <v>5</v>
      </c>
      <c s="6" t="s">
        <v>3009</v>
      </c>
      <c s="36" t="s">
        <v>90</v>
      </c>
      <c s="37">
        <v>5</v>
      </c>
      <c s="36">
        <v>0</v>
      </c>
      <c s="36">
        <f>ROUND(G48*H48,6)</f>
      </c>
      <c r="L48" s="38">
        <v>0</v>
      </c>
      <c s="32">
        <f>ROUND(ROUND(L48,2)*ROUND(G48,3),2)</f>
      </c>
      <c s="36" t="s">
        <v>55</v>
      </c>
      <c>
        <f>(M48*21)/100</f>
      </c>
      <c t="s">
        <v>27</v>
      </c>
    </row>
    <row r="49" spans="1:5" ht="12.75">
      <c r="A49" s="35" t="s">
        <v>56</v>
      </c>
      <c r="E49" s="39" t="s">
        <v>5</v>
      </c>
    </row>
    <row r="50" spans="1:5" ht="25.5">
      <c r="A50" s="35" t="s">
        <v>57</v>
      </c>
      <c r="E50" s="40" t="s">
        <v>3010</v>
      </c>
    </row>
    <row r="51" spans="1:5" ht="12.75">
      <c r="A51" t="s">
        <v>59</v>
      </c>
      <c r="E51" s="39" t="s">
        <v>3011</v>
      </c>
    </row>
    <row r="52" spans="1:16" ht="12.75">
      <c r="A52" t="s">
        <v>49</v>
      </c>
      <c s="34" t="s">
        <v>120</v>
      </c>
      <c s="34" t="s">
        <v>2924</v>
      </c>
      <c s="35" t="s">
        <v>5</v>
      </c>
      <c s="6" t="s">
        <v>2925</v>
      </c>
      <c s="36" t="s">
        <v>75</v>
      </c>
      <c s="37">
        <v>14.21</v>
      </c>
      <c s="36">
        <v>0</v>
      </c>
      <c s="36">
        <f>ROUND(G52*H52,6)</f>
      </c>
      <c r="L52" s="38">
        <v>0</v>
      </c>
      <c s="32">
        <f>ROUND(ROUND(L52,2)*ROUND(G52,3),2)</f>
      </c>
      <c s="36" t="s">
        <v>55</v>
      </c>
      <c>
        <f>(M52*21)/100</f>
      </c>
      <c t="s">
        <v>27</v>
      </c>
    </row>
    <row r="53" spans="1:5" ht="12.75">
      <c r="A53" s="35" t="s">
        <v>56</v>
      </c>
      <c r="E53" s="39" t="s">
        <v>5</v>
      </c>
    </row>
    <row r="54" spans="1:5" ht="25.5">
      <c r="A54" s="35" t="s">
        <v>57</v>
      </c>
      <c r="E54" s="40" t="s">
        <v>3012</v>
      </c>
    </row>
    <row r="55" spans="1:5" ht="12.75">
      <c r="A55" t="s">
        <v>59</v>
      </c>
      <c r="E55" s="39" t="s">
        <v>2375</v>
      </c>
    </row>
    <row r="56" spans="1:16" ht="12.75">
      <c r="A56" t="s">
        <v>49</v>
      </c>
      <c s="34" t="s">
        <v>124</v>
      </c>
      <c s="34" t="s">
        <v>2933</v>
      </c>
      <c s="35" t="s">
        <v>5</v>
      </c>
      <c s="6" t="s">
        <v>2934</v>
      </c>
      <c s="36" t="s">
        <v>75</v>
      </c>
      <c s="37">
        <v>14.21</v>
      </c>
      <c s="36">
        <v>0</v>
      </c>
      <c s="36">
        <f>ROUND(G56*H56,6)</f>
      </c>
      <c r="L56" s="38">
        <v>0</v>
      </c>
      <c s="32">
        <f>ROUND(ROUND(L56,2)*ROUND(G56,3),2)</f>
      </c>
      <c s="36" t="s">
        <v>55</v>
      </c>
      <c>
        <f>(M56*21)/100</f>
      </c>
      <c t="s">
        <v>27</v>
      </c>
    </row>
    <row r="57" spans="1:5" ht="12.75">
      <c r="A57" s="35" t="s">
        <v>56</v>
      </c>
      <c r="E57" s="39" t="s">
        <v>5</v>
      </c>
    </row>
    <row r="58" spans="1:5" ht="25.5">
      <c r="A58" s="35" t="s">
        <v>57</v>
      </c>
      <c r="E58" s="40" t="s">
        <v>3012</v>
      </c>
    </row>
    <row r="59" spans="1:5" ht="12.75">
      <c r="A59" t="s">
        <v>59</v>
      </c>
      <c r="E59" s="39" t="s">
        <v>2375</v>
      </c>
    </row>
    <row r="60" spans="1:13" ht="12.75">
      <c r="A60" t="s">
        <v>46</v>
      </c>
      <c r="C60" s="31" t="s">
        <v>72</v>
      </c>
      <c r="E60" s="33" t="s">
        <v>1999</v>
      </c>
      <c r="J60" s="32">
        <f>0</f>
      </c>
      <c s="32">
        <f>0</f>
      </c>
      <c s="32">
        <f>0+L61+L65</f>
      </c>
      <c s="32">
        <f>0+M61+M65</f>
      </c>
    </row>
    <row r="61" spans="1:16" ht="12.75">
      <c r="A61" t="s">
        <v>49</v>
      </c>
      <c s="34" t="s">
        <v>128</v>
      </c>
      <c s="34" t="s">
        <v>3013</v>
      </c>
      <c s="35" t="s">
        <v>5</v>
      </c>
      <c s="6" t="s">
        <v>3014</v>
      </c>
      <c s="36" t="s">
        <v>90</v>
      </c>
      <c s="37">
        <v>4</v>
      </c>
      <c s="36">
        <v>0</v>
      </c>
      <c s="36">
        <f>ROUND(G61*H61,6)</f>
      </c>
      <c r="L61" s="38">
        <v>0</v>
      </c>
      <c s="32">
        <f>ROUND(ROUND(L61,2)*ROUND(G61,3),2)</f>
      </c>
      <c s="36" t="s">
        <v>55</v>
      </c>
      <c>
        <f>(M61*21)/100</f>
      </c>
      <c t="s">
        <v>27</v>
      </c>
    </row>
    <row r="62" spans="1:5" ht="12.75">
      <c r="A62" s="35" t="s">
        <v>56</v>
      </c>
      <c r="E62" s="39" t="s">
        <v>5</v>
      </c>
    </row>
    <row r="63" spans="1:5" ht="25.5">
      <c r="A63" s="35" t="s">
        <v>57</v>
      </c>
      <c r="E63" s="40" t="s">
        <v>3015</v>
      </c>
    </row>
    <row r="64" spans="1:5" ht="12.75">
      <c r="A64" t="s">
        <v>59</v>
      </c>
      <c r="E64" s="39" t="s">
        <v>2375</v>
      </c>
    </row>
    <row r="65" spans="1:16" ht="12.75">
      <c r="A65" t="s">
        <v>49</v>
      </c>
      <c s="34" t="s">
        <v>131</v>
      </c>
      <c s="34" t="s">
        <v>2954</v>
      </c>
      <c s="35" t="s">
        <v>5</v>
      </c>
      <c s="6" t="s">
        <v>3016</v>
      </c>
      <c s="36" t="s">
        <v>90</v>
      </c>
      <c s="37">
        <v>3</v>
      </c>
      <c s="36">
        <v>0</v>
      </c>
      <c s="36">
        <f>ROUND(G65*H65,6)</f>
      </c>
      <c r="L65" s="38">
        <v>0</v>
      </c>
      <c s="32">
        <f>ROUND(ROUND(L65,2)*ROUND(G65,3),2)</f>
      </c>
      <c s="36" t="s">
        <v>1764</v>
      </c>
      <c>
        <f>(M65*21)/100</f>
      </c>
      <c t="s">
        <v>27</v>
      </c>
    </row>
    <row r="66" spans="1:5" ht="12.75">
      <c r="A66" s="35" t="s">
        <v>56</v>
      </c>
      <c r="E66" s="39" t="s">
        <v>5</v>
      </c>
    </row>
    <row r="67" spans="1:5" ht="25.5">
      <c r="A67" s="35" t="s">
        <v>57</v>
      </c>
      <c r="E67" s="40" t="s">
        <v>3017</v>
      </c>
    </row>
    <row r="68" spans="1:5" ht="12.75">
      <c r="A68" t="s">
        <v>59</v>
      </c>
      <c r="E68" s="39" t="s">
        <v>3018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2873</v>
      </c>
      <c s="41">
        <f>Rekapitulace!C42</f>
      </c>
      <c s="20" t="s">
        <v>0</v>
      </c>
      <c t="s">
        <v>23</v>
      </c>
      <c t="s">
        <v>27</v>
      </c>
    </row>
    <row r="4" spans="1:16" ht="32" customHeight="1">
      <c r="A4" s="24" t="s">
        <v>20</v>
      </c>
      <c s="25" t="s">
        <v>28</v>
      </c>
      <c s="27" t="s">
        <v>2873</v>
      </c>
      <c r="E4" s="26" t="s">
        <v>2874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3021</v>
      </c>
      <c r="E8" s="30" t="s">
        <v>3020</v>
      </c>
      <c r="J8" s="29">
        <f>0+J9+J34+J39+J68</f>
      </c>
      <c s="29">
        <f>0+K9+K34+K39+K68</f>
      </c>
      <c s="29">
        <f>0+L9+L34+L39+L68</f>
      </c>
      <c s="29">
        <f>0+M9+M34+M39+M68</f>
      </c>
    </row>
    <row r="9" spans="1:13" ht="12.75">
      <c r="A9" t="s">
        <v>46</v>
      </c>
      <c r="C9" s="31" t="s">
        <v>4</v>
      </c>
      <c r="E9" s="33" t="s">
        <v>837</v>
      </c>
      <c r="J9" s="32">
        <f>0</f>
      </c>
      <c s="32">
        <f>0</f>
      </c>
      <c s="32">
        <f>0+L10+L14+L18+L22+L26+L30</f>
      </c>
      <c s="32">
        <f>0+M10+M14+M18+M22+M26+M30</f>
      </c>
    </row>
    <row r="10" spans="1:16" ht="12.75">
      <c r="A10" t="s">
        <v>49</v>
      </c>
      <c s="34" t="s">
        <v>4</v>
      </c>
      <c s="34" t="s">
        <v>2376</v>
      </c>
      <c s="35" t="s">
        <v>5</v>
      </c>
      <c s="6" t="s">
        <v>2377</v>
      </c>
      <c s="36" t="s">
        <v>64</v>
      </c>
      <c s="37">
        <v>417.3</v>
      </c>
      <c s="36">
        <v>0</v>
      </c>
      <c s="36">
        <f>ROUND(G10*H10,6)</f>
      </c>
      <c r="L10" s="38">
        <v>0</v>
      </c>
      <c s="32">
        <f>ROUND(ROUND(L10,2)*ROUND(G10,3),2)</f>
      </c>
      <c s="36" t="s">
        <v>55</v>
      </c>
      <c>
        <f>(M10*21)/100</f>
      </c>
      <c t="s">
        <v>27</v>
      </c>
    </row>
    <row r="11" spans="1:5" ht="12.75">
      <c r="A11" s="35" t="s">
        <v>56</v>
      </c>
      <c r="E11" s="39" t="s">
        <v>5</v>
      </c>
    </row>
    <row r="12" spans="1:5" ht="25.5">
      <c r="A12" s="35" t="s">
        <v>57</v>
      </c>
      <c r="E12" s="40" t="s">
        <v>3022</v>
      </c>
    </row>
    <row r="13" spans="1:5" ht="12.75">
      <c r="A13" t="s">
        <v>59</v>
      </c>
      <c r="E13" s="39" t="s">
        <v>2375</v>
      </c>
    </row>
    <row r="14" spans="1:16" ht="12.75">
      <c r="A14" t="s">
        <v>49</v>
      </c>
      <c s="34" t="s">
        <v>27</v>
      </c>
      <c s="34" t="s">
        <v>838</v>
      </c>
      <c s="35" t="s">
        <v>5</v>
      </c>
      <c s="6" t="s">
        <v>839</v>
      </c>
      <c s="36" t="s">
        <v>64</v>
      </c>
      <c s="37">
        <v>198.86</v>
      </c>
      <c s="36">
        <v>0</v>
      </c>
      <c s="36">
        <f>ROUND(G14*H14,6)</f>
      </c>
      <c r="L14" s="38">
        <v>0</v>
      </c>
      <c s="32">
        <f>ROUND(ROUND(L14,2)*ROUND(G14,3),2)</f>
      </c>
      <c s="36" t="s">
        <v>55</v>
      </c>
      <c>
        <f>(M14*21)/100</f>
      </c>
      <c t="s">
        <v>27</v>
      </c>
    </row>
    <row r="15" spans="1:5" ht="12.75">
      <c r="A15" s="35" t="s">
        <v>56</v>
      </c>
      <c r="E15" s="39" t="s">
        <v>5</v>
      </c>
    </row>
    <row r="16" spans="1:5" ht="76.5">
      <c r="A16" s="35" t="s">
        <v>57</v>
      </c>
      <c r="E16" s="40" t="s">
        <v>3023</v>
      </c>
    </row>
    <row r="17" spans="1:5" ht="12.75">
      <c r="A17" t="s">
        <v>59</v>
      </c>
      <c r="E17" s="39" t="s">
        <v>2375</v>
      </c>
    </row>
    <row r="18" spans="1:16" ht="12.75">
      <c r="A18" t="s">
        <v>49</v>
      </c>
      <c s="34" t="s">
        <v>26</v>
      </c>
      <c s="34" t="s">
        <v>2879</v>
      </c>
      <c s="35" t="s">
        <v>5</v>
      </c>
      <c s="6" t="s">
        <v>2880</v>
      </c>
      <c s="36" t="s">
        <v>64</v>
      </c>
      <c s="37">
        <v>87.36</v>
      </c>
      <c s="36">
        <v>0</v>
      </c>
      <c s="36">
        <f>ROUND(G18*H18,6)</f>
      </c>
      <c r="L18" s="38">
        <v>0</v>
      </c>
      <c s="32">
        <f>ROUND(ROUND(L18,2)*ROUND(G18,3),2)</f>
      </c>
      <c s="36" t="s">
        <v>55</v>
      </c>
      <c>
        <f>(M18*21)/100</f>
      </c>
      <c t="s">
        <v>27</v>
      </c>
    </row>
    <row r="19" spans="1:5" ht="12.75">
      <c r="A19" s="35" t="s">
        <v>56</v>
      </c>
      <c r="E19" s="39" t="s">
        <v>5</v>
      </c>
    </row>
    <row r="20" spans="1:5" ht="51">
      <c r="A20" s="35" t="s">
        <v>57</v>
      </c>
      <c r="E20" s="40" t="s">
        <v>3024</v>
      </c>
    </row>
    <row r="21" spans="1:5" ht="12.75">
      <c r="A21" t="s">
        <v>59</v>
      </c>
      <c r="E21" s="39" t="s">
        <v>2375</v>
      </c>
    </row>
    <row r="22" spans="1:16" ht="12.75">
      <c r="A22" t="s">
        <v>49</v>
      </c>
      <c s="34" t="s">
        <v>72</v>
      </c>
      <c s="34" t="s">
        <v>78</v>
      </c>
      <c s="35" t="s">
        <v>5</v>
      </c>
      <c s="6" t="s">
        <v>842</v>
      </c>
      <c s="36" t="s">
        <v>64</v>
      </c>
      <c s="37">
        <v>524.43</v>
      </c>
      <c s="36">
        <v>0</v>
      </c>
      <c s="36">
        <f>ROUND(G22*H22,6)</f>
      </c>
      <c r="L22" s="38">
        <v>0</v>
      </c>
      <c s="32">
        <f>ROUND(ROUND(L22,2)*ROUND(G22,3),2)</f>
      </c>
      <c s="36" t="s">
        <v>55</v>
      </c>
      <c>
        <f>(M22*21)/100</f>
      </c>
      <c t="s">
        <v>27</v>
      </c>
    </row>
    <row r="23" spans="1:5" ht="12.75">
      <c r="A23" s="35" t="s">
        <v>56</v>
      </c>
      <c r="E23" s="39" t="s">
        <v>5</v>
      </c>
    </row>
    <row r="24" spans="1:5" ht="114.75">
      <c r="A24" s="35" t="s">
        <v>57</v>
      </c>
      <c r="E24" s="40" t="s">
        <v>3025</v>
      </c>
    </row>
    <row r="25" spans="1:5" ht="12.75">
      <c r="A25" t="s">
        <v>59</v>
      </c>
      <c r="E25" s="39" t="s">
        <v>2998</v>
      </c>
    </row>
    <row r="26" spans="1:16" ht="12.75">
      <c r="A26" t="s">
        <v>49</v>
      </c>
      <c s="34" t="s">
        <v>77</v>
      </c>
      <c s="34" t="s">
        <v>2575</v>
      </c>
      <c s="35" t="s">
        <v>5</v>
      </c>
      <c s="6" t="s">
        <v>2576</v>
      </c>
      <c s="36" t="s">
        <v>64</v>
      </c>
      <c s="37">
        <v>48.63</v>
      </c>
      <c s="36">
        <v>0</v>
      </c>
      <c s="36">
        <f>ROUND(G26*H26,6)</f>
      </c>
      <c r="L26" s="38">
        <v>0</v>
      </c>
      <c s="32">
        <f>ROUND(ROUND(L26,2)*ROUND(G26,3),2)</f>
      </c>
      <c s="36" t="s">
        <v>55</v>
      </c>
      <c>
        <f>(M26*21)/100</f>
      </c>
      <c t="s">
        <v>27</v>
      </c>
    </row>
    <row r="27" spans="1:5" ht="12.75">
      <c r="A27" s="35" t="s">
        <v>56</v>
      </c>
      <c r="E27" s="39" t="s">
        <v>5</v>
      </c>
    </row>
    <row r="28" spans="1:5" ht="89.25">
      <c r="A28" s="35" t="s">
        <v>57</v>
      </c>
      <c r="E28" s="40" t="s">
        <v>3026</v>
      </c>
    </row>
    <row r="29" spans="1:5" ht="12.75">
      <c r="A29" t="s">
        <v>59</v>
      </c>
      <c r="E29" s="39" t="s">
        <v>2885</v>
      </c>
    </row>
    <row r="30" spans="1:16" ht="25.5">
      <c r="A30" t="s">
        <v>49</v>
      </c>
      <c s="34" t="s">
        <v>82</v>
      </c>
      <c s="34" t="s">
        <v>805</v>
      </c>
      <c s="35" t="s">
        <v>806</v>
      </c>
      <c s="6" t="s">
        <v>2886</v>
      </c>
      <c s="36" t="s">
        <v>793</v>
      </c>
      <c s="37">
        <v>703.52</v>
      </c>
      <c s="36">
        <v>0</v>
      </c>
      <c s="36">
        <f>ROUND(G30*H30,6)</f>
      </c>
      <c r="L30" s="38">
        <v>0</v>
      </c>
      <c s="32">
        <f>ROUND(ROUND(L30,2)*ROUND(G30,3),2)</f>
      </c>
      <c s="36" t="s">
        <v>55</v>
      </c>
      <c>
        <f>(M30*21)/100</f>
      </c>
      <c t="s">
        <v>27</v>
      </c>
    </row>
    <row r="31" spans="1:5" ht="12.75">
      <c r="A31" s="35" t="s">
        <v>56</v>
      </c>
      <c r="E31" s="39" t="s">
        <v>794</v>
      </c>
    </row>
    <row r="32" spans="1:5" ht="25.5">
      <c r="A32" s="35" t="s">
        <v>57</v>
      </c>
      <c r="E32" s="40" t="s">
        <v>3027</v>
      </c>
    </row>
    <row r="33" spans="1:5" ht="12.75">
      <c r="A33" t="s">
        <v>59</v>
      </c>
      <c r="E33" s="39" t="s">
        <v>2375</v>
      </c>
    </row>
    <row r="34" spans="1:13" ht="12.75">
      <c r="A34" t="s">
        <v>46</v>
      </c>
      <c r="C34" s="31" t="s">
        <v>27</v>
      </c>
      <c r="E34" s="33" t="s">
        <v>2146</v>
      </c>
      <c r="J34" s="32">
        <f>0</f>
      </c>
      <c s="32">
        <f>0</f>
      </c>
      <c s="32">
        <f>0+L35</f>
      </c>
      <c s="32">
        <f>0+M35</f>
      </c>
    </row>
    <row r="35" spans="1:16" ht="12.75">
      <c r="A35" t="s">
        <v>49</v>
      </c>
      <c s="34" t="s">
        <v>87</v>
      </c>
      <c s="34" t="s">
        <v>2891</v>
      </c>
      <c s="35" t="s">
        <v>5</v>
      </c>
      <c s="6" t="s">
        <v>2892</v>
      </c>
      <c s="36" t="s">
        <v>64</v>
      </c>
      <c s="37">
        <v>10.96</v>
      </c>
      <c s="36">
        <v>0</v>
      </c>
      <c s="36">
        <f>ROUND(G35*H35,6)</f>
      </c>
      <c r="L35" s="38">
        <v>0</v>
      </c>
      <c s="32">
        <f>ROUND(ROUND(L35,2)*ROUND(G35,3),2)</f>
      </c>
      <c s="36" t="s">
        <v>55</v>
      </c>
      <c>
        <f>(M35*21)/100</f>
      </c>
      <c t="s">
        <v>27</v>
      </c>
    </row>
    <row r="36" spans="1:5" ht="12.75">
      <c r="A36" s="35" t="s">
        <v>56</v>
      </c>
      <c r="E36" s="39" t="s">
        <v>5</v>
      </c>
    </row>
    <row r="37" spans="1:5" ht="76.5">
      <c r="A37" s="35" t="s">
        <v>57</v>
      </c>
      <c r="E37" s="40" t="s">
        <v>3028</v>
      </c>
    </row>
    <row r="38" spans="1:5" ht="12.75">
      <c r="A38" t="s">
        <v>59</v>
      </c>
      <c r="E38" s="39" t="s">
        <v>2885</v>
      </c>
    </row>
    <row r="39" spans="1:13" ht="12.75">
      <c r="A39" t="s">
        <v>46</v>
      </c>
      <c r="C39" s="31" t="s">
        <v>26</v>
      </c>
      <c r="E39" s="33" t="s">
        <v>2175</v>
      </c>
      <c r="J39" s="32">
        <f>0</f>
      </c>
      <c s="32">
        <f>0</f>
      </c>
      <c s="32">
        <f>0+L40+L44+L48+L52+L56+L60+L64</f>
      </c>
      <c s="32">
        <f>0+M40+M44+M48+M52+M56+M60+M64</f>
      </c>
    </row>
    <row r="40" spans="1:16" ht="12.75">
      <c r="A40" t="s">
        <v>49</v>
      </c>
      <c s="34" t="s">
        <v>108</v>
      </c>
      <c s="34" t="s">
        <v>3029</v>
      </c>
      <c s="35" t="s">
        <v>5</v>
      </c>
      <c s="6" t="s">
        <v>3030</v>
      </c>
      <c s="36" t="s">
        <v>75</v>
      </c>
      <c s="37">
        <v>3.05</v>
      </c>
      <c s="36">
        <v>0</v>
      </c>
      <c s="36">
        <f>ROUND(G40*H40,6)</f>
      </c>
      <c r="L40" s="38">
        <v>0</v>
      </c>
      <c s="32">
        <f>ROUND(ROUND(L40,2)*ROUND(G40,3),2)</f>
      </c>
      <c s="36" t="s">
        <v>55</v>
      </c>
      <c>
        <f>(M40*21)/100</f>
      </c>
      <c t="s">
        <v>27</v>
      </c>
    </row>
    <row r="41" spans="1:5" ht="12.75">
      <c r="A41" s="35" t="s">
        <v>56</v>
      </c>
      <c r="E41" s="39" t="s">
        <v>5</v>
      </c>
    </row>
    <row r="42" spans="1:5" ht="25.5">
      <c r="A42" s="35" t="s">
        <v>57</v>
      </c>
      <c r="E42" s="40" t="s">
        <v>3031</v>
      </c>
    </row>
    <row r="43" spans="1:5" ht="12.75">
      <c r="A43" t="s">
        <v>59</v>
      </c>
      <c r="E43" s="39" t="s">
        <v>3032</v>
      </c>
    </row>
    <row r="44" spans="1:16" ht="12.75">
      <c r="A44" t="s">
        <v>49</v>
      </c>
      <c s="34" t="s">
        <v>112</v>
      </c>
      <c s="34" t="s">
        <v>2176</v>
      </c>
      <c s="35" t="s">
        <v>5</v>
      </c>
      <c s="6" t="s">
        <v>2177</v>
      </c>
      <c s="36" t="s">
        <v>75</v>
      </c>
      <c s="37">
        <v>81.71</v>
      </c>
      <c s="36">
        <v>0</v>
      </c>
      <c s="36">
        <f>ROUND(G44*H44,6)</f>
      </c>
      <c r="L44" s="38">
        <v>0</v>
      </c>
      <c s="32">
        <f>ROUND(ROUND(L44,2)*ROUND(G44,3),2)</f>
      </c>
      <c s="36" t="s">
        <v>55</v>
      </c>
      <c>
        <f>(M44*21)/100</f>
      </c>
      <c t="s">
        <v>27</v>
      </c>
    </row>
    <row r="45" spans="1:5" ht="12.75">
      <c r="A45" s="35" t="s">
        <v>56</v>
      </c>
      <c r="E45" s="39" t="s">
        <v>5</v>
      </c>
    </row>
    <row r="46" spans="1:5" ht="25.5">
      <c r="A46" s="35" t="s">
        <v>57</v>
      </c>
      <c r="E46" s="40" t="s">
        <v>3033</v>
      </c>
    </row>
    <row r="47" spans="1:5" ht="12.75">
      <c r="A47" t="s">
        <v>59</v>
      </c>
      <c r="E47" s="39" t="s">
        <v>3034</v>
      </c>
    </row>
    <row r="48" spans="1:16" ht="12.75">
      <c r="A48" t="s">
        <v>49</v>
      </c>
      <c s="34" t="s">
        <v>116</v>
      </c>
      <c s="34" t="s">
        <v>2969</v>
      </c>
      <c s="35" t="s">
        <v>5</v>
      </c>
      <c s="6" t="s">
        <v>2970</v>
      </c>
      <c s="36" t="s">
        <v>90</v>
      </c>
      <c s="37">
        <v>3</v>
      </c>
      <c s="36">
        <v>0</v>
      </c>
      <c s="36">
        <f>ROUND(G48*H48,6)</f>
      </c>
      <c r="L48" s="38">
        <v>0</v>
      </c>
      <c s="32">
        <f>ROUND(ROUND(L48,2)*ROUND(G48,3),2)</f>
      </c>
      <c s="36" t="s">
        <v>55</v>
      </c>
      <c>
        <f>(M48*21)/100</f>
      </c>
      <c t="s">
        <v>27</v>
      </c>
    </row>
    <row r="49" spans="1:5" ht="12.75">
      <c r="A49" s="35" t="s">
        <v>56</v>
      </c>
      <c r="E49" s="39" t="s">
        <v>5</v>
      </c>
    </row>
    <row r="50" spans="1:5" ht="25.5">
      <c r="A50" s="35" t="s">
        <v>57</v>
      </c>
      <c r="E50" s="40" t="s">
        <v>3035</v>
      </c>
    </row>
    <row r="51" spans="1:5" ht="38.25">
      <c r="A51" t="s">
        <v>59</v>
      </c>
      <c r="E51" s="39" t="s">
        <v>2972</v>
      </c>
    </row>
    <row r="52" spans="1:16" ht="12.75">
      <c r="A52" t="s">
        <v>49</v>
      </c>
      <c s="34" t="s">
        <v>120</v>
      </c>
      <c s="34" t="s">
        <v>2975</v>
      </c>
      <c s="35" t="s">
        <v>5</v>
      </c>
      <c s="6" t="s">
        <v>2976</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3036</v>
      </c>
    </row>
    <row r="55" spans="1:5" ht="25.5">
      <c r="A55" t="s">
        <v>59</v>
      </c>
      <c r="E55" s="39" t="s">
        <v>3037</v>
      </c>
    </row>
    <row r="56" spans="1:16" ht="12.75">
      <c r="A56" t="s">
        <v>49</v>
      </c>
      <c s="34" t="s">
        <v>124</v>
      </c>
      <c s="34" t="s">
        <v>3038</v>
      </c>
      <c s="35" t="s">
        <v>5</v>
      </c>
      <c s="6" t="s">
        <v>3039</v>
      </c>
      <c s="36" t="s">
        <v>75</v>
      </c>
      <c s="37">
        <v>3.05</v>
      </c>
      <c s="36">
        <v>0</v>
      </c>
      <c s="36">
        <f>ROUND(G56*H56,6)</f>
      </c>
      <c r="L56" s="38">
        <v>0</v>
      </c>
      <c s="32">
        <f>ROUND(ROUND(L56,2)*ROUND(G56,3),2)</f>
      </c>
      <c s="36" t="s">
        <v>55</v>
      </c>
      <c>
        <f>(M56*21)/100</f>
      </c>
      <c t="s">
        <v>27</v>
      </c>
    </row>
    <row r="57" spans="1:5" ht="12.75">
      <c r="A57" s="35" t="s">
        <v>56</v>
      </c>
      <c r="E57" s="39" t="s">
        <v>5</v>
      </c>
    </row>
    <row r="58" spans="1:5" ht="25.5">
      <c r="A58" s="35" t="s">
        <v>57</v>
      </c>
      <c r="E58" s="40" t="s">
        <v>3040</v>
      </c>
    </row>
    <row r="59" spans="1:5" ht="12.75">
      <c r="A59" t="s">
        <v>59</v>
      </c>
      <c r="E59" s="39" t="s">
        <v>2375</v>
      </c>
    </row>
    <row r="60" spans="1:16" ht="12.75">
      <c r="A60" t="s">
        <v>49</v>
      </c>
      <c s="34" t="s">
        <v>128</v>
      </c>
      <c s="34" t="s">
        <v>2927</v>
      </c>
      <c s="35" t="s">
        <v>5</v>
      </c>
      <c s="6" t="s">
        <v>2928</v>
      </c>
      <c s="36" t="s">
        <v>75</v>
      </c>
      <c s="37">
        <v>81.71</v>
      </c>
      <c s="36">
        <v>0</v>
      </c>
      <c s="36">
        <f>ROUND(G60*H60,6)</f>
      </c>
      <c r="L60" s="38">
        <v>0</v>
      </c>
      <c s="32">
        <f>ROUND(ROUND(L60,2)*ROUND(G60,3),2)</f>
      </c>
      <c s="36" t="s">
        <v>55</v>
      </c>
      <c>
        <f>(M60*21)/100</f>
      </c>
      <c t="s">
        <v>27</v>
      </c>
    </row>
    <row r="61" spans="1:5" ht="12.75">
      <c r="A61" s="35" t="s">
        <v>56</v>
      </c>
      <c r="E61" s="39" t="s">
        <v>5</v>
      </c>
    </row>
    <row r="62" spans="1:5" ht="25.5">
      <c r="A62" s="35" t="s">
        <v>57</v>
      </c>
      <c r="E62" s="40" t="s">
        <v>3041</v>
      </c>
    </row>
    <row r="63" spans="1:5" ht="12.75">
      <c r="A63" t="s">
        <v>59</v>
      </c>
      <c r="E63" s="39" t="s">
        <v>2375</v>
      </c>
    </row>
    <row r="64" spans="1:16" ht="12.75">
      <c r="A64" t="s">
        <v>49</v>
      </c>
      <c s="34" t="s">
        <v>131</v>
      </c>
      <c s="34" t="s">
        <v>2933</v>
      </c>
      <c s="35" t="s">
        <v>5</v>
      </c>
      <c s="6" t="s">
        <v>2934</v>
      </c>
      <c s="36" t="s">
        <v>75</v>
      </c>
      <c s="37">
        <v>81.71</v>
      </c>
      <c s="36">
        <v>0</v>
      </c>
      <c s="36">
        <f>ROUND(G64*H64,6)</f>
      </c>
      <c r="L64" s="38">
        <v>0</v>
      </c>
      <c s="32">
        <f>ROUND(ROUND(L64,2)*ROUND(G64,3),2)</f>
      </c>
      <c s="36" t="s">
        <v>55</v>
      </c>
      <c>
        <f>(M64*21)/100</f>
      </c>
      <c t="s">
        <v>27</v>
      </c>
    </row>
    <row r="65" spans="1:5" ht="12.75">
      <c r="A65" s="35" t="s">
        <v>56</v>
      </c>
      <c r="E65" s="39" t="s">
        <v>5</v>
      </c>
    </row>
    <row r="66" spans="1:5" ht="25.5">
      <c r="A66" s="35" t="s">
        <v>57</v>
      </c>
      <c r="E66" s="40" t="s">
        <v>3041</v>
      </c>
    </row>
    <row r="67" spans="1:5" ht="12.75">
      <c r="A67" t="s">
        <v>59</v>
      </c>
      <c r="E67" s="39" t="s">
        <v>2936</v>
      </c>
    </row>
    <row r="68" spans="1:13" ht="12.75">
      <c r="A68" t="s">
        <v>46</v>
      </c>
      <c r="C68" s="31" t="s">
        <v>72</v>
      </c>
      <c r="E68" s="33" t="s">
        <v>1999</v>
      </c>
      <c r="J68" s="32">
        <f>0</f>
      </c>
      <c s="32">
        <f>0</f>
      </c>
      <c s="32">
        <f>0+L69+L73+L77+L81+L85+L89+L93+L97+L101+L105+L109+L113+L117+L121+L125+L129</f>
      </c>
      <c s="32">
        <f>0+M69+M73+M77+M81+M85+M89+M93+M97+M101+M105+M109+M113+M117+M121+M125+M129</f>
      </c>
    </row>
    <row r="69" spans="1:16" ht="12.75">
      <c r="A69" t="s">
        <v>49</v>
      </c>
      <c s="34" t="s">
        <v>135</v>
      </c>
      <c s="34" t="s">
        <v>3042</v>
      </c>
      <c s="35" t="s">
        <v>5</v>
      </c>
      <c s="6" t="s">
        <v>3043</v>
      </c>
      <c s="36" t="s">
        <v>90</v>
      </c>
      <c s="37">
        <v>1</v>
      </c>
      <c s="36">
        <v>0</v>
      </c>
      <c s="36">
        <f>ROUND(G69*H69,6)</f>
      </c>
      <c r="L69" s="38">
        <v>0</v>
      </c>
      <c s="32">
        <f>ROUND(ROUND(L69,2)*ROUND(G69,3),2)</f>
      </c>
      <c s="36" t="s">
        <v>55</v>
      </c>
      <c>
        <f>(M69*21)/100</f>
      </c>
      <c t="s">
        <v>27</v>
      </c>
    </row>
    <row r="70" spans="1:5" ht="12.75">
      <c r="A70" s="35" t="s">
        <v>56</v>
      </c>
      <c r="E70" s="39" t="s">
        <v>5</v>
      </c>
    </row>
    <row r="71" spans="1:5" ht="25.5">
      <c r="A71" s="35" t="s">
        <v>57</v>
      </c>
      <c r="E71" s="40" t="s">
        <v>3044</v>
      </c>
    </row>
    <row r="72" spans="1:5" ht="12.75">
      <c r="A72" t="s">
        <v>59</v>
      </c>
      <c r="E72" s="39" t="s">
        <v>3045</v>
      </c>
    </row>
    <row r="73" spans="1:16" ht="12.75">
      <c r="A73" t="s">
        <v>49</v>
      </c>
      <c s="34" t="s">
        <v>139</v>
      </c>
      <c s="34" t="s">
        <v>3046</v>
      </c>
      <c s="35" t="s">
        <v>5</v>
      </c>
      <c s="6" t="s">
        <v>3047</v>
      </c>
      <c s="36" t="s">
        <v>90</v>
      </c>
      <c s="37">
        <v>1</v>
      </c>
      <c s="36">
        <v>0</v>
      </c>
      <c s="36">
        <f>ROUND(G73*H73,6)</f>
      </c>
      <c r="L73" s="38">
        <v>0</v>
      </c>
      <c s="32">
        <f>ROUND(ROUND(L73,2)*ROUND(G73,3),2)</f>
      </c>
      <c s="36" t="s">
        <v>55</v>
      </c>
      <c>
        <f>(M73*21)/100</f>
      </c>
      <c t="s">
        <v>27</v>
      </c>
    </row>
    <row r="74" spans="1:5" ht="12.75">
      <c r="A74" s="35" t="s">
        <v>56</v>
      </c>
      <c r="E74" s="39" t="s">
        <v>5</v>
      </c>
    </row>
    <row r="75" spans="1:5" ht="25.5">
      <c r="A75" s="35" t="s">
        <v>57</v>
      </c>
      <c r="E75" s="40" t="s">
        <v>3044</v>
      </c>
    </row>
    <row r="76" spans="1:5" ht="12.75">
      <c r="A76" t="s">
        <v>59</v>
      </c>
      <c r="E76" s="39" t="s">
        <v>2375</v>
      </c>
    </row>
    <row r="77" spans="1:16" ht="12.75">
      <c r="A77" t="s">
        <v>49</v>
      </c>
      <c s="34" t="s">
        <v>143</v>
      </c>
      <c s="34" t="s">
        <v>3048</v>
      </c>
      <c s="35" t="s">
        <v>5</v>
      </c>
      <c s="6" t="s">
        <v>3049</v>
      </c>
      <c s="36" t="s">
        <v>90</v>
      </c>
      <c s="37">
        <v>1</v>
      </c>
      <c s="36">
        <v>0</v>
      </c>
      <c s="36">
        <f>ROUND(G77*H77,6)</f>
      </c>
      <c r="L77" s="38">
        <v>0</v>
      </c>
      <c s="32">
        <f>ROUND(ROUND(L77,2)*ROUND(G77,3),2)</f>
      </c>
      <c s="36" t="s">
        <v>55</v>
      </c>
      <c>
        <f>(M77*21)/100</f>
      </c>
      <c t="s">
        <v>27</v>
      </c>
    </row>
    <row r="78" spans="1:5" ht="12.75">
      <c r="A78" s="35" t="s">
        <v>56</v>
      </c>
      <c r="E78" s="39" t="s">
        <v>5</v>
      </c>
    </row>
    <row r="79" spans="1:5" ht="25.5">
      <c r="A79" s="35" t="s">
        <v>57</v>
      </c>
      <c r="E79" s="40" t="s">
        <v>3044</v>
      </c>
    </row>
    <row r="80" spans="1:5" ht="12.75">
      <c r="A80" t="s">
        <v>59</v>
      </c>
      <c r="E80" s="39" t="s">
        <v>3050</v>
      </c>
    </row>
    <row r="81" spans="1:16" ht="12.75">
      <c r="A81" t="s">
        <v>49</v>
      </c>
      <c s="34" t="s">
        <v>147</v>
      </c>
      <c s="34" t="s">
        <v>3051</v>
      </c>
      <c s="35" t="s">
        <v>5</v>
      </c>
      <c s="6" t="s">
        <v>3052</v>
      </c>
      <c s="36" t="s">
        <v>90</v>
      </c>
      <c s="37">
        <v>1</v>
      </c>
      <c s="36">
        <v>0</v>
      </c>
      <c s="36">
        <f>ROUND(G81*H81,6)</f>
      </c>
      <c r="L81" s="38">
        <v>0</v>
      </c>
      <c s="32">
        <f>ROUND(ROUND(L81,2)*ROUND(G81,3),2)</f>
      </c>
      <c s="36" t="s">
        <v>55</v>
      </c>
      <c>
        <f>(M81*21)/100</f>
      </c>
      <c t="s">
        <v>27</v>
      </c>
    </row>
    <row r="82" spans="1:5" ht="12.75">
      <c r="A82" s="35" t="s">
        <v>56</v>
      </c>
      <c r="E82" s="39" t="s">
        <v>5</v>
      </c>
    </row>
    <row r="83" spans="1:5" ht="25.5">
      <c r="A83" s="35" t="s">
        <v>57</v>
      </c>
      <c r="E83" s="40" t="s">
        <v>3053</v>
      </c>
    </row>
    <row r="84" spans="1:5" ht="12.75">
      <c r="A84" t="s">
        <v>59</v>
      </c>
      <c r="E84" s="39" t="s">
        <v>2375</v>
      </c>
    </row>
    <row r="85" spans="1:16" ht="12.75">
      <c r="A85" t="s">
        <v>49</v>
      </c>
      <c s="34" t="s">
        <v>151</v>
      </c>
      <c s="34" t="s">
        <v>3054</v>
      </c>
      <c s="35" t="s">
        <v>5</v>
      </c>
      <c s="6" t="s">
        <v>3055</v>
      </c>
      <c s="36" t="s">
        <v>90</v>
      </c>
      <c s="37">
        <v>2</v>
      </c>
      <c s="36">
        <v>0</v>
      </c>
      <c s="36">
        <f>ROUND(G85*H85,6)</f>
      </c>
      <c r="L85" s="38">
        <v>0</v>
      </c>
      <c s="32">
        <f>ROUND(ROUND(L85,2)*ROUND(G85,3),2)</f>
      </c>
      <c s="36" t="s">
        <v>55</v>
      </c>
      <c>
        <f>(M85*21)/100</f>
      </c>
      <c t="s">
        <v>27</v>
      </c>
    </row>
    <row r="86" spans="1:5" ht="12.75">
      <c r="A86" s="35" t="s">
        <v>56</v>
      </c>
      <c r="E86" s="39" t="s">
        <v>5</v>
      </c>
    </row>
    <row r="87" spans="1:5" ht="25.5">
      <c r="A87" s="35" t="s">
        <v>57</v>
      </c>
      <c r="E87" s="40" t="s">
        <v>3056</v>
      </c>
    </row>
    <row r="88" spans="1:5" ht="12.75">
      <c r="A88" t="s">
        <v>59</v>
      </c>
      <c r="E88" s="39" t="s">
        <v>2375</v>
      </c>
    </row>
    <row r="89" spans="1:16" ht="12.75">
      <c r="A89" t="s">
        <v>49</v>
      </c>
      <c s="34" t="s">
        <v>155</v>
      </c>
      <c s="34" t="s">
        <v>3057</v>
      </c>
      <c s="35" t="s">
        <v>5</v>
      </c>
      <c s="6" t="s">
        <v>3058</v>
      </c>
      <c s="36" t="s">
        <v>90</v>
      </c>
      <c s="37">
        <v>1</v>
      </c>
      <c s="36">
        <v>0</v>
      </c>
      <c s="36">
        <f>ROUND(G89*H89,6)</f>
      </c>
      <c r="L89" s="38">
        <v>0</v>
      </c>
      <c s="32">
        <f>ROUND(ROUND(L89,2)*ROUND(G89,3),2)</f>
      </c>
      <c s="36" t="s">
        <v>55</v>
      </c>
      <c>
        <f>(M89*21)/100</f>
      </c>
      <c t="s">
        <v>27</v>
      </c>
    </row>
    <row r="90" spans="1:5" ht="12.75">
      <c r="A90" s="35" t="s">
        <v>56</v>
      </c>
      <c r="E90" s="39" t="s">
        <v>5</v>
      </c>
    </row>
    <row r="91" spans="1:5" ht="25.5">
      <c r="A91" s="35" t="s">
        <v>57</v>
      </c>
      <c r="E91" s="40" t="s">
        <v>3053</v>
      </c>
    </row>
    <row r="92" spans="1:5" ht="12.75">
      <c r="A92" t="s">
        <v>59</v>
      </c>
      <c r="E92" s="39" t="s">
        <v>2375</v>
      </c>
    </row>
    <row r="93" spans="1:16" ht="12.75">
      <c r="A93" t="s">
        <v>49</v>
      </c>
      <c s="34" t="s">
        <v>158</v>
      </c>
      <c s="34" t="s">
        <v>3059</v>
      </c>
      <c s="35" t="s">
        <v>5</v>
      </c>
      <c s="6" t="s">
        <v>3060</v>
      </c>
      <c s="36" t="s">
        <v>90</v>
      </c>
      <c s="37">
        <v>2</v>
      </c>
      <c s="36">
        <v>0</v>
      </c>
      <c s="36">
        <f>ROUND(G93*H93,6)</f>
      </c>
      <c r="L93" s="38">
        <v>0</v>
      </c>
      <c s="32">
        <f>ROUND(ROUND(L93,2)*ROUND(G93,3),2)</f>
      </c>
      <c s="36" t="s">
        <v>55</v>
      </c>
      <c>
        <f>(M93*21)/100</f>
      </c>
      <c t="s">
        <v>27</v>
      </c>
    </row>
    <row r="94" spans="1:5" ht="12.75">
      <c r="A94" s="35" t="s">
        <v>56</v>
      </c>
      <c r="E94" s="39" t="s">
        <v>5</v>
      </c>
    </row>
    <row r="95" spans="1:5" ht="25.5">
      <c r="A95" s="35" t="s">
        <v>57</v>
      </c>
      <c r="E95" s="40" t="s">
        <v>3056</v>
      </c>
    </row>
    <row r="96" spans="1:5" ht="12.75">
      <c r="A96" t="s">
        <v>59</v>
      </c>
      <c r="E96" s="39" t="s">
        <v>2375</v>
      </c>
    </row>
    <row r="97" spans="1:16" ht="25.5">
      <c r="A97" t="s">
        <v>49</v>
      </c>
      <c s="34" t="s">
        <v>164</v>
      </c>
      <c s="34" t="s">
        <v>3061</v>
      </c>
      <c s="35" t="s">
        <v>5</v>
      </c>
      <c s="6" t="s">
        <v>3062</v>
      </c>
      <c s="36" t="s">
        <v>75</v>
      </c>
      <c s="37">
        <v>26</v>
      </c>
      <c s="36">
        <v>0</v>
      </c>
      <c s="36">
        <f>ROUND(G97*H97,6)</f>
      </c>
      <c r="L97" s="38">
        <v>0</v>
      </c>
      <c s="32">
        <f>ROUND(ROUND(L97,2)*ROUND(G97,3),2)</f>
      </c>
      <c s="36" t="s">
        <v>55</v>
      </c>
      <c>
        <f>(M97*21)/100</f>
      </c>
      <c t="s">
        <v>27</v>
      </c>
    </row>
    <row r="98" spans="1:5" ht="12.75">
      <c r="A98" s="35" t="s">
        <v>56</v>
      </c>
      <c r="E98" s="39" t="s">
        <v>5</v>
      </c>
    </row>
    <row r="99" spans="1:5" ht="38.25">
      <c r="A99" s="35" t="s">
        <v>57</v>
      </c>
      <c r="E99" s="40" t="s">
        <v>3063</v>
      </c>
    </row>
    <row r="100" spans="1:5" ht="12.75">
      <c r="A100" t="s">
        <v>59</v>
      </c>
      <c r="E100" s="39" t="s">
        <v>2375</v>
      </c>
    </row>
    <row r="101" spans="1:16" ht="25.5">
      <c r="A101" t="s">
        <v>49</v>
      </c>
      <c s="34" t="s">
        <v>168</v>
      </c>
      <c s="34" t="s">
        <v>3064</v>
      </c>
      <c s="35" t="s">
        <v>5</v>
      </c>
      <c s="6" t="s">
        <v>3065</v>
      </c>
      <c s="36" t="s">
        <v>75</v>
      </c>
      <c s="37">
        <v>14</v>
      </c>
      <c s="36">
        <v>0</v>
      </c>
      <c s="36">
        <f>ROUND(G101*H101,6)</f>
      </c>
      <c r="L101" s="38">
        <v>0</v>
      </c>
      <c s="32">
        <f>ROUND(ROUND(L101,2)*ROUND(G101,3),2)</f>
      </c>
      <c s="36" t="s">
        <v>55</v>
      </c>
      <c>
        <f>(M101*21)/100</f>
      </c>
      <c t="s">
        <v>27</v>
      </c>
    </row>
    <row r="102" spans="1:5" ht="12.75">
      <c r="A102" s="35" t="s">
        <v>56</v>
      </c>
      <c r="E102" s="39" t="s">
        <v>5</v>
      </c>
    </row>
    <row r="103" spans="1:5" ht="25.5">
      <c r="A103" s="35" t="s">
        <v>57</v>
      </c>
      <c r="E103" s="40" t="s">
        <v>3066</v>
      </c>
    </row>
    <row r="104" spans="1:5" ht="12.75">
      <c r="A104" t="s">
        <v>59</v>
      </c>
      <c r="E104" s="39" t="s">
        <v>2375</v>
      </c>
    </row>
    <row r="105" spans="1:16" ht="12.75">
      <c r="A105" t="s">
        <v>49</v>
      </c>
      <c s="34" t="s">
        <v>173</v>
      </c>
      <c s="34" t="s">
        <v>3013</v>
      </c>
      <c s="35" t="s">
        <v>5</v>
      </c>
      <c s="6" t="s">
        <v>3014</v>
      </c>
      <c s="36" t="s">
        <v>90</v>
      </c>
      <c s="37">
        <v>1</v>
      </c>
      <c s="36">
        <v>0</v>
      </c>
      <c s="36">
        <f>ROUND(G105*H105,6)</f>
      </c>
      <c r="L105" s="38">
        <v>0</v>
      </c>
      <c s="32">
        <f>ROUND(ROUND(L105,2)*ROUND(G105,3),2)</f>
      </c>
      <c s="36" t="s">
        <v>55</v>
      </c>
      <c>
        <f>(M105*21)/100</f>
      </c>
      <c t="s">
        <v>27</v>
      </c>
    </row>
    <row r="106" spans="1:5" ht="12.75">
      <c r="A106" s="35" t="s">
        <v>56</v>
      </c>
      <c r="E106" s="39" t="s">
        <v>5</v>
      </c>
    </row>
    <row r="107" spans="1:5" ht="25.5">
      <c r="A107" s="35" t="s">
        <v>57</v>
      </c>
      <c r="E107" s="40" t="s">
        <v>3044</v>
      </c>
    </row>
    <row r="108" spans="1:5" ht="12.75">
      <c r="A108" t="s">
        <v>59</v>
      </c>
      <c r="E108" s="39" t="s">
        <v>2375</v>
      </c>
    </row>
    <row r="109" spans="1:16" ht="12.75">
      <c r="A109" t="s">
        <v>49</v>
      </c>
      <c s="34" t="s">
        <v>176</v>
      </c>
      <c s="34" t="s">
        <v>2954</v>
      </c>
      <c s="35" t="s">
        <v>5</v>
      </c>
      <c s="6" t="s">
        <v>3016</v>
      </c>
      <c s="36" t="s">
        <v>90</v>
      </c>
      <c s="37">
        <v>1</v>
      </c>
      <c s="36">
        <v>0</v>
      </c>
      <c s="36">
        <f>ROUND(G109*H109,6)</f>
      </c>
      <c r="L109" s="38">
        <v>0</v>
      </c>
      <c s="32">
        <f>ROUND(ROUND(L109,2)*ROUND(G109,3),2)</f>
      </c>
      <c s="36" t="s">
        <v>1764</v>
      </c>
      <c>
        <f>(M109*21)/100</f>
      </c>
      <c t="s">
        <v>27</v>
      </c>
    </row>
    <row r="110" spans="1:5" ht="12.75">
      <c r="A110" s="35" t="s">
        <v>56</v>
      </c>
      <c r="E110" s="39" t="s">
        <v>5</v>
      </c>
    </row>
    <row r="111" spans="1:5" ht="25.5">
      <c r="A111" s="35" t="s">
        <v>57</v>
      </c>
      <c r="E111" s="40" t="s">
        <v>3044</v>
      </c>
    </row>
    <row r="112" spans="1:5" ht="12.75">
      <c r="A112" t="s">
        <v>59</v>
      </c>
      <c r="E112" s="39" t="s">
        <v>3018</v>
      </c>
    </row>
    <row r="113" spans="1:16" ht="12.75">
      <c r="A113" t="s">
        <v>49</v>
      </c>
      <c s="34" t="s">
        <v>180</v>
      </c>
      <c s="34" t="s">
        <v>3067</v>
      </c>
      <c s="35" t="s">
        <v>5</v>
      </c>
      <c s="6" t="s">
        <v>3068</v>
      </c>
      <c s="36" t="s">
        <v>90</v>
      </c>
      <c s="37">
        <v>1</v>
      </c>
      <c s="36">
        <v>0</v>
      </c>
      <c s="36">
        <f>ROUND(G113*H113,6)</f>
      </c>
      <c r="L113" s="38">
        <v>0</v>
      </c>
      <c s="32">
        <f>ROUND(ROUND(L113,2)*ROUND(G113,3),2)</f>
      </c>
      <c s="36" t="s">
        <v>1764</v>
      </c>
      <c>
        <f>(M113*21)/100</f>
      </c>
      <c t="s">
        <v>27</v>
      </c>
    </row>
    <row r="114" spans="1:5" ht="12.75">
      <c r="A114" s="35" t="s">
        <v>56</v>
      </c>
      <c r="E114" s="39" t="s">
        <v>5</v>
      </c>
    </row>
    <row r="115" spans="1:5" ht="25.5">
      <c r="A115" s="35" t="s">
        <v>57</v>
      </c>
      <c r="E115" s="40" t="s">
        <v>3044</v>
      </c>
    </row>
    <row r="116" spans="1:5" ht="12.75">
      <c r="A116" t="s">
        <v>59</v>
      </c>
      <c r="E116" s="39" t="s">
        <v>3045</v>
      </c>
    </row>
    <row r="117" spans="1:16" ht="12.75">
      <c r="A117" t="s">
        <v>49</v>
      </c>
      <c s="34" t="s">
        <v>916</v>
      </c>
      <c s="34" t="s">
        <v>3069</v>
      </c>
      <c s="35" t="s">
        <v>5</v>
      </c>
      <c s="6" t="s">
        <v>3070</v>
      </c>
      <c s="36" t="s">
        <v>90</v>
      </c>
      <c s="37">
        <v>1</v>
      </c>
      <c s="36">
        <v>0</v>
      </c>
      <c s="36">
        <f>ROUND(G117*H117,6)</f>
      </c>
      <c r="L117" s="38">
        <v>0</v>
      </c>
      <c s="32">
        <f>ROUND(ROUND(L117,2)*ROUND(G117,3),2)</f>
      </c>
      <c s="36" t="s">
        <v>1764</v>
      </c>
      <c>
        <f>(M117*21)/100</f>
      </c>
      <c t="s">
        <v>27</v>
      </c>
    </row>
    <row r="118" spans="1:5" ht="12.75">
      <c r="A118" s="35" t="s">
        <v>56</v>
      </c>
      <c r="E118" s="39" t="s">
        <v>5</v>
      </c>
    </row>
    <row r="119" spans="1:5" ht="25.5">
      <c r="A119" s="35" t="s">
        <v>57</v>
      </c>
      <c r="E119" s="40" t="s">
        <v>3044</v>
      </c>
    </row>
    <row r="120" spans="1:5" ht="12.75">
      <c r="A120" t="s">
        <v>59</v>
      </c>
      <c r="E120" s="39" t="s">
        <v>3045</v>
      </c>
    </row>
    <row r="121" spans="1:16" ht="12.75">
      <c r="A121" t="s">
        <v>49</v>
      </c>
      <c s="34" t="s">
        <v>919</v>
      </c>
      <c s="34" t="s">
        <v>3071</v>
      </c>
      <c s="35" t="s">
        <v>5</v>
      </c>
      <c s="6" t="s">
        <v>3072</v>
      </c>
      <c s="36" t="s">
        <v>90</v>
      </c>
      <c s="37">
        <v>1</v>
      </c>
      <c s="36">
        <v>0</v>
      </c>
      <c s="36">
        <f>ROUND(G121*H121,6)</f>
      </c>
      <c r="L121" s="38">
        <v>0</v>
      </c>
      <c s="32">
        <f>ROUND(ROUND(L121,2)*ROUND(G121,3),2)</f>
      </c>
      <c s="36" t="s">
        <v>1764</v>
      </c>
      <c>
        <f>(M121*21)/100</f>
      </c>
      <c t="s">
        <v>27</v>
      </c>
    </row>
    <row r="122" spans="1:5" ht="12.75">
      <c r="A122" s="35" t="s">
        <v>56</v>
      </c>
      <c r="E122" s="39" t="s">
        <v>5</v>
      </c>
    </row>
    <row r="123" spans="1:5" ht="25.5">
      <c r="A123" s="35" t="s">
        <v>57</v>
      </c>
      <c r="E123" s="40" t="s">
        <v>3044</v>
      </c>
    </row>
    <row r="124" spans="1:5" ht="12.75">
      <c r="A124" t="s">
        <v>59</v>
      </c>
      <c r="E124" s="39" t="s">
        <v>3045</v>
      </c>
    </row>
    <row r="125" spans="1:16" ht="12.75">
      <c r="A125" t="s">
        <v>49</v>
      </c>
      <c s="34" t="s">
        <v>183</v>
      </c>
      <c s="34" t="s">
        <v>3073</v>
      </c>
      <c s="35" t="s">
        <v>5</v>
      </c>
      <c s="6" t="s">
        <v>3074</v>
      </c>
      <c s="36" t="s">
        <v>1157</v>
      </c>
      <c s="37">
        <v>1</v>
      </c>
      <c s="36">
        <v>0</v>
      </c>
      <c s="36">
        <f>ROUND(G125*H125,6)</f>
      </c>
      <c r="L125" s="38">
        <v>0</v>
      </c>
      <c s="32">
        <f>ROUND(ROUND(L125,2)*ROUND(G125,3),2)</f>
      </c>
      <c s="36" t="s">
        <v>1764</v>
      </c>
      <c>
        <f>(M125*21)/100</f>
      </c>
      <c t="s">
        <v>27</v>
      </c>
    </row>
    <row r="126" spans="1:5" ht="12.75">
      <c r="A126" s="35" t="s">
        <v>56</v>
      </c>
      <c r="E126" s="39" t="s">
        <v>5</v>
      </c>
    </row>
    <row r="127" spans="1:5" ht="25.5">
      <c r="A127" s="35" t="s">
        <v>57</v>
      </c>
      <c r="E127" s="40" t="s">
        <v>3075</v>
      </c>
    </row>
    <row r="128" spans="1:5" ht="51">
      <c r="A128" t="s">
        <v>59</v>
      </c>
      <c r="E128" s="39" t="s">
        <v>3076</v>
      </c>
    </row>
    <row r="129" spans="1:16" ht="12.75">
      <c r="A129" t="s">
        <v>49</v>
      </c>
      <c s="34" t="s">
        <v>187</v>
      </c>
      <c s="34" t="s">
        <v>3077</v>
      </c>
      <c s="35" t="s">
        <v>5</v>
      </c>
      <c s="6" t="s">
        <v>3078</v>
      </c>
      <c s="36" t="s">
        <v>90</v>
      </c>
      <c s="37">
        <v>1</v>
      </c>
      <c s="36">
        <v>0</v>
      </c>
      <c s="36">
        <f>ROUND(G129*H129,6)</f>
      </c>
      <c r="L129" s="38">
        <v>0</v>
      </c>
      <c s="32">
        <f>ROUND(ROUND(L129,2)*ROUND(G129,3),2)</f>
      </c>
      <c s="36" t="s">
        <v>1764</v>
      </c>
      <c>
        <f>(M129*21)/100</f>
      </c>
      <c t="s">
        <v>27</v>
      </c>
    </row>
    <row r="130" spans="1:5" ht="12.75">
      <c r="A130" s="35" t="s">
        <v>56</v>
      </c>
      <c r="E130" s="39" t="s">
        <v>5</v>
      </c>
    </row>
    <row r="131" spans="1:5" ht="25.5">
      <c r="A131" s="35" t="s">
        <v>57</v>
      </c>
      <c r="E131" s="40" t="s">
        <v>3079</v>
      </c>
    </row>
    <row r="132" spans="1:5" ht="12.75">
      <c r="A132" t="s">
        <v>59</v>
      </c>
      <c r="E132" s="39" t="s">
        <v>3080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2873</v>
      </c>
      <c s="41">
        <f>Rekapitulace!C42</f>
      </c>
      <c s="20" t="s">
        <v>0</v>
      </c>
      <c t="s">
        <v>23</v>
      </c>
      <c t="s">
        <v>27</v>
      </c>
    </row>
    <row r="4" spans="1:16" ht="32" customHeight="1">
      <c r="A4" s="24" t="s">
        <v>20</v>
      </c>
      <c s="25" t="s">
        <v>28</v>
      </c>
      <c s="27" t="s">
        <v>2873</v>
      </c>
      <c r="E4" s="26" t="s">
        <v>2874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3083</v>
      </c>
      <c r="E8" s="30" t="s">
        <v>3082</v>
      </c>
      <c r="J8" s="29">
        <f>0+J9+J30+J35+J56</f>
      </c>
      <c s="29">
        <f>0+K9+K30+K35+K56</f>
      </c>
      <c s="29">
        <f>0+L9+L30+L35+L56</f>
      </c>
      <c s="29">
        <f>0+M9+M30+M35+M56</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50.82</v>
      </c>
      <c s="36">
        <v>0</v>
      </c>
      <c s="36">
        <f>ROUND(G10*H10,6)</f>
      </c>
      <c r="L10" s="38">
        <v>0</v>
      </c>
      <c s="32">
        <f>ROUND(ROUND(L10,2)*ROUND(G10,3),2)</f>
      </c>
      <c s="36" t="s">
        <v>55</v>
      </c>
      <c>
        <f>(M10*21)/100</f>
      </c>
      <c t="s">
        <v>27</v>
      </c>
    </row>
    <row r="11" spans="1:5" ht="12.75">
      <c r="A11" s="35" t="s">
        <v>56</v>
      </c>
      <c r="E11" s="39" t="s">
        <v>5</v>
      </c>
    </row>
    <row r="12" spans="1:5" ht="25.5">
      <c r="A12" s="35" t="s">
        <v>57</v>
      </c>
      <c r="E12" s="40" t="s">
        <v>3084</v>
      </c>
    </row>
    <row r="13" spans="1:5" ht="12.75">
      <c r="A13" t="s">
        <v>59</v>
      </c>
      <c r="E13" s="39" t="s">
        <v>2375</v>
      </c>
    </row>
    <row r="14" spans="1:16" ht="12.75">
      <c r="A14" t="s">
        <v>49</v>
      </c>
      <c s="34" t="s">
        <v>27</v>
      </c>
      <c s="34" t="s">
        <v>2879</v>
      </c>
      <c s="35" t="s">
        <v>5</v>
      </c>
      <c s="6" t="s">
        <v>2880</v>
      </c>
      <c s="36" t="s">
        <v>64</v>
      </c>
      <c s="37">
        <v>17.81</v>
      </c>
      <c s="36">
        <v>0</v>
      </c>
      <c s="36">
        <f>ROUND(G14*H14,6)</f>
      </c>
      <c r="L14" s="38">
        <v>0</v>
      </c>
      <c s="32">
        <f>ROUND(ROUND(L14,2)*ROUND(G14,3),2)</f>
      </c>
      <c s="36" t="s">
        <v>55</v>
      </c>
      <c>
        <f>(M14*21)/100</f>
      </c>
      <c t="s">
        <v>27</v>
      </c>
    </row>
    <row r="15" spans="1:5" ht="12.75">
      <c r="A15" s="35" t="s">
        <v>56</v>
      </c>
      <c r="E15" s="39" t="s">
        <v>5</v>
      </c>
    </row>
    <row r="16" spans="1:5" ht="25.5">
      <c r="A16" s="35" t="s">
        <v>57</v>
      </c>
      <c r="E16" s="40" t="s">
        <v>3085</v>
      </c>
    </row>
    <row r="17" spans="1:5" ht="12.75">
      <c r="A17" t="s">
        <v>59</v>
      </c>
      <c r="E17" s="39" t="s">
        <v>2375</v>
      </c>
    </row>
    <row r="18" spans="1:16" ht="12.75">
      <c r="A18" t="s">
        <v>49</v>
      </c>
      <c s="34" t="s">
        <v>26</v>
      </c>
      <c s="34" t="s">
        <v>78</v>
      </c>
      <c s="35" t="s">
        <v>5</v>
      </c>
      <c s="6" t="s">
        <v>842</v>
      </c>
      <c s="36" t="s">
        <v>64</v>
      </c>
      <c s="37">
        <v>54.69</v>
      </c>
      <c s="36">
        <v>0</v>
      </c>
      <c s="36">
        <f>ROUND(G18*H18,6)</f>
      </c>
      <c r="L18" s="38">
        <v>0</v>
      </c>
      <c s="32">
        <f>ROUND(ROUND(L18,2)*ROUND(G18,3),2)</f>
      </c>
      <c s="36" t="s">
        <v>55</v>
      </c>
      <c>
        <f>(M18*21)/100</f>
      </c>
      <c t="s">
        <v>27</v>
      </c>
    </row>
    <row r="19" spans="1:5" ht="12.75">
      <c r="A19" s="35" t="s">
        <v>56</v>
      </c>
      <c r="E19" s="39" t="s">
        <v>5</v>
      </c>
    </row>
    <row r="20" spans="1:5" ht="38.25">
      <c r="A20" s="35" t="s">
        <v>57</v>
      </c>
      <c r="E20" s="40" t="s">
        <v>3086</v>
      </c>
    </row>
    <row r="21" spans="1:5" ht="12.75">
      <c r="A21" t="s">
        <v>59</v>
      </c>
      <c r="E21" s="39" t="s">
        <v>2998</v>
      </c>
    </row>
    <row r="22" spans="1:16" ht="12.75">
      <c r="A22" t="s">
        <v>49</v>
      </c>
      <c s="34" t="s">
        <v>72</v>
      </c>
      <c s="34" t="s">
        <v>2575</v>
      </c>
      <c s="35" t="s">
        <v>5</v>
      </c>
      <c s="6" t="s">
        <v>2576</v>
      </c>
      <c s="36" t="s">
        <v>64</v>
      </c>
      <c s="37">
        <v>8.47</v>
      </c>
      <c s="36">
        <v>0</v>
      </c>
      <c s="36">
        <f>ROUND(G22*H22,6)</f>
      </c>
      <c r="L22" s="38">
        <v>0</v>
      </c>
      <c s="32">
        <f>ROUND(ROUND(L22,2)*ROUND(G22,3),2)</f>
      </c>
      <c s="36" t="s">
        <v>55</v>
      </c>
      <c>
        <f>(M22*21)/100</f>
      </c>
      <c t="s">
        <v>27</v>
      </c>
    </row>
    <row r="23" spans="1:5" ht="12.75">
      <c r="A23" s="35" t="s">
        <v>56</v>
      </c>
      <c r="E23" s="39" t="s">
        <v>5</v>
      </c>
    </row>
    <row r="24" spans="1:5" ht="25.5">
      <c r="A24" s="35" t="s">
        <v>57</v>
      </c>
      <c r="E24" s="40" t="s">
        <v>3087</v>
      </c>
    </row>
    <row r="25" spans="1:5" ht="12.75">
      <c r="A25" t="s">
        <v>59</v>
      </c>
      <c r="E25" s="39" t="s">
        <v>2885</v>
      </c>
    </row>
    <row r="26" spans="1:16" ht="25.5">
      <c r="A26" t="s">
        <v>49</v>
      </c>
      <c s="34" t="s">
        <v>77</v>
      </c>
      <c s="34" t="s">
        <v>805</v>
      </c>
      <c s="35" t="s">
        <v>806</v>
      </c>
      <c s="6" t="s">
        <v>2886</v>
      </c>
      <c s="36" t="s">
        <v>793</v>
      </c>
      <c s="37">
        <v>68.63</v>
      </c>
      <c s="36">
        <v>0</v>
      </c>
      <c s="36">
        <f>ROUND(G26*H26,6)</f>
      </c>
      <c r="L26" s="38">
        <v>0</v>
      </c>
      <c s="32">
        <f>ROUND(ROUND(L26,2)*ROUND(G26,3),2)</f>
      </c>
      <c s="36" t="s">
        <v>55</v>
      </c>
      <c>
        <f>(M26*21)/100</f>
      </c>
      <c t="s">
        <v>27</v>
      </c>
    </row>
    <row r="27" spans="1:5" ht="38.25">
      <c r="A27" s="35" t="s">
        <v>56</v>
      </c>
      <c r="E27" s="39" t="s">
        <v>2887</v>
      </c>
    </row>
    <row r="28" spans="1:5" ht="25.5">
      <c r="A28" s="35" t="s">
        <v>57</v>
      </c>
      <c r="E28" s="40" t="s">
        <v>3088</v>
      </c>
    </row>
    <row r="29" spans="1:5" ht="12.75">
      <c r="A29" t="s">
        <v>59</v>
      </c>
      <c r="E29" s="39" t="s">
        <v>2375</v>
      </c>
    </row>
    <row r="30" spans="1:13" ht="12.75">
      <c r="A30" t="s">
        <v>46</v>
      </c>
      <c r="C30" s="31" t="s">
        <v>27</v>
      </c>
      <c r="E30" s="33" t="s">
        <v>2146</v>
      </c>
      <c r="J30" s="32">
        <f>0</f>
      </c>
      <c s="32">
        <f>0</f>
      </c>
      <c s="32">
        <f>0+L31</f>
      </c>
      <c s="32">
        <f>0+M31</f>
      </c>
    </row>
    <row r="31" spans="1:16" ht="12.75">
      <c r="A31" t="s">
        <v>49</v>
      </c>
      <c s="34" t="s">
        <v>82</v>
      </c>
      <c s="34" t="s">
        <v>2891</v>
      </c>
      <c s="35" t="s">
        <v>5</v>
      </c>
      <c s="6" t="s">
        <v>2892</v>
      </c>
      <c s="36" t="s">
        <v>64</v>
      </c>
      <c s="37">
        <v>2.03</v>
      </c>
      <c s="36">
        <v>0</v>
      </c>
      <c s="36">
        <f>ROUND(G31*H31,6)</f>
      </c>
      <c r="L31" s="38">
        <v>0</v>
      </c>
      <c s="32">
        <f>ROUND(ROUND(L31,2)*ROUND(G31,3),2)</f>
      </c>
      <c s="36" t="s">
        <v>55</v>
      </c>
      <c>
        <f>(M31*21)/100</f>
      </c>
      <c t="s">
        <v>27</v>
      </c>
    </row>
    <row r="32" spans="1:5" ht="12.75">
      <c r="A32" s="35" t="s">
        <v>56</v>
      </c>
      <c r="E32" s="39" t="s">
        <v>5</v>
      </c>
    </row>
    <row r="33" spans="1:5" ht="25.5">
      <c r="A33" s="35" t="s">
        <v>57</v>
      </c>
      <c r="E33" s="40" t="s">
        <v>3089</v>
      </c>
    </row>
    <row r="34" spans="1:5" ht="12.75">
      <c r="A34" t="s">
        <v>59</v>
      </c>
      <c r="E34" s="39" t="s">
        <v>2885</v>
      </c>
    </row>
    <row r="35" spans="1:13" ht="12.75">
      <c r="A35" t="s">
        <v>46</v>
      </c>
      <c r="C35" s="31" t="s">
        <v>26</v>
      </c>
      <c r="E35" s="33" t="s">
        <v>2175</v>
      </c>
      <c r="J35" s="32">
        <f>0</f>
      </c>
      <c s="32">
        <f>0</f>
      </c>
      <c s="32">
        <f>0+L36+L40+L44+L48+L52</f>
      </c>
      <c s="32">
        <f>0+M36+M40+M44+M48+M52</f>
      </c>
    </row>
    <row r="36" spans="1:16" ht="12.75">
      <c r="A36" t="s">
        <v>49</v>
      </c>
      <c s="34" t="s">
        <v>87</v>
      </c>
      <c s="34" t="s">
        <v>2176</v>
      </c>
      <c s="35" t="s">
        <v>5</v>
      </c>
      <c s="6" t="s">
        <v>2177</v>
      </c>
      <c s="36" t="s">
        <v>75</v>
      </c>
      <c s="37">
        <v>15.63</v>
      </c>
      <c s="36">
        <v>0</v>
      </c>
      <c s="36">
        <f>ROUND(G36*H36,6)</f>
      </c>
      <c r="L36" s="38">
        <v>0</v>
      </c>
      <c s="32">
        <f>ROUND(ROUND(L36,2)*ROUND(G36,3),2)</f>
      </c>
      <c s="36" t="s">
        <v>55</v>
      </c>
      <c>
        <f>(M36*21)/100</f>
      </c>
      <c t="s">
        <v>27</v>
      </c>
    </row>
    <row r="37" spans="1:5" ht="12.75">
      <c r="A37" s="35" t="s">
        <v>56</v>
      </c>
      <c r="E37" s="39" t="s">
        <v>5</v>
      </c>
    </row>
    <row r="38" spans="1:5" ht="25.5">
      <c r="A38" s="35" t="s">
        <v>57</v>
      </c>
      <c r="E38" s="40" t="s">
        <v>3090</v>
      </c>
    </row>
    <row r="39" spans="1:5" ht="12.75">
      <c r="A39" t="s">
        <v>59</v>
      </c>
      <c r="E39" s="39" t="s">
        <v>3034</v>
      </c>
    </row>
    <row r="40" spans="1:16" ht="12.75">
      <c r="A40" t="s">
        <v>49</v>
      </c>
      <c s="34" t="s">
        <v>108</v>
      </c>
      <c s="34" t="s">
        <v>2180</v>
      </c>
      <c s="35" t="s">
        <v>5</v>
      </c>
      <c s="6" t="s">
        <v>2910</v>
      </c>
      <c s="36" t="s">
        <v>90</v>
      </c>
      <c s="37">
        <v>1</v>
      </c>
      <c s="36">
        <v>0</v>
      </c>
      <c s="36">
        <f>ROUND(G40*H40,6)</f>
      </c>
      <c r="L40" s="38">
        <v>0</v>
      </c>
      <c s="32">
        <f>ROUND(ROUND(L40,2)*ROUND(G40,3),2)</f>
      </c>
      <c s="36" t="s">
        <v>55</v>
      </c>
      <c>
        <f>(M40*21)/100</f>
      </c>
      <c t="s">
        <v>27</v>
      </c>
    </row>
    <row r="41" spans="1:5" ht="12.75">
      <c r="A41" s="35" t="s">
        <v>56</v>
      </c>
      <c r="E41" s="39" t="s">
        <v>5</v>
      </c>
    </row>
    <row r="42" spans="1:5" ht="25.5">
      <c r="A42" s="35" t="s">
        <v>57</v>
      </c>
      <c r="E42" s="40" t="s">
        <v>3091</v>
      </c>
    </row>
    <row r="43" spans="1:5" ht="38.25">
      <c r="A43" t="s">
        <v>59</v>
      </c>
      <c r="E43" s="39" t="s">
        <v>3092</v>
      </c>
    </row>
    <row r="44" spans="1:16" ht="12.75">
      <c r="A44" t="s">
        <v>49</v>
      </c>
      <c s="34" t="s">
        <v>112</v>
      </c>
      <c s="34" t="s">
        <v>3093</v>
      </c>
      <c s="35" t="s">
        <v>5</v>
      </c>
      <c s="6" t="s">
        <v>3094</v>
      </c>
      <c s="36" t="s">
        <v>75</v>
      </c>
      <c s="37">
        <v>15.63</v>
      </c>
      <c s="36">
        <v>0</v>
      </c>
      <c s="36">
        <f>ROUND(G44*H44,6)</f>
      </c>
      <c r="L44" s="38">
        <v>0</v>
      </c>
      <c s="32">
        <f>ROUND(ROUND(L44,2)*ROUND(G44,3),2)</f>
      </c>
      <c s="36" t="s">
        <v>55</v>
      </c>
      <c>
        <f>(M44*21)/100</f>
      </c>
      <c t="s">
        <v>27</v>
      </c>
    </row>
    <row r="45" spans="1:5" ht="12.75">
      <c r="A45" s="35" t="s">
        <v>56</v>
      </c>
      <c r="E45" s="39" t="s">
        <v>5</v>
      </c>
    </row>
    <row r="46" spans="1:5" ht="25.5">
      <c r="A46" s="35" t="s">
        <v>57</v>
      </c>
      <c r="E46" s="40" t="s">
        <v>3095</v>
      </c>
    </row>
    <row r="47" spans="1:5" ht="12.75">
      <c r="A47" t="s">
        <v>59</v>
      </c>
      <c r="E47" s="39" t="s">
        <v>2375</v>
      </c>
    </row>
    <row r="48" spans="1:16" ht="12.75">
      <c r="A48" t="s">
        <v>49</v>
      </c>
      <c s="34" t="s">
        <v>116</v>
      </c>
      <c s="34" t="s">
        <v>2933</v>
      </c>
      <c s="35" t="s">
        <v>5</v>
      </c>
      <c s="6" t="s">
        <v>2934</v>
      </c>
      <c s="36" t="s">
        <v>75</v>
      </c>
      <c s="37">
        <v>15.63</v>
      </c>
      <c s="36">
        <v>0</v>
      </c>
      <c s="36">
        <f>ROUND(G48*H48,6)</f>
      </c>
      <c r="L48" s="38">
        <v>0</v>
      </c>
      <c s="32">
        <f>ROUND(ROUND(L48,2)*ROUND(G48,3),2)</f>
      </c>
      <c s="36" t="s">
        <v>55</v>
      </c>
      <c>
        <f>(M48*21)/100</f>
      </c>
      <c t="s">
        <v>27</v>
      </c>
    </row>
    <row r="49" spans="1:5" ht="12.75">
      <c r="A49" s="35" t="s">
        <v>56</v>
      </c>
      <c r="E49" s="39" t="s">
        <v>5</v>
      </c>
    </row>
    <row r="50" spans="1:5" ht="25.5">
      <c r="A50" s="35" t="s">
        <v>57</v>
      </c>
      <c r="E50" s="40" t="s">
        <v>3095</v>
      </c>
    </row>
    <row r="51" spans="1:5" ht="12.75">
      <c r="A51" t="s">
        <v>59</v>
      </c>
      <c r="E51" s="39" t="s">
        <v>2375</v>
      </c>
    </row>
    <row r="52" spans="1:16" ht="12.75">
      <c r="A52" t="s">
        <v>49</v>
      </c>
      <c s="34" t="s">
        <v>120</v>
      </c>
      <c s="34" t="s">
        <v>2954</v>
      </c>
      <c s="35" t="s">
        <v>5</v>
      </c>
      <c s="6" t="s">
        <v>3096</v>
      </c>
      <c s="36" t="s">
        <v>1157</v>
      </c>
      <c s="37">
        <v>1</v>
      </c>
      <c s="36">
        <v>0</v>
      </c>
      <c s="36">
        <f>ROUND(G52*H52,6)</f>
      </c>
      <c r="L52" s="38">
        <v>0</v>
      </c>
      <c s="32">
        <f>ROUND(ROUND(L52,2)*ROUND(G52,3),2)</f>
      </c>
      <c s="36" t="s">
        <v>1764</v>
      </c>
      <c>
        <f>(M52*21)/100</f>
      </c>
      <c t="s">
        <v>27</v>
      </c>
    </row>
    <row r="53" spans="1:5" ht="12.75">
      <c r="A53" s="35" t="s">
        <v>56</v>
      </c>
      <c r="E53" s="39" t="s">
        <v>5</v>
      </c>
    </row>
    <row r="54" spans="1:5" ht="25.5">
      <c r="A54" s="35" t="s">
        <v>57</v>
      </c>
      <c r="E54" s="40" t="s">
        <v>3097</v>
      </c>
    </row>
    <row r="55" spans="1:5" ht="12.75">
      <c r="A55" t="s">
        <v>59</v>
      </c>
      <c r="E55" s="39" t="s">
        <v>3098</v>
      </c>
    </row>
    <row r="56" spans="1:13" ht="12.75">
      <c r="A56" t="s">
        <v>46</v>
      </c>
      <c r="C56" s="31" t="s">
        <v>72</v>
      </c>
      <c r="E56" s="33" t="s">
        <v>1999</v>
      </c>
      <c r="J56" s="32">
        <f>0</f>
      </c>
      <c s="32">
        <f>0</f>
      </c>
      <c s="32">
        <f>0+L57+L61+L65</f>
      </c>
      <c s="32">
        <f>0+M57+M61+M65</f>
      </c>
    </row>
    <row r="57" spans="1:16" ht="12.75">
      <c r="A57" t="s">
        <v>49</v>
      </c>
      <c s="34" t="s">
        <v>124</v>
      </c>
      <c s="34" t="s">
        <v>2984</v>
      </c>
      <c s="35" t="s">
        <v>5</v>
      </c>
      <c s="6" t="s">
        <v>2985</v>
      </c>
      <c s="36" t="s">
        <v>90</v>
      </c>
      <c s="37">
        <v>1</v>
      </c>
      <c s="36">
        <v>0</v>
      </c>
      <c s="36">
        <f>ROUND(G57*H57,6)</f>
      </c>
      <c r="L57" s="38">
        <v>0</v>
      </c>
      <c s="32">
        <f>ROUND(ROUND(L57,2)*ROUND(G57,3),2)</f>
      </c>
      <c s="36" t="s">
        <v>55</v>
      </c>
      <c>
        <f>(M57*21)/100</f>
      </c>
      <c t="s">
        <v>27</v>
      </c>
    </row>
    <row r="58" spans="1:5" ht="12.75">
      <c r="A58" s="35" t="s">
        <v>56</v>
      </c>
      <c r="E58" s="39" t="s">
        <v>5</v>
      </c>
    </row>
    <row r="59" spans="1:5" ht="25.5">
      <c r="A59" s="35" t="s">
        <v>57</v>
      </c>
      <c r="E59" s="40" t="s">
        <v>3099</v>
      </c>
    </row>
    <row r="60" spans="1:5" ht="12.75">
      <c r="A60" t="s">
        <v>59</v>
      </c>
      <c r="E60" s="39" t="s">
        <v>2375</v>
      </c>
    </row>
    <row r="61" spans="1:16" ht="25.5">
      <c r="A61" t="s">
        <v>49</v>
      </c>
      <c s="34" t="s">
        <v>128</v>
      </c>
      <c s="34" t="s">
        <v>796</v>
      </c>
      <c s="35" t="s">
        <v>797</v>
      </c>
      <c s="6" t="s">
        <v>2951</v>
      </c>
      <c s="36" t="s">
        <v>793</v>
      </c>
      <c s="37">
        <v>1.28</v>
      </c>
      <c s="36">
        <v>0</v>
      </c>
      <c s="36">
        <f>ROUND(G61*H61,6)</f>
      </c>
      <c r="L61" s="38">
        <v>0</v>
      </c>
      <c s="32">
        <f>ROUND(ROUND(L61,2)*ROUND(G61,3),2)</f>
      </c>
      <c s="36" t="s">
        <v>55</v>
      </c>
      <c>
        <f>(M61*21)/100</f>
      </c>
      <c t="s">
        <v>27</v>
      </c>
    </row>
    <row r="62" spans="1:5" ht="25.5">
      <c r="A62" s="35" t="s">
        <v>56</v>
      </c>
      <c r="E62" s="39" t="s">
        <v>2952</v>
      </c>
    </row>
    <row r="63" spans="1:5" ht="25.5">
      <c r="A63" s="35" t="s">
        <v>57</v>
      </c>
      <c r="E63" s="40" t="s">
        <v>3100</v>
      </c>
    </row>
    <row r="64" spans="1:5" ht="12.75">
      <c r="A64" t="s">
        <v>59</v>
      </c>
      <c r="E64" s="39" t="s">
        <v>2375</v>
      </c>
    </row>
    <row r="65" spans="1:16" ht="12.75">
      <c r="A65" t="s">
        <v>49</v>
      </c>
      <c s="34" t="s">
        <v>131</v>
      </c>
      <c s="34" t="s">
        <v>3067</v>
      </c>
      <c s="35" t="s">
        <v>5</v>
      </c>
      <c s="6" t="s">
        <v>3101</v>
      </c>
      <c s="36" t="s">
        <v>90</v>
      </c>
      <c s="37">
        <v>1</v>
      </c>
      <c s="36">
        <v>0</v>
      </c>
      <c s="36">
        <f>ROUND(G65*H65,6)</f>
      </c>
      <c r="L65" s="38">
        <v>0</v>
      </c>
      <c s="32">
        <f>ROUND(ROUND(L65,2)*ROUND(G65,3),2)</f>
      </c>
      <c s="36" t="s">
        <v>1764</v>
      </c>
      <c>
        <f>(M65*21)/100</f>
      </c>
      <c t="s">
        <v>27</v>
      </c>
    </row>
    <row r="66" spans="1:5" ht="12.75">
      <c r="A66" s="35" t="s">
        <v>56</v>
      </c>
      <c r="E66" s="39" t="s">
        <v>5</v>
      </c>
    </row>
    <row r="67" spans="1:5" ht="25.5">
      <c r="A67" s="35" t="s">
        <v>57</v>
      </c>
      <c r="E67" s="40" t="s">
        <v>3007</v>
      </c>
    </row>
    <row r="68" spans="1:5" ht="12.75">
      <c r="A68" t="s">
        <v>59</v>
      </c>
      <c r="E68" s="39" t="s">
        <v>3102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COUNTIFS(L8:L428,"=0",A8:A428,"P")+COUNTIFS(L8:L428,"",A8:A428,"P")+SUM(Q8:Q428)</f>
      </c>
    </row>
    <row r="8" spans="1:13" ht="12.75">
      <c r="A8" t="s">
        <v>44</v>
      </c>
      <c r="C8" s="28" t="s">
        <v>819</v>
      </c>
      <c r="E8" s="30" t="s">
        <v>818</v>
      </c>
      <c r="J8" s="29">
        <f>0+J9+J26+J39</f>
      </c>
      <c s="29">
        <f>0+K9+K26+K39</f>
      </c>
      <c s="29">
        <f>0+L9+L26+L39</f>
      </c>
      <c s="29">
        <f>0+M9+M26+M39</f>
      </c>
    </row>
    <row r="9" spans="1:13" ht="12.75">
      <c r="A9" t="s">
        <v>46</v>
      </c>
      <c r="C9" s="31" t="s">
        <v>47</v>
      </c>
      <c r="E9" s="33" t="s">
        <v>48</v>
      </c>
      <c r="J9" s="32">
        <f>0</f>
      </c>
      <c s="32">
        <f>0</f>
      </c>
      <c s="32">
        <f>0+L10+L14+L18+L22</f>
      </c>
      <c s="32">
        <f>0+M10+M14+M18+M22</f>
      </c>
    </row>
    <row r="10" spans="1:16" ht="25.5">
      <c r="A10" t="s">
        <v>49</v>
      </c>
      <c s="34" t="s">
        <v>504</v>
      </c>
      <c s="34" t="s">
        <v>820</v>
      </c>
      <c s="35" t="s">
        <v>4</v>
      </c>
      <c s="6" t="s">
        <v>821</v>
      </c>
      <c s="36" t="s">
        <v>511</v>
      </c>
      <c s="37">
        <v>0.581</v>
      </c>
      <c s="36">
        <v>0</v>
      </c>
      <c s="36">
        <f>ROUND(G10*H10,6)</f>
      </c>
      <c r="L10" s="38">
        <v>0</v>
      </c>
      <c s="32">
        <f>ROUND(ROUND(L10,2)*ROUND(G10,3),2)</f>
      </c>
      <c s="36" t="s">
        <v>808</v>
      </c>
      <c>
        <f>(M10*21)/100</f>
      </c>
      <c t="s">
        <v>27</v>
      </c>
    </row>
    <row r="11" spans="1:5" ht="12.75">
      <c r="A11" s="35" t="s">
        <v>56</v>
      </c>
      <c r="E11" s="39" t="s">
        <v>5</v>
      </c>
    </row>
    <row r="12" spans="1:5" ht="25.5">
      <c r="A12" s="35" t="s">
        <v>57</v>
      </c>
      <c r="E12" s="40" t="s">
        <v>822</v>
      </c>
    </row>
    <row r="13" spans="1:5" ht="63.75">
      <c r="A13" t="s">
        <v>59</v>
      </c>
      <c r="E13" s="39" t="s">
        <v>823</v>
      </c>
    </row>
    <row r="14" spans="1:16" ht="12.75">
      <c r="A14" t="s">
        <v>49</v>
      </c>
      <c s="34" t="s">
        <v>508</v>
      </c>
      <c s="34" t="s">
        <v>824</v>
      </c>
      <c s="35" t="s">
        <v>27</v>
      </c>
      <c s="6" t="s">
        <v>825</v>
      </c>
      <c s="36" t="s">
        <v>826</v>
      </c>
      <c s="37">
        <v>1</v>
      </c>
      <c s="36">
        <v>0</v>
      </c>
      <c s="36">
        <f>ROUND(G14*H14,6)</f>
      </c>
      <c r="L14" s="38">
        <v>0</v>
      </c>
      <c s="32">
        <f>ROUND(ROUND(L14,2)*ROUND(G14,3),2)</f>
      </c>
      <c s="36" t="s">
        <v>808</v>
      </c>
      <c>
        <f>(M14*21)/100</f>
      </c>
      <c t="s">
        <v>27</v>
      </c>
    </row>
    <row r="15" spans="1:5" ht="12.75">
      <c r="A15" s="35" t="s">
        <v>56</v>
      </c>
      <c r="E15" s="39" t="s">
        <v>5</v>
      </c>
    </row>
    <row r="16" spans="1:5" ht="25.5">
      <c r="A16" s="35" t="s">
        <v>57</v>
      </c>
      <c r="E16" s="40" t="s">
        <v>58</v>
      </c>
    </row>
    <row r="17" spans="1:5" ht="12.75">
      <c r="A17" t="s">
        <v>59</v>
      </c>
      <c r="E17" s="39" t="s">
        <v>827</v>
      </c>
    </row>
    <row r="18" spans="1:16" ht="12.75">
      <c r="A18" t="s">
        <v>49</v>
      </c>
      <c s="34" t="s">
        <v>513</v>
      </c>
      <c s="34" t="s">
        <v>828</v>
      </c>
      <c s="35" t="s">
        <v>4</v>
      </c>
      <c s="6" t="s">
        <v>829</v>
      </c>
      <c s="36" t="s">
        <v>830</v>
      </c>
      <c s="37">
        <v>5.81</v>
      </c>
      <c s="36">
        <v>0</v>
      </c>
      <c s="36">
        <f>ROUND(G18*H18,6)</f>
      </c>
      <c r="L18" s="38">
        <v>0</v>
      </c>
      <c s="32">
        <f>ROUND(ROUND(L18,2)*ROUND(G18,3),2)</f>
      </c>
      <c s="36" t="s">
        <v>808</v>
      </c>
      <c>
        <f>(M18*21)/100</f>
      </c>
      <c t="s">
        <v>27</v>
      </c>
    </row>
    <row r="19" spans="1:5" ht="12.75">
      <c r="A19" s="35" t="s">
        <v>56</v>
      </c>
      <c r="E19" s="39" t="s">
        <v>5</v>
      </c>
    </row>
    <row r="20" spans="1:5" ht="25.5">
      <c r="A20" s="35" t="s">
        <v>57</v>
      </c>
      <c r="E20" s="40" t="s">
        <v>831</v>
      </c>
    </row>
    <row r="21" spans="1:5" ht="12.75">
      <c r="A21" t="s">
        <v>59</v>
      </c>
      <c r="E21" s="39" t="s">
        <v>832</v>
      </c>
    </row>
    <row r="22" spans="1:16" ht="12.75">
      <c r="A22" t="s">
        <v>49</v>
      </c>
      <c s="34" t="s">
        <v>517</v>
      </c>
      <c s="34" t="s">
        <v>833</v>
      </c>
      <c s="35" t="s">
        <v>5</v>
      </c>
      <c s="6" t="s">
        <v>834</v>
      </c>
      <c s="36" t="s">
        <v>75</v>
      </c>
      <c s="37">
        <v>581</v>
      </c>
      <c s="36">
        <v>0</v>
      </c>
      <c s="36">
        <f>ROUND(G22*H22,6)</f>
      </c>
      <c r="L22" s="38">
        <v>0</v>
      </c>
      <c s="32">
        <f>ROUND(ROUND(L22,2)*ROUND(G22,3),2)</f>
      </c>
      <c s="36" t="s">
        <v>55</v>
      </c>
      <c>
        <f>(M22*21)/100</f>
      </c>
      <c t="s">
        <v>27</v>
      </c>
    </row>
    <row r="23" spans="1:5" ht="12.75">
      <c r="A23" s="35" t="s">
        <v>56</v>
      </c>
      <c r="E23" s="39" t="s">
        <v>5</v>
      </c>
    </row>
    <row r="24" spans="1:5" ht="25.5">
      <c r="A24" s="35" t="s">
        <v>57</v>
      </c>
      <c r="E24" s="40" t="s">
        <v>835</v>
      </c>
    </row>
    <row r="25" spans="1:5" ht="140.25">
      <c r="A25" t="s">
        <v>59</v>
      </c>
      <c r="E25" s="39" t="s">
        <v>836</v>
      </c>
    </row>
    <row r="26" spans="1:13" ht="12.75">
      <c r="A26" t="s">
        <v>46</v>
      </c>
      <c r="C26" s="31" t="s">
        <v>4</v>
      </c>
      <c r="E26" s="33" t="s">
        <v>837</v>
      </c>
      <c r="J26" s="32">
        <f>0</f>
      </c>
      <c s="32">
        <f>0</f>
      </c>
      <c s="32">
        <f>0+L27+L31+L35</f>
      </c>
      <c s="32">
        <f>0+M27+M31+M35</f>
      </c>
    </row>
    <row r="27" spans="1:16" ht="12.75">
      <c r="A27" t="s">
        <v>49</v>
      </c>
      <c s="34" t="s">
        <v>4</v>
      </c>
      <c s="34" t="s">
        <v>838</v>
      </c>
      <c s="35" t="s">
        <v>5</v>
      </c>
      <c s="6" t="s">
        <v>839</v>
      </c>
      <c s="36" t="s">
        <v>64</v>
      </c>
      <c s="37">
        <v>238.08</v>
      </c>
      <c s="36">
        <v>0</v>
      </c>
      <c s="36">
        <f>ROUND(G27*H27,6)</f>
      </c>
      <c r="L27" s="38">
        <v>0</v>
      </c>
      <c s="32">
        <f>ROUND(ROUND(L27,2)*ROUND(G27,3),2)</f>
      </c>
      <c s="36" t="s">
        <v>55</v>
      </c>
      <c>
        <f>(M27*21)/100</f>
      </c>
      <c t="s">
        <v>27</v>
      </c>
    </row>
    <row r="28" spans="1:5" ht="12.75">
      <c r="A28" s="35" t="s">
        <v>56</v>
      </c>
      <c r="E28" s="39" t="s">
        <v>5</v>
      </c>
    </row>
    <row r="29" spans="1:5" ht="25.5">
      <c r="A29" s="35" t="s">
        <v>57</v>
      </c>
      <c r="E29" s="40" t="s">
        <v>840</v>
      </c>
    </row>
    <row r="30" spans="1:5" ht="318.75">
      <c r="A30" t="s">
        <v>59</v>
      </c>
      <c r="E30" s="39" t="s">
        <v>841</v>
      </c>
    </row>
    <row r="31" spans="1:16" ht="12.75">
      <c r="A31" t="s">
        <v>49</v>
      </c>
      <c s="34" t="s">
        <v>27</v>
      </c>
      <c s="34" t="s">
        <v>78</v>
      </c>
      <c s="35" t="s">
        <v>5</v>
      </c>
      <c s="6" t="s">
        <v>842</v>
      </c>
      <c s="36" t="s">
        <v>64</v>
      </c>
      <c s="37">
        <v>238.08</v>
      </c>
      <c s="36">
        <v>0</v>
      </c>
      <c s="36">
        <f>ROUND(G31*H31,6)</f>
      </c>
      <c r="L31" s="38">
        <v>0</v>
      </c>
      <c s="32">
        <f>ROUND(ROUND(L31,2)*ROUND(G31,3),2)</f>
      </c>
      <c s="36" t="s">
        <v>55</v>
      </c>
      <c>
        <f>(M31*21)/100</f>
      </c>
      <c t="s">
        <v>27</v>
      </c>
    </row>
    <row r="32" spans="1:5" ht="12.75">
      <c r="A32" s="35" t="s">
        <v>56</v>
      </c>
      <c r="E32" s="39" t="s">
        <v>5</v>
      </c>
    </row>
    <row r="33" spans="1:5" ht="25.5">
      <c r="A33" s="35" t="s">
        <v>57</v>
      </c>
      <c r="E33" s="40" t="s">
        <v>840</v>
      </c>
    </row>
    <row r="34" spans="1:5" ht="229.5">
      <c r="A34" t="s">
        <v>59</v>
      </c>
      <c r="E34" s="39" t="s">
        <v>843</v>
      </c>
    </row>
    <row r="35" spans="1:16" ht="12.75">
      <c r="A35" t="s">
        <v>49</v>
      </c>
      <c s="34" t="s">
        <v>26</v>
      </c>
      <c s="34" t="s">
        <v>844</v>
      </c>
      <c s="35" t="s">
        <v>5</v>
      </c>
      <c s="6" t="s">
        <v>845</v>
      </c>
      <c s="36" t="s">
        <v>64</v>
      </c>
      <c s="37">
        <v>43</v>
      </c>
      <c s="36">
        <v>0</v>
      </c>
      <c s="36">
        <f>ROUND(G35*H35,6)</f>
      </c>
      <c r="L35" s="38">
        <v>0</v>
      </c>
      <c s="32">
        <f>ROUND(ROUND(L35,2)*ROUND(G35,3),2)</f>
      </c>
      <c s="36" t="s">
        <v>55</v>
      </c>
      <c>
        <f>(M35*21)/100</f>
      </c>
      <c t="s">
        <v>27</v>
      </c>
    </row>
    <row r="36" spans="1:5" ht="12.75">
      <c r="A36" s="35" t="s">
        <v>56</v>
      </c>
      <c r="E36" s="39" t="s">
        <v>5</v>
      </c>
    </row>
    <row r="37" spans="1:5" ht="12.75">
      <c r="A37" s="35" t="s">
        <v>57</v>
      </c>
      <c r="E37" s="40" t="s">
        <v>846</v>
      </c>
    </row>
    <row r="38" spans="1:5" ht="293.25">
      <c r="A38" t="s">
        <v>59</v>
      </c>
      <c r="E38" s="39" t="s">
        <v>847</v>
      </c>
    </row>
    <row r="39" spans="1:13" ht="12.75">
      <c r="A39" t="s">
        <v>46</v>
      </c>
      <c r="C39" s="31" t="s">
        <v>87</v>
      </c>
      <c r="E39" s="33" t="s">
        <v>848</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f>
      </c>
    </row>
    <row r="40" spans="1:16" ht="12.75">
      <c r="A40" t="s">
        <v>49</v>
      </c>
      <c s="34" t="s">
        <v>72</v>
      </c>
      <c s="34" t="s">
        <v>849</v>
      </c>
      <c s="35" t="s">
        <v>5</v>
      </c>
      <c s="6" t="s">
        <v>850</v>
      </c>
      <c s="36" t="s">
        <v>90</v>
      </c>
      <c s="37">
        <v>8</v>
      </c>
      <c s="36">
        <v>0</v>
      </c>
      <c s="36">
        <f>ROUND(G40*H40,6)</f>
      </c>
      <c r="L40" s="38">
        <v>0</v>
      </c>
      <c s="32">
        <f>ROUND(ROUND(L40,2)*ROUND(G40,3),2)</f>
      </c>
      <c s="36" t="s">
        <v>55</v>
      </c>
      <c>
        <f>(M40*21)/100</f>
      </c>
      <c t="s">
        <v>27</v>
      </c>
    </row>
    <row r="41" spans="1:5" ht="12.75">
      <c r="A41" s="35" t="s">
        <v>56</v>
      </c>
      <c r="E41" s="39" t="s">
        <v>5</v>
      </c>
    </row>
    <row r="42" spans="1:5" ht="12.75">
      <c r="A42" s="35" t="s">
        <v>57</v>
      </c>
      <c r="E42" s="40" t="s">
        <v>851</v>
      </c>
    </row>
    <row r="43" spans="1:5" ht="114.75">
      <c r="A43" t="s">
        <v>59</v>
      </c>
      <c r="E43" s="39" t="s">
        <v>852</v>
      </c>
    </row>
    <row r="44" spans="1:16" ht="12.75">
      <c r="A44" t="s">
        <v>49</v>
      </c>
      <c s="34" t="s">
        <v>77</v>
      </c>
      <c s="34" t="s">
        <v>853</v>
      </c>
      <c s="35" t="s">
        <v>5</v>
      </c>
      <c s="6" t="s">
        <v>854</v>
      </c>
      <c s="36" t="s">
        <v>90</v>
      </c>
      <c s="37">
        <v>8</v>
      </c>
      <c s="36">
        <v>0</v>
      </c>
      <c s="36">
        <f>ROUND(G44*H44,6)</f>
      </c>
      <c r="L44" s="38">
        <v>0</v>
      </c>
      <c s="32">
        <f>ROUND(ROUND(L44,2)*ROUND(G44,3),2)</f>
      </c>
      <c s="36" t="s">
        <v>55</v>
      </c>
      <c>
        <f>(M44*21)/100</f>
      </c>
      <c t="s">
        <v>27</v>
      </c>
    </row>
    <row r="45" spans="1:5" ht="12.75">
      <c r="A45" s="35" t="s">
        <v>56</v>
      </c>
      <c r="E45" s="39" t="s">
        <v>5</v>
      </c>
    </row>
    <row r="46" spans="1:5" ht="12.75">
      <c r="A46" s="35" t="s">
        <v>57</v>
      </c>
      <c r="E46" s="40" t="s">
        <v>851</v>
      </c>
    </row>
    <row r="47" spans="1:5" ht="140.25">
      <c r="A47" t="s">
        <v>59</v>
      </c>
      <c r="E47" s="39" t="s">
        <v>855</v>
      </c>
    </row>
    <row r="48" spans="1:16" ht="25.5">
      <c r="A48" t="s">
        <v>49</v>
      </c>
      <c s="34" t="s">
        <v>82</v>
      </c>
      <c s="34" t="s">
        <v>113</v>
      </c>
      <c s="35" t="s">
        <v>5</v>
      </c>
      <c s="6" t="s">
        <v>114</v>
      </c>
      <c s="36" t="s">
        <v>90</v>
      </c>
      <c s="37">
        <v>54</v>
      </c>
      <c s="36">
        <v>0</v>
      </c>
      <c s="36">
        <f>ROUND(G48*H48,6)</f>
      </c>
      <c r="L48" s="38">
        <v>0</v>
      </c>
      <c s="32">
        <f>ROUND(ROUND(L48,2)*ROUND(G48,3),2)</f>
      </c>
      <c s="36" t="s">
        <v>55</v>
      </c>
      <c>
        <f>(M48*21)/100</f>
      </c>
      <c t="s">
        <v>27</v>
      </c>
    </row>
    <row r="49" spans="1:5" ht="12.75">
      <c r="A49" s="35" t="s">
        <v>56</v>
      </c>
      <c r="E49" s="39" t="s">
        <v>5</v>
      </c>
    </row>
    <row r="50" spans="1:5" ht="12.75">
      <c r="A50" s="35" t="s">
        <v>57</v>
      </c>
      <c r="E50" s="40" t="s">
        <v>856</v>
      </c>
    </row>
    <row r="51" spans="1:5" ht="76.5">
      <c r="A51" t="s">
        <v>59</v>
      </c>
      <c r="E51" s="39" t="s">
        <v>857</v>
      </c>
    </row>
    <row r="52" spans="1:16" ht="12.75">
      <c r="A52" t="s">
        <v>49</v>
      </c>
      <c s="34" t="s">
        <v>87</v>
      </c>
      <c s="34" t="s">
        <v>858</v>
      </c>
      <c s="35" t="s">
        <v>5</v>
      </c>
      <c s="6" t="s">
        <v>859</v>
      </c>
      <c s="36" t="s">
        <v>90</v>
      </c>
      <c s="37">
        <v>4</v>
      </c>
      <c s="36">
        <v>0</v>
      </c>
      <c s="36">
        <f>ROUND(G52*H52,6)</f>
      </c>
      <c r="L52" s="38">
        <v>0</v>
      </c>
      <c s="32">
        <f>ROUND(ROUND(L52,2)*ROUND(G52,3),2)</f>
      </c>
      <c s="36" t="s">
        <v>55</v>
      </c>
      <c>
        <f>(M52*21)/100</f>
      </c>
      <c t="s">
        <v>27</v>
      </c>
    </row>
    <row r="53" spans="1:5" ht="12.75">
      <c r="A53" s="35" t="s">
        <v>56</v>
      </c>
      <c r="E53" s="39" t="s">
        <v>5</v>
      </c>
    </row>
    <row r="54" spans="1:5" ht="12.75">
      <c r="A54" s="35" t="s">
        <v>57</v>
      </c>
      <c r="E54" s="40" t="s">
        <v>860</v>
      </c>
    </row>
    <row r="55" spans="1:5" ht="76.5">
      <c r="A55" t="s">
        <v>59</v>
      </c>
      <c r="E55" s="39" t="s">
        <v>861</v>
      </c>
    </row>
    <row r="56" spans="1:16" ht="12.75">
      <c r="A56" t="s">
        <v>49</v>
      </c>
      <c s="34" t="s">
        <v>108</v>
      </c>
      <c s="34" t="s">
        <v>121</v>
      </c>
      <c s="35" t="s">
        <v>5</v>
      </c>
      <c s="6" t="s">
        <v>122</v>
      </c>
      <c s="36" t="s">
        <v>90</v>
      </c>
      <c s="37">
        <v>10</v>
      </c>
      <c s="36">
        <v>0</v>
      </c>
      <c s="36">
        <f>ROUND(G56*H56,6)</f>
      </c>
      <c r="L56" s="38">
        <v>0</v>
      </c>
      <c s="32">
        <f>ROUND(ROUND(L56,2)*ROUND(G56,3),2)</f>
      </c>
      <c s="36" t="s">
        <v>55</v>
      </c>
      <c>
        <f>(M56*21)/100</f>
      </c>
      <c t="s">
        <v>27</v>
      </c>
    </row>
    <row r="57" spans="1:5" ht="12.75">
      <c r="A57" s="35" t="s">
        <v>56</v>
      </c>
      <c r="E57" s="39" t="s">
        <v>5</v>
      </c>
    </row>
    <row r="58" spans="1:5" ht="12.75">
      <c r="A58" s="35" t="s">
        <v>57</v>
      </c>
      <c r="E58" s="40" t="s">
        <v>862</v>
      </c>
    </row>
    <row r="59" spans="1:5" ht="102">
      <c r="A59" t="s">
        <v>59</v>
      </c>
      <c r="E59" s="39" t="s">
        <v>863</v>
      </c>
    </row>
    <row r="60" spans="1:16" ht="12.75">
      <c r="A60" t="s">
        <v>49</v>
      </c>
      <c s="34" t="s">
        <v>112</v>
      </c>
      <c s="34" t="s">
        <v>864</v>
      </c>
      <c s="35" t="s">
        <v>5</v>
      </c>
      <c s="6" t="s">
        <v>865</v>
      </c>
      <c s="36" t="s">
        <v>75</v>
      </c>
      <c s="37">
        <v>252</v>
      </c>
      <c s="36">
        <v>0</v>
      </c>
      <c s="36">
        <f>ROUND(G60*H60,6)</f>
      </c>
      <c r="L60" s="38">
        <v>0</v>
      </c>
      <c s="32">
        <f>ROUND(ROUND(L60,2)*ROUND(G60,3),2)</f>
      </c>
      <c s="36" t="s">
        <v>55</v>
      </c>
      <c>
        <f>(M60*21)/100</f>
      </c>
      <c t="s">
        <v>27</v>
      </c>
    </row>
    <row r="61" spans="1:5" ht="12.75">
      <c r="A61" s="35" t="s">
        <v>56</v>
      </c>
      <c r="E61" s="39" t="s">
        <v>5</v>
      </c>
    </row>
    <row r="62" spans="1:5" ht="12.75">
      <c r="A62" s="35" t="s">
        <v>57</v>
      </c>
      <c r="E62" s="40" t="s">
        <v>866</v>
      </c>
    </row>
    <row r="63" spans="1:5" ht="102">
      <c r="A63" t="s">
        <v>59</v>
      </c>
      <c r="E63" s="39" t="s">
        <v>867</v>
      </c>
    </row>
    <row r="64" spans="1:16" ht="12.75">
      <c r="A64" t="s">
        <v>49</v>
      </c>
      <c s="34" t="s">
        <v>116</v>
      </c>
      <c s="34" t="s">
        <v>868</v>
      </c>
      <c s="35" t="s">
        <v>5</v>
      </c>
      <c s="6" t="s">
        <v>869</v>
      </c>
      <c s="36" t="s">
        <v>75</v>
      </c>
      <c s="37">
        <v>195</v>
      </c>
      <c s="36">
        <v>0</v>
      </c>
      <c s="36">
        <f>ROUND(G64*H64,6)</f>
      </c>
      <c r="L64" s="38">
        <v>0</v>
      </c>
      <c s="32">
        <f>ROUND(ROUND(L64,2)*ROUND(G64,3),2)</f>
      </c>
      <c s="36" t="s">
        <v>55</v>
      </c>
      <c>
        <f>(M64*21)/100</f>
      </c>
      <c t="s">
        <v>27</v>
      </c>
    </row>
    <row r="65" spans="1:5" ht="12.75">
      <c r="A65" s="35" t="s">
        <v>56</v>
      </c>
      <c r="E65" s="39" t="s">
        <v>5</v>
      </c>
    </row>
    <row r="66" spans="1:5" ht="12.75">
      <c r="A66" s="35" t="s">
        <v>57</v>
      </c>
      <c r="E66" s="40" t="s">
        <v>870</v>
      </c>
    </row>
    <row r="67" spans="1:5" ht="102">
      <c r="A67" t="s">
        <v>59</v>
      </c>
      <c r="E67" s="39" t="s">
        <v>871</v>
      </c>
    </row>
    <row r="68" spans="1:16" ht="12.75">
      <c r="A68" t="s">
        <v>49</v>
      </c>
      <c s="34" t="s">
        <v>120</v>
      </c>
      <c s="34" t="s">
        <v>872</v>
      </c>
      <c s="35" t="s">
        <v>5</v>
      </c>
      <c s="6" t="s">
        <v>873</v>
      </c>
      <c s="36" t="s">
        <v>75</v>
      </c>
      <c s="37">
        <v>408</v>
      </c>
      <c s="36">
        <v>0</v>
      </c>
      <c s="36">
        <f>ROUND(G68*H68,6)</f>
      </c>
      <c r="L68" s="38">
        <v>0</v>
      </c>
      <c s="32">
        <f>ROUND(ROUND(L68,2)*ROUND(G68,3),2)</f>
      </c>
      <c s="36" t="s">
        <v>55</v>
      </c>
      <c>
        <f>(M68*21)/100</f>
      </c>
      <c t="s">
        <v>27</v>
      </c>
    </row>
    <row r="69" spans="1:5" ht="12.75">
      <c r="A69" s="35" t="s">
        <v>56</v>
      </c>
      <c r="E69" s="39" t="s">
        <v>5</v>
      </c>
    </row>
    <row r="70" spans="1:5" ht="12.75">
      <c r="A70" s="35" t="s">
        <v>57</v>
      </c>
      <c r="E70" s="40" t="s">
        <v>874</v>
      </c>
    </row>
    <row r="71" spans="1:5" ht="102">
      <c r="A71" t="s">
        <v>59</v>
      </c>
      <c r="E71" s="39" t="s">
        <v>871</v>
      </c>
    </row>
    <row r="72" spans="1:16" ht="12.75">
      <c r="A72" t="s">
        <v>49</v>
      </c>
      <c s="34" t="s">
        <v>124</v>
      </c>
      <c s="34" t="s">
        <v>136</v>
      </c>
      <c s="35" t="s">
        <v>5</v>
      </c>
      <c s="6" t="s">
        <v>137</v>
      </c>
      <c s="36" t="s">
        <v>75</v>
      </c>
      <c s="37">
        <v>756</v>
      </c>
      <c s="36">
        <v>0</v>
      </c>
      <c s="36">
        <f>ROUND(G72*H72,6)</f>
      </c>
      <c r="L72" s="38">
        <v>0</v>
      </c>
      <c s="32">
        <f>ROUND(ROUND(L72,2)*ROUND(G72,3),2)</f>
      </c>
      <c s="36" t="s">
        <v>55</v>
      </c>
      <c>
        <f>(M72*21)/100</f>
      </c>
      <c t="s">
        <v>27</v>
      </c>
    </row>
    <row r="73" spans="1:5" ht="12.75">
      <c r="A73" s="35" t="s">
        <v>56</v>
      </c>
      <c r="E73" s="39" t="s">
        <v>5</v>
      </c>
    </row>
    <row r="74" spans="1:5" ht="12.75">
      <c r="A74" s="35" t="s">
        <v>57</v>
      </c>
      <c r="E74" s="40" t="s">
        <v>875</v>
      </c>
    </row>
    <row r="75" spans="1:5" ht="140.25">
      <c r="A75" t="s">
        <v>59</v>
      </c>
      <c r="E75" s="39" t="s">
        <v>876</v>
      </c>
    </row>
    <row r="76" spans="1:16" ht="25.5">
      <c r="A76" t="s">
        <v>49</v>
      </c>
      <c s="34" t="s">
        <v>128</v>
      </c>
      <c s="34" t="s">
        <v>877</v>
      </c>
      <c s="35" t="s">
        <v>5</v>
      </c>
      <c s="6" t="s">
        <v>878</v>
      </c>
      <c s="36" t="s">
        <v>75</v>
      </c>
      <c s="37">
        <v>252</v>
      </c>
      <c s="36">
        <v>0</v>
      </c>
      <c s="36">
        <f>ROUND(G76*H76,6)</f>
      </c>
      <c r="L76" s="38">
        <v>0</v>
      </c>
      <c s="32">
        <f>ROUND(ROUND(L76,2)*ROUND(G76,3),2)</f>
      </c>
      <c s="36" t="s">
        <v>55</v>
      </c>
      <c>
        <f>(M76*21)/100</f>
      </c>
      <c t="s">
        <v>27</v>
      </c>
    </row>
    <row r="77" spans="1:5" ht="12.75">
      <c r="A77" s="35" t="s">
        <v>56</v>
      </c>
      <c r="E77" s="39" t="s">
        <v>5</v>
      </c>
    </row>
    <row r="78" spans="1:5" ht="12.75">
      <c r="A78" s="35" t="s">
        <v>57</v>
      </c>
      <c r="E78" s="40" t="s">
        <v>866</v>
      </c>
    </row>
    <row r="79" spans="1:5" ht="140.25">
      <c r="A79" t="s">
        <v>59</v>
      </c>
      <c r="E79" s="39" t="s">
        <v>879</v>
      </c>
    </row>
    <row r="80" spans="1:16" ht="25.5">
      <c r="A80" t="s">
        <v>49</v>
      </c>
      <c s="34" t="s">
        <v>131</v>
      </c>
      <c s="34" t="s">
        <v>880</v>
      </c>
      <c s="35" t="s">
        <v>5</v>
      </c>
      <c s="6" t="s">
        <v>881</v>
      </c>
      <c s="36" t="s">
        <v>75</v>
      </c>
      <c s="37">
        <v>32</v>
      </c>
      <c s="36">
        <v>0</v>
      </c>
      <c s="36">
        <f>ROUND(G80*H80,6)</f>
      </c>
      <c r="L80" s="38">
        <v>0</v>
      </c>
      <c s="32">
        <f>ROUND(ROUND(L80,2)*ROUND(G80,3),2)</f>
      </c>
      <c s="36" t="s">
        <v>55</v>
      </c>
      <c>
        <f>(M80*21)/100</f>
      </c>
      <c t="s">
        <v>27</v>
      </c>
    </row>
    <row r="81" spans="1:5" ht="12.75">
      <c r="A81" s="35" t="s">
        <v>56</v>
      </c>
      <c r="E81" s="39" t="s">
        <v>5</v>
      </c>
    </row>
    <row r="82" spans="1:5" ht="12.75">
      <c r="A82" s="35" t="s">
        <v>57</v>
      </c>
      <c r="E82" s="40" t="s">
        <v>882</v>
      </c>
    </row>
    <row r="83" spans="1:5" ht="127.5">
      <c r="A83" t="s">
        <v>59</v>
      </c>
      <c r="E83" s="39" t="s">
        <v>883</v>
      </c>
    </row>
    <row r="84" spans="1:16" ht="25.5">
      <c r="A84" t="s">
        <v>49</v>
      </c>
      <c s="34" t="s">
        <v>135</v>
      </c>
      <c s="34" t="s">
        <v>884</v>
      </c>
      <c s="35" t="s">
        <v>5</v>
      </c>
      <c s="6" t="s">
        <v>885</v>
      </c>
      <c s="36" t="s">
        <v>75</v>
      </c>
      <c s="37">
        <v>32</v>
      </c>
      <c s="36">
        <v>0</v>
      </c>
      <c s="36">
        <f>ROUND(G84*H84,6)</f>
      </c>
      <c r="L84" s="38">
        <v>0</v>
      </c>
      <c s="32">
        <f>ROUND(ROUND(L84,2)*ROUND(G84,3),2)</f>
      </c>
      <c s="36" t="s">
        <v>55</v>
      </c>
      <c>
        <f>(M84*21)/100</f>
      </c>
      <c t="s">
        <v>27</v>
      </c>
    </row>
    <row r="85" spans="1:5" ht="12.75">
      <c r="A85" s="35" t="s">
        <v>56</v>
      </c>
      <c r="E85" s="39" t="s">
        <v>5</v>
      </c>
    </row>
    <row r="86" spans="1:5" ht="12.75">
      <c r="A86" s="35" t="s">
        <v>57</v>
      </c>
      <c r="E86" s="40" t="s">
        <v>882</v>
      </c>
    </row>
    <row r="87" spans="1:5" ht="127.5">
      <c r="A87" t="s">
        <v>59</v>
      </c>
      <c r="E87" s="39" t="s">
        <v>883</v>
      </c>
    </row>
    <row r="88" spans="1:16" ht="12.75">
      <c r="A88" t="s">
        <v>49</v>
      </c>
      <c s="34" t="s">
        <v>139</v>
      </c>
      <c s="34" t="s">
        <v>886</v>
      </c>
      <c s="35" t="s">
        <v>5</v>
      </c>
      <c s="6" t="s">
        <v>887</v>
      </c>
      <c s="36" t="s">
        <v>75</v>
      </c>
      <c s="37">
        <v>10</v>
      </c>
      <c s="36">
        <v>0</v>
      </c>
      <c s="36">
        <f>ROUND(G88*H88,6)</f>
      </c>
      <c r="L88" s="38">
        <v>0</v>
      </c>
      <c s="32">
        <f>ROUND(ROUND(L88,2)*ROUND(G88,3),2)</f>
      </c>
      <c s="36" t="s">
        <v>55</v>
      </c>
      <c>
        <f>(M88*21)/100</f>
      </c>
      <c t="s">
        <v>27</v>
      </c>
    </row>
    <row r="89" spans="1:5" ht="12.75">
      <c r="A89" s="35" t="s">
        <v>56</v>
      </c>
      <c r="E89" s="39" t="s">
        <v>5</v>
      </c>
    </row>
    <row r="90" spans="1:5" ht="12.75">
      <c r="A90" s="35" t="s">
        <v>57</v>
      </c>
      <c r="E90" s="40" t="s">
        <v>862</v>
      </c>
    </row>
    <row r="91" spans="1:5" ht="76.5">
      <c r="A91" t="s">
        <v>59</v>
      </c>
      <c r="E91" s="39" t="s">
        <v>888</v>
      </c>
    </row>
    <row r="92" spans="1:16" ht="12.75">
      <c r="A92" t="s">
        <v>49</v>
      </c>
      <c s="34" t="s">
        <v>143</v>
      </c>
      <c s="34" t="s">
        <v>889</v>
      </c>
      <c s="35" t="s">
        <v>5</v>
      </c>
      <c s="6" t="s">
        <v>890</v>
      </c>
      <c s="36" t="s">
        <v>90</v>
      </c>
      <c s="37">
        <v>54</v>
      </c>
      <c s="36">
        <v>0</v>
      </c>
      <c s="36">
        <f>ROUND(G92*H92,6)</f>
      </c>
      <c r="L92" s="38">
        <v>0</v>
      </c>
      <c s="32">
        <f>ROUND(ROUND(L92,2)*ROUND(G92,3),2)</f>
      </c>
      <c s="36" t="s">
        <v>55</v>
      </c>
      <c>
        <f>(M92*21)/100</f>
      </c>
      <c t="s">
        <v>27</v>
      </c>
    </row>
    <row r="93" spans="1:5" ht="12.75">
      <c r="A93" s="35" t="s">
        <v>56</v>
      </c>
      <c r="E93" s="39" t="s">
        <v>5</v>
      </c>
    </row>
    <row r="94" spans="1:5" ht="12.75">
      <c r="A94" s="35" t="s">
        <v>57</v>
      </c>
      <c r="E94" s="40" t="s">
        <v>856</v>
      </c>
    </row>
    <row r="95" spans="1:5" ht="76.5">
      <c r="A95" t="s">
        <v>59</v>
      </c>
      <c r="E95" s="39" t="s">
        <v>888</v>
      </c>
    </row>
    <row r="96" spans="1:16" ht="12.75">
      <c r="A96" t="s">
        <v>49</v>
      </c>
      <c s="34" t="s">
        <v>147</v>
      </c>
      <c s="34" t="s">
        <v>891</v>
      </c>
      <c s="35" t="s">
        <v>5</v>
      </c>
      <c s="6" t="s">
        <v>892</v>
      </c>
      <c s="36" t="s">
        <v>90</v>
      </c>
      <c s="37">
        <v>20</v>
      </c>
      <c s="36">
        <v>0</v>
      </c>
      <c s="36">
        <f>ROUND(G96*H96,6)</f>
      </c>
      <c r="L96" s="38">
        <v>0</v>
      </c>
      <c s="32">
        <f>ROUND(ROUND(L96,2)*ROUND(G96,3),2)</f>
      </c>
      <c s="36" t="s">
        <v>55</v>
      </c>
      <c>
        <f>(M96*21)/100</f>
      </c>
      <c t="s">
        <v>27</v>
      </c>
    </row>
    <row r="97" spans="1:5" ht="12.75">
      <c r="A97" s="35" t="s">
        <v>56</v>
      </c>
      <c r="E97" s="39" t="s">
        <v>5</v>
      </c>
    </row>
    <row r="98" spans="1:5" ht="12.75">
      <c r="A98" s="35" t="s">
        <v>57</v>
      </c>
      <c r="E98" s="40" t="s">
        <v>893</v>
      </c>
    </row>
    <row r="99" spans="1:5" ht="102">
      <c r="A99" t="s">
        <v>59</v>
      </c>
      <c r="E99" s="39" t="s">
        <v>894</v>
      </c>
    </row>
    <row r="100" spans="1:16" ht="25.5">
      <c r="A100" t="s">
        <v>49</v>
      </c>
      <c s="34" t="s">
        <v>151</v>
      </c>
      <c s="34" t="s">
        <v>144</v>
      </c>
      <c s="35" t="s">
        <v>5</v>
      </c>
      <c s="6" t="s">
        <v>145</v>
      </c>
      <c s="36" t="s">
        <v>90</v>
      </c>
      <c s="37">
        <v>2</v>
      </c>
      <c s="36">
        <v>0</v>
      </c>
      <c s="36">
        <f>ROUND(G100*H100,6)</f>
      </c>
      <c r="L100" s="38">
        <v>0</v>
      </c>
      <c s="32">
        <f>ROUND(ROUND(L100,2)*ROUND(G100,3),2)</f>
      </c>
      <c s="36" t="s">
        <v>55</v>
      </c>
      <c>
        <f>(M100*21)/100</f>
      </c>
      <c t="s">
        <v>27</v>
      </c>
    </row>
    <row r="101" spans="1:5" ht="12.75">
      <c r="A101" s="35" t="s">
        <v>56</v>
      </c>
      <c r="E101" s="39" t="s">
        <v>5</v>
      </c>
    </row>
    <row r="102" spans="1:5" ht="12.75">
      <c r="A102" s="35" t="s">
        <v>57</v>
      </c>
      <c r="E102" s="40" t="s">
        <v>895</v>
      </c>
    </row>
    <row r="103" spans="1:5" ht="38.25">
      <c r="A103" t="s">
        <v>59</v>
      </c>
      <c r="E103" s="39" t="s">
        <v>896</v>
      </c>
    </row>
    <row r="104" spans="1:16" ht="12.75">
      <c r="A104" t="s">
        <v>49</v>
      </c>
      <c s="34" t="s">
        <v>155</v>
      </c>
      <c s="34" t="s">
        <v>897</v>
      </c>
      <c s="35" t="s">
        <v>5</v>
      </c>
      <c s="6" t="s">
        <v>898</v>
      </c>
      <c s="36" t="s">
        <v>90</v>
      </c>
      <c s="37">
        <v>1</v>
      </c>
      <c s="36">
        <v>0</v>
      </c>
      <c s="36">
        <f>ROUND(G104*H104,6)</f>
      </c>
      <c r="L104" s="38">
        <v>0</v>
      </c>
      <c s="32">
        <f>ROUND(ROUND(L104,2)*ROUND(G104,3),2)</f>
      </c>
      <c s="36" t="s">
        <v>55</v>
      </c>
      <c>
        <f>(M104*21)/100</f>
      </c>
      <c t="s">
        <v>27</v>
      </c>
    </row>
    <row r="105" spans="1:5" ht="12.75">
      <c r="A105" s="35" t="s">
        <v>56</v>
      </c>
      <c r="E105" s="39" t="s">
        <v>5</v>
      </c>
    </row>
    <row r="106" spans="1:5" ht="12.75">
      <c r="A106" s="35" t="s">
        <v>57</v>
      </c>
      <c r="E106" s="40" t="s">
        <v>899</v>
      </c>
    </row>
    <row r="107" spans="1:5" ht="38.25">
      <c r="A107" t="s">
        <v>59</v>
      </c>
      <c r="E107" s="39" t="s">
        <v>896</v>
      </c>
    </row>
    <row r="108" spans="1:16" ht="12.75">
      <c r="A108" t="s">
        <v>49</v>
      </c>
      <c s="34" t="s">
        <v>158</v>
      </c>
      <c s="34" t="s">
        <v>900</v>
      </c>
      <c s="35" t="s">
        <v>5</v>
      </c>
      <c s="6" t="s">
        <v>901</v>
      </c>
      <c s="36" t="s">
        <v>75</v>
      </c>
      <c s="37">
        <v>603</v>
      </c>
      <c s="36">
        <v>0</v>
      </c>
      <c s="36">
        <f>ROUND(G108*H108,6)</f>
      </c>
      <c r="L108" s="38">
        <v>0</v>
      </c>
      <c s="32">
        <f>ROUND(ROUND(L108,2)*ROUND(G108,3),2)</f>
      </c>
      <c s="36" t="s">
        <v>55</v>
      </c>
      <c>
        <f>(M108*21)/100</f>
      </c>
      <c t="s">
        <v>27</v>
      </c>
    </row>
    <row r="109" spans="1:5" ht="12.75">
      <c r="A109" s="35" t="s">
        <v>56</v>
      </c>
      <c r="E109" s="39" t="s">
        <v>5</v>
      </c>
    </row>
    <row r="110" spans="1:5" ht="12.75">
      <c r="A110" s="35" t="s">
        <v>57</v>
      </c>
      <c r="E110" s="40" t="s">
        <v>902</v>
      </c>
    </row>
    <row r="111" spans="1:5" ht="127.5">
      <c r="A111" t="s">
        <v>59</v>
      </c>
      <c r="E111" s="39" t="s">
        <v>903</v>
      </c>
    </row>
    <row r="112" spans="1:16" ht="12.75">
      <c r="A112" t="s">
        <v>49</v>
      </c>
      <c s="34" t="s">
        <v>164</v>
      </c>
      <c s="34" t="s">
        <v>904</v>
      </c>
      <c s="35" t="s">
        <v>5</v>
      </c>
      <c s="6" t="s">
        <v>905</v>
      </c>
      <c s="36" t="s">
        <v>75</v>
      </c>
      <c s="37">
        <v>20</v>
      </c>
      <c s="36">
        <v>0</v>
      </c>
      <c s="36">
        <f>ROUND(G112*H112,6)</f>
      </c>
      <c r="L112" s="38">
        <v>0</v>
      </c>
      <c s="32">
        <f>ROUND(ROUND(L112,2)*ROUND(G112,3),2)</f>
      </c>
      <c s="36" t="s">
        <v>55</v>
      </c>
      <c>
        <f>(M112*21)/100</f>
      </c>
      <c t="s">
        <v>27</v>
      </c>
    </row>
    <row r="113" spans="1:5" ht="12.75">
      <c r="A113" s="35" t="s">
        <v>56</v>
      </c>
      <c r="E113" s="39" t="s">
        <v>5</v>
      </c>
    </row>
    <row r="114" spans="1:5" ht="12.75">
      <c r="A114" s="35" t="s">
        <v>57</v>
      </c>
      <c r="E114" s="40" t="s">
        <v>893</v>
      </c>
    </row>
    <row r="115" spans="1:5" ht="127.5">
      <c r="A115" t="s">
        <v>59</v>
      </c>
      <c r="E115" s="39" t="s">
        <v>906</v>
      </c>
    </row>
    <row r="116" spans="1:16" ht="12.75">
      <c r="A116" t="s">
        <v>49</v>
      </c>
      <c s="34" t="s">
        <v>168</v>
      </c>
      <c s="34" t="s">
        <v>907</v>
      </c>
      <c s="35" t="s">
        <v>5</v>
      </c>
      <c s="6" t="s">
        <v>908</v>
      </c>
      <c s="36" t="s">
        <v>90</v>
      </c>
      <c s="37">
        <v>4</v>
      </c>
      <c s="36">
        <v>0</v>
      </c>
      <c s="36">
        <f>ROUND(G116*H116,6)</f>
      </c>
      <c r="L116" s="38">
        <v>0</v>
      </c>
      <c s="32">
        <f>ROUND(ROUND(L116,2)*ROUND(G116,3),2)</f>
      </c>
      <c s="36" t="s">
        <v>55</v>
      </c>
      <c>
        <f>(M116*21)/100</f>
      </c>
      <c t="s">
        <v>27</v>
      </c>
    </row>
    <row r="117" spans="1:5" ht="12.75">
      <c r="A117" s="35" t="s">
        <v>56</v>
      </c>
      <c r="E117" s="39" t="s">
        <v>5</v>
      </c>
    </row>
    <row r="118" spans="1:5" ht="12.75">
      <c r="A118" s="35" t="s">
        <v>57</v>
      </c>
      <c r="E118" s="40" t="s">
        <v>860</v>
      </c>
    </row>
    <row r="119" spans="1:5" ht="102">
      <c r="A119" t="s">
        <v>59</v>
      </c>
      <c r="E119" s="39" t="s">
        <v>909</v>
      </c>
    </row>
    <row r="120" spans="1:16" ht="12.75">
      <c r="A120" t="s">
        <v>49</v>
      </c>
      <c s="34" t="s">
        <v>173</v>
      </c>
      <c s="34" t="s">
        <v>910</v>
      </c>
      <c s="35" t="s">
        <v>5</v>
      </c>
      <c s="6" t="s">
        <v>911</v>
      </c>
      <c s="36" t="s">
        <v>90</v>
      </c>
      <c s="37">
        <v>10</v>
      </c>
      <c s="36">
        <v>0</v>
      </c>
      <c s="36">
        <f>ROUND(G120*H120,6)</f>
      </c>
      <c r="L120" s="38">
        <v>0</v>
      </c>
      <c s="32">
        <f>ROUND(ROUND(L120,2)*ROUND(G120,3),2)</f>
      </c>
      <c s="36" t="s">
        <v>55</v>
      </c>
      <c>
        <f>(M120*21)/100</f>
      </c>
      <c t="s">
        <v>27</v>
      </c>
    </row>
    <row r="121" spans="1:5" ht="12.75">
      <c r="A121" s="35" t="s">
        <v>56</v>
      </c>
      <c r="E121" s="39" t="s">
        <v>5</v>
      </c>
    </row>
    <row r="122" spans="1:5" ht="12.75">
      <c r="A122" s="35" t="s">
        <v>57</v>
      </c>
      <c r="E122" s="40" t="s">
        <v>862</v>
      </c>
    </row>
    <row r="123" spans="1:5" ht="76.5">
      <c r="A123" t="s">
        <v>59</v>
      </c>
      <c r="E123" s="39" t="s">
        <v>861</v>
      </c>
    </row>
    <row r="124" spans="1:16" ht="12.75">
      <c r="A124" t="s">
        <v>49</v>
      </c>
      <c s="34" t="s">
        <v>176</v>
      </c>
      <c s="34" t="s">
        <v>201</v>
      </c>
      <c s="35" t="s">
        <v>5</v>
      </c>
      <c s="6" t="s">
        <v>202</v>
      </c>
      <c s="36" t="s">
        <v>90</v>
      </c>
      <c s="37">
        <v>10</v>
      </c>
      <c s="36">
        <v>0</v>
      </c>
      <c s="36">
        <f>ROUND(G124*H124,6)</f>
      </c>
      <c r="L124" s="38">
        <v>0</v>
      </c>
      <c s="32">
        <f>ROUND(ROUND(L124,2)*ROUND(G124,3),2)</f>
      </c>
      <c s="36" t="s">
        <v>55</v>
      </c>
      <c>
        <f>(M124*21)/100</f>
      </c>
      <c t="s">
        <v>27</v>
      </c>
    </row>
    <row r="125" spans="1:5" ht="12.75">
      <c r="A125" s="35" t="s">
        <v>56</v>
      </c>
      <c r="E125" s="39" t="s">
        <v>5</v>
      </c>
    </row>
    <row r="126" spans="1:5" ht="12.75">
      <c r="A126" s="35" t="s">
        <v>57</v>
      </c>
      <c r="E126" s="40" t="s">
        <v>862</v>
      </c>
    </row>
    <row r="127" spans="1:5" ht="76.5">
      <c r="A127" t="s">
        <v>59</v>
      </c>
      <c r="E127" s="39" t="s">
        <v>912</v>
      </c>
    </row>
    <row r="128" spans="1:16" ht="12.75">
      <c r="A128" t="s">
        <v>49</v>
      </c>
      <c s="34" t="s">
        <v>180</v>
      </c>
      <c s="34" t="s">
        <v>913</v>
      </c>
      <c s="35" t="s">
        <v>5</v>
      </c>
      <c s="6" t="s">
        <v>914</v>
      </c>
      <c s="36" t="s">
        <v>90</v>
      </c>
      <c s="37">
        <v>10</v>
      </c>
      <c s="36">
        <v>0</v>
      </c>
      <c s="36">
        <f>ROUND(G128*H128,6)</f>
      </c>
      <c r="L128" s="38">
        <v>0</v>
      </c>
      <c s="32">
        <f>ROUND(ROUND(L128,2)*ROUND(G128,3),2)</f>
      </c>
      <c s="36" t="s">
        <v>55</v>
      </c>
      <c>
        <f>(M128*21)/100</f>
      </c>
      <c t="s">
        <v>27</v>
      </c>
    </row>
    <row r="129" spans="1:5" ht="12.75">
      <c r="A129" s="35" t="s">
        <v>56</v>
      </c>
      <c r="E129" s="39" t="s">
        <v>5</v>
      </c>
    </row>
    <row r="130" spans="1:5" ht="12.75">
      <c r="A130" s="35" t="s">
        <v>57</v>
      </c>
      <c r="E130" s="40" t="s">
        <v>862</v>
      </c>
    </row>
    <row r="131" spans="1:5" ht="89.25">
      <c r="A131" t="s">
        <v>59</v>
      </c>
      <c r="E131" s="39" t="s">
        <v>915</v>
      </c>
    </row>
    <row r="132" spans="1:16" ht="12.75">
      <c r="A132" t="s">
        <v>49</v>
      </c>
      <c s="34" t="s">
        <v>916</v>
      </c>
      <c s="34" t="s">
        <v>917</v>
      </c>
      <c s="35" t="s">
        <v>5</v>
      </c>
      <c s="6" t="s">
        <v>206</v>
      </c>
      <c s="36" t="s">
        <v>54</v>
      </c>
      <c s="37">
        <v>4</v>
      </c>
      <c s="36">
        <v>0</v>
      </c>
      <c s="36">
        <f>ROUND(G132*H132,6)</f>
      </c>
      <c r="L132" s="38">
        <v>0</v>
      </c>
      <c s="32">
        <f>ROUND(ROUND(L132,2)*ROUND(G132,3),2)</f>
      </c>
      <c s="36" t="s">
        <v>55</v>
      </c>
      <c>
        <f>(M132*21)/100</f>
      </c>
      <c t="s">
        <v>27</v>
      </c>
    </row>
    <row r="133" spans="1:5" ht="12.75">
      <c r="A133" s="35" t="s">
        <v>56</v>
      </c>
      <c r="E133" s="39" t="s">
        <v>5</v>
      </c>
    </row>
    <row r="134" spans="1:5" ht="12.75">
      <c r="A134" s="35" t="s">
        <v>57</v>
      </c>
      <c r="E134" s="40" t="s">
        <v>860</v>
      </c>
    </row>
    <row r="135" spans="1:5" ht="102">
      <c r="A135" t="s">
        <v>59</v>
      </c>
      <c r="E135" s="39" t="s">
        <v>918</v>
      </c>
    </row>
    <row r="136" spans="1:16" ht="12.75">
      <c r="A136" t="s">
        <v>49</v>
      </c>
      <c s="34" t="s">
        <v>919</v>
      </c>
      <c s="34" t="s">
        <v>920</v>
      </c>
      <c s="35" t="s">
        <v>5</v>
      </c>
      <c s="6" t="s">
        <v>921</v>
      </c>
      <c s="36" t="s">
        <v>54</v>
      </c>
      <c s="37">
        <v>4</v>
      </c>
      <c s="36">
        <v>0</v>
      </c>
      <c s="36">
        <f>ROUND(G136*H136,6)</f>
      </c>
      <c r="L136" s="38">
        <v>0</v>
      </c>
      <c s="32">
        <f>ROUND(ROUND(L136,2)*ROUND(G136,3),2)</f>
      </c>
      <c s="36" t="s">
        <v>55</v>
      </c>
      <c>
        <f>(M136*21)/100</f>
      </c>
      <c t="s">
        <v>27</v>
      </c>
    </row>
    <row r="137" spans="1:5" ht="12.75">
      <c r="A137" s="35" t="s">
        <v>56</v>
      </c>
      <c r="E137" s="39" t="s">
        <v>5</v>
      </c>
    </row>
    <row r="138" spans="1:5" ht="12.75">
      <c r="A138" s="35" t="s">
        <v>57</v>
      </c>
      <c r="E138" s="40" t="s">
        <v>860</v>
      </c>
    </row>
    <row r="139" spans="1:5" ht="178.5">
      <c r="A139" t="s">
        <v>59</v>
      </c>
      <c r="E139" s="39" t="s">
        <v>922</v>
      </c>
    </row>
    <row r="140" spans="1:16" ht="12.75">
      <c r="A140" t="s">
        <v>49</v>
      </c>
      <c s="34" t="s">
        <v>183</v>
      </c>
      <c s="34" t="s">
        <v>923</v>
      </c>
      <c s="35" t="s">
        <v>5</v>
      </c>
      <c s="6" t="s">
        <v>924</v>
      </c>
      <c s="36" t="s">
        <v>75</v>
      </c>
      <c s="37">
        <v>415</v>
      </c>
      <c s="36">
        <v>0</v>
      </c>
      <c s="36">
        <f>ROUND(G140*H140,6)</f>
      </c>
      <c r="L140" s="38">
        <v>0</v>
      </c>
      <c s="32">
        <f>ROUND(ROUND(L140,2)*ROUND(G140,3),2)</f>
      </c>
      <c s="36" t="s">
        <v>55</v>
      </c>
      <c>
        <f>(M140*21)/100</f>
      </c>
      <c t="s">
        <v>27</v>
      </c>
    </row>
    <row r="141" spans="1:5" ht="12.75">
      <c r="A141" s="35" t="s">
        <v>56</v>
      </c>
      <c r="E141" s="39" t="s">
        <v>5</v>
      </c>
    </row>
    <row r="142" spans="1:5" ht="12.75">
      <c r="A142" s="35" t="s">
        <v>57</v>
      </c>
      <c r="E142" s="40" t="s">
        <v>925</v>
      </c>
    </row>
    <row r="143" spans="1:5" ht="89.25">
      <c r="A143" t="s">
        <v>59</v>
      </c>
      <c r="E143" s="39" t="s">
        <v>466</v>
      </c>
    </row>
    <row r="144" spans="1:16" ht="12.75">
      <c r="A144" t="s">
        <v>49</v>
      </c>
      <c s="34" t="s">
        <v>187</v>
      </c>
      <c s="34" t="s">
        <v>926</v>
      </c>
      <c s="35" t="s">
        <v>5</v>
      </c>
      <c s="6" t="s">
        <v>927</v>
      </c>
      <c s="36" t="s">
        <v>90</v>
      </c>
      <c s="37">
        <v>2</v>
      </c>
      <c s="36">
        <v>0</v>
      </c>
      <c s="36">
        <f>ROUND(G144*H144,6)</f>
      </c>
      <c r="L144" s="38">
        <v>0</v>
      </c>
      <c s="32">
        <f>ROUND(ROUND(L144,2)*ROUND(G144,3),2)</f>
      </c>
      <c s="36" t="s">
        <v>55</v>
      </c>
      <c>
        <f>(M144*21)/100</f>
      </c>
      <c t="s">
        <v>27</v>
      </c>
    </row>
    <row r="145" spans="1:5" ht="12.75">
      <c r="A145" s="35" t="s">
        <v>56</v>
      </c>
      <c r="E145" s="39" t="s">
        <v>5</v>
      </c>
    </row>
    <row r="146" spans="1:5" ht="12.75">
      <c r="A146" s="35" t="s">
        <v>57</v>
      </c>
      <c r="E146" s="40" t="s">
        <v>895</v>
      </c>
    </row>
    <row r="147" spans="1:5" ht="127.5">
      <c r="A147" t="s">
        <v>59</v>
      </c>
      <c r="E147" s="39" t="s">
        <v>928</v>
      </c>
    </row>
    <row r="148" spans="1:16" ht="12.75">
      <c r="A148" t="s">
        <v>49</v>
      </c>
      <c s="34" t="s">
        <v>191</v>
      </c>
      <c s="34" t="s">
        <v>926</v>
      </c>
      <c s="35" t="s">
        <v>4</v>
      </c>
      <c s="6" t="s">
        <v>927</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27.5">
      <c r="A151" t="s">
        <v>59</v>
      </c>
      <c r="E151" s="39" t="s">
        <v>928</v>
      </c>
    </row>
    <row r="152" spans="1:16" ht="12.75">
      <c r="A152" t="s">
        <v>49</v>
      </c>
      <c s="34" t="s">
        <v>196</v>
      </c>
      <c s="34" t="s">
        <v>929</v>
      </c>
      <c s="35" t="s">
        <v>5</v>
      </c>
      <c s="6" t="s">
        <v>930</v>
      </c>
      <c s="36" t="s">
        <v>90</v>
      </c>
      <c s="37">
        <v>4</v>
      </c>
      <c s="36">
        <v>0</v>
      </c>
      <c s="36">
        <f>ROUND(G152*H152,6)</f>
      </c>
      <c r="L152" s="38">
        <v>0</v>
      </c>
      <c s="32">
        <f>ROUND(ROUND(L152,2)*ROUND(G152,3),2)</f>
      </c>
      <c s="36" t="s">
        <v>55</v>
      </c>
      <c>
        <f>(M152*21)/100</f>
      </c>
      <c t="s">
        <v>27</v>
      </c>
    </row>
    <row r="153" spans="1:5" ht="12.75">
      <c r="A153" s="35" t="s">
        <v>56</v>
      </c>
      <c r="E153" s="39" t="s">
        <v>5</v>
      </c>
    </row>
    <row r="154" spans="1:5" ht="12.75">
      <c r="A154" s="35" t="s">
        <v>57</v>
      </c>
      <c r="E154" s="40" t="s">
        <v>860</v>
      </c>
    </row>
    <row r="155" spans="1:5" ht="102">
      <c r="A155" t="s">
        <v>59</v>
      </c>
      <c r="E155" s="39" t="s">
        <v>931</v>
      </c>
    </row>
    <row r="156" spans="1:16" ht="12.75">
      <c r="A156" t="s">
        <v>49</v>
      </c>
      <c s="34" t="s">
        <v>200</v>
      </c>
      <c s="34" t="s">
        <v>932</v>
      </c>
      <c s="35" t="s">
        <v>5</v>
      </c>
      <c s="6" t="s">
        <v>933</v>
      </c>
      <c s="36" t="s">
        <v>90</v>
      </c>
      <c s="37">
        <v>4</v>
      </c>
      <c s="36">
        <v>0</v>
      </c>
      <c s="36">
        <f>ROUND(G156*H156,6)</f>
      </c>
      <c r="L156" s="38">
        <v>0</v>
      </c>
      <c s="32">
        <f>ROUND(ROUND(L156,2)*ROUND(G156,3),2)</f>
      </c>
      <c s="36" t="s">
        <v>55</v>
      </c>
      <c>
        <f>(M156*21)/100</f>
      </c>
      <c t="s">
        <v>27</v>
      </c>
    </row>
    <row r="157" spans="1:5" ht="12.75">
      <c r="A157" s="35" t="s">
        <v>56</v>
      </c>
      <c r="E157" s="39" t="s">
        <v>5</v>
      </c>
    </row>
    <row r="158" spans="1:5" ht="12.75">
      <c r="A158" s="35" t="s">
        <v>57</v>
      </c>
      <c r="E158" s="40" t="s">
        <v>860</v>
      </c>
    </row>
    <row r="159" spans="1:5" ht="102">
      <c r="A159" t="s">
        <v>59</v>
      </c>
      <c r="E159" s="39" t="s">
        <v>931</v>
      </c>
    </row>
    <row r="160" spans="1:16" ht="12.75">
      <c r="A160" t="s">
        <v>49</v>
      </c>
      <c s="34" t="s">
        <v>204</v>
      </c>
      <c s="34" t="s">
        <v>934</v>
      </c>
      <c s="35" t="s">
        <v>5</v>
      </c>
      <c s="6" t="s">
        <v>935</v>
      </c>
      <c s="36" t="s">
        <v>90</v>
      </c>
      <c s="37">
        <v>4</v>
      </c>
      <c s="36">
        <v>0</v>
      </c>
      <c s="36">
        <f>ROUND(G160*H160,6)</f>
      </c>
      <c r="L160" s="38">
        <v>0</v>
      </c>
      <c s="32">
        <f>ROUND(ROUND(L160,2)*ROUND(G160,3),2)</f>
      </c>
      <c s="36" t="s">
        <v>55</v>
      </c>
      <c>
        <f>(M160*21)/100</f>
      </c>
      <c t="s">
        <v>27</v>
      </c>
    </row>
    <row r="161" spans="1:5" ht="12.75">
      <c r="A161" s="35" t="s">
        <v>56</v>
      </c>
      <c r="E161" s="39" t="s">
        <v>5</v>
      </c>
    </row>
    <row r="162" spans="1:5" ht="12.75">
      <c r="A162" s="35" t="s">
        <v>57</v>
      </c>
      <c r="E162" s="40" t="s">
        <v>860</v>
      </c>
    </row>
    <row r="163" spans="1:5" ht="102">
      <c r="A163" t="s">
        <v>59</v>
      </c>
      <c r="E163" s="39" t="s">
        <v>931</v>
      </c>
    </row>
    <row r="164" spans="1:16" ht="12.75">
      <c r="A164" t="s">
        <v>49</v>
      </c>
      <c s="34" t="s">
        <v>208</v>
      </c>
      <c s="34" t="s">
        <v>936</v>
      </c>
      <c s="35" t="s">
        <v>5</v>
      </c>
      <c s="6" t="s">
        <v>937</v>
      </c>
      <c s="36" t="s">
        <v>938</v>
      </c>
      <c s="37">
        <v>1.9</v>
      </c>
      <c s="36">
        <v>0</v>
      </c>
      <c s="36">
        <f>ROUND(G164*H164,6)</f>
      </c>
      <c r="L164" s="38">
        <v>0</v>
      </c>
      <c s="32">
        <f>ROUND(ROUND(L164,2)*ROUND(G164,3),2)</f>
      </c>
      <c s="36" t="s">
        <v>55</v>
      </c>
      <c>
        <f>(M164*21)/100</f>
      </c>
      <c t="s">
        <v>27</v>
      </c>
    </row>
    <row r="165" spans="1:5" ht="12.75">
      <c r="A165" s="35" t="s">
        <v>56</v>
      </c>
      <c r="E165" s="39" t="s">
        <v>5</v>
      </c>
    </row>
    <row r="166" spans="1:5" ht="12.75">
      <c r="A166" s="35" t="s">
        <v>57</v>
      </c>
      <c r="E166" s="40" t="s">
        <v>939</v>
      </c>
    </row>
    <row r="167" spans="1:5" ht="153">
      <c r="A167" t="s">
        <v>59</v>
      </c>
      <c r="E167" s="39" t="s">
        <v>940</v>
      </c>
    </row>
    <row r="168" spans="1:16" ht="25.5">
      <c r="A168" t="s">
        <v>49</v>
      </c>
      <c s="34" t="s">
        <v>212</v>
      </c>
      <c s="34" t="s">
        <v>941</v>
      </c>
      <c s="35" t="s">
        <v>5</v>
      </c>
      <c s="6" t="s">
        <v>942</v>
      </c>
      <c s="36" t="s">
        <v>75</v>
      </c>
      <c s="37">
        <v>190</v>
      </c>
      <c s="36">
        <v>0</v>
      </c>
      <c s="36">
        <f>ROUND(G168*H168,6)</f>
      </c>
      <c r="L168" s="38">
        <v>0</v>
      </c>
      <c s="32">
        <f>ROUND(ROUND(L168,2)*ROUND(G168,3),2)</f>
      </c>
      <c s="36" t="s">
        <v>55</v>
      </c>
      <c>
        <f>(M168*21)/100</f>
      </c>
      <c t="s">
        <v>27</v>
      </c>
    </row>
    <row r="169" spans="1:5" ht="12.75">
      <c r="A169" s="35" t="s">
        <v>56</v>
      </c>
      <c r="E169" s="39" t="s">
        <v>5</v>
      </c>
    </row>
    <row r="170" spans="1:5" ht="12.75">
      <c r="A170" s="35" t="s">
        <v>57</v>
      </c>
      <c r="E170" s="40" t="s">
        <v>943</v>
      </c>
    </row>
    <row r="171" spans="1:5" ht="114.75">
      <c r="A171" t="s">
        <v>59</v>
      </c>
      <c r="E171" s="39" t="s">
        <v>944</v>
      </c>
    </row>
    <row r="172" spans="1:16" ht="12.75">
      <c r="A172" t="s">
        <v>49</v>
      </c>
      <c s="34" t="s">
        <v>217</v>
      </c>
      <c s="34" t="s">
        <v>945</v>
      </c>
      <c s="35" t="s">
        <v>5</v>
      </c>
      <c s="6" t="s">
        <v>946</v>
      </c>
      <c s="36" t="s">
        <v>947</v>
      </c>
      <c s="37">
        <v>5.23</v>
      </c>
      <c s="36">
        <v>0</v>
      </c>
      <c s="36">
        <f>ROUND(G172*H172,6)</f>
      </c>
      <c r="L172" s="38">
        <v>0</v>
      </c>
      <c s="32">
        <f>ROUND(ROUND(L172,2)*ROUND(G172,3),2)</f>
      </c>
      <c s="36" t="s">
        <v>55</v>
      </c>
      <c>
        <f>(M172*21)/100</f>
      </c>
      <c t="s">
        <v>27</v>
      </c>
    </row>
    <row r="173" spans="1:5" ht="12.75">
      <c r="A173" s="35" t="s">
        <v>56</v>
      </c>
      <c r="E173" s="39" t="s">
        <v>5</v>
      </c>
    </row>
    <row r="174" spans="1:5" ht="12.75">
      <c r="A174" s="35" t="s">
        <v>57</v>
      </c>
      <c r="E174" s="40" t="s">
        <v>948</v>
      </c>
    </row>
    <row r="175" spans="1:5" ht="153">
      <c r="A175" t="s">
        <v>59</v>
      </c>
      <c r="E175" s="39" t="s">
        <v>949</v>
      </c>
    </row>
    <row r="176" spans="1:16" ht="12.75">
      <c r="A176" t="s">
        <v>49</v>
      </c>
      <c s="34" t="s">
        <v>221</v>
      </c>
      <c s="34" t="s">
        <v>950</v>
      </c>
      <c s="35" t="s">
        <v>5</v>
      </c>
      <c s="6" t="s">
        <v>951</v>
      </c>
      <c s="36" t="s">
        <v>75</v>
      </c>
      <c s="37">
        <v>644</v>
      </c>
      <c s="36">
        <v>0</v>
      </c>
      <c s="36">
        <f>ROUND(G176*H176,6)</f>
      </c>
      <c r="L176" s="38">
        <v>0</v>
      </c>
      <c s="32">
        <f>ROUND(ROUND(L176,2)*ROUND(G176,3),2)</f>
      </c>
      <c s="36" t="s">
        <v>55</v>
      </c>
      <c>
        <f>(M176*21)/100</f>
      </c>
      <c t="s">
        <v>27</v>
      </c>
    </row>
    <row r="177" spans="1:5" ht="12.75">
      <c r="A177" s="35" t="s">
        <v>56</v>
      </c>
      <c r="E177" s="39" t="s">
        <v>5</v>
      </c>
    </row>
    <row r="178" spans="1:5" ht="12.75">
      <c r="A178" s="35" t="s">
        <v>57</v>
      </c>
      <c r="E178" s="40" t="s">
        <v>952</v>
      </c>
    </row>
    <row r="179" spans="1:5" ht="114.75">
      <c r="A179" t="s">
        <v>59</v>
      </c>
      <c r="E179" s="39" t="s">
        <v>953</v>
      </c>
    </row>
    <row r="180" spans="1:16" ht="12.75">
      <c r="A180" t="s">
        <v>49</v>
      </c>
      <c s="34" t="s">
        <v>226</v>
      </c>
      <c s="34" t="s">
        <v>954</v>
      </c>
      <c s="35" t="s">
        <v>5</v>
      </c>
      <c s="6" t="s">
        <v>955</v>
      </c>
      <c s="36" t="s">
        <v>90</v>
      </c>
      <c s="37">
        <v>4</v>
      </c>
      <c s="36">
        <v>0</v>
      </c>
      <c s="36">
        <f>ROUND(G180*H180,6)</f>
      </c>
      <c r="L180" s="38">
        <v>0</v>
      </c>
      <c s="32">
        <f>ROUND(ROUND(L180,2)*ROUND(G180,3),2)</f>
      </c>
      <c s="36" t="s">
        <v>55</v>
      </c>
      <c>
        <f>(M180*21)/100</f>
      </c>
      <c t="s">
        <v>27</v>
      </c>
    </row>
    <row r="181" spans="1:5" ht="12.75">
      <c r="A181" s="35" t="s">
        <v>56</v>
      </c>
      <c r="E181" s="39" t="s">
        <v>5</v>
      </c>
    </row>
    <row r="182" spans="1:5" ht="12.75">
      <c r="A182" s="35" t="s">
        <v>57</v>
      </c>
      <c r="E182" s="40" t="s">
        <v>860</v>
      </c>
    </row>
    <row r="183" spans="1:5" ht="178.5">
      <c r="A183" t="s">
        <v>59</v>
      </c>
      <c r="E183" s="39" t="s">
        <v>956</v>
      </c>
    </row>
    <row r="184" spans="1:16" ht="12.75">
      <c r="A184" t="s">
        <v>49</v>
      </c>
      <c s="34" t="s">
        <v>231</v>
      </c>
      <c s="34" t="s">
        <v>957</v>
      </c>
      <c s="35" t="s">
        <v>5</v>
      </c>
      <c s="6" t="s">
        <v>958</v>
      </c>
      <c s="36" t="s">
        <v>90</v>
      </c>
      <c s="37">
        <v>4</v>
      </c>
      <c s="36">
        <v>0</v>
      </c>
      <c s="36">
        <f>ROUND(G184*H184,6)</f>
      </c>
      <c r="L184" s="38">
        <v>0</v>
      </c>
      <c s="32">
        <f>ROUND(ROUND(L184,2)*ROUND(G184,3),2)</f>
      </c>
      <c s="36" t="s">
        <v>55</v>
      </c>
      <c>
        <f>(M184*21)/100</f>
      </c>
      <c t="s">
        <v>27</v>
      </c>
    </row>
    <row r="185" spans="1:5" ht="12.75">
      <c r="A185" s="35" t="s">
        <v>56</v>
      </c>
      <c r="E185" s="39" t="s">
        <v>5</v>
      </c>
    </row>
    <row r="186" spans="1:5" ht="12.75">
      <c r="A186" s="35" t="s">
        <v>57</v>
      </c>
      <c r="E186" s="40" t="s">
        <v>860</v>
      </c>
    </row>
    <row r="187" spans="1:5" ht="127.5">
      <c r="A187" t="s">
        <v>59</v>
      </c>
      <c r="E187" s="39" t="s">
        <v>959</v>
      </c>
    </row>
    <row r="188" spans="1:16" ht="12.75">
      <c r="A188" t="s">
        <v>49</v>
      </c>
      <c s="34" t="s">
        <v>235</v>
      </c>
      <c s="34" t="s">
        <v>960</v>
      </c>
      <c s="35" t="s">
        <v>5</v>
      </c>
      <c s="6" t="s">
        <v>961</v>
      </c>
      <c s="36" t="s">
        <v>75</v>
      </c>
      <c s="37">
        <v>644</v>
      </c>
      <c s="36">
        <v>0</v>
      </c>
      <c s="36">
        <f>ROUND(G188*H188,6)</f>
      </c>
      <c r="L188" s="38">
        <v>0</v>
      </c>
      <c s="32">
        <f>ROUND(ROUND(L188,2)*ROUND(G188,3),2)</f>
      </c>
      <c s="36" t="s">
        <v>55</v>
      </c>
      <c>
        <f>(M188*21)/100</f>
      </c>
      <c t="s">
        <v>27</v>
      </c>
    </row>
    <row r="189" spans="1:5" ht="12.75">
      <c r="A189" s="35" t="s">
        <v>56</v>
      </c>
      <c r="E189" s="39" t="s">
        <v>5</v>
      </c>
    </row>
    <row r="190" spans="1:5" ht="12.75">
      <c r="A190" s="35" t="s">
        <v>57</v>
      </c>
      <c r="E190" s="40" t="s">
        <v>952</v>
      </c>
    </row>
    <row r="191" spans="1:5" ht="153">
      <c r="A191" t="s">
        <v>59</v>
      </c>
      <c r="E191" s="39" t="s">
        <v>962</v>
      </c>
    </row>
    <row r="192" spans="1:16" ht="12.75">
      <c r="A192" t="s">
        <v>49</v>
      </c>
      <c s="34" t="s">
        <v>239</v>
      </c>
      <c s="34" t="s">
        <v>963</v>
      </c>
      <c s="35" t="s">
        <v>5</v>
      </c>
      <c s="6" t="s">
        <v>964</v>
      </c>
      <c s="36" t="s">
        <v>75</v>
      </c>
      <c s="37">
        <v>644</v>
      </c>
      <c s="36">
        <v>0</v>
      </c>
      <c s="36">
        <f>ROUND(G192*H192,6)</f>
      </c>
      <c r="L192" s="38">
        <v>0</v>
      </c>
      <c s="32">
        <f>ROUND(ROUND(L192,2)*ROUND(G192,3),2)</f>
      </c>
      <c s="36" t="s">
        <v>55</v>
      </c>
      <c>
        <f>(M192*21)/100</f>
      </c>
      <c t="s">
        <v>27</v>
      </c>
    </row>
    <row r="193" spans="1:5" ht="12.75">
      <c r="A193" s="35" t="s">
        <v>56</v>
      </c>
      <c r="E193" s="39" t="s">
        <v>5</v>
      </c>
    </row>
    <row r="194" spans="1:5" ht="12.75">
      <c r="A194" s="35" t="s">
        <v>57</v>
      </c>
      <c r="E194" s="40" t="s">
        <v>952</v>
      </c>
    </row>
    <row r="195" spans="1:5" ht="114.75">
      <c r="A195" t="s">
        <v>59</v>
      </c>
      <c r="E195" s="39" t="s">
        <v>944</v>
      </c>
    </row>
    <row r="196" spans="1:16" ht="12.75">
      <c r="A196" t="s">
        <v>49</v>
      </c>
      <c s="34" t="s">
        <v>243</v>
      </c>
      <c s="34" t="s">
        <v>965</v>
      </c>
      <c s="35" t="s">
        <v>5</v>
      </c>
      <c s="6" t="s">
        <v>966</v>
      </c>
      <c s="36" t="s">
        <v>967</v>
      </c>
      <c s="37">
        <v>4</v>
      </c>
      <c s="36">
        <v>0</v>
      </c>
      <c s="36">
        <f>ROUND(G196*H196,6)</f>
      </c>
      <c r="L196" s="38">
        <v>0</v>
      </c>
      <c s="32">
        <f>ROUND(ROUND(L196,2)*ROUND(G196,3),2)</f>
      </c>
      <c s="36" t="s">
        <v>55</v>
      </c>
      <c>
        <f>(M196*21)/100</f>
      </c>
      <c t="s">
        <v>27</v>
      </c>
    </row>
    <row r="197" spans="1:5" ht="12.75">
      <c r="A197" s="35" t="s">
        <v>56</v>
      </c>
      <c r="E197" s="39" t="s">
        <v>5</v>
      </c>
    </row>
    <row r="198" spans="1:5" ht="12.75">
      <c r="A198" s="35" t="s">
        <v>57</v>
      </c>
      <c r="E198" s="40" t="s">
        <v>860</v>
      </c>
    </row>
    <row r="199" spans="1:5" ht="127.5">
      <c r="A199" t="s">
        <v>59</v>
      </c>
      <c r="E199" s="39" t="s">
        <v>968</v>
      </c>
    </row>
    <row r="200" spans="1:16" ht="12.75">
      <c r="A200" t="s">
        <v>49</v>
      </c>
      <c s="34" t="s">
        <v>247</v>
      </c>
      <c s="34" t="s">
        <v>969</v>
      </c>
      <c s="35" t="s">
        <v>5</v>
      </c>
      <c s="6" t="s">
        <v>970</v>
      </c>
      <c s="36" t="s">
        <v>75</v>
      </c>
      <c s="37">
        <v>644</v>
      </c>
      <c s="36">
        <v>0</v>
      </c>
      <c s="36">
        <f>ROUND(G200*H200,6)</f>
      </c>
      <c r="L200" s="38">
        <v>0</v>
      </c>
      <c s="32">
        <f>ROUND(ROUND(L200,2)*ROUND(G200,3),2)</f>
      </c>
      <c s="36" t="s">
        <v>55</v>
      </c>
      <c>
        <f>(M200*21)/100</f>
      </c>
      <c t="s">
        <v>27</v>
      </c>
    </row>
    <row r="201" spans="1:5" ht="12.75">
      <c r="A201" s="35" t="s">
        <v>56</v>
      </c>
      <c r="E201" s="39" t="s">
        <v>5</v>
      </c>
    </row>
    <row r="202" spans="1:5" ht="12.75">
      <c r="A202" s="35" t="s">
        <v>57</v>
      </c>
      <c r="E202" s="40" t="s">
        <v>952</v>
      </c>
    </row>
    <row r="203" spans="1:5" ht="127.5">
      <c r="A203" t="s">
        <v>59</v>
      </c>
      <c r="E203" s="39" t="s">
        <v>971</v>
      </c>
    </row>
    <row r="204" spans="1:16" ht="12.75">
      <c r="A204" t="s">
        <v>49</v>
      </c>
      <c s="34" t="s">
        <v>251</v>
      </c>
      <c s="34" t="s">
        <v>972</v>
      </c>
      <c s="35" t="s">
        <v>5</v>
      </c>
      <c s="6" t="s">
        <v>973</v>
      </c>
      <c s="36" t="s">
        <v>90</v>
      </c>
      <c s="37">
        <v>4</v>
      </c>
      <c s="36">
        <v>0</v>
      </c>
      <c s="36">
        <f>ROUND(G204*H204,6)</f>
      </c>
      <c r="L204" s="38">
        <v>0</v>
      </c>
      <c s="32">
        <f>ROUND(ROUND(L204,2)*ROUND(G204,3),2)</f>
      </c>
      <c s="36" t="s">
        <v>55</v>
      </c>
      <c>
        <f>(M204*21)/100</f>
      </c>
      <c t="s">
        <v>27</v>
      </c>
    </row>
    <row r="205" spans="1:5" ht="12.75">
      <c r="A205" s="35" t="s">
        <v>56</v>
      </c>
      <c r="E205" s="39" t="s">
        <v>5</v>
      </c>
    </row>
    <row r="206" spans="1:5" ht="12.75">
      <c r="A206" s="35" t="s">
        <v>57</v>
      </c>
      <c r="E206" s="40" t="s">
        <v>860</v>
      </c>
    </row>
    <row r="207" spans="1:5" ht="178.5">
      <c r="A207" t="s">
        <v>59</v>
      </c>
      <c r="E207" s="39" t="s">
        <v>956</v>
      </c>
    </row>
    <row r="208" spans="1:16" ht="12.75">
      <c r="A208" t="s">
        <v>49</v>
      </c>
      <c s="34" t="s">
        <v>255</v>
      </c>
      <c s="34" t="s">
        <v>974</v>
      </c>
      <c s="35" t="s">
        <v>5</v>
      </c>
      <c s="6" t="s">
        <v>975</v>
      </c>
      <c s="36" t="s">
        <v>90</v>
      </c>
      <c s="37">
        <v>10</v>
      </c>
      <c s="36">
        <v>0</v>
      </c>
      <c s="36">
        <f>ROUND(G208*H208,6)</f>
      </c>
      <c r="L208" s="38">
        <v>0</v>
      </c>
      <c s="32">
        <f>ROUND(ROUND(L208,2)*ROUND(G208,3),2)</f>
      </c>
      <c s="36" t="s">
        <v>55</v>
      </c>
      <c>
        <f>(M208*21)/100</f>
      </c>
      <c t="s">
        <v>27</v>
      </c>
    </row>
    <row r="209" spans="1:5" ht="12.75">
      <c r="A209" s="35" t="s">
        <v>56</v>
      </c>
      <c r="E209" s="39" t="s">
        <v>5</v>
      </c>
    </row>
    <row r="210" spans="1:5" ht="12.75">
      <c r="A210" s="35" t="s">
        <v>57</v>
      </c>
      <c r="E210" s="40" t="s">
        <v>862</v>
      </c>
    </row>
    <row r="211" spans="1:5" ht="178.5">
      <c r="A211" t="s">
        <v>59</v>
      </c>
      <c r="E211" s="39" t="s">
        <v>956</v>
      </c>
    </row>
    <row r="212" spans="1:16" ht="12.75">
      <c r="A212" t="s">
        <v>49</v>
      </c>
      <c s="34" t="s">
        <v>259</v>
      </c>
      <c s="34" t="s">
        <v>976</v>
      </c>
      <c s="35" t="s">
        <v>5</v>
      </c>
      <c s="6" t="s">
        <v>977</v>
      </c>
      <c s="36" t="s">
        <v>90</v>
      </c>
      <c s="37">
        <v>10</v>
      </c>
      <c s="36">
        <v>0</v>
      </c>
      <c s="36">
        <f>ROUND(G212*H212,6)</f>
      </c>
      <c r="L212" s="38">
        <v>0</v>
      </c>
      <c s="32">
        <f>ROUND(ROUND(L212,2)*ROUND(G212,3),2)</f>
      </c>
      <c s="36" t="s">
        <v>55</v>
      </c>
      <c>
        <f>(M212*21)/100</f>
      </c>
      <c t="s">
        <v>27</v>
      </c>
    </row>
    <row r="213" spans="1:5" ht="12.75">
      <c r="A213" s="35" t="s">
        <v>56</v>
      </c>
      <c r="E213" s="39" t="s">
        <v>5</v>
      </c>
    </row>
    <row r="214" spans="1:5" ht="12.75">
      <c r="A214" s="35" t="s">
        <v>57</v>
      </c>
      <c r="E214" s="40" t="s">
        <v>862</v>
      </c>
    </row>
    <row r="215" spans="1:5" ht="127.5">
      <c r="A215" t="s">
        <v>59</v>
      </c>
      <c r="E215" s="39" t="s">
        <v>959</v>
      </c>
    </row>
    <row r="216" spans="1:16" ht="12.75">
      <c r="A216" t="s">
        <v>49</v>
      </c>
      <c s="34" t="s">
        <v>263</v>
      </c>
      <c s="34" t="s">
        <v>978</v>
      </c>
      <c s="35" t="s">
        <v>5</v>
      </c>
      <c s="6" t="s">
        <v>979</v>
      </c>
      <c s="36" t="s">
        <v>90</v>
      </c>
      <c s="37">
        <v>5</v>
      </c>
      <c s="36">
        <v>0</v>
      </c>
      <c s="36">
        <f>ROUND(G216*H216,6)</f>
      </c>
      <c r="L216" s="38">
        <v>0</v>
      </c>
      <c s="32">
        <f>ROUND(ROUND(L216,2)*ROUND(G216,3),2)</f>
      </c>
      <c s="36" t="s">
        <v>55</v>
      </c>
      <c>
        <f>(M216*21)/100</f>
      </c>
      <c t="s">
        <v>27</v>
      </c>
    </row>
    <row r="217" spans="1:5" ht="12.75">
      <c r="A217" s="35" t="s">
        <v>56</v>
      </c>
      <c r="E217" s="39" t="s">
        <v>5</v>
      </c>
    </row>
    <row r="218" spans="1:5" ht="12.75">
      <c r="A218" s="35" t="s">
        <v>57</v>
      </c>
      <c r="E218" s="40" t="s">
        <v>980</v>
      </c>
    </row>
    <row r="219" spans="1:5" ht="178.5">
      <c r="A219" t="s">
        <v>59</v>
      </c>
      <c r="E219" s="39" t="s">
        <v>956</v>
      </c>
    </row>
    <row r="220" spans="1:16" ht="12.75">
      <c r="A220" t="s">
        <v>49</v>
      </c>
      <c s="34" t="s">
        <v>267</v>
      </c>
      <c s="34" t="s">
        <v>981</v>
      </c>
      <c s="35" t="s">
        <v>5</v>
      </c>
      <c s="6" t="s">
        <v>982</v>
      </c>
      <c s="36" t="s">
        <v>90</v>
      </c>
      <c s="37">
        <v>5</v>
      </c>
      <c s="36">
        <v>0</v>
      </c>
      <c s="36">
        <f>ROUND(G220*H220,6)</f>
      </c>
      <c r="L220" s="38">
        <v>0</v>
      </c>
      <c s="32">
        <f>ROUND(ROUND(L220,2)*ROUND(G220,3),2)</f>
      </c>
      <c s="36" t="s">
        <v>55</v>
      </c>
      <c>
        <f>(M220*21)/100</f>
      </c>
      <c t="s">
        <v>27</v>
      </c>
    </row>
    <row r="221" spans="1:5" ht="12.75">
      <c r="A221" s="35" t="s">
        <v>56</v>
      </c>
      <c r="E221" s="39" t="s">
        <v>5</v>
      </c>
    </row>
    <row r="222" spans="1:5" ht="12.75">
      <c r="A222" s="35" t="s">
        <v>57</v>
      </c>
      <c r="E222" s="40" t="s">
        <v>980</v>
      </c>
    </row>
    <row r="223" spans="1:5" ht="127.5">
      <c r="A223" t="s">
        <v>59</v>
      </c>
      <c r="E223" s="39" t="s">
        <v>959</v>
      </c>
    </row>
    <row r="224" spans="1:16" ht="12.75">
      <c r="A224" t="s">
        <v>49</v>
      </c>
      <c s="34" t="s">
        <v>271</v>
      </c>
      <c s="34" t="s">
        <v>983</v>
      </c>
      <c s="35" t="s">
        <v>5</v>
      </c>
      <c s="6" t="s">
        <v>984</v>
      </c>
      <c s="36" t="s">
        <v>90</v>
      </c>
      <c s="37">
        <v>12</v>
      </c>
      <c s="36">
        <v>0</v>
      </c>
      <c s="36">
        <f>ROUND(G224*H224,6)</f>
      </c>
      <c r="L224" s="38">
        <v>0</v>
      </c>
      <c s="32">
        <f>ROUND(ROUND(L224,2)*ROUND(G224,3),2)</f>
      </c>
      <c s="36" t="s">
        <v>55</v>
      </c>
      <c>
        <f>(M224*21)/100</f>
      </c>
      <c t="s">
        <v>27</v>
      </c>
    </row>
    <row r="225" spans="1:5" ht="12.75">
      <c r="A225" s="35" t="s">
        <v>56</v>
      </c>
      <c r="E225" s="39" t="s">
        <v>5</v>
      </c>
    </row>
    <row r="226" spans="1:5" ht="12.75">
      <c r="A226" s="35" t="s">
        <v>57</v>
      </c>
      <c r="E226" s="40" t="s">
        <v>985</v>
      </c>
    </row>
    <row r="227" spans="1:5" ht="178.5">
      <c r="A227" t="s">
        <v>59</v>
      </c>
      <c r="E227" s="39" t="s">
        <v>956</v>
      </c>
    </row>
    <row r="228" spans="1:16" ht="12.75">
      <c r="A228" t="s">
        <v>49</v>
      </c>
      <c s="34" t="s">
        <v>276</v>
      </c>
      <c s="34" t="s">
        <v>986</v>
      </c>
      <c s="35" t="s">
        <v>5</v>
      </c>
      <c s="6" t="s">
        <v>987</v>
      </c>
      <c s="36" t="s">
        <v>90</v>
      </c>
      <c s="37">
        <v>12</v>
      </c>
      <c s="36">
        <v>0</v>
      </c>
      <c s="36">
        <f>ROUND(G228*H228,6)</f>
      </c>
      <c r="L228" s="38">
        <v>0</v>
      </c>
      <c s="32">
        <f>ROUND(ROUND(L228,2)*ROUND(G228,3),2)</f>
      </c>
      <c s="36" t="s">
        <v>55</v>
      </c>
      <c>
        <f>(M228*21)/100</f>
      </c>
      <c t="s">
        <v>27</v>
      </c>
    </row>
    <row r="229" spans="1:5" ht="12.75">
      <c r="A229" s="35" t="s">
        <v>56</v>
      </c>
      <c r="E229" s="39" t="s">
        <v>5</v>
      </c>
    </row>
    <row r="230" spans="1:5" ht="12.75">
      <c r="A230" s="35" t="s">
        <v>57</v>
      </c>
      <c r="E230" s="40" t="s">
        <v>985</v>
      </c>
    </row>
    <row r="231" spans="1:5" ht="127.5">
      <c r="A231" t="s">
        <v>59</v>
      </c>
      <c r="E231" s="39" t="s">
        <v>959</v>
      </c>
    </row>
    <row r="232" spans="1:16" ht="12.75">
      <c r="A232" t="s">
        <v>49</v>
      </c>
      <c s="34" t="s">
        <v>280</v>
      </c>
      <c s="34" t="s">
        <v>988</v>
      </c>
      <c s="35" t="s">
        <v>5</v>
      </c>
      <c s="6" t="s">
        <v>989</v>
      </c>
      <c s="36" t="s">
        <v>90</v>
      </c>
      <c s="37">
        <v>2</v>
      </c>
      <c s="36">
        <v>0</v>
      </c>
      <c s="36">
        <f>ROUND(G232*H232,6)</f>
      </c>
      <c r="L232" s="38">
        <v>0</v>
      </c>
      <c s="32">
        <f>ROUND(ROUND(L232,2)*ROUND(G232,3),2)</f>
      </c>
      <c s="36" t="s">
        <v>55</v>
      </c>
      <c>
        <f>(M232*21)/100</f>
      </c>
      <c t="s">
        <v>27</v>
      </c>
    </row>
    <row r="233" spans="1:5" ht="12.75">
      <c r="A233" s="35" t="s">
        <v>56</v>
      </c>
      <c r="E233" s="39" t="s">
        <v>5</v>
      </c>
    </row>
    <row r="234" spans="1:5" ht="12.75">
      <c r="A234" s="35" t="s">
        <v>57</v>
      </c>
      <c r="E234" s="40" t="s">
        <v>895</v>
      </c>
    </row>
    <row r="235" spans="1:5" ht="178.5">
      <c r="A235" t="s">
        <v>59</v>
      </c>
      <c r="E235" s="39" t="s">
        <v>956</v>
      </c>
    </row>
    <row r="236" spans="1:16" ht="12.75">
      <c r="A236" t="s">
        <v>49</v>
      </c>
      <c s="34" t="s">
        <v>284</v>
      </c>
      <c s="34" t="s">
        <v>990</v>
      </c>
      <c s="35" t="s">
        <v>5</v>
      </c>
      <c s="6" t="s">
        <v>991</v>
      </c>
      <c s="36" t="s">
        <v>90</v>
      </c>
      <c s="37">
        <v>2</v>
      </c>
      <c s="36">
        <v>0</v>
      </c>
      <c s="36">
        <f>ROUND(G236*H236,6)</f>
      </c>
      <c r="L236" s="38">
        <v>0</v>
      </c>
      <c s="32">
        <f>ROUND(ROUND(L236,2)*ROUND(G236,3),2)</f>
      </c>
      <c s="36" t="s">
        <v>55</v>
      </c>
      <c>
        <f>(M236*21)/100</f>
      </c>
      <c t="s">
        <v>27</v>
      </c>
    </row>
    <row r="237" spans="1:5" ht="12.75">
      <c r="A237" s="35" t="s">
        <v>56</v>
      </c>
      <c r="E237" s="39" t="s">
        <v>5</v>
      </c>
    </row>
    <row r="238" spans="1:5" ht="12.75">
      <c r="A238" s="35" t="s">
        <v>57</v>
      </c>
      <c r="E238" s="40" t="s">
        <v>895</v>
      </c>
    </row>
    <row r="239" spans="1:5" ht="127.5">
      <c r="A239" t="s">
        <v>59</v>
      </c>
      <c r="E239" s="39" t="s">
        <v>959</v>
      </c>
    </row>
    <row r="240" spans="1:16" ht="12.75">
      <c r="A240" t="s">
        <v>49</v>
      </c>
      <c s="34" t="s">
        <v>288</v>
      </c>
      <c s="34" t="s">
        <v>992</v>
      </c>
      <c s="35" t="s">
        <v>5</v>
      </c>
      <c s="6" t="s">
        <v>993</v>
      </c>
      <c s="36" t="s">
        <v>90</v>
      </c>
      <c s="37">
        <v>4</v>
      </c>
      <c s="36">
        <v>0</v>
      </c>
      <c s="36">
        <f>ROUND(G240*H240,6)</f>
      </c>
      <c r="L240" s="38">
        <v>0</v>
      </c>
      <c s="32">
        <f>ROUND(ROUND(L240,2)*ROUND(G240,3),2)</f>
      </c>
      <c s="36" t="s">
        <v>55</v>
      </c>
      <c>
        <f>(M240*21)/100</f>
      </c>
      <c t="s">
        <v>27</v>
      </c>
    </row>
    <row r="241" spans="1:5" ht="12.75">
      <c r="A241" s="35" t="s">
        <v>56</v>
      </c>
      <c r="E241" s="39" t="s">
        <v>5</v>
      </c>
    </row>
    <row r="242" spans="1:5" ht="12.75">
      <c r="A242" s="35" t="s">
        <v>57</v>
      </c>
      <c r="E242" s="40" t="s">
        <v>860</v>
      </c>
    </row>
    <row r="243" spans="1:5" ht="178.5">
      <c r="A243" t="s">
        <v>59</v>
      </c>
      <c r="E243" s="39" t="s">
        <v>956</v>
      </c>
    </row>
    <row r="244" spans="1:16" ht="25.5">
      <c r="A244" t="s">
        <v>49</v>
      </c>
      <c s="34" t="s">
        <v>292</v>
      </c>
      <c s="34" t="s">
        <v>994</v>
      </c>
      <c s="35" t="s">
        <v>5</v>
      </c>
      <c s="6" t="s">
        <v>995</v>
      </c>
      <c s="36" t="s">
        <v>90</v>
      </c>
      <c s="37">
        <v>4</v>
      </c>
      <c s="36">
        <v>0</v>
      </c>
      <c s="36">
        <f>ROUND(G244*H244,6)</f>
      </c>
      <c r="L244" s="38">
        <v>0</v>
      </c>
      <c s="32">
        <f>ROUND(ROUND(L244,2)*ROUND(G244,3),2)</f>
      </c>
      <c s="36" t="s">
        <v>55</v>
      </c>
      <c>
        <f>(M244*21)/100</f>
      </c>
      <c t="s">
        <v>27</v>
      </c>
    </row>
    <row r="245" spans="1:5" ht="12.75">
      <c r="A245" s="35" t="s">
        <v>56</v>
      </c>
      <c r="E245" s="39" t="s">
        <v>5</v>
      </c>
    </row>
    <row r="246" spans="1:5" ht="12.75">
      <c r="A246" s="35" t="s">
        <v>57</v>
      </c>
      <c r="E246" s="40" t="s">
        <v>860</v>
      </c>
    </row>
    <row r="247" spans="1:5" ht="127.5">
      <c r="A247" t="s">
        <v>59</v>
      </c>
      <c r="E247" s="39" t="s">
        <v>959</v>
      </c>
    </row>
    <row r="248" spans="1:16" ht="12.75">
      <c r="A248" t="s">
        <v>49</v>
      </c>
      <c s="34" t="s">
        <v>296</v>
      </c>
      <c s="34" t="s">
        <v>996</v>
      </c>
      <c s="35" t="s">
        <v>5</v>
      </c>
      <c s="6" t="s">
        <v>997</v>
      </c>
      <c s="36" t="s">
        <v>90</v>
      </c>
      <c s="37">
        <v>2</v>
      </c>
      <c s="36">
        <v>0</v>
      </c>
      <c s="36">
        <f>ROUND(G248*H248,6)</f>
      </c>
      <c r="L248" s="38">
        <v>0</v>
      </c>
      <c s="32">
        <f>ROUND(ROUND(L248,2)*ROUND(G248,3),2)</f>
      </c>
      <c s="36" t="s">
        <v>55</v>
      </c>
      <c>
        <f>(M248*21)/100</f>
      </c>
      <c t="s">
        <v>27</v>
      </c>
    </row>
    <row r="249" spans="1:5" ht="12.75">
      <c r="A249" s="35" t="s">
        <v>56</v>
      </c>
      <c r="E249" s="39" t="s">
        <v>5</v>
      </c>
    </row>
    <row r="250" spans="1:5" ht="12.75">
      <c r="A250" s="35" t="s">
        <v>57</v>
      </c>
      <c r="E250" s="40" t="s">
        <v>895</v>
      </c>
    </row>
    <row r="251" spans="1:5" ht="178.5">
      <c r="A251" t="s">
        <v>59</v>
      </c>
      <c r="E251" s="39" t="s">
        <v>956</v>
      </c>
    </row>
    <row r="252" spans="1:16" ht="12.75">
      <c r="A252" t="s">
        <v>49</v>
      </c>
      <c s="34" t="s">
        <v>300</v>
      </c>
      <c s="34" t="s">
        <v>998</v>
      </c>
      <c s="35" t="s">
        <v>5</v>
      </c>
      <c s="6" t="s">
        <v>999</v>
      </c>
      <c s="36" t="s">
        <v>90</v>
      </c>
      <c s="37">
        <v>2</v>
      </c>
      <c s="36">
        <v>0</v>
      </c>
      <c s="36">
        <f>ROUND(G252*H252,6)</f>
      </c>
      <c r="L252" s="38">
        <v>0</v>
      </c>
      <c s="32">
        <f>ROUND(ROUND(L252,2)*ROUND(G252,3),2)</f>
      </c>
      <c s="36" t="s">
        <v>55</v>
      </c>
      <c>
        <f>(M252*21)/100</f>
      </c>
      <c t="s">
        <v>27</v>
      </c>
    </row>
    <row r="253" spans="1:5" ht="12.75">
      <c r="A253" s="35" t="s">
        <v>56</v>
      </c>
      <c r="E253" s="39" t="s">
        <v>5</v>
      </c>
    </row>
    <row r="254" spans="1:5" ht="12.75">
      <c r="A254" s="35" t="s">
        <v>57</v>
      </c>
      <c r="E254" s="40" t="s">
        <v>895</v>
      </c>
    </row>
    <row r="255" spans="1:5" ht="127.5">
      <c r="A255" t="s">
        <v>59</v>
      </c>
      <c r="E255" s="39" t="s">
        <v>959</v>
      </c>
    </row>
    <row r="256" spans="1:16" ht="12.75">
      <c r="A256" t="s">
        <v>49</v>
      </c>
      <c s="34" t="s">
        <v>304</v>
      </c>
      <c s="34" t="s">
        <v>1000</v>
      </c>
      <c s="35" t="s">
        <v>5</v>
      </c>
      <c s="6" t="s">
        <v>1001</v>
      </c>
      <c s="36" t="s">
        <v>90</v>
      </c>
      <c s="37">
        <v>5</v>
      </c>
      <c s="36">
        <v>0</v>
      </c>
      <c s="36">
        <f>ROUND(G256*H256,6)</f>
      </c>
      <c r="L256" s="38">
        <v>0</v>
      </c>
      <c s="32">
        <f>ROUND(ROUND(L256,2)*ROUND(G256,3),2)</f>
      </c>
      <c s="36" t="s">
        <v>55</v>
      </c>
      <c>
        <f>(M256*21)/100</f>
      </c>
      <c t="s">
        <v>27</v>
      </c>
    </row>
    <row r="257" spans="1:5" ht="12.75">
      <c r="A257" s="35" t="s">
        <v>56</v>
      </c>
      <c r="E257" s="39" t="s">
        <v>5</v>
      </c>
    </row>
    <row r="258" spans="1:5" ht="12.75">
      <c r="A258" s="35" t="s">
        <v>57</v>
      </c>
      <c r="E258" s="40" t="s">
        <v>980</v>
      </c>
    </row>
    <row r="259" spans="1:5" ht="114.75">
      <c r="A259" t="s">
        <v>59</v>
      </c>
      <c r="E259" s="39" t="s">
        <v>852</v>
      </c>
    </row>
    <row r="260" spans="1:16" ht="12.75">
      <c r="A260" t="s">
        <v>49</v>
      </c>
      <c s="34" t="s">
        <v>308</v>
      </c>
      <c s="34" t="s">
        <v>1002</v>
      </c>
      <c s="35" t="s">
        <v>5</v>
      </c>
      <c s="6" t="s">
        <v>1003</v>
      </c>
      <c s="36" t="s">
        <v>90</v>
      </c>
      <c s="37">
        <v>1</v>
      </c>
      <c s="36">
        <v>0</v>
      </c>
      <c s="36">
        <f>ROUND(G260*H260,6)</f>
      </c>
      <c r="L260" s="38">
        <v>0</v>
      </c>
      <c s="32">
        <f>ROUND(ROUND(L260,2)*ROUND(G260,3),2)</f>
      </c>
      <c s="36" t="s">
        <v>55</v>
      </c>
      <c>
        <f>(M260*21)/100</f>
      </c>
      <c t="s">
        <v>27</v>
      </c>
    </row>
    <row r="261" spans="1:5" ht="12.75">
      <c r="A261" s="35" t="s">
        <v>56</v>
      </c>
      <c r="E261" s="39" t="s">
        <v>5</v>
      </c>
    </row>
    <row r="262" spans="1:5" ht="12.75">
      <c r="A262" s="35" t="s">
        <v>57</v>
      </c>
      <c r="E262" s="40" t="s">
        <v>899</v>
      </c>
    </row>
    <row r="263" spans="1:5" ht="114.75">
      <c r="A263" t="s">
        <v>59</v>
      </c>
      <c r="E263" s="39" t="s">
        <v>852</v>
      </c>
    </row>
    <row r="264" spans="1:16" ht="12.75">
      <c r="A264" t="s">
        <v>49</v>
      </c>
      <c s="34" t="s">
        <v>312</v>
      </c>
      <c s="34" t="s">
        <v>1004</v>
      </c>
      <c s="35" t="s">
        <v>5</v>
      </c>
      <c s="6" t="s">
        <v>1005</v>
      </c>
      <c s="36" t="s">
        <v>90</v>
      </c>
      <c s="37">
        <v>6</v>
      </c>
      <c s="36">
        <v>0</v>
      </c>
      <c s="36">
        <f>ROUND(G264*H264,6)</f>
      </c>
      <c r="L264" s="38">
        <v>0</v>
      </c>
      <c s="32">
        <f>ROUND(ROUND(L264,2)*ROUND(G264,3),2)</f>
      </c>
      <c s="36" t="s">
        <v>55</v>
      </c>
      <c>
        <f>(M264*21)/100</f>
      </c>
      <c t="s">
        <v>27</v>
      </c>
    </row>
    <row r="265" spans="1:5" ht="12.75">
      <c r="A265" s="35" t="s">
        <v>56</v>
      </c>
      <c r="E265" s="39" t="s">
        <v>5</v>
      </c>
    </row>
    <row r="266" spans="1:5" ht="12.75">
      <c r="A266" s="35" t="s">
        <v>57</v>
      </c>
      <c r="E266" s="40" t="s">
        <v>1006</v>
      </c>
    </row>
    <row r="267" spans="1:5" ht="127.5">
      <c r="A267" t="s">
        <v>59</v>
      </c>
      <c r="E267" s="39" t="s">
        <v>959</v>
      </c>
    </row>
    <row r="268" spans="1:16" ht="12.75">
      <c r="A268" t="s">
        <v>49</v>
      </c>
      <c s="34" t="s">
        <v>316</v>
      </c>
      <c s="34" t="s">
        <v>1007</v>
      </c>
      <c s="35" t="s">
        <v>5</v>
      </c>
      <c s="6" t="s">
        <v>1008</v>
      </c>
      <c s="36" t="s">
        <v>90</v>
      </c>
      <c s="37">
        <v>5</v>
      </c>
      <c s="36">
        <v>0</v>
      </c>
      <c s="36">
        <f>ROUND(G268*H268,6)</f>
      </c>
      <c r="L268" s="38">
        <v>0</v>
      </c>
      <c s="32">
        <f>ROUND(ROUND(L268,2)*ROUND(G268,3),2)</f>
      </c>
      <c s="36" t="s">
        <v>55</v>
      </c>
      <c>
        <f>(M268*21)/100</f>
      </c>
      <c t="s">
        <v>27</v>
      </c>
    </row>
    <row r="269" spans="1:5" ht="12.75">
      <c r="A269" s="35" t="s">
        <v>56</v>
      </c>
      <c r="E269" s="39" t="s">
        <v>5</v>
      </c>
    </row>
    <row r="270" spans="1:5" ht="12.75">
      <c r="A270" s="35" t="s">
        <v>57</v>
      </c>
      <c r="E270" s="40" t="s">
        <v>980</v>
      </c>
    </row>
    <row r="271" spans="1:5" ht="114.75">
      <c r="A271" t="s">
        <v>59</v>
      </c>
      <c r="E271" s="39" t="s">
        <v>852</v>
      </c>
    </row>
    <row r="272" spans="1:16" ht="12.75">
      <c r="A272" t="s">
        <v>49</v>
      </c>
      <c s="34" t="s">
        <v>320</v>
      </c>
      <c s="34" t="s">
        <v>1009</v>
      </c>
      <c s="35" t="s">
        <v>5</v>
      </c>
      <c s="6" t="s">
        <v>1010</v>
      </c>
      <c s="36" t="s">
        <v>90</v>
      </c>
      <c s="37">
        <v>5</v>
      </c>
      <c s="36">
        <v>0</v>
      </c>
      <c s="36">
        <f>ROUND(G272*H272,6)</f>
      </c>
      <c r="L272" s="38">
        <v>0</v>
      </c>
      <c s="32">
        <f>ROUND(ROUND(L272,2)*ROUND(G272,3),2)</f>
      </c>
      <c s="36" t="s">
        <v>55</v>
      </c>
      <c>
        <f>(M272*21)/100</f>
      </c>
      <c t="s">
        <v>27</v>
      </c>
    </row>
    <row r="273" spans="1:5" ht="12.75">
      <c r="A273" s="35" t="s">
        <v>56</v>
      </c>
      <c r="E273" s="39" t="s">
        <v>5</v>
      </c>
    </row>
    <row r="274" spans="1:5" ht="12.75">
      <c r="A274" s="35" t="s">
        <v>57</v>
      </c>
      <c r="E274" s="40" t="s">
        <v>980</v>
      </c>
    </row>
    <row r="275" spans="1:5" ht="127.5">
      <c r="A275" t="s">
        <v>59</v>
      </c>
      <c r="E275" s="39" t="s">
        <v>959</v>
      </c>
    </row>
    <row r="276" spans="1:16" ht="12.75">
      <c r="A276" t="s">
        <v>49</v>
      </c>
      <c s="34" t="s">
        <v>325</v>
      </c>
      <c s="34" t="s">
        <v>1011</v>
      </c>
      <c s="35" t="s">
        <v>5</v>
      </c>
      <c s="6" t="s">
        <v>1012</v>
      </c>
      <c s="36" t="s">
        <v>90</v>
      </c>
      <c s="37">
        <v>5</v>
      </c>
      <c s="36">
        <v>0</v>
      </c>
      <c s="36">
        <f>ROUND(G276*H276,6)</f>
      </c>
      <c r="L276" s="38">
        <v>0</v>
      </c>
      <c s="32">
        <f>ROUND(ROUND(L276,2)*ROUND(G276,3),2)</f>
      </c>
      <c s="36" t="s">
        <v>55</v>
      </c>
      <c>
        <f>(M276*21)/100</f>
      </c>
      <c t="s">
        <v>27</v>
      </c>
    </row>
    <row r="277" spans="1:5" ht="12.75">
      <c r="A277" s="35" t="s">
        <v>56</v>
      </c>
      <c r="E277" s="39" t="s">
        <v>5</v>
      </c>
    </row>
    <row r="278" spans="1:5" ht="12.75">
      <c r="A278" s="35" t="s">
        <v>57</v>
      </c>
      <c r="E278" s="40" t="s">
        <v>980</v>
      </c>
    </row>
    <row r="279" spans="1:5" ht="114.75">
      <c r="A279" t="s">
        <v>59</v>
      </c>
      <c r="E279" s="39" t="s">
        <v>852</v>
      </c>
    </row>
    <row r="280" spans="1:16" ht="12.75">
      <c r="A280" t="s">
        <v>49</v>
      </c>
      <c s="34" t="s">
        <v>329</v>
      </c>
      <c s="34" t="s">
        <v>1013</v>
      </c>
      <c s="35" t="s">
        <v>5</v>
      </c>
      <c s="6" t="s">
        <v>1014</v>
      </c>
      <c s="36" t="s">
        <v>90</v>
      </c>
      <c s="37">
        <v>5</v>
      </c>
      <c s="36">
        <v>0</v>
      </c>
      <c s="36">
        <f>ROUND(G280*H280,6)</f>
      </c>
      <c r="L280" s="38">
        <v>0</v>
      </c>
      <c s="32">
        <f>ROUND(ROUND(L280,2)*ROUND(G280,3),2)</f>
      </c>
      <c s="36" t="s">
        <v>55</v>
      </c>
      <c>
        <f>(M280*21)/100</f>
      </c>
      <c t="s">
        <v>27</v>
      </c>
    </row>
    <row r="281" spans="1:5" ht="12.75">
      <c r="A281" s="35" t="s">
        <v>56</v>
      </c>
      <c r="E281" s="39" t="s">
        <v>5</v>
      </c>
    </row>
    <row r="282" spans="1:5" ht="12.75">
      <c r="A282" s="35" t="s">
        <v>57</v>
      </c>
      <c r="E282" s="40" t="s">
        <v>980</v>
      </c>
    </row>
    <row r="283" spans="1:5" ht="127.5">
      <c r="A283" t="s">
        <v>59</v>
      </c>
      <c r="E283" s="39" t="s">
        <v>959</v>
      </c>
    </row>
    <row r="284" spans="1:16" ht="12.75">
      <c r="A284" t="s">
        <v>49</v>
      </c>
      <c s="34" t="s">
        <v>333</v>
      </c>
      <c s="34" t="s">
        <v>1015</v>
      </c>
      <c s="35" t="s">
        <v>5</v>
      </c>
      <c s="6" t="s">
        <v>1016</v>
      </c>
      <c s="36" t="s">
        <v>90</v>
      </c>
      <c s="37">
        <v>7</v>
      </c>
      <c s="36">
        <v>0</v>
      </c>
      <c s="36">
        <f>ROUND(G284*H284,6)</f>
      </c>
      <c r="L284" s="38">
        <v>0</v>
      </c>
      <c s="32">
        <f>ROUND(ROUND(L284,2)*ROUND(G284,3),2)</f>
      </c>
      <c s="36" t="s">
        <v>55</v>
      </c>
      <c>
        <f>(M284*21)/100</f>
      </c>
      <c t="s">
        <v>27</v>
      </c>
    </row>
    <row r="285" spans="1:5" ht="12.75">
      <c r="A285" s="35" t="s">
        <v>56</v>
      </c>
      <c r="E285" s="39" t="s">
        <v>5</v>
      </c>
    </row>
    <row r="286" spans="1:5" ht="12.75">
      <c r="A286" s="35" t="s">
        <v>57</v>
      </c>
      <c r="E286" s="40" t="s">
        <v>1017</v>
      </c>
    </row>
    <row r="287" spans="1:5" ht="114.75">
      <c r="A287" t="s">
        <v>59</v>
      </c>
      <c r="E287" s="39" t="s">
        <v>852</v>
      </c>
    </row>
    <row r="288" spans="1:16" ht="12.75">
      <c r="A288" t="s">
        <v>49</v>
      </c>
      <c s="34" t="s">
        <v>337</v>
      </c>
      <c s="34" t="s">
        <v>1018</v>
      </c>
      <c s="35" t="s">
        <v>5</v>
      </c>
      <c s="6" t="s">
        <v>1019</v>
      </c>
      <c s="36" t="s">
        <v>90</v>
      </c>
      <c s="37">
        <v>7</v>
      </c>
      <c s="36">
        <v>0</v>
      </c>
      <c s="36">
        <f>ROUND(G288*H288,6)</f>
      </c>
      <c r="L288" s="38">
        <v>0</v>
      </c>
      <c s="32">
        <f>ROUND(ROUND(L288,2)*ROUND(G288,3),2)</f>
      </c>
      <c s="36" t="s">
        <v>55</v>
      </c>
      <c>
        <f>(M288*21)/100</f>
      </c>
      <c t="s">
        <v>27</v>
      </c>
    </row>
    <row r="289" spans="1:5" ht="12.75">
      <c r="A289" s="35" t="s">
        <v>56</v>
      </c>
      <c r="E289" s="39" t="s">
        <v>5</v>
      </c>
    </row>
    <row r="290" spans="1:5" ht="12.75">
      <c r="A290" s="35" t="s">
        <v>57</v>
      </c>
      <c r="E290" s="40" t="s">
        <v>1017</v>
      </c>
    </row>
    <row r="291" spans="1:5" ht="127.5">
      <c r="A291" t="s">
        <v>59</v>
      </c>
      <c r="E291" s="39" t="s">
        <v>959</v>
      </c>
    </row>
    <row r="292" spans="1:16" ht="12.75">
      <c r="A292" t="s">
        <v>49</v>
      </c>
      <c s="34" t="s">
        <v>341</v>
      </c>
      <c s="34" t="s">
        <v>1020</v>
      </c>
      <c s="35" t="s">
        <v>5</v>
      </c>
      <c s="6" t="s">
        <v>1021</v>
      </c>
      <c s="36" t="s">
        <v>90</v>
      </c>
      <c s="37">
        <v>8</v>
      </c>
      <c s="36">
        <v>0</v>
      </c>
      <c s="36">
        <f>ROUND(G292*H292,6)</f>
      </c>
      <c r="L292" s="38">
        <v>0</v>
      </c>
      <c s="32">
        <f>ROUND(ROUND(L292,2)*ROUND(G292,3),2)</f>
      </c>
      <c s="36" t="s">
        <v>55</v>
      </c>
      <c>
        <f>(M292*21)/100</f>
      </c>
      <c t="s">
        <v>27</v>
      </c>
    </row>
    <row r="293" spans="1:5" ht="12.75">
      <c r="A293" s="35" t="s">
        <v>56</v>
      </c>
      <c r="E293" s="39" t="s">
        <v>5</v>
      </c>
    </row>
    <row r="294" spans="1:5" ht="12.75">
      <c r="A294" s="35" t="s">
        <v>57</v>
      </c>
      <c r="E294" s="40" t="s">
        <v>851</v>
      </c>
    </row>
    <row r="295" spans="1:5" ht="178.5">
      <c r="A295" t="s">
        <v>59</v>
      </c>
      <c r="E295" s="39" t="s">
        <v>956</v>
      </c>
    </row>
    <row r="296" spans="1:16" ht="12.75">
      <c r="A296" t="s">
        <v>49</v>
      </c>
      <c s="34" t="s">
        <v>345</v>
      </c>
      <c s="34" t="s">
        <v>1022</v>
      </c>
      <c s="35" t="s">
        <v>5</v>
      </c>
      <c s="6" t="s">
        <v>1023</v>
      </c>
      <c s="36" t="s">
        <v>90</v>
      </c>
      <c s="37">
        <v>8</v>
      </c>
      <c s="36">
        <v>0</v>
      </c>
      <c s="36">
        <f>ROUND(G296*H296,6)</f>
      </c>
      <c r="L296" s="38">
        <v>0</v>
      </c>
      <c s="32">
        <f>ROUND(ROUND(L296,2)*ROUND(G296,3),2)</f>
      </c>
      <c s="36" t="s">
        <v>55</v>
      </c>
      <c>
        <f>(M296*21)/100</f>
      </c>
      <c t="s">
        <v>27</v>
      </c>
    </row>
    <row r="297" spans="1:5" ht="12.75">
      <c r="A297" s="35" t="s">
        <v>56</v>
      </c>
      <c r="E297" s="39" t="s">
        <v>5</v>
      </c>
    </row>
    <row r="298" spans="1:5" ht="12.75">
      <c r="A298" s="35" t="s">
        <v>57</v>
      </c>
      <c r="E298" s="40" t="s">
        <v>851</v>
      </c>
    </row>
    <row r="299" spans="1:5" ht="127.5">
      <c r="A299" t="s">
        <v>59</v>
      </c>
      <c r="E299" s="39" t="s">
        <v>959</v>
      </c>
    </row>
    <row r="300" spans="1:16" ht="12.75">
      <c r="A300" t="s">
        <v>49</v>
      </c>
      <c s="34" t="s">
        <v>349</v>
      </c>
      <c s="34" t="s">
        <v>1024</v>
      </c>
      <c s="35" t="s">
        <v>5</v>
      </c>
      <c s="6" t="s">
        <v>1025</v>
      </c>
      <c s="36" t="s">
        <v>90</v>
      </c>
      <c s="37">
        <v>10</v>
      </c>
      <c s="36">
        <v>0</v>
      </c>
      <c s="36">
        <f>ROUND(G300*H300,6)</f>
      </c>
      <c r="L300" s="38">
        <v>0</v>
      </c>
      <c s="32">
        <f>ROUND(ROUND(L300,2)*ROUND(G300,3),2)</f>
      </c>
      <c s="36" t="s">
        <v>55</v>
      </c>
      <c>
        <f>(M300*21)/100</f>
      </c>
      <c t="s">
        <v>27</v>
      </c>
    </row>
    <row r="301" spans="1:5" ht="12.75">
      <c r="A301" s="35" t="s">
        <v>56</v>
      </c>
      <c r="E301" s="39" t="s">
        <v>5</v>
      </c>
    </row>
    <row r="302" spans="1:5" ht="12.75">
      <c r="A302" s="35" t="s">
        <v>57</v>
      </c>
      <c r="E302" s="40" t="s">
        <v>862</v>
      </c>
    </row>
    <row r="303" spans="1:5" ht="178.5">
      <c r="A303" t="s">
        <v>59</v>
      </c>
      <c r="E303" s="39" t="s">
        <v>956</v>
      </c>
    </row>
    <row r="304" spans="1:16" ht="12.75">
      <c r="A304" t="s">
        <v>49</v>
      </c>
      <c s="34" t="s">
        <v>353</v>
      </c>
      <c s="34" t="s">
        <v>1026</v>
      </c>
      <c s="35" t="s">
        <v>5</v>
      </c>
      <c s="6" t="s">
        <v>1027</v>
      </c>
      <c s="36" t="s">
        <v>90</v>
      </c>
      <c s="37">
        <v>10</v>
      </c>
      <c s="36">
        <v>0</v>
      </c>
      <c s="36">
        <f>ROUND(G304*H304,6)</f>
      </c>
      <c r="L304" s="38">
        <v>0</v>
      </c>
      <c s="32">
        <f>ROUND(ROUND(L304,2)*ROUND(G304,3),2)</f>
      </c>
      <c s="36" t="s">
        <v>55</v>
      </c>
      <c>
        <f>(M304*21)/100</f>
      </c>
      <c t="s">
        <v>27</v>
      </c>
    </row>
    <row r="305" spans="1:5" ht="12.75">
      <c r="A305" s="35" t="s">
        <v>56</v>
      </c>
      <c r="E305" s="39" t="s">
        <v>5</v>
      </c>
    </row>
    <row r="306" spans="1:5" ht="12.75">
      <c r="A306" s="35" t="s">
        <v>57</v>
      </c>
      <c r="E306" s="40" t="s">
        <v>862</v>
      </c>
    </row>
    <row r="307" spans="1:5" ht="127.5">
      <c r="A307" t="s">
        <v>59</v>
      </c>
      <c r="E307" s="39" t="s">
        <v>959</v>
      </c>
    </row>
    <row r="308" spans="1:16" ht="12.75">
      <c r="A308" t="s">
        <v>49</v>
      </c>
      <c s="34" t="s">
        <v>357</v>
      </c>
      <c s="34" t="s">
        <v>1028</v>
      </c>
      <c s="35" t="s">
        <v>5</v>
      </c>
      <c s="6" t="s">
        <v>1029</v>
      </c>
      <c s="36" t="s">
        <v>90</v>
      </c>
      <c s="37">
        <v>1</v>
      </c>
      <c s="36">
        <v>0</v>
      </c>
      <c s="36">
        <f>ROUND(G308*H308,6)</f>
      </c>
      <c r="L308" s="38">
        <v>0</v>
      </c>
      <c s="32">
        <f>ROUND(ROUND(L308,2)*ROUND(G308,3),2)</f>
      </c>
      <c s="36" t="s">
        <v>55</v>
      </c>
      <c>
        <f>(M308*21)/100</f>
      </c>
      <c t="s">
        <v>27</v>
      </c>
    </row>
    <row r="309" spans="1:5" ht="12.75">
      <c r="A309" s="35" t="s">
        <v>56</v>
      </c>
      <c r="E309" s="39" t="s">
        <v>5</v>
      </c>
    </row>
    <row r="310" spans="1:5" ht="12.75">
      <c r="A310" s="35" t="s">
        <v>57</v>
      </c>
      <c r="E310" s="40" t="s">
        <v>899</v>
      </c>
    </row>
    <row r="311" spans="1:5" ht="178.5">
      <c r="A311" t="s">
        <v>59</v>
      </c>
      <c r="E311" s="39" t="s">
        <v>956</v>
      </c>
    </row>
    <row r="312" spans="1:16" ht="12.75">
      <c r="A312" t="s">
        <v>49</v>
      </c>
      <c s="34" t="s">
        <v>361</v>
      </c>
      <c s="34" t="s">
        <v>1030</v>
      </c>
      <c s="35" t="s">
        <v>5</v>
      </c>
      <c s="6" t="s">
        <v>1031</v>
      </c>
      <c s="36" t="s">
        <v>90</v>
      </c>
      <c s="37">
        <v>1</v>
      </c>
      <c s="36">
        <v>0</v>
      </c>
      <c s="36">
        <f>ROUND(G312*H312,6)</f>
      </c>
      <c r="L312" s="38">
        <v>0</v>
      </c>
      <c s="32">
        <f>ROUND(ROUND(L312,2)*ROUND(G312,3),2)</f>
      </c>
      <c s="36" t="s">
        <v>55</v>
      </c>
      <c>
        <f>(M312*21)/100</f>
      </c>
      <c t="s">
        <v>27</v>
      </c>
    </row>
    <row r="313" spans="1:5" ht="12.75">
      <c r="A313" s="35" t="s">
        <v>56</v>
      </c>
      <c r="E313" s="39" t="s">
        <v>5</v>
      </c>
    </row>
    <row r="314" spans="1:5" ht="12.75">
      <c r="A314" s="35" t="s">
        <v>57</v>
      </c>
      <c r="E314" s="40" t="s">
        <v>899</v>
      </c>
    </row>
    <row r="315" spans="1:5" ht="127.5">
      <c r="A315" t="s">
        <v>59</v>
      </c>
      <c r="E315" s="39" t="s">
        <v>959</v>
      </c>
    </row>
    <row r="316" spans="1:16" ht="12.75">
      <c r="A316" t="s">
        <v>49</v>
      </c>
      <c s="34" t="s">
        <v>365</v>
      </c>
      <c s="34" t="s">
        <v>1032</v>
      </c>
      <c s="35" t="s">
        <v>5</v>
      </c>
      <c s="6" t="s">
        <v>1033</v>
      </c>
      <c s="36" t="s">
        <v>90</v>
      </c>
      <c s="37">
        <v>1</v>
      </c>
      <c s="36">
        <v>0</v>
      </c>
      <c s="36">
        <f>ROUND(G316*H316,6)</f>
      </c>
      <c r="L316" s="38">
        <v>0</v>
      </c>
      <c s="32">
        <f>ROUND(ROUND(L316,2)*ROUND(G316,3),2)</f>
      </c>
      <c s="36" t="s">
        <v>55</v>
      </c>
      <c>
        <f>(M316*21)/100</f>
      </c>
      <c t="s">
        <v>27</v>
      </c>
    </row>
    <row r="317" spans="1:5" ht="12.75">
      <c r="A317" s="35" t="s">
        <v>56</v>
      </c>
      <c r="E317" s="39" t="s">
        <v>5</v>
      </c>
    </row>
    <row r="318" spans="1:5" ht="12.75">
      <c r="A318" s="35" t="s">
        <v>57</v>
      </c>
      <c r="E318" s="40" t="s">
        <v>899</v>
      </c>
    </row>
    <row r="319" spans="1:5" ht="178.5">
      <c r="A319" t="s">
        <v>59</v>
      </c>
      <c r="E319" s="39" t="s">
        <v>956</v>
      </c>
    </row>
    <row r="320" spans="1:16" ht="12.75">
      <c r="A320" t="s">
        <v>49</v>
      </c>
      <c s="34" t="s">
        <v>369</v>
      </c>
      <c s="34" t="s">
        <v>1034</v>
      </c>
      <c s="35" t="s">
        <v>5</v>
      </c>
      <c s="6" t="s">
        <v>1035</v>
      </c>
      <c s="36" t="s">
        <v>90</v>
      </c>
      <c s="37">
        <v>1</v>
      </c>
      <c s="36">
        <v>0</v>
      </c>
      <c s="36">
        <f>ROUND(G320*H320,6)</f>
      </c>
      <c r="L320" s="38">
        <v>0</v>
      </c>
      <c s="32">
        <f>ROUND(ROUND(L320,2)*ROUND(G320,3),2)</f>
      </c>
      <c s="36" t="s">
        <v>55</v>
      </c>
      <c>
        <f>(M320*21)/100</f>
      </c>
      <c t="s">
        <v>27</v>
      </c>
    </row>
    <row r="321" spans="1:5" ht="12.75">
      <c r="A321" s="35" t="s">
        <v>56</v>
      </c>
      <c r="E321" s="39" t="s">
        <v>5</v>
      </c>
    </row>
    <row r="322" spans="1:5" ht="12.75">
      <c r="A322" s="35" t="s">
        <v>57</v>
      </c>
      <c r="E322" s="40" t="s">
        <v>899</v>
      </c>
    </row>
    <row r="323" spans="1:5" ht="127.5">
      <c r="A323" t="s">
        <v>59</v>
      </c>
      <c r="E323" s="39" t="s">
        <v>959</v>
      </c>
    </row>
    <row r="324" spans="1:16" ht="12.75">
      <c r="A324" t="s">
        <v>49</v>
      </c>
      <c s="34" t="s">
        <v>373</v>
      </c>
      <c s="34" t="s">
        <v>1036</v>
      </c>
      <c s="35" t="s">
        <v>5</v>
      </c>
      <c s="6" t="s">
        <v>1037</v>
      </c>
      <c s="36" t="s">
        <v>90</v>
      </c>
      <c s="37">
        <v>8</v>
      </c>
      <c s="36">
        <v>0</v>
      </c>
      <c s="36">
        <f>ROUND(G324*H324,6)</f>
      </c>
      <c r="L324" s="38">
        <v>0</v>
      </c>
      <c s="32">
        <f>ROUND(ROUND(L324,2)*ROUND(G324,3),2)</f>
      </c>
      <c s="36" t="s">
        <v>55</v>
      </c>
      <c>
        <f>(M324*21)/100</f>
      </c>
      <c t="s">
        <v>27</v>
      </c>
    </row>
    <row r="325" spans="1:5" ht="12.75">
      <c r="A325" s="35" t="s">
        <v>56</v>
      </c>
      <c r="E325" s="39" t="s">
        <v>5</v>
      </c>
    </row>
    <row r="326" spans="1:5" ht="12.75">
      <c r="A326" s="35" t="s">
        <v>57</v>
      </c>
      <c r="E326" s="40" t="s">
        <v>851</v>
      </c>
    </row>
    <row r="327" spans="1:5" ht="178.5">
      <c r="A327" t="s">
        <v>59</v>
      </c>
      <c r="E327" s="39" t="s">
        <v>956</v>
      </c>
    </row>
    <row r="328" spans="1:16" ht="12.75">
      <c r="A328" t="s">
        <v>49</v>
      </c>
      <c s="34" t="s">
        <v>377</v>
      </c>
      <c s="34" t="s">
        <v>1038</v>
      </c>
      <c s="35" t="s">
        <v>5</v>
      </c>
      <c s="6" t="s">
        <v>1039</v>
      </c>
      <c s="36" t="s">
        <v>90</v>
      </c>
      <c s="37">
        <v>8</v>
      </c>
      <c s="36">
        <v>0</v>
      </c>
      <c s="36">
        <f>ROUND(G328*H328,6)</f>
      </c>
      <c r="L328" s="38">
        <v>0</v>
      </c>
      <c s="32">
        <f>ROUND(ROUND(L328,2)*ROUND(G328,3),2)</f>
      </c>
      <c s="36" t="s">
        <v>55</v>
      </c>
      <c>
        <f>(M328*21)/100</f>
      </c>
      <c t="s">
        <v>27</v>
      </c>
    </row>
    <row r="329" spans="1:5" ht="12.75">
      <c r="A329" s="35" t="s">
        <v>56</v>
      </c>
      <c r="E329" s="39" t="s">
        <v>5</v>
      </c>
    </row>
    <row r="330" spans="1:5" ht="12.75">
      <c r="A330" s="35" t="s">
        <v>57</v>
      </c>
      <c r="E330" s="40" t="s">
        <v>851</v>
      </c>
    </row>
    <row r="331" spans="1:5" ht="127.5">
      <c r="A331" t="s">
        <v>59</v>
      </c>
      <c r="E331" s="39" t="s">
        <v>959</v>
      </c>
    </row>
    <row r="332" spans="1:16" ht="12.75">
      <c r="A332" t="s">
        <v>49</v>
      </c>
      <c s="34" t="s">
        <v>381</v>
      </c>
      <c s="34" t="s">
        <v>1040</v>
      </c>
      <c s="35" t="s">
        <v>5</v>
      </c>
      <c s="6" t="s">
        <v>1041</v>
      </c>
      <c s="36" t="s">
        <v>90</v>
      </c>
      <c s="37">
        <v>80</v>
      </c>
      <c s="36">
        <v>0</v>
      </c>
      <c s="36">
        <f>ROUND(G332*H332,6)</f>
      </c>
      <c r="L332" s="38">
        <v>0</v>
      </c>
      <c s="32">
        <f>ROUND(ROUND(L332,2)*ROUND(G332,3),2)</f>
      </c>
      <c s="36" t="s">
        <v>55</v>
      </c>
      <c>
        <f>(M332*21)/100</f>
      </c>
      <c t="s">
        <v>27</v>
      </c>
    </row>
    <row r="333" spans="1:5" ht="12.75">
      <c r="A333" s="35" t="s">
        <v>56</v>
      </c>
      <c r="E333" s="39" t="s">
        <v>5</v>
      </c>
    </row>
    <row r="334" spans="1:5" ht="12.75">
      <c r="A334" s="35" t="s">
        <v>57</v>
      </c>
      <c r="E334" s="40" t="s">
        <v>1042</v>
      </c>
    </row>
    <row r="335" spans="1:5" ht="178.5">
      <c r="A335" t="s">
        <v>59</v>
      </c>
      <c r="E335" s="39" t="s">
        <v>956</v>
      </c>
    </row>
    <row r="336" spans="1:16" ht="12.75">
      <c r="A336" t="s">
        <v>49</v>
      </c>
      <c s="34" t="s">
        <v>385</v>
      </c>
      <c s="34" t="s">
        <v>1043</v>
      </c>
      <c s="35" t="s">
        <v>5</v>
      </c>
      <c s="6" t="s">
        <v>1044</v>
      </c>
      <c s="36" t="s">
        <v>90</v>
      </c>
      <c s="37">
        <v>80</v>
      </c>
      <c s="36">
        <v>0</v>
      </c>
      <c s="36">
        <f>ROUND(G336*H336,6)</f>
      </c>
      <c r="L336" s="38">
        <v>0</v>
      </c>
      <c s="32">
        <f>ROUND(ROUND(L336,2)*ROUND(G336,3),2)</f>
      </c>
      <c s="36" t="s">
        <v>55</v>
      </c>
      <c>
        <f>(M336*21)/100</f>
      </c>
      <c t="s">
        <v>27</v>
      </c>
    </row>
    <row r="337" spans="1:5" ht="12.75">
      <c r="A337" s="35" t="s">
        <v>56</v>
      </c>
      <c r="E337" s="39" t="s">
        <v>5</v>
      </c>
    </row>
    <row r="338" spans="1:5" ht="12.75">
      <c r="A338" s="35" t="s">
        <v>57</v>
      </c>
      <c r="E338" s="40" t="s">
        <v>1042</v>
      </c>
    </row>
    <row r="339" spans="1:5" ht="127.5">
      <c r="A339" t="s">
        <v>59</v>
      </c>
      <c r="E339" s="39" t="s">
        <v>959</v>
      </c>
    </row>
    <row r="340" spans="1:16" ht="12.75">
      <c r="A340" t="s">
        <v>49</v>
      </c>
      <c s="34" t="s">
        <v>389</v>
      </c>
      <c s="34" t="s">
        <v>1045</v>
      </c>
      <c s="35" t="s">
        <v>5</v>
      </c>
      <c s="6" t="s">
        <v>1046</v>
      </c>
      <c s="36" t="s">
        <v>90</v>
      </c>
      <c s="37">
        <v>4</v>
      </c>
      <c s="36">
        <v>0</v>
      </c>
      <c s="36">
        <f>ROUND(G340*H340,6)</f>
      </c>
      <c r="L340" s="38">
        <v>0</v>
      </c>
      <c s="32">
        <f>ROUND(ROUND(L340,2)*ROUND(G340,3),2)</f>
      </c>
      <c s="36" t="s">
        <v>55</v>
      </c>
      <c>
        <f>(M340*21)/100</f>
      </c>
      <c t="s">
        <v>27</v>
      </c>
    </row>
    <row r="341" spans="1:5" ht="12.75">
      <c r="A341" s="35" t="s">
        <v>56</v>
      </c>
      <c r="E341" s="39" t="s">
        <v>5</v>
      </c>
    </row>
    <row r="342" spans="1:5" ht="12.75">
      <c r="A342" s="35" t="s">
        <v>57</v>
      </c>
      <c r="E342" s="40" t="s">
        <v>860</v>
      </c>
    </row>
    <row r="343" spans="1:5" ht="165.75">
      <c r="A343" t="s">
        <v>59</v>
      </c>
      <c r="E343" s="39" t="s">
        <v>1047</v>
      </c>
    </row>
    <row r="344" spans="1:16" ht="12.75">
      <c r="A344" t="s">
        <v>49</v>
      </c>
      <c s="34" t="s">
        <v>394</v>
      </c>
      <c s="34" t="s">
        <v>1048</v>
      </c>
      <c s="35" t="s">
        <v>5</v>
      </c>
      <c s="6" t="s">
        <v>1049</v>
      </c>
      <c s="36" t="s">
        <v>90</v>
      </c>
      <c s="37">
        <v>4</v>
      </c>
      <c s="36">
        <v>0</v>
      </c>
      <c s="36">
        <f>ROUND(G344*H344,6)</f>
      </c>
      <c r="L344" s="38">
        <v>0</v>
      </c>
      <c s="32">
        <f>ROUND(ROUND(L344,2)*ROUND(G344,3),2)</f>
      </c>
      <c s="36" t="s">
        <v>55</v>
      </c>
      <c>
        <f>(M344*21)/100</f>
      </c>
      <c t="s">
        <v>27</v>
      </c>
    </row>
    <row r="345" spans="1:5" ht="12.75">
      <c r="A345" s="35" t="s">
        <v>56</v>
      </c>
      <c r="E345" s="39" t="s">
        <v>5</v>
      </c>
    </row>
    <row r="346" spans="1:5" ht="12.75">
      <c r="A346" s="35" t="s">
        <v>57</v>
      </c>
      <c r="E346" s="40" t="s">
        <v>860</v>
      </c>
    </row>
    <row r="347" spans="1:5" ht="127.5">
      <c r="A347" t="s">
        <v>59</v>
      </c>
      <c r="E347" s="39" t="s">
        <v>959</v>
      </c>
    </row>
    <row r="348" spans="1:16" ht="12.75">
      <c r="A348" t="s">
        <v>49</v>
      </c>
      <c s="34" t="s">
        <v>398</v>
      </c>
      <c s="34" t="s">
        <v>1050</v>
      </c>
      <c s="35" t="s">
        <v>5</v>
      </c>
      <c s="6" t="s">
        <v>1051</v>
      </c>
      <c s="36" t="s">
        <v>90</v>
      </c>
      <c s="37">
        <v>4</v>
      </c>
      <c s="36">
        <v>0</v>
      </c>
      <c s="36">
        <f>ROUND(G348*H348,6)</f>
      </c>
      <c r="L348" s="38">
        <v>0</v>
      </c>
      <c s="32">
        <f>ROUND(ROUND(L348,2)*ROUND(G348,3),2)</f>
      </c>
      <c s="36" t="s">
        <v>55</v>
      </c>
      <c>
        <f>(M348*21)/100</f>
      </c>
      <c t="s">
        <v>27</v>
      </c>
    </row>
    <row r="349" spans="1:5" ht="12.75">
      <c r="A349" s="35" t="s">
        <v>56</v>
      </c>
      <c r="E349" s="39" t="s">
        <v>5</v>
      </c>
    </row>
    <row r="350" spans="1:5" ht="12.75">
      <c r="A350" s="35" t="s">
        <v>57</v>
      </c>
      <c r="E350" s="40" t="s">
        <v>860</v>
      </c>
    </row>
    <row r="351" spans="1:5" ht="127.5">
      <c r="A351" t="s">
        <v>59</v>
      </c>
      <c r="E351" s="39" t="s">
        <v>1052</v>
      </c>
    </row>
    <row r="352" spans="1:16" ht="12.75">
      <c r="A352" t="s">
        <v>49</v>
      </c>
      <c s="34" t="s">
        <v>402</v>
      </c>
      <c s="34" t="s">
        <v>1053</v>
      </c>
      <c s="35" t="s">
        <v>5</v>
      </c>
      <c s="6" t="s">
        <v>1054</v>
      </c>
      <c s="36" t="s">
        <v>90</v>
      </c>
      <c s="37">
        <v>4</v>
      </c>
      <c s="36">
        <v>0</v>
      </c>
      <c s="36">
        <f>ROUND(G352*H352,6)</f>
      </c>
      <c r="L352" s="38">
        <v>0</v>
      </c>
      <c s="32">
        <f>ROUND(ROUND(L352,2)*ROUND(G352,3),2)</f>
      </c>
      <c s="36" t="s">
        <v>55</v>
      </c>
      <c>
        <f>(M352*21)/100</f>
      </c>
      <c t="s">
        <v>27</v>
      </c>
    </row>
    <row r="353" spans="1:5" ht="12.75">
      <c r="A353" s="35" t="s">
        <v>56</v>
      </c>
      <c r="E353" s="39" t="s">
        <v>5</v>
      </c>
    </row>
    <row r="354" spans="1:5" ht="12.75">
      <c r="A354" s="35" t="s">
        <v>57</v>
      </c>
      <c r="E354" s="40" t="s">
        <v>860</v>
      </c>
    </row>
    <row r="355" spans="1:5" ht="127.5">
      <c r="A355" t="s">
        <v>59</v>
      </c>
      <c r="E355" s="39" t="s">
        <v>1052</v>
      </c>
    </row>
    <row r="356" spans="1:16" ht="12.75">
      <c r="A356" t="s">
        <v>49</v>
      </c>
      <c s="34" t="s">
        <v>406</v>
      </c>
      <c s="34" t="s">
        <v>1055</v>
      </c>
      <c s="35" t="s">
        <v>5</v>
      </c>
      <c s="6" t="s">
        <v>1056</v>
      </c>
      <c s="36" t="s">
        <v>90</v>
      </c>
      <c s="37">
        <v>4</v>
      </c>
      <c s="36">
        <v>0</v>
      </c>
      <c s="36">
        <f>ROUND(G356*H356,6)</f>
      </c>
      <c r="L356" s="38">
        <v>0</v>
      </c>
      <c s="32">
        <f>ROUND(ROUND(L356,2)*ROUND(G356,3),2)</f>
      </c>
      <c s="36" t="s">
        <v>55</v>
      </c>
      <c>
        <f>(M356*21)/100</f>
      </c>
      <c t="s">
        <v>27</v>
      </c>
    </row>
    <row r="357" spans="1:5" ht="12.75">
      <c r="A357" s="35" t="s">
        <v>56</v>
      </c>
      <c r="E357" s="39" t="s">
        <v>5</v>
      </c>
    </row>
    <row r="358" spans="1:5" ht="12.75">
      <c r="A358" s="35" t="s">
        <v>57</v>
      </c>
      <c r="E358" s="40" t="s">
        <v>860</v>
      </c>
    </row>
    <row r="359" spans="1:5" ht="127.5">
      <c r="A359" t="s">
        <v>59</v>
      </c>
      <c r="E359" s="39" t="s">
        <v>1052</v>
      </c>
    </row>
    <row r="360" spans="1:16" ht="12.75">
      <c r="A360" t="s">
        <v>49</v>
      </c>
      <c s="34" t="s">
        <v>410</v>
      </c>
      <c s="34" t="s">
        <v>1057</v>
      </c>
      <c s="35" t="s">
        <v>5</v>
      </c>
      <c s="6" t="s">
        <v>1058</v>
      </c>
      <c s="36" t="s">
        <v>90</v>
      </c>
      <c s="37">
        <v>4</v>
      </c>
      <c s="36">
        <v>0</v>
      </c>
      <c s="36">
        <f>ROUND(G360*H360,6)</f>
      </c>
      <c r="L360" s="38">
        <v>0</v>
      </c>
      <c s="32">
        <f>ROUND(ROUND(L360,2)*ROUND(G360,3),2)</f>
      </c>
      <c s="36" t="s">
        <v>55</v>
      </c>
      <c>
        <f>(M360*21)/100</f>
      </c>
      <c t="s">
        <v>27</v>
      </c>
    </row>
    <row r="361" spans="1:5" ht="12.75">
      <c r="A361" s="35" t="s">
        <v>56</v>
      </c>
      <c r="E361" s="39" t="s">
        <v>5</v>
      </c>
    </row>
    <row r="362" spans="1:5" ht="12.75">
      <c r="A362" s="35" t="s">
        <v>57</v>
      </c>
      <c r="E362" s="40" t="s">
        <v>860</v>
      </c>
    </row>
    <row r="363" spans="1:5" ht="165.75">
      <c r="A363" t="s">
        <v>59</v>
      </c>
      <c r="E363" s="39" t="s">
        <v>1047</v>
      </c>
    </row>
    <row r="364" spans="1:16" ht="12.75">
      <c r="A364" t="s">
        <v>49</v>
      </c>
      <c s="34" t="s">
        <v>414</v>
      </c>
      <c s="34" t="s">
        <v>1059</v>
      </c>
      <c s="35" t="s">
        <v>5</v>
      </c>
      <c s="6" t="s">
        <v>1060</v>
      </c>
      <c s="36" t="s">
        <v>90</v>
      </c>
      <c s="37">
        <v>4</v>
      </c>
      <c s="36">
        <v>0</v>
      </c>
      <c s="36">
        <f>ROUND(G364*H364,6)</f>
      </c>
      <c r="L364" s="38">
        <v>0</v>
      </c>
      <c s="32">
        <f>ROUND(ROUND(L364,2)*ROUND(G364,3),2)</f>
      </c>
      <c s="36" t="s">
        <v>55</v>
      </c>
      <c>
        <f>(M364*21)/100</f>
      </c>
      <c t="s">
        <v>27</v>
      </c>
    </row>
    <row r="365" spans="1:5" ht="12.75">
      <c r="A365" s="35" t="s">
        <v>56</v>
      </c>
      <c r="E365" s="39" t="s">
        <v>5</v>
      </c>
    </row>
    <row r="366" spans="1:5" ht="12.75">
      <c r="A366" s="35" t="s">
        <v>57</v>
      </c>
      <c r="E366" s="40" t="s">
        <v>860</v>
      </c>
    </row>
    <row r="367" spans="1:5" ht="127.5">
      <c r="A367" t="s">
        <v>59</v>
      </c>
      <c r="E367" s="39" t="s">
        <v>959</v>
      </c>
    </row>
    <row r="368" spans="1:16" ht="12.75">
      <c r="A368" t="s">
        <v>49</v>
      </c>
      <c s="34" t="s">
        <v>418</v>
      </c>
      <c s="34" t="s">
        <v>1061</v>
      </c>
      <c s="35" t="s">
        <v>5</v>
      </c>
      <c s="6" t="s">
        <v>1062</v>
      </c>
      <c s="36" t="s">
        <v>90</v>
      </c>
      <c s="37">
        <v>22</v>
      </c>
      <c s="36">
        <v>0</v>
      </c>
      <c s="36">
        <f>ROUND(G368*H368,6)</f>
      </c>
      <c r="L368" s="38">
        <v>0</v>
      </c>
      <c s="32">
        <f>ROUND(ROUND(L368,2)*ROUND(G368,3),2)</f>
      </c>
      <c s="36" t="s">
        <v>55</v>
      </c>
      <c>
        <f>(M368*21)/100</f>
      </c>
      <c t="s">
        <v>27</v>
      </c>
    </row>
    <row r="369" spans="1:5" ht="12.75">
      <c r="A369" s="35" t="s">
        <v>56</v>
      </c>
      <c r="E369" s="39" t="s">
        <v>5</v>
      </c>
    </row>
    <row r="370" spans="1:5" ht="12.75">
      <c r="A370" s="35" t="s">
        <v>57</v>
      </c>
      <c r="E370" s="40" t="s">
        <v>1063</v>
      </c>
    </row>
    <row r="371" spans="1:5" ht="165.75">
      <c r="A371" t="s">
        <v>59</v>
      </c>
      <c r="E371" s="39" t="s">
        <v>1047</v>
      </c>
    </row>
    <row r="372" spans="1:16" ht="12.75">
      <c r="A372" t="s">
        <v>49</v>
      </c>
      <c s="34" t="s">
        <v>422</v>
      </c>
      <c s="34" t="s">
        <v>1064</v>
      </c>
      <c s="35" t="s">
        <v>5</v>
      </c>
      <c s="6" t="s">
        <v>1065</v>
      </c>
      <c s="36" t="s">
        <v>90</v>
      </c>
      <c s="37">
        <v>22</v>
      </c>
      <c s="36">
        <v>0</v>
      </c>
      <c s="36">
        <f>ROUND(G372*H372,6)</f>
      </c>
      <c r="L372" s="38">
        <v>0</v>
      </c>
      <c s="32">
        <f>ROUND(ROUND(L372,2)*ROUND(G372,3),2)</f>
      </c>
      <c s="36" t="s">
        <v>55</v>
      </c>
      <c>
        <f>(M372*21)/100</f>
      </c>
      <c t="s">
        <v>27</v>
      </c>
    </row>
    <row r="373" spans="1:5" ht="12.75">
      <c r="A373" s="35" t="s">
        <v>56</v>
      </c>
      <c r="E373" s="39" t="s">
        <v>5</v>
      </c>
    </row>
    <row r="374" spans="1:5" ht="12.75">
      <c r="A374" s="35" t="s">
        <v>57</v>
      </c>
      <c r="E374" s="40" t="s">
        <v>1063</v>
      </c>
    </row>
    <row r="375" spans="1:5" ht="127.5">
      <c r="A375" t="s">
        <v>59</v>
      </c>
      <c r="E375" s="39" t="s">
        <v>959</v>
      </c>
    </row>
    <row r="376" spans="1:16" ht="12.75">
      <c r="A376" t="s">
        <v>49</v>
      </c>
      <c s="34" t="s">
        <v>426</v>
      </c>
      <c s="34" t="s">
        <v>184</v>
      </c>
      <c s="35" t="s">
        <v>5</v>
      </c>
      <c s="6" t="s">
        <v>1066</v>
      </c>
      <c s="36" t="s">
        <v>90</v>
      </c>
      <c s="37">
        <v>22</v>
      </c>
      <c s="36">
        <v>0</v>
      </c>
      <c s="36">
        <f>ROUND(G376*H376,6)</f>
      </c>
      <c r="L376" s="38">
        <v>0</v>
      </c>
      <c s="32">
        <f>ROUND(ROUND(L376,2)*ROUND(G376,3),2)</f>
      </c>
      <c s="36" t="s">
        <v>55</v>
      </c>
      <c>
        <f>(M376*21)/100</f>
      </c>
      <c t="s">
        <v>27</v>
      </c>
    </row>
    <row r="377" spans="1:5" ht="12.75">
      <c r="A377" s="35" t="s">
        <v>56</v>
      </c>
      <c r="E377" s="39" t="s">
        <v>5</v>
      </c>
    </row>
    <row r="378" spans="1:5" ht="12.75">
      <c r="A378" s="35" t="s">
        <v>57</v>
      </c>
      <c r="E378" s="40" t="s">
        <v>1063</v>
      </c>
    </row>
    <row r="379" spans="1:5" ht="165.75">
      <c r="A379" t="s">
        <v>59</v>
      </c>
      <c r="E379" s="39" t="s">
        <v>1047</v>
      </c>
    </row>
    <row r="380" spans="1:16" ht="12.75">
      <c r="A380" t="s">
        <v>49</v>
      </c>
      <c s="34" t="s">
        <v>430</v>
      </c>
      <c s="34" t="s">
        <v>188</v>
      </c>
      <c s="35" t="s">
        <v>5</v>
      </c>
      <c s="6" t="s">
        <v>189</v>
      </c>
      <c s="36" t="s">
        <v>90</v>
      </c>
      <c s="37">
        <v>22</v>
      </c>
      <c s="36">
        <v>0</v>
      </c>
      <c s="36">
        <f>ROUND(G380*H380,6)</f>
      </c>
      <c r="L380" s="38">
        <v>0</v>
      </c>
      <c s="32">
        <f>ROUND(ROUND(L380,2)*ROUND(G380,3),2)</f>
      </c>
      <c s="36" t="s">
        <v>55</v>
      </c>
      <c>
        <f>(M380*21)/100</f>
      </c>
      <c t="s">
        <v>27</v>
      </c>
    </row>
    <row r="381" spans="1:5" ht="12.75">
      <c r="A381" s="35" t="s">
        <v>56</v>
      </c>
      <c r="E381" s="39" t="s">
        <v>5</v>
      </c>
    </row>
    <row r="382" spans="1:5" ht="12.75">
      <c r="A382" s="35" t="s">
        <v>57</v>
      </c>
      <c r="E382" s="40" t="s">
        <v>1063</v>
      </c>
    </row>
    <row r="383" spans="1:5" ht="127.5">
      <c r="A383" t="s">
        <v>59</v>
      </c>
      <c r="E383" s="39" t="s">
        <v>959</v>
      </c>
    </row>
    <row r="384" spans="1:16" ht="12.75">
      <c r="A384" t="s">
        <v>49</v>
      </c>
      <c s="34" t="s">
        <v>434</v>
      </c>
      <c s="34" t="s">
        <v>1067</v>
      </c>
      <c s="35" t="s">
        <v>5</v>
      </c>
      <c s="6" t="s">
        <v>1068</v>
      </c>
      <c s="36" t="s">
        <v>90</v>
      </c>
      <c s="37">
        <v>40</v>
      </c>
      <c s="36">
        <v>0</v>
      </c>
      <c s="36">
        <f>ROUND(G384*H384,6)</f>
      </c>
      <c r="L384" s="38">
        <v>0</v>
      </c>
      <c s="32">
        <f>ROUND(ROUND(L384,2)*ROUND(G384,3),2)</f>
      </c>
      <c s="36" t="s">
        <v>55</v>
      </c>
      <c>
        <f>(M384*21)/100</f>
      </c>
      <c t="s">
        <v>27</v>
      </c>
    </row>
    <row r="385" spans="1:5" ht="12.75">
      <c r="A385" s="35" t="s">
        <v>56</v>
      </c>
      <c r="E385" s="39" t="s">
        <v>5</v>
      </c>
    </row>
    <row r="386" spans="1:5" ht="12.75">
      <c r="A386" s="35" t="s">
        <v>57</v>
      </c>
      <c r="E386" s="40" t="s">
        <v>1069</v>
      </c>
    </row>
    <row r="387" spans="1:5" ht="127.5">
      <c r="A387" t="s">
        <v>59</v>
      </c>
      <c r="E387" s="39" t="s">
        <v>1070</v>
      </c>
    </row>
    <row r="388" spans="1:16" ht="25.5">
      <c r="A388" t="s">
        <v>49</v>
      </c>
      <c s="34" t="s">
        <v>439</v>
      </c>
      <c s="34" t="s">
        <v>1071</v>
      </c>
      <c s="35" t="s">
        <v>5</v>
      </c>
      <c s="6" t="s">
        <v>1072</v>
      </c>
      <c s="36" t="s">
        <v>90</v>
      </c>
      <c s="37">
        <v>20</v>
      </c>
      <c s="36">
        <v>0</v>
      </c>
      <c s="36">
        <f>ROUND(G388*H388,6)</f>
      </c>
      <c r="L388" s="38">
        <v>0</v>
      </c>
      <c s="32">
        <f>ROUND(ROUND(L388,2)*ROUND(G388,3),2)</f>
      </c>
      <c s="36" t="s">
        <v>55</v>
      </c>
      <c>
        <f>(M388*21)/100</f>
      </c>
      <c t="s">
        <v>27</v>
      </c>
    </row>
    <row r="389" spans="1:5" ht="12.75">
      <c r="A389" s="35" t="s">
        <v>56</v>
      </c>
      <c r="E389" s="39" t="s">
        <v>5</v>
      </c>
    </row>
    <row r="390" spans="1:5" ht="12.75">
      <c r="A390" s="35" t="s">
        <v>57</v>
      </c>
      <c r="E390" s="40" t="s">
        <v>893</v>
      </c>
    </row>
    <row r="391" spans="1:5" ht="127.5">
      <c r="A391" t="s">
        <v>59</v>
      </c>
      <c r="E391" s="39" t="s">
        <v>1073</v>
      </c>
    </row>
    <row r="392" spans="1:16" ht="12.75">
      <c r="A392" t="s">
        <v>49</v>
      </c>
      <c s="34" t="s">
        <v>443</v>
      </c>
      <c s="34" t="s">
        <v>1074</v>
      </c>
      <c s="35" t="s">
        <v>5</v>
      </c>
      <c s="6" t="s">
        <v>1075</v>
      </c>
      <c s="36" t="s">
        <v>1076</v>
      </c>
      <c s="37">
        <v>30</v>
      </c>
      <c s="36">
        <v>0</v>
      </c>
      <c s="36">
        <f>ROUND(G392*H392,6)</f>
      </c>
      <c r="L392" s="38">
        <v>0</v>
      </c>
      <c s="32">
        <f>ROUND(ROUND(L392,2)*ROUND(G392,3),2)</f>
      </c>
      <c s="36" t="s">
        <v>55</v>
      </c>
      <c>
        <f>(M392*21)/100</f>
      </c>
      <c t="s">
        <v>27</v>
      </c>
    </row>
    <row r="393" spans="1:5" ht="12.75">
      <c r="A393" s="35" t="s">
        <v>56</v>
      </c>
      <c r="E393" s="39" t="s">
        <v>5</v>
      </c>
    </row>
    <row r="394" spans="1:5" ht="12.75">
      <c r="A394" s="35" t="s">
        <v>57</v>
      </c>
      <c r="E394" s="40" t="s">
        <v>1077</v>
      </c>
    </row>
    <row r="395" spans="1:5" ht="178.5">
      <c r="A395" t="s">
        <v>59</v>
      </c>
      <c r="E395" s="39" t="s">
        <v>1078</v>
      </c>
    </row>
    <row r="396" spans="1:16" ht="12.75">
      <c r="A396" t="s">
        <v>49</v>
      </c>
      <c s="34" t="s">
        <v>447</v>
      </c>
      <c s="34" t="s">
        <v>1079</v>
      </c>
      <c s="35" t="s">
        <v>5</v>
      </c>
      <c s="6" t="s">
        <v>1080</v>
      </c>
      <c s="36" t="s">
        <v>90</v>
      </c>
      <c s="37">
        <v>8</v>
      </c>
      <c s="36">
        <v>0</v>
      </c>
      <c s="36">
        <f>ROUND(G396*H396,6)</f>
      </c>
      <c r="L396" s="38">
        <v>0</v>
      </c>
      <c s="32">
        <f>ROUND(ROUND(L396,2)*ROUND(G396,3),2)</f>
      </c>
      <c s="36" t="s">
        <v>55</v>
      </c>
      <c>
        <f>(M396*21)/100</f>
      </c>
      <c t="s">
        <v>27</v>
      </c>
    </row>
    <row r="397" spans="1:5" ht="12.75">
      <c r="A397" s="35" t="s">
        <v>56</v>
      </c>
      <c r="E397" s="39" t="s">
        <v>5</v>
      </c>
    </row>
    <row r="398" spans="1:5" ht="12.75">
      <c r="A398" s="35" t="s">
        <v>57</v>
      </c>
      <c r="E398" s="40" t="s">
        <v>851</v>
      </c>
    </row>
    <row r="399" spans="1:5" ht="12.75">
      <c r="A399" t="s">
        <v>59</v>
      </c>
      <c r="E399" s="39" t="s">
        <v>5</v>
      </c>
    </row>
    <row r="400" spans="1:16" ht="12.75">
      <c r="A400" t="s">
        <v>49</v>
      </c>
      <c s="34" t="s">
        <v>450</v>
      </c>
      <c s="34" t="s">
        <v>1081</v>
      </c>
      <c s="35" t="s">
        <v>5</v>
      </c>
      <c s="6" t="s">
        <v>1082</v>
      </c>
      <c s="36" t="s">
        <v>90</v>
      </c>
      <c s="37">
        <v>8</v>
      </c>
      <c s="36">
        <v>0</v>
      </c>
      <c s="36">
        <f>ROUND(G400*H400,6)</f>
      </c>
      <c r="L400" s="38">
        <v>0</v>
      </c>
      <c s="32">
        <f>ROUND(ROUND(L400,2)*ROUND(G400,3),2)</f>
      </c>
      <c s="36" t="s">
        <v>55</v>
      </c>
      <c>
        <f>(M400*21)/100</f>
      </c>
      <c t="s">
        <v>27</v>
      </c>
    </row>
    <row r="401" spans="1:5" ht="12.75">
      <c r="A401" s="35" t="s">
        <v>56</v>
      </c>
      <c r="E401" s="39" t="s">
        <v>5</v>
      </c>
    </row>
    <row r="402" spans="1:5" ht="12.75">
      <c r="A402" s="35" t="s">
        <v>57</v>
      </c>
      <c r="E402" s="40" t="s">
        <v>851</v>
      </c>
    </row>
    <row r="403" spans="1:5" ht="12.75">
      <c r="A403" t="s">
        <v>59</v>
      </c>
      <c r="E403" s="39" t="s">
        <v>5</v>
      </c>
    </row>
    <row r="404" spans="1:16" ht="12.75">
      <c r="A404" t="s">
        <v>49</v>
      </c>
      <c s="34" t="s">
        <v>1083</v>
      </c>
      <c s="34" t="s">
        <v>1084</v>
      </c>
      <c s="35" t="s">
        <v>5</v>
      </c>
      <c s="6" t="s">
        <v>1085</v>
      </c>
      <c s="36" t="s">
        <v>90</v>
      </c>
      <c s="37">
        <v>2</v>
      </c>
      <c s="36">
        <v>0</v>
      </c>
      <c s="36">
        <f>ROUND(G404*H404,6)</f>
      </c>
      <c r="L404" s="38">
        <v>0</v>
      </c>
      <c s="32">
        <f>ROUND(ROUND(L404,2)*ROUND(G404,3),2)</f>
      </c>
      <c s="36" t="s">
        <v>55</v>
      </c>
      <c>
        <f>(M404*21)/100</f>
      </c>
      <c t="s">
        <v>27</v>
      </c>
    </row>
    <row r="405" spans="1:5" ht="12.75">
      <c r="A405" s="35" t="s">
        <v>56</v>
      </c>
      <c r="E405" s="39" t="s">
        <v>5</v>
      </c>
    </row>
    <row r="406" spans="1:5" ht="12.75">
      <c r="A406" s="35" t="s">
        <v>57</v>
      </c>
      <c r="E406" s="40" t="s">
        <v>895</v>
      </c>
    </row>
    <row r="407" spans="1:5" ht="114.75">
      <c r="A407" t="s">
        <v>59</v>
      </c>
      <c r="E407" s="39" t="s">
        <v>852</v>
      </c>
    </row>
    <row r="408" spans="1:16" ht="12.75">
      <c r="A408" t="s">
        <v>49</v>
      </c>
      <c s="34" t="s">
        <v>1086</v>
      </c>
      <c s="34" t="s">
        <v>1087</v>
      </c>
      <c s="35" t="s">
        <v>5</v>
      </c>
      <c s="6" t="s">
        <v>1088</v>
      </c>
      <c s="36" t="s">
        <v>90</v>
      </c>
      <c s="37">
        <v>2</v>
      </c>
      <c s="36">
        <v>0</v>
      </c>
      <c s="36">
        <f>ROUND(G408*H408,6)</f>
      </c>
      <c r="L408" s="38">
        <v>0</v>
      </c>
      <c s="32">
        <f>ROUND(ROUND(L408,2)*ROUND(G408,3),2)</f>
      </c>
      <c s="36" t="s">
        <v>55</v>
      </c>
      <c>
        <f>(M408*21)/100</f>
      </c>
      <c t="s">
        <v>27</v>
      </c>
    </row>
    <row r="409" spans="1:5" ht="12.75">
      <c r="A409" s="35" t="s">
        <v>56</v>
      </c>
      <c r="E409" s="39" t="s">
        <v>5</v>
      </c>
    </row>
    <row r="410" spans="1:5" ht="12.75">
      <c r="A410" s="35" t="s">
        <v>57</v>
      </c>
      <c r="E410" s="40" t="s">
        <v>895</v>
      </c>
    </row>
    <row r="411" spans="1:5" ht="140.25">
      <c r="A411" t="s">
        <v>59</v>
      </c>
      <c r="E411" s="39" t="s">
        <v>855</v>
      </c>
    </row>
    <row r="412" spans="1:16" ht="25.5">
      <c r="A412" t="s">
        <v>49</v>
      </c>
      <c s="34" t="s">
        <v>451</v>
      </c>
      <c s="34" t="s">
        <v>1089</v>
      </c>
      <c s="35" t="s">
        <v>5</v>
      </c>
      <c s="6" t="s">
        <v>1090</v>
      </c>
      <c s="36" t="s">
        <v>90</v>
      </c>
      <c s="37">
        <v>1</v>
      </c>
      <c s="36">
        <v>0</v>
      </c>
      <c s="36">
        <f>ROUND(G412*H412,6)</f>
      </c>
      <c r="L412" s="38">
        <v>0</v>
      </c>
      <c s="32">
        <f>ROUND(ROUND(L412,2)*ROUND(G412,3),2)</f>
      </c>
      <c s="36" t="s">
        <v>55</v>
      </c>
      <c>
        <f>(M412*21)/100</f>
      </c>
      <c t="s">
        <v>27</v>
      </c>
    </row>
    <row r="413" spans="1:5" ht="12.75">
      <c r="A413" s="35" t="s">
        <v>56</v>
      </c>
      <c r="E413" s="39" t="s">
        <v>5</v>
      </c>
    </row>
    <row r="414" spans="1:5" ht="12.75">
      <c r="A414" s="35" t="s">
        <v>57</v>
      </c>
      <c r="E414" s="40" t="s">
        <v>899</v>
      </c>
    </row>
    <row r="415" spans="1:5" ht="38.25">
      <c r="A415" t="s">
        <v>59</v>
      </c>
      <c r="E415" s="39" t="s">
        <v>1091</v>
      </c>
    </row>
    <row r="416" spans="1:16" ht="12.75">
      <c r="A416" t="s">
        <v>49</v>
      </c>
      <c s="34" t="s">
        <v>455</v>
      </c>
      <c s="34" t="s">
        <v>1092</v>
      </c>
      <c s="35" t="s">
        <v>5</v>
      </c>
      <c s="6" t="s">
        <v>1093</v>
      </c>
      <c s="36" t="s">
        <v>90</v>
      </c>
      <c s="37">
        <v>8</v>
      </c>
      <c s="36">
        <v>0</v>
      </c>
      <c s="36">
        <f>ROUND(G416*H416,6)</f>
      </c>
      <c r="L416" s="38">
        <v>0</v>
      </c>
      <c s="32">
        <f>ROUND(ROUND(L416,2)*ROUND(G416,3),2)</f>
      </c>
      <c s="36" t="s">
        <v>55</v>
      </c>
      <c>
        <f>(M416*21)/100</f>
      </c>
      <c t="s">
        <v>27</v>
      </c>
    </row>
    <row r="417" spans="1:5" ht="12.75">
      <c r="A417" s="35" t="s">
        <v>56</v>
      </c>
      <c r="E417" s="39" t="s">
        <v>5</v>
      </c>
    </row>
    <row r="418" spans="1:5" ht="12.75">
      <c r="A418" s="35" t="s">
        <v>57</v>
      </c>
      <c r="E418" s="40" t="s">
        <v>851</v>
      </c>
    </row>
    <row r="419" spans="1:5" ht="114.75">
      <c r="A419" t="s">
        <v>59</v>
      </c>
      <c r="E419" s="39" t="s">
        <v>852</v>
      </c>
    </row>
    <row r="420" spans="1:16" ht="12.75">
      <c r="A420" t="s">
        <v>49</v>
      </c>
      <c s="34" t="s">
        <v>1094</v>
      </c>
      <c s="34" t="s">
        <v>1095</v>
      </c>
      <c s="35" t="s">
        <v>5</v>
      </c>
      <c s="6" t="s">
        <v>1096</v>
      </c>
      <c s="36" t="s">
        <v>90</v>
      </c>
      <c s="37">
        <v>8</v>
      </c>
      <c s="36">
        <v>0</v>
      </c>
      <c s="36">
        <f>ROUND(G420*H420,6)</f>
      </c>
      <c r="L420" s="38">
        <v>0</v>
      </c>
      <c s="32">
        <f>ROUND(ROUND(L420,2)*ROUND(G420,3),2)</f>
      </c>
      <c s="36" t="s">
        <v>55</v>
      </c>
      <c>
        <f>(M420*21)/100</f>
      </c>
      <c t="s">
        <v>27</v>
      </c>
    </row>
    <row r="421" spans="1:5" ht="12.75">
      <c r="A421" s="35" t="s">
        <v>56</v>
      </c>
      <c r="E421" s="39" t="s">
        <v>5</v>
      </c>
    </row>
    <row r="422" spans="1:5" ht="12.75">
      <c r="A422" s="35" t="s">
        <v>57</v>
      </c>
      <c r="E422" s="40" t="s">
        <v>851</v>
      </c>
    </row>
    <row r="423" spans="1:5" ht="140.25">
      <c r="A423" t="s">
        <v>59</v>
      </c>
      <c r="E423" s="39" t="s">
        <v>855</v>
      </c>
    </row>
    <row r="424" spans="1:16" ht="12.75">
      <c r="A424" t="s">
        <v>49</v>
      </c>
      <c s="34" t="s">
        <v>1097</v>
      </c>
      <c s="34" t="s">
        <v>1098</v>
      </c>
      <c s="35" t="s">
        <v>5</v>
      </c>
      <c s="6" t="s">
        <v>1099</v>
      </c>
      <c s="36" t="s">
        <v>90</v>
      </c>
      <c s="37">
        <v>2</v>
      </c>
      <c s="36">
        <v>0</v>
      </c>
      <c s="36">
        <f>ROUND(G424*H424,6)</f>
      </c>
      <c r="L424" s="38">
        <v>0</v>
      </c>
      <c s="32">
        <f>ROUND(ROUND(L424,2)*ROUND(G424,3),2)</f>
      </c>
      <c s="36" t="s">
        <v>55</v>
      </c>
      <c>
        <f>(M424*21)/100</f>
      </c>
      <c t="s">
        <v>27</v>
      </c>
    </row>
    <row r="425" spans="1:5" ht="12.75">
      <c r="A425" s="35" t="s">
        <v>56</v>
      </c>
      <c r="E425" s="39" t="s">
        <v>5</v>
      </c>
    </row>
    <row r="426" spans="1:5" ht="12.75">
      <c r="A426" s="35" t="s">
        <v>57</v>
      </c>
      <c r="E426" s="40" t="s">
        <v>895</v>
      </c>
    </row>
    <row r="427" spans="1:5" ht="178.5">
      <c r="A427" t="s">
        <v>59</v>
      </c>
      <c r="E427" s="39" t="s">
        <v>1100</v>
      </c>
    </row>
    <row r="428" spans="1:16" ht="12.75">
      <c r="A428" t="s">
        <v>49</v>
      </c>
      <c s="34" t="s">
        <v>500</v>
      </c>
      <c s="34" t="s">
        <v>1101</v>
      </c>
      <c s="35" t="s">
        <v>5</v>
      </c>
      <c s="6" t="s">
        <v>1102</v>
      </c>
      <c s="36" t="s">
        <v>90</v>
      </c>
      <c s="37">
        <v>2</v>
      </c>
      <c s="36">
        <v>0</v>
      </c>
      <c s="36">
        <f>ROUND(G428*H428,6)</f>
      </c>
      <c r="L428" s="38">
        <v>0</v>
      </c>
      <c s="32">
        <f>ROUND(ROUND(L428,2)*ROUND(G428,3),2)</f>
      </c>
      <c s="36" t="s">
        <v>55</v>
      </c>
      <c>
        <f>(M428*21)/100</f>
      </c>
      <c t="s">
        <v>27</v>
      </c>
    </row>
    <row r="429" spans="1:5" ht="12.75">
      <c r="A429" s="35" t="s">
        <v>56</v>
      </c>
      <c r="E429" s="39" t="s">
        <v>5</v>
      </c>
    </row>
    <row r="430" spans="1:5" ht="12.75">
      <c r="A430" s="35" t="s">
        <v>57</v>
      </c>
      <c r="E430" s="40" t="s">
        <v>895</v>
      </c>
    </row>
    <row r="431" spans="1:5" ht="127.5">
      <c r="A431" t="s">
        <v>59</v>
      </c>
      <c r="E431" s="39" t="s">
        <v>959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2873</v>
      </c>
      <c s="41">
        <f>Rekapitulace!C42</f>
      </c>
      <c s="20" t="s">
        <v>0</v>
      </c>
      <c t="s">
        <v>23</v>
      </c>
      <c t="s">
        <v>27</v>
      </c>
    </row>
    <row r="4" spans="1:16" ht="32" customHeight="1">
      <c r="A4" s="24" t="s">
        <v>20</v>
      </c>
      <c s="25" t="s">
        <v>28</v>
      </c>
      <c s="27" t="s">
        <v>2873</v>
      </c>
      <c r="E4" s="26" t="s">
        <v>2874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25.5">
      <c r="A8" t="s">
        <v>44</v>
      </c>
      <c r="C8" s="28" t="s">
        <v>3105</v>
      </c>
      <c r="E8" s="30" t="s">
        <v>3104</v>
      </c>
      <c r="J8" s="29">
        <f>0+J9+J26+J35+J96</f>
      </c>
      <c s="29">
        <f>0+K9+K26+K35+K96</f>
      </c>
      <c s="29">
        <f>0+L9+L26+L35+L96</f>
      </c>
      <c s="29">
        <f>0+M9+M26+M35+M96</f>
      </c>
    </row>
    <row r="9" spans="1:13" ht="12.75">
      <c r="A9" t="s">
        <v>46</v>
      </c>
      <c r="C9" s="31" t="s">
        <v>4</v>
      </c>
      <c r="E9" s="33" t="s">
        <v>837</v>
      </c>
      <c r="J9" s="32">
        <f>0</f>
      </c>
      <c s="32">
        <f>0</f>
      </c>
      <c s="32">
        <f>0+L10+L14+L18+L22</f>
      </c>
      <c s="32">
        <f>0+M10+M14+M18+M22</f>
      </c>
    </row>
    <row r="10" spans="1:16" ht="12.75">
      <c r="A10" t="s">
        <v>49</v>
      </c>
      <c s="34" t="s">
        <v>4</v>
      </c>
      <c s="34" t="s">
        <v>838</v>
      </c>
      <c s="35" t="s">
        <v>5</v>
      </c>
      <c s="6" t="s">
        <v>839</v>
      </c>
      <c s="36" t="s">
        <v>64</v>
      </c>
      <c s="37">
        <v>95.39</v>
      </c>
      <c s="36">
        <v>0</v>
      </c>
      <c s="36">
        <f>ROUND(G10*H10,6)</f>
      </c>
      <c r="L10" s="38">
        <v>0</v>
      </c>
      <c s="32">
        <f>ROUND(ROUND(L10,2)*ROUND(G10,3),2)</f>
      </c>
      <c s="36" t="s">
        <v>55</v>
      </c>
      <c>
        <f>(M10*21)/100</f>
      </c>
      <c t="s">
        <v>27</v>
      </c>
    </row>
    <row r="11" spans="1:5" ht="12.75">
      <c r="A11" s="35" t="s">
        <v>56</v>
      </c>
      <c r="E11" s="39" t="s">
        <v>5</v>
      </c>
    </row>
    <row r="12" spans="1:5" ht="51">
      <c r="A12" s="35" t="s">
        <v>57</v>
      </c>
      <c r="E12" s="40" t="s">
        <v>3106</v>
      </c>
    </row>
    <row r="13" spans="1:5" ht="12.75">
      <c r="A13" t="s">
        <v>59</v>
      </c>
      <c r="E13" s="39" t="s">
        <v>2375</v>
      </c>
    </row>
    <row r="14" spans="1:16" ht="12.75">
      <c r="A14" t="s">
        <v>49</v>
      </c>
      <c s="34" t="s">
        <v>27</v>
      </c>
      <c s="34" t="s">
        <v>78</v>
      </c>
      <c s="35" t="s">
        <v>5</v>
      </c>
      <c s="6" t="s">
        <v>842</v>
      </c>
      <c s="36" t="s">
        <v>64</v>
      </c>
      <c s="37">
        <v>74.28</v>
      </c>
      <c s="36">
        <v>0</v>
      </c>
      <c s="36">
        <f>ROUND(G14*H14,6)</f>
      </c>
      <c r="L14" s="38">
        <v>0</v>
      </c>
      <c s="32">
        <f>ROUND(ROUND(L14,2)*ROUND(G14,3),2)</f>
      </c>
      <c s="36" t="s">
        <v>55</v>
      </c>
      <c>
        <f>(M14*21)/100</f>
      </c>
      <c t="s">
        <v>27</v>
      </c>
    </row>
    <row r="15" spans="1:5" ht="12.75">
      <c r="A15" s="35" t="s">
        <v>56</v>
      </c>
      <c r="E15" s="39" t="s">
        <v>5</v>
      </c>
    </row>
    <row r="16" spans="1:5" ht="25.5">
      <c r="A16" s="35" t="s">
        <v>57</v>
      </c>
      <c r="E16" s="40" t="s">
        <v>3107</v>
      </c>
    </row>
    <row r="17" spans="1:5" ht="12.75">
      <c r="A17" t="s">
        <v>59</v>
      </c>
      <c r="E17" s="39" t="s">
        <v>2375</v>
      </c>
    </row>
    <row r="18" spans="1:16" ht="12.75">
      <c r="A18" t="s">
        <v>49</v>
      </c>
      <c s="34" t="s">
        <v>26</v>
      </c>
      <c s="34" t="s">
        <v>2575</v>
      </c>
      <c s="35" t="s">
        <v>5</v>
      </c>
      <c s="6" t="s">
        <v>2576</v>
      </c>
      <c s="36" t="s">
        <v>64</v>
      </c>
      <c s="37">
        <v>16.8</v>
      </c>
      <c s="36">
        <v>0</v>
      </c>
      <c s="36">
        <f>ROUND(G18*H18,6)</f>
      </c>
      <c r="L18" s="38">
        <v>0</v>
      </c>
      <c s="32">
        <f>ROUND(ROUND(L18,2)*ROUND(G18,3),2)</f>
      </c>
      <c s="36" t="s">
        <v>55</v>
      </c>
      <c>
        <f>(M18*21)/100</f>
      </c>
      <c t="s">
        <v>27</v>
      </c>
    </row>
    <row r="19" spans="1:5" ht="12.75">
      <c r="A19" s="35" t="s">
        <v>56</v>
      </c>
      <c r="E19" s="39" t="s">
        <v>5</v>
      </c>
    </row>
    <row r="20" spans="1:5" ht="25.5">
      <c r="A20" s="35" t="s">
        <v>57</v>
      </c>
      <c r="E20" s="40" t="s">
        <v>3108</v>
      </c>
    </row>
    <row r="21" spans="1:5" ht="12.75">
      <c r="A21" t="s">
        <v>59</v>
      </c>
      <c r="E21" s="39" t="s">
        <v>2885</v>
      </c>
    </row>
    <row r="22" spans="1:16" ht="25.5">
      <c r="A22" t="s">
        <v>49</v>
      </c>
      <c s="34" t="s">
        <v>72</v>
      </c>
      <c s="34" t="s">
        <v>805</v>
      </c>
      <c s="35" t="s">
        <v>806</v>
      </c>
      <c s="6" t="s">
        <v>2886</v>
      </c>
      <c s="36" t="s">
        <v>793</v>
      </c>
      <c s="37">
        <v>95.39</v>
      </c>
      <c s="36">
        <v>0</v>
      </c>
      <c s="36">
        <f>ROUND(G22*H22,6)</f>
      </c>
      <c r="L22" s="38">
        <v>0</v>
      </c>
      <c s="32">
        <f>ROUND(ROUND(L22,2)*ROUND(G22,3),2)</f>
      </c>
      <c s="36" t="s">
        <v>55</v>
      </c>
      <c>
        <f>(M22*21)/100</f>
      </c>
      <c t="s">
        <v>27</v>
      </c>
    </row>
    <row r="23" spans="1:5" ht="38.25">
      <c r="A23" s="35" t="s">
        <v>56</v>
      </c>
      <c r="E23" s="39" t="s">
        <v>2887</v>
      </c>
    </row>
    <row r="24" spans="1:5" ht="25.5">
      <c r="A24" s="35" t="s">
        <v>57</v>
      </c>
      <c r="E24" s="40" t="s">
        <v>3109</v>
      </c>
    </row>
    <row r="25" spans="1:5" ht="12.75">
      <c r="A25" t="s">
        <v>59</v>
      </c>
      <c r="E25" s="39" t="s">
        <v>2375</v>
      </c>
    </row>
    <row r="26" spans="1:13" ht="12.75">
      <c r="A26" t="s">
        <v>46</v>
      </c>
      <c r="C26" s="31" t="s">
        <v>27</v>
      </c>
      <c r="E26" s="33" t="s">
        <v>2146</v>
      </c>
      <c r="J26" s="32">
        <f>0</f>
      </c>
      <c s="32">
        <f>0</f>
      </c>
      <c s="32">
        <f>0+L27+L31</f>
      </c>
      <c s="32">
        <f>0+M27+M31</f>
      </c>
    </row>
    <row r="27" spans="1:16" ht="12.75">
      <c r="A27" t="s">
        <v>49</v>
      </c>
      <c s="34" t="s">
        <v>77</v>
      </c>
      <c s="34" t="s">
        <v>2401</v>
      </c>
      <c s="35" t="s">
        <v>5</v>
      </c>
      <c s="6" t="s">
        <v>2889</v>
      </c>
      <c s="36" t="s">
        <v>64</v>
      </c>
      <c s="37">
        <v>0.112</v>
      </c>
      <c s="36">
        <v>0</v>
      </c>
      <c s="36">
        <f>ROUND(G27*H27,6)</f>
      </c>
      <c r="L27" s="38">
        <v>0</v>
      </c>
      <c s="32">
        <f>ROUND(ROUND(L27,2)*ROUND(G27,3),2)</f>
      </c>
      <c s="36" t="s">
        <v>55</v>
      </c>
      <c>
        <f>(M27*21)/100</f>
      </c>
      <c t="s">
        <v>27</v>
      </c>
    </row>
    <row r="28" spans="1:5" ht="12.75">
      <c r="A28" s="35" t="s">
        <v>56</v>
      </c>
      <c r="E28" s="39" t="s">
        <v>5</v>
      </c>
    </row>
    <row r="29" spans="1:5" ht="25.5">
      <c r="A29" s="35" t="s">
        <v>57</v>
      </c>
      <c r="E29" s="40" t="s">
        <v>3110</v>
      </c>
    </row>
    <row r="30" spans="1:5" ht="12.75">
      <c r="A30" t="s">
        <v>59</v>
      </c>
      <c r="E30" s="39" t="s">
        <v>2375</v>
      </c>
    </row>
    <row r="31" spans="1:16" ht="12.75">
      <c r="A31" t="s">
        <v>49</v>
      </c>
      <c s="34" t="s">
        <v>82</v>
      </c>
      <c s="34" t="s">
        <v>2891</v>
      </c>
      <c s="35" t="s">
        <v>5</v>
      </c>
      <c s="6" t="s">
        <v>2892</v>
      </c>
      <c s="36" t="s">
        <v>64</v>
      </c>
      <c s="37">
        <v>4.31</v>
      </c>
      <c s="36">
        <v>0</v>
      </c>
      <c s="36">
        <f>ROUND(G31*H31,6)</f>
      </c>
      <c r="L31" s="38">
        <v>0</v>
      </c>
      <c s="32">
        <f>ROUND(ROUND(L31,2)*ROUND(G31,3),2)</f>
      </c>
      <c s="36" t="s">
        <v>55</v>
      </c>
      <c>
        <f>(M31*21)/100</f>
      </c>
      <c t="s">
        <v>27</v>
      </c>
    </row>
    <row r="32" spans="1:5" ht="12.75">
      <c r="A32" s="35" t="s">
        <v>56</v>
      </c>
      <c r="E32" s="39" t="s">
        <v>5</v>
      </c>
    </row>
    <row r="33" spans="1:5" ht="38.25">
      <c r="A33" s="35" t="s">
        <v>57</v>
      </c>
      <c r="E33" s="40" t="s">
        <v>3111</v>
      </c>
    </row>
    <row r="34" spans="1:5" ht="12.75">
      <c r="A34" t="s">
        <v>59</v>
      </c>
      <c r="E34" s="39" t="s">
        <v>2885</v>
      </c>
    </row>
    <row r="35" spans="1:13" ht="12.75">
      <c r="A35" t="s">
        <v>46</v>
      </c>
      <c r="C35" s="31" t="s">
        <v>26</v>
      </c>
      <c r="E35" s="33" t="s">
        <v>2175</v>
      </c>
      <c r="J35" s="32">
        <f>0</f>
      </c>
      <c s="32">
        <f>0</f>
      </c>
      <c s="32">
        <f>0+L36+L40+L44+L48+L52+L56+L60+L64+L68+L72+L76+L80+L84+L88+L92</f>
      </c>
      <c s="32">
        <f>0+M36+M40+M44+M48+M52+M56+M60+M64+M68+M72+M76+M80+M84+M88+M92</f>
      </c>
    </row>
    <row r="36" spans="1:16" ht="12.75">
      <c r="A36" t="s">
        <v>49</v>
      </c>
      <c s="34" t="s">
        <v>87</v>
      </c>
      <c s="34" t="s">
        <v>3029</v>
      </c>
      <c s="35" t="s">
        <v>5</v>
      </c>
      <c s="6" t="s">
        <v>3030</v>
      </c>
      <c s="36" t="s">
        <v>75</v>
      </c>
      <c s="37">
        <v>39.74</v>
      </c>
      <c s="36">
        <v>0</v>
      </c>
      <c s="36">
        <f>ROUND(G36*H36,6)</f>
      </c>
      <c r="L36" s="38">
        <v>0</v>
      </c>
      <c s="32">
        <f>ROUND(ROUND(L36,2)*ROUND(G36,3),2)</f>
      </c>
      <c s="36" t="s">
        <v>55</v>
      </c>
      <c>
        <f>(M36*21)/100</f>
      </c>
      <c t="s">
        <v>27</v>
      </c>
    </row>
    <row r="37" spans="1:5" ht="12.75">
      <c r="A37" s="35" t="s">
        <v>56</v>
      </c>
      <c r="E37" s="39" t="s">
        <v>5</v>
      </c>
    </row>
    <row r="38" spans="1:5" ht="25.5">
      <c r="A38" s="35" t="s">
        <v>57</v>
      </c>
      <c r="E38" s="40" t="s">
        <v>3112</v>
      </c>
    </row>
    <row r="39" spans="1:5" ht="25.5">
      <c r="A39" t="s">
        <v>59</v>
      </c>
      <c r="E39" s="39" t="s">
        <v>3113</v>
      </c>
    </row>
    <row r="40" spans="1:16" ht="12.75">
      <c r="A40" t="s">
        <v>49</v>
      </c>
      <c s="34" t="s">
        <v>108</v>
      </c>
      <c s="34" t="s">
        <v>2693</v>
      </c>
      <c s="35" t="s">
        <v>5</v>
      </c>
      <c s="6" t="s">
        <v>2694</v>
      </c>
      <c s="36" t="s">
        <v>75</v>
      </c>
      <c s="37">
        <v>20</v>
      </c>
      <c s="36">
        <v>0</v>
      </c>
      <c s="36">
        <f>ROUND(G40*H40,6)</f>
      </c>
      <c r="L40" s="38">
        <v>0</v>
      </c>
      <c s="32">
        <f>ROUND(ROUND(L40,2)*ROUND(G40,3),2)</f>
      </c>
      <c s="36" t="s">
        <v>55</v>
      </c>
      <c>
        <f>(M40*21)/100</f>
      </c>
      <c t="s">
        <v>27</v>
      </c>
    </row>
    <row r="41" spans="1:5" ht="12.75">
      <c r="A41" s="35" t="s">
        <v>56</v>
      </c>
      <c r="E41" s="39" t="s">
        <v>5</v>
      </c>
    </row>
    <row r="42" spans="1:5" ht="25.5">
      <c r="A42" s="35" t="s">
        <v>57</v>
      </c>
      <c r="E42" s="40" t="s">
        <v>3114</v>
      </c>
    </row>
    <row r="43" spans="1:5" ht="12.75">
      <c r="A43" t="s">
        <v>59</v>
      </c>
      <c r="E43" s="39" t="s">
        <v>3115</v>
      </c>
    </row>
    <row r="44" spans="1:16" ht="12.75">
      <c r="A44" t="s">
        <v>49</v>
      </c>
      <c s="34" t="s">
        <v>112</v>
      </c>
      <c s="34" t="s">
        <v>3116</v>
      </c>
      <c s="35" t="s">
        <v>5</v>
      </c>
      <c s="6" t="s">
        <v>3117</v>
      </c>
      <c s="36" t="s">
        <v>75</v>
      </c>
      <c s="37">
        <v>20</v>
      </c>
      <c s="36">
        <v>0</v>
      </c>
      <c s="36">
        <f>ROUND(G44*H44,6)</f>
      </c>
      <c r="L44" s="38">
        <v>0</v>
      </c>
      <c s="32">
        <f>ROUND(ROUND(L44,2)*ROUND(G44,3),2)</f>
      </c>
      <c s="36" t="s">
        <v>55</v>
      </c>
      <c>
        <f>(M44*21)/100</f>
      </c>
      <c t="s">
        <v>27</v>
      </c>
    </row>
    <row r="45" spans="1:5" ht="12.75">
      <c r="A45" s="35" t="s">
        <v>56</v>
      </c>
      <c r="E45" s="39" t="s">
        <v>5</v>
      </c>
    </row>
    <row r="46" spans="1:5" ht="25.5">
      <c r="A46" s="35" t="s">
        <v>57</v>
      </c>
      <c r="E46" s="40" t="s">
        <v>3118</v>
      </c>
    </row>
    <row r="47" spans="1:5" ht="12.75">
      <c r="A47" t="s">
        <v>59</v>
      </c>
      <c r="E47" s="39" t="s">
        <v>2375</v>
      </c>
    </row>
    <row r="48" spans="1:16" ht="12.75">
      <c r="A48" t="s">
        <v>49</v>
      </c>
      <c s="34" t="s">
        <v>116</v>
      </c>
      <c s="34" t="s">
        <v>3119</v>
      </c>
      <c s="35" t="s">
        <v>5</v>
      </c>
      <c s="6" t="s">
        <v>3120</v>
      </c>
      <c s="36" t="s">
        <v>90</v>
      </c>
      <c s="37">
        <v>4</v>
      </c>
      <c s="36">
        <v>0</v>
      </c>
      <c s="36">
        <f>ROUND(G48*H48,6)</f>
      </c>
      <c r="L48" s="38">
        <v>0</v>
      </c>
      <c s="32">
        <f>ROUND(ROUND(L48,2)*ROUND(G48,3),2)</f>
      </c>
      <c s="36" t="s">
        <v>55</v>
      </c>
      <c>
        <f>(M48*21)/100</f>
      </c>
      <c t="s">
        <v>27</v>
      </c>
    </row>
    <row r="49" spans="1:5" ht="12.75">
      <c r="A49" s="35" t="s">
        <v>56</v>
      </c>
      <c r="E49" s="39" t="s">
        <v>5</v>
      </c>
    </row>
    <row r="50" spans="1:5" ht="25.5">
      <c r="A50" s="35" t="s">
        <v>57</v>
      </c>
      <c r="E50" s="40" t="s">
        <v>3121</v>
      </c>
    </row>
    <row r="51" spans="1:5" ht="12.75">
      <c r="A51" t="s">
        <v>59</v>
      </c>
      <c r="E51" s="39" t="s">
        <v>3122</v>
      </c>
    </row>
    <row r="52" spans="1:16" ht="12.75">
      <c r="A52" t="s">
        <v>49</v>
      </c>
      <c s="34" t="s">
        <v>120</v>
      </c>
      <c s="34" t="s">
        <v>3123</v>
      </c>
      <c s="35" t="s">
        <v>5</v>
      </c>
      <c s="6" t="s">
        <v>3124</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3125</v>
      </c>
    </row>
    <row r="55" spans="1:5" ht="12.75">
      <c r="A55" t="s">
        <v>59</v>
      </c>
      <c r="E55" s="39" t="s">
        <v>3126</v>
      </c>
    </row>
    <row r="56" spans="1:16" ht="12.75">
      <c r="A56" t="s">
        <v>49</v>
      </c>
      <c s="34" t="s">
        <v>124</v>
      </c>
      <c s="34" t="s">
        <v>3048</v>
      </c>
      <c s="35" t="s">
        <v>5</v>
      </c>
      <c s="6" t="s">
        <v>3049</v>
      </c>
      <c s="36" t="s">
        <v>90</v>
      </c>
      <c s="37">
        <v>4</v>
      </c>
      <c s="36">
        <v>0</v>
      </c>
      <c s="36">
        <f>ROUND(G56*H56,6)</f>
      </c>
      <c r="L56" s="38">
        <v>0</v>
      </c>
      <c s="32">
        <f>ROUND(ROUND(L56,2)*ROUND(G56,3),2)</f>
      </c>
      <c s="36" t="s">
        <v>55</v>
      </c>
      <c>
        <f>(M56*21)/100</f>
      </c>
      <c t="s">
        <v>27</v>
      </c>
    </row>
    <row r="57" spans="1:5" ht="12.75">
      <c r="A57" s="35" t="s">
        <v>56</v>
      </c>
      <c r="E57" s="39" t="s">
        <v>5</v>
      </c>
    </row>
    <row r="58" spans="1:5" ht="25.5">
      <c r="A58" s="35" t="s">
        <v>57</v>
      </c>
      <c r="E58" s="40" t="s">
        <v>3121</v>
      </c>
    </row>
    <row r="59" spans="1:5" ht="12.75">
      <c r="A59" t="s">
        <v>59</v>
      </c>
      <c r="E59" s="39" t="s">
        <v>3050</v>
      </c>
    </row>
    <row r="60" spans="1:16" ht="12.75">
      <c r="A60" t="s">
        <v>49</v>
      </c>
      <c s="34" t="s">
        <v>128</v>
      </c>
      <c s="34" t="s">
        <v>3127</v>
      </c>
      <c s="35" t="s">
        <v>5</v>
      </c>
      <c s="6" t="s">
        <v>3128</v>
      </c>
      <c s="36" t="s">
        <v>75</v>
      </c>
      <c s="37">
        <v>39.74</v>
      </c>
      <c s="36">
        <v>0</v>
      </c>
      <c s="36">
        <f>ROUND(G60*H60,6)</f>
      </c>
      <c r="L60" s="38">
        <v>0</v>
      </c>
      <c s="32">
        <f>ROUND(ROUND(L60,2)*ROUND(G60,3),2)</f>
      </c>
      <c s="36" t="s">
        <v>55</v>
      </c>
      <c>
        <f>(M60*21)/100</f>
      </c>
      <c t="s">
        <v>27</v>
      </c>
    </row>
    <row r="61" spans="1:5" ht="12.75">
      <c r="A61" s="35" t="s">
        <v>56</v>
      </c>
      <c r="E61" s="39" t="s">
        <v>5</v>
      </c>
    </row>
    <row r="62" spans="1:5" ht="25.5">
      <c r="A62" s="35" t="s">
        <v>57</v>
      </c>
      <c r="E62" s="40" t="s">
        <v>3129</v>
      </c>
    </row>
    <row r="63" spans="1:5" ht="12.75">
      <c r="A63" t="s">
        <v>59</v>
      </c>
      <c r="E63" s="39" t="s">
        <v>2375</v>
      </c>
    </row>
    <row r="64" spans="1:16" ht="12.75">
      <c r="A64" t="s">
        <v>49</v>
      </c>
      <c s="34" t="s">
        <v>131</v>
      </c>
      <c s="34" t="s">
        <v>3130</v>
      </c>
      <c s="35" t="s">
        <v>5</v>
      </c>
      <c s="6" t="s">
        <v>3131</v>
      </c>
      <c s="36" t="s">
        <v>75</v>
      </c>
      <c s="37">
        <v>39.74</v>
      </c>
      <c s="36">
        <v>0</v>
      </c>
      <c s="36">
        <f>ROUND(G64*H64,6)</f>
      </c>
      <c r="L64" s="38">
        <v>0</v>
      </c>
      <c s="32">
        <f>ROUND(ROUND(L64,2)*ROUND(G64,3),2)</f>
      </c>
      <c s="36" t="s">
        <v>55</v>
      </c>
      <c>
        <f>(M64*21)/100</f>
      </c>
      <c t="s">
        <v>27</v>
      </c>
    </row>
    <row r="65" spans="1:5" ht="12.75">
      <c r="A65" s="35" t="s">
        <v>56</v>
      </c>
      <c r="E65" s="39" t="s">
        <v>5</v>
      </c>
    </row>
    <row r="66" spans="1:5" ht="25.5">
      <c r="A66" s="35" t="s">
        <v>57</v>
      </c>
      <c r="E66" s="40" t="s">
        <v>3129</v>
      </c>
    </row>
    <row r="67" spans="1:5" ht="12.75">
      <c r="A67" t="s">
        <v>59</v>
      </c>
      <c r="E67" s="39" t="s">
        <v>2375</v>
      </c>
    </row>
    <row r="68" spans="1:16" ht="12.75">
      <c r="A68" t="s">
        <v>49</v>
      </c>
      <c s="34" t="s">
        <v>135</v>
      </c>
      <c s="34" t="s">
        <v>3038</v>
      </c>
      <c s="35" t="s">
        <v>5</v>
      </c>
      <c s="6" t="s">
        <v>3039</v>
      </c>
      <c s="36" t="s">
        <v>75</v>
      </c>
      <c s="37">
        <v>39.74</v>
      </c>
      <c s="36">
        <v>0</v>
      </c>
      <c s="36">
        <f>ROUND(G68*H68,6)</f>
      </c>
      <c r="L68" s="38">
        <v>0</v>
      </c>
      <c s="32">
        <f>ROUND(ROUND(L68,2)*ROUND(G68,3),2)</f>
      </c>
      <c s="36" t="s">
        <v>55</v>
      </c>
      <c>
        <f>(M68*21)/100</f>
      </c>
      <c t="s">
        <v>27</v>
      </c>
    </row>
    <row r="69" spans="1:5" ht="12.75">
      <c r="A69" s="35" t="s">
        <v>56</v>
      </c>
      <c r="E69" s="39" t="s">
        <v>5</v>
      </c>
    </row>
    <row r="70" spans="1:5" ht="25.5">
      <c r="A70" s="35" t="s">
        <v>57</v>
      </c>
      <c r="E70" s="40" t="s">
        <v>3132</v>
      </c>
    </row>
    <row r="71" spans="1:5" ht="12.75">
      <c r="A71" t="s">
        <v>59</v>
      </c>
      <c r="E71" s="39" t="s">
        <v>2375</v>
      </c>
    </row>
    <row r="72" spans="1:16" ht="12.75">
      <c r="A72" t="s">
        <v>49</v>
      </c>
      <c s="34" t="s">
        <v>139</v>
      </c>
      <c s="34" t="s">
        <v>3133</v>
      </c>
      <c s="35" t="s">
        <v>5</v>
      </c>
      <c s="6" t="s">
        <v>3134</v>
      </c>
      <c s="36" t="s">
        <v>75</v>
      </c>
      <c s="37">
        <v>39.74</v>
      </c>
      <c s="36">
        <v>0</v>
      </c>
      <c s="36">
        <f>ROUND(G72*H72,6)</f>
      </c>
      <c r="L72" s="38">
        <v>0</v>
      </c>
      <c s="32">
        <f>ROUND(ROUND(L72,2)*ROUND(G72,3),2)</f>
      </c>
      <c s="36" t="s">
        <v>55</v>
      </c>
      <c>
        <f>(M72*21)/100</f>
      </c>
      <c t="s">
        <v>27</v>
      </c>
    </row>
    <row r="73" spans="1:5" ht="12.75">
      <c r="A73" s="35" t="s">
        <v>56</v>
      </c>
      <c r="E73" s="39" t="s">
        <v>5</v>
      </c>
    </row>
    <row r="74" spans="1:5" ht="25.5">
      <c r="A74" s="35" t="s">
        <v>57</v>
      </c>
      <c r="E74" s="40" t="s">
        <v>3132</v>
      </c>
    </row>
    <row r="75" spans="1:5" ht="12.75">
      <c r="A75" t="s">
        <v>59</v>
      </c>
      <c r="E75" s="39" t="s">
        <v>2375</v>
      </c>
    </row>
    <row r="76" spans="1:16" ht="12.75">
      <c r="A76" t="s">
        <v>49</v>
      </c>
      <c s="34" t="s">
        <v>143</v>
      </c>
      <c s="34" t="s">
        <v>3135</v>
      </c>
      <c s="35" t="s">
        <v>5</v>
      </c>
      <c s="6" t="s">
        <v>3136</v>
      </c>
      <c s="36" t="s">
        <v>90</v>
      </c>
      <c s="37">
        <v>2</v>
      </c>
      <c s="36">
        <v>0</v>
      </c>
      <c s="36">
        <f>ROUND(G76*H76,6)</f>
      </c>
      <c r="L76" s="38">
        <v>0</v>
      </c>
      <c s="32">
        <f>ROUND(ROUND(L76,2)*ROUND(G76,3),2)</f>
      </c>
      <c s="36" t="s">
        <v>55</v>
      </c>
      <c>
        <f>(M76*21)/100</f>
      </c>
      <c t="s">
        <v>27</v>
      </c>
    </row>
    <row r="77" spans="1:5" ht="12.75">
      <c r="A77" s="35" t="s">
        <v>56</v>
      </c>
      <c r="E77" s="39" t="s">
        <v>5</v>
      </c>
    </row>
    <row r="78" spans="1:5" ht="25.5">
      <c r="A78" s="35" t="s">
        <v>57</v>
      </c>
      <c r="E78" s="40" t="s">
        <v>2060</v>
      </c>
    </row>
    <row r="79" spans="1:5" ht="25.5">
      <c r="A79" t="s">
        <v>59</v>
      </c>
      <c r="E79" s="39" t="s">
        <v>3137</v>
      </c>
    </row>
    <row r="80" spans="1:16" ht="12.75">
      <c r="A80" t="s">
        <v>49</v>
      </c>
      <c s="34" t="s">
        <v>147</v>
      </c>
      <c s="34" t="s">
        <v>2954</v>
      </c>
      <c s="35" t="s">
        <v>5</v>
      </c>
      <c s="6" t="s">
        <v>3138</v>
      </c>
      <c s="36" t="s">
        <v>90</v>
      </c>
      <c s="37">
        <v>2</v>
      </c>
      <c s="36">
        <v>0</v>
      </c>
      <c s="36">
        <f>ROUND(G80*H80,6)</f>
      </c>
      <c r="L80" s="38">
        <v>0</v>
      </c>
      <c s="32">
        <f>ROUND(ROUND(L80,2)*ROUND(G80,3),2)</f>
      </c>
      <c s="36" t="s">
        <v>1764</v>
      </c>
      <c>
        <f>(M80*21)/100</f>
      </c>
      <c t="s">
        <v>27</v>
      </c>
    </row>
    <row r="81" spans="1:5" ht="12.75">
      <c r="A81" s="35" t="s">
        <v>56</v>
      </c>
      <c r="E81" s="39" t="s">
        <v>5</v>
      </c>
    </row>
    <row r="82" spans="1:5" ht="25.5">
      <c r="A82" s="35" t="s">
        <v>57</v>
      </c>
      <c r="E82" s="40" t="s">
        <v>2060</v>
      </c>
    </row>
    <row r="83" spans="1:5" ht="12.75">
      <c r="A83" t="s">
        <v>59</v>
      </c>
      <c r="E83" s="39" t="s">
        <v>3122</v>
      </c>
    </row>
    <row r="84" spans="1:16" ht="12.75">
      <c r="A84" t="s">
        <v>49</v>
      </c>
      <c s="34" t="s">
        <v>151</v>
      </c>
      <c s="34" t="s">
        <v>3067</v>
      </c>
      <c s="35" t="s">
        <v>5</v>
      </c>
      <c s="6" t="s">
        <v>3139</v>
      </c>
      <c s="36" t="s">
        <v>90</v>
      </c>
      <c s="37">
        <v>1</v>
      </c>
      <c s="36">
        <v>0</v>
      </c>
      <c s="36">
        <f>ROUND(G84*H84,6)</f>
      </c>
      <c r="L84" s="38">
        <v>0</v>
      </c>
      <c s="32">
        <f>ROUND(ROUND(L84,2)*ROUND(G84,3),2)</f>
      </c>
      <c s="36" t="s">
        <v>1764</v>
      </c>
      <c>
        <f>(M84*21)/100</f>
      </c>
      <c t="s">
        <v>27</v>
      </c>
    </row>
    <row r="85" spans="1:5" ht="12.75">
      <c r="A85" s="35" t="s">
        <v>56</v>
      </c>
      <c r="E85" s="39" t="s">
        <v>5</v>
      </c>
    </row>
    <row r="86" spans="1:5" ht="25.5">
      <c r="A86" s="35" t="s">
        <v>57</v>
      </c>
      <c r="E86" s="40" t="s">
        <v>3044</v>
      </c>
    </row>
    <row r="87" spans="1:5" ht="12.75">
      <c r="A87" t="s">
        <v>59</v>
      </c>
      <c r="E87" s="39" t="s">
        <v>3122</v>
      </c>
    </row>
    <row r="88" spans="1:16" ht="12.75">
      <c r="A88" t="s">
        <v>49</v>
      </c>
      <c s="34" t="s">
        <v>155</v>
      </c>
      <c s="34" t="s">
        <v>3069</v>
      </c>
      <c s="35" t="s">
        <v>5</v>
      </c>
      <c s="6" t="s">
        <v>3140</v>
      </c>
      <c s="36" t="s">
        <v>90</v>
      </c>
      <c s="37">
        <v>2</v>
      </c>
      <c s="36">
        <v>0</v>
      </c>
      <c s="36">
        <f>ROUND(G88*H88,6)</f>
      </c>
      <c r="L88" s="38">
        <v>0</v>
      </c>
      <c s="32">
        <f>ROUND(ROUND(L88,2)*ROUND(G88,3),2)</f>
      </c>
      <c s="36" t="s">
        <v>1764</v>
      </c>
      <c>
        <f>(M88*21)/100</f>
      </c>
      <c t="s">
        <v>27</v>
      </c>
    </row>
    <row r="89" spans="1:5" ht="12.75">
      <c r="A89" s="35" t="s">
        <v>56</v>
      </c>
      <c r="E89" s="39" t="s">
        <v>5</v>
      </c>
    </row>
    <row r="90" spans="1:5" ht="25.5">
      <c r="A90" s="35" t="s">
        <v>57</v>
      </c>
      <c r="E90" s="40" t="s">
        <v>2060</v>
      </c>
    </row>
    <row r="91" spans="1:5" ht="12.75">
      <c r="A91" t="s">
        <v>59</v>
      </c>
      <c r="E91" s="39" t="s">
        <v>3122</v>
      </c>
    </row>
    <row r="92" spans="1:16" ht="12.75">
      <c r="A92" t="s">
        <v>49</v>
      </c>
      <c s="34" t="s">
        <v>158</v>
      </c>
      <c s="34" t="s">
        <v>3071</v>
      </c>
      <c s="35" t="s">
        <v>5</v>
      </c>
      <c s="6" t="s">
        <v>3141</v>
      </c>
      <c s="36" t="s">
        <v>90</v>
      </c>
      <c s="37">
        <v>1</v>
      </c>
      <c s="36">
        <v>0</v>
      </c>
      <c s="36">
        <f>ROUND(G92*H92,6)</f>
      </c>
      <c r="L92" s="38">
        <v>0</v>
      </c>
      <c s="32">
        <f>ROUND(ROUND(L92,2)*ROUND(G92,3),2)</f>
      </c>
      <c s="36" t="s">
        <v>1764</v>
      </c>
      <c>
        <f>(M92*21)/100</f>
      </c>
      <c t="s">
        <v>27</v>
      </c>
    </row>
    <row r="93" spans="1:5" ht="12.75">
      <c r="A93" s="35" t="s">
        <v>56</v>
      </c>
      <c r="E93" s="39" t="s">
        <v>5</v>
      </c>
    </row>
    <row r="94" spans="1:5" ht="25.5">
      <c r="A94" s="35" t="s">
        <v>57</v>
      </c>
      <c r="E94" s="40" t="s">
        <v>3044</v>
      </c>
    </row>
    <row r="95" spans="1:5" ht="12.75">
      <c r="A95" t="s">
        <v>59</v>
      </c>
      <c r="E95" s="39" t="s">
        <v>3142</v>
      </c>
    </row>
    <row r="96" spans="1:13" ht="12.75">
      <c r="A96" t="s">
        <v>46</v>
      </c>
      <c r="C96" s="31" t="s">
        <v>72</v>
      </c>
      <c r="E96" s="33" t="s">
        <v>1999</v>
      </c>
      <c r="J96" s="32">
        <f>0</f>
      </c>
      <c s="32">
        <f>0</f>
      </c>
      <c s="32">
        <f>0+L97</f>
      </c>
      <c s="32">
        <f>0+M97</f>
      </c>
    </row>
    <row r="97" spans="1:16" ht="12.75">
      <c r="A97" t="s">
        <v>49</v>
      </c>
      <c s="34" t="s">
        <v>164</v>
      </c>
      <c s="34" t="s">
        <v>3143</v>
      </c>
      <c s="35" t="s">
        <v>5</v>
      </c>
      <c s="6" t="s">
        <v>3144</v>
      </c>
      <c s="36" t="s">
        <v>75</v>
      </c>
      <c s="37">
        <v>44</v>
      </c>
      <c s="36">
        <v>0</v>
      </c>
      <c s="36">
        <f>ROUND(G97*H97,6)</f>
      </c>
      <c r="L97" s="38">
        <v>0</v>
      </c>
      <c s="32">
        <f>ROUND(ROUND(L97,2)*ROUND(G97,3),2)</f>
      </c>
      <c s="36" t="s">
        <v>55</v>
      </c>
      <c>
        <f>(M97*21)/100</f>
      </c>
      <c t="s">
        <v>27</v>
      </c>
    </row>
    <row r="98" spans="1:5" ht="12.75">
      <c r="A98" s="35" t="s">
        <v>56</v>
      </c>
      <c r="E98" s="39" t="s">
        <v>5</v>
      </c>
    </row>
    <row r="99" spans="1:5" ht="25.5">
      <c r="A99" s="35" t="s">
        <v>57</v>
      </c>
      <c r="E99" s="40" t="s">
        <v>3145</v>
      </c>
    </row>
    <row r="100" spans="1:5" ht="12.75">
      <c r="A100" t="s">
        <v>59</v>
      </c>
      <c r="E100" s="39" t="s">
        <v>3146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2873</v>
      </c>
      <c s="41">
        <f>Rekapitulace!C42</f>
      </c>
      <c s="20" t="s">
        <v>0</v>
      </c>
      <c t="s">
        <v>23</v>
      </c>
      <c t="s">
        <v>27</v>
      </c>
    </row>
    <row r="4" spans="1:16" ht="32" customHeight="1">
      <c r="A4" s="24" t="s">
        <v>20</v>
      </c>
      <c s="25" t="s">
        <v>28</v>
      </c>
      <c s="27" t="s">
        <v>2873</v>
      </c>
      <c r="E4" s="26" t="s">
        <v>2874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3149</v>
      </c>
      <c r="E8" s="30" t="s">
        <v>3148</v>
      </c>
      <c r="J8" s="29">
        <f>0+J9+J30+J39+J72</f>
      </c>
      <c s="29">
        <f>0+K9+K30+K39+K72</f>
      </c>
      <c s="29">
        <f>0+L9+L30+L39+L72</f>
      </c>
      <c s="29">
        <f>0+M9+M30+M39+M72</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50.86</v>
      </c>
      <c s="36">
        <v>0</v>
      </c>
      <c s="36">
        <f>ROUND(G10*H10,6)</f>
      </c>
      <c r="L10" s="38">
        <v>0</v>
      </c>
      <c s="32">
        <f>ROUND(ROUND(L10,2)*ROUND(G10,3),2)</f>
      </c>
      <c s="36" t="s">
        <v>55</v>
      </c>
      <c>
        <f>(M10*21)/100</f>
      </c>
      <c t="s">
        <v>27</v>
      </c>
    </row>
    <row r="11" spans="1:5" ht="12.75">
      <c r="A11" s="35" t="s">
        <v>56</v>
      </c>
      <c r="E11" s="39" t="s">
        <v>5</v>
      </c>
    </row>
    <row r="12" spans="1:5" ht="25.5">
      <c r="A12" s="35" t="s">
        <v>57</v>
      </c>
      <c r="E12" s="40" t="s">
        <v>3150</v>
      </c>
    </row>
    <row r="13" spans="1:5" ht="12.75">
      <c r="A13" t="s">
        <v>59</v>
      </c>
      <c r="E13" s="39" t="s">
        <v>2375</v>
      </c>
    </row>
    <row r="14" spans="1:16" ht="12.75">
      <c r="A14" t="s">
        <v>49</v>
      </c>
      <c s="34" t="s">
        <v>27</v>
      </c>
      <c s="34" t="s">
        <v>2879</v>
      </c>
      <c s="35" t="s">
        <v>5</v>
      </c>
      <c s="6" t="s">
        <v>2880</v>
      </c>
      <c s="36" t="s">
        <v>64</v>
      </c>
      <c s="37">
        <v>12.32</v>
      </c>
      <c s="36">
        <v>0</v>
      </c>
      <c s="36">
        <f>ROUND(G14*H14,6)</f>
      </c>
      <c r="L14" s="38">
        <v>0</v>
      </c>
      <c s="32">
        <f>ROUND(ROUND(L14,2)*ROUND(G14,3),2)</f>
      </c>
      <c s="36" t="s">
        <v>55</v>
      </c>
      <c>
        <f>(M14*21)/100</f>
      </c>
      <c t="s">
        <v>27</v>
      </c>
    </row>
    <row r="15" spans="1:5" ht="12.75">
      <c r="A15" s="35" t="s">
        <v>56</v>
      </c>
      <c r="E15" s="39" t="s">
        <v>5</v>
      </c>
    </row>
    <row r="16" spans="1:5" ht="25.5">
      <c r="A16" s="35" t="s">
        <v>57</v>
      </c>
      <c r="E16" s="40" t="s">
        <v>3151</v>
      </c>
    </row>
    <row r="17" spans="1:5" ht="12.75">
      <c r="A17" t="s">
        <v>59</v>
      </c>
      <c r="E17" s="39" t="s">
        <v>2375</v>
      </c>
    </row>
    <row r="18" spans="1:16" ht="12.75">
      <c r="A18" t="s">
        <v>49</v>
      </c>
      <c s="34" t="s">
        <v>26</v>
      </c>
      <c s="34" t="s">
        <v>78</v>
      </c>
      <c s="35" t="s">
        <v>5</v>
      </c>
      <c s="6" t="s">
        <v>842</v>
      </c>
      <c s="36" t="s">
        <v>64</v>
      </c>
      <c s="37">
        <v>46.36</v>
      </c>
      <c s="36">
        <v>0</v>
      </c>
      <c s="36">
        <f>ROUND(G18*H18,6)</f>
      </c>
      <c r="L18" s="38">
        <v>0</v>
      </c>
      <c s="32">
        <f>ROUND(ROUND(L18,2)*ROUND(G18,3),2)</f>
      </c>
      <c s="36" t="s">
        <v>55</v>
      </c>
      <c>
        <f>(M18*21)/100</f>
      </c>
      <c t="s">
        <v>27</v>
      </c>
    </row>
    <row r="19" spans="1:5" ht="12.75">
      <c r="A19" s="35" t="s">
        <v>56</v>
      </c>
      <c r="E19" s="39" t="s">
        <v>5</v>
      </c>
    </row>
    <row r="20" spans="1:5" ht="38.25">
      <c r="A20" s="35" t="s">
        <v>57</v>
      </c>
      <c r="E20" s="40" t="s">
        <v>3152</v>
      </c>
    </row>
    <row r="21" spans="1:5" ht="12.75">
      <c r="A21" t="s">
        <v>59</v>
      </c>
      <c r="E21" s="39" t="s">
        <v>2998</v>
      </c>
    </row>
    <row r="22" spans="1:16" ht="12.75">
      <c r="A22" t="s">
        <v>49</v>
      </c>
      <c s="34" t="s">
        <v>72</v>
      </c>
      <c s="34" t="s">
        <v>2575</v>
      </c>
      <c s="35" t="s">
        <v>5</v>
      </c>
      <c s="6" t="s">
        <v>2576</v>
      </c>
      <c s="36" t="s">
        <v>64</v>
      </c>
      <c s="37">
        <v>10.77</v>
      </c>
      <c s="36">
        <v>0</v>
      </c>
      <c s="36">
        <f>ROUND(G22*H22,6)</f>
      </c>
      <c r="L22" s="38">
        <v>0</v>
      </c>
      <c s="32">
        <f>ROUND(ROUND(L22,2)*ROUND(G22,3),2)</f>
      </c>
      <c s="36" t="s">
        <v>55</v>
      </c>
      <c>
        <f>(M22*21)/100</f>
      </c>
      <c t="s">
        <v>27</v>
      </c>
    </row>
    <row r="23" spans="1:5" ht="12.75">
      <c r="A23" s="35" t="s">
        <v>56</v>
      </c>
      <c r="E23" s="39" t="s">
        <v>5</v>
      </c>
    </row>
    <row r="24" spans="1:5" ht="25.5">
      <c r="A24" s="35" t="s">
        <v>57</v>
      </c>
      <c r="E24" s="40" t="s">
        <v>3153</v>
      </c>
    </row>
    <row r="25" spans="1:5" ht="12.75">
      <c r="A25" t="s">
        <v>59</v>
      </c>
      <c r="E25" s="39" t="s">
        <v>2885</v>
      </c>
    </row>
    <row r="26" spans="1:16" ht="25.5">
      <c r="A26" t="s">
        <v>49</v>
      </c>
      <c s="34" t="s">
        <v>77</v>
      </c>
      <c s="34" t="s">
        <v>805</v>
      </c>
      <c s="35" t="s">
        <v>806</v>
      </c>
      <c s="6" t="s">
        <v>2886</v>
      </c>
      <c s="36" t="s">
        <v>793</v>
      </c>
      <c s="37">
        <v>63.18</v>
      </c>
      <c s="36">
        <v>0</v>
      </c>
      <c s="36">
        <f>ROUND(G26*H26,6)</f>
      </c>
      <c r="L26" s="38">
        <v>0</v>
      </c>
      <c s="32">
        <f>ROUND(ROUND(L26,2)*ROUND(G26,3),2)</f>
      </c>
      <c s="36" t="s">
        <v>55</v>
      </c>
      <c>
        <f>(M26*21)/100</f>
      </c>
      <c t="s">
        <v>27</v>
      </c>
    </row>
    <row r="27" spans="1:5" ht="38.25">
      <c r="A27" s="35" t="s">
        <v>56</v>
      </c>
      <c r="E27" s="39" t="s">
        <v>2887</v>
      </c>
    </row>
    <row r="28" spans="1:5" ht="25.5">
      <c r="A28" s="35" t="s">
        <v>57</v>
      </c>
      <c r="E28" s="40" t="s">
        <v>3154</v>
      </c>
    </row>
    <row r="29" spans="1:5" ht="12.75">
      <c r="A29" t="s">
        <v>59</v>
      </c>
      <c r="E29" s="39" t="s">
        <v>2375</v>
      </c>
    </row>
    <row r="30" spans="1:13" ht="12.75">
      <c r="A30" t="s">
        <v>46</v>
      </c>
      <c r="C30" s="31" t="s">
        <v>27</v>
      </c>
      <c r="E30" s="33" t="s">
        <v>2146</v>
      </c>
      <c r="J30" s="32">
        <f>0</f>
      </c>
      <c s="32">
        <f>0</f>
      </c>
      <c s="32">
        <f>0+L31+L35</f>
      </c>
      <c s="32">
        <f>0+M31+M35</f>
      </c>
    </row>
    <row r="31" spans="1:16" ht="12.75">
      <c r="A31" t="s">
        <v>49</v>
      </c>
      <c s="34" t="s">
        <v>82</v>
      </c>
      <c s="34" t="s">
        <v>2401</v>
      </c>
      <c s="35" t="s">
        <v>5</v>
      </c>
      <c s="6" t="s">
        <v>2889</v>
      </c>
      <c s="36" t="s">
        <v>64</v>
      </c>
      <c s="37">
        <v>0.21</v>
      </c>
      <c s="36">
        <v>0</v>
      </c>
      <c s="36">
        <f>ROUND(G31*H31,6)</f>
      </c>
      <c r="L31" s="38">
        <v>0</v>
      </c>
      <c s="32">
        <f>ROUND(ROUND(L31,2)*ROUND(G31,3),2)</f>
      </c>
      <c s="36" t="s">
        <v>55</v>
      </c>
      <c>
        <f>(M31*21)/100</f>
      </c>
      <c t="s">
        <v>27</v>
      </c>
    </row>
    <row r="32" spans="1:5" ht="12.75">
      <c r="A32" s="35" t="s">
        <v>56</v>
      </c>
      <c r="E32" s="39" t="s">
        <v>5</v>
      </c>
    </row>
    <row r="33" spans="1:5" ht="25.5">
      <c r="A33" s="35" t="s">
        <v>57</v>
      </c>
      <c r="E33" s="40" t="s">
        <v>3155</v>
      </c>
    </row>
    <row r="34" spans="1:5" ht="12.75">
      <c r="A34" t="s">
        <v>59</v>
      </c>
      <c r="E34" s="39" t="s">
        <v>2375</v>
      </c>
    </row>
    <row r="35" spans="1:16" ht="12.75">
      <c r="A35" t="s">
        <v>49</v>
      </c>
      <c s="34" t="s">
        <v>87</v>
      </c>
      <c s="34" t="s">
        <v>2891</v>
      </c>
      <c s="35" t="s">
        <v>5</v>
      </c>
      <c s="6" t="s">
        <v>2892</v>
      </c>
      <c s="36" t="s">
        <v>64</v>
      </c>
      <c s="37">
        <v>2.99</v>
      </c>
      <c s="36">
        <v>0</v>
      </c>
      <c s="36">
        <f>ROUND(G35*H35,6)</f>
      </c>
      <c r="L35" s="38">
        <v>0</v>
      </c>
      <c s="32">
        <f>ROUND(ROUND(L35,2)*ROUND(G35,3),2)</f>
      </c>
      <c s="36" t="s">
        <v>55</v>
      </c>
      <c>
        <f>(M35*21)/100</f>
      </c>
      <c t="s">
        <v>27</v>
      </c>
    </row>
    <row r="36" spans="1:5" ht="12.75">
      <c r="A36" s="35" t="s">
        <v>56</v>
      </c>
      <c r="E36" s="39" t="s">
        <v>5</v>
      </c>
    </row>
    <row r="37" spans="1:5" ht="25.5">
      <c r="A37" s="35" t="s">
        <v>57</v>
      </c>
      <c r="E37" s="40" t="s">
        <v>3156</v>
      </c>
    </row>
    <row r="38" spans="1:5" ht="12.75">
      <c r="A38" t="s">
        <v>59</v>
      </c>
      <c r="E38" s="39" t="s">
        <v>2885</v>
      </c>
    </row>
    <row r="39" spans="1:13" ht="12.75">
      <c r="A39" t="s">
        <v>46</v>
      </c>
      <c r="C39" s="31" t="s">
        <v>26</v>
      </c>
      <c r="E39" s="33" t="s">
        <v>2175</v>
      </c>
      <c r="J39" s="32">
        <f>0</f>
      </c>
      <c s="32">
        <f>0</f>
      </c>
      <c s="32">
        <f>0+L40+L44+L48+L52+L56+L60+L64+L68</f>
      </c>
      <c s="32">
        <f>0+M40+M44+M48+M52+M56+M60+M64+M68</f>
      </c>
    </row>
    <row r="40" spans="1:16" ht="12.75">
      <c r="A40" t="s">
        <v>49</v>
      </c>
      <c s="34" t="s">
        <v>108</v>
      </c>
      <c s="34" t="s">
        <v>3157</v>
      </c>
      <c s="35" t="s">
        <v>5</v>
      </c>
      <c s="6" t="s">
        <v>3158</v>
      </c>
      <c s="36" t="s">
        <v>75</v>
      </c>
      <c s="37">
        <v>27.6</v>
      </c>
      <c s="36">
        <v>0</v>
      </c>
      <c s="36">
        <f>ROUND(G40*H40,6)</f>
      </c>
      <c r="L40" s="38">
        <v>0</v>
      </c>
      <c s="32">
        <f>ROUND(ROUND(L40,2)*ROUND(G40,3),2)</f>
      </c>
      <c s="36" t="s">
        <v>55</v>
      </c>
      <c>
        <f>(M40*21)/100</f>
      </c>
      <c t="s">
        <v>27</v>
      </c>
    </row>
    <row r="41" spans="1:5" ht="12.75">
      <c r="A41" s="35" t="s">
        <v>56</v>
      </c>
      <c r="E41" s="39" t="s">
        <v>5</v>
      </c>
    </row>
    <row r="42" spans="1:5" ht="25.5">
      <c r="A42" s="35" t="s">
        <v>57</v>
      </c>
      <c r="E42" s="40" t="s">
        <v>3159</v>
      </c>
    </row>
    <row r="43" spans="1:5" ht="25.5">
      <c r="A43" t="s">
        <v>59</v>
      </c>
      <c r="E43" s="39" t="s">
        <v>3160</v>
      </c>
    </row>
    <row r="44" spans="1:16" ht="12.75">
      <c r="A44" t="s">
        <v>49</v>
      </c>
      <c s="34" t="s">
        <v>112</v>
      </c>
      <c s="34" t="s">
        <v>2345</v>
      </c>
      <c s="35" t="s">
        <v>5</v>
      </c>
      <c s="6" t="s">
        <v>2346</v>
      </c>
      <c s="36" t="s">
        <v>90</v>
      </c>
      <c s="37">
        <v>1</v>
      </c>
      <c s="36">
        <v>0</v>
      </c>
      <c s="36">
        <f>ROUND(G44*H44,6)</f>
      </c>
      <c r="L44" s="38">
        <v>0</v>
      </c>
      <c s="32">
        <f>ROUND(ROUND(L44,2)*ROUND(G44,3),2)</f>
      </c>
      <c s="36" t="s">
        <v>55</v>
      </c>
      <c>
        <f>(M44*21)/100</f>
      </c>
      <c t="s">
        <v>27</v>
      </c>
    </row>
    <row r="45" spans="1:5" ht="12.75">
      <c r="A45" s="35" t="s">
        <v>56</v>
      </c>
      <c r="E45" s="39" t="s">
        <v>5</v>
      </c>
    </row>
    <row r="46" spans="1:5" ht="25.5">
      <c r="A46" s="35" t="s">
        <v>57</v>
      </c>
      <c r="E46" s="40" t="s">
        <v>3161</v>
      </c>
    </row>
    <row r="47" spans="1:5" ht="38.25">
      <c r="A47" t="s">
        <v>59</v>
      </c>
      <c r="E47" s="39" t="s">
        <v>3162</v>
      </c>
    </row>
    <row r="48" spans="1:16" ht="12.75">
      <c r="A48" t="s">
        <v>49</v>
      </c>
      <c s="34" t="s">
        <v>116</v>
      </c>
      <c s="34" t="s">
        <v>3127</v>
      </c>
      <c s="35" t="s">
        <v>5</v>
      </c>
      <c s="6" t="s">
        <v>3128</v>
      </c>
      <c s="36" t="s">
        <v>75</v>
      </c>
      <c s="37">
        <v>27.6</v>
      </c>
      <c s="36">
        <v>0</v>
      </c>
      <c s="36">
        <f>ROUND(G48*H48,6)</f>
      </c>
      <c r="L48" s="38">
        <v>0</v>
      </c>
      <c s="32">
        <f>ROUND(ROUND(L48,2)*ROUND(G48,3),2)</f>
      </c>
      <c s="36" t="s">
        <v>55</v>
      </c>
      <c>
        <f>(M48*21)/100</f>
      </c>
      <c t="s">
        <v>27</v>
      </c>
    </row>
    <row r="49" spans="1:5" ht="12.75">
      <c r="A49" s="35" t="s">
        <v>56</v>
      </c>
      <c r="E49" s="39" t="s">
        <v>5</v>
      </c>
    </row>
    <row r="50" spans="1:5" ht="25.5">
      <c r="A50" s="35" t="s">
        <v>57</v>
      </c>
      <c r="E50" s="40" t="s">
        <v>3163</v>
      </c>
    </row>
    <row r="51" spans="1:5" ht="12.75">
      <c r="A51" t="s">
        <v>59</v>
      </c>
      <c r="E51" s="39" t="s">
        <v>2375</v>
      </c>
    </row>
    <row r="52" spans="1:16" ht="12.75">
      <c r="A52" t="s">
        <v>49</v>
      </c>
      <c s="34" t="s">
        <v>120</v>
      </c>
      <c s="34" t="s">
        <v>3130</v>
      </c>
      <c s="35" t="s">
        <v>5</v>
      </c>
      <c s="6" t="s">
        <v>3131</v>
      </c>
      <c s="36" t="s">
        <v>75</v>
      </c>
      <c s="37">
        <v>27.6</v>
      </c>
      <c s="36">
        <v>0</v>
      </c>
      <c s="36">
        <f>ROUND(G52*H52,6)</f>
      </c>
      <c r="L52" s="38">
        <v>0</v>
      </c>
      <c s="32">
        <f>ROUND(ROUND(L52,2)*ROUND(G52,3),2)</f>
      </c>
      <c s="36" t="s">
        <v>55</v>
      </c>
      <c>
        <f>(M52*21)/100</f>
      </c>
      <c t="s">
        <v>27</v>
      </c>
    </row>
    <row r="53" spans="1:5" ht="12.75">
      <c r="A53" s="35" t="s">
        <v>56</v>
      </c>
      <c r="E53" s="39" t="s">
        <v>5</v>
      </c>
    </row>
    <row r="54" spans="1:5" ht="25.5">
      <c r="A54" s="35" t="s">
        <v>57</v>
      </c>
      <c r="E54" s="40" t="s">
        <v>3163</v>
      </c>
    </row>
    <row r="55" spans="1:5" ht="12.75">
      <c r="A55" t="s">
        <v>59</v>
      </c>
      <c r="E55" s="39" t="s">
        <v>2375</v>
      </c>
    </row>
    <row r="56" spans="1:16" ht="12.75">
      <c r="A56" t="s">
        <v>49</v>
      </c>
      <c s="34" t="s">
        <v>124</v>
      </c>
      <c s="34" t="s">
        <v>2921</v>
      </c>
      <c s="35" t="s">
        <v>5</v>
      </c>
      <c s="6" t="s">
        <v>2922</v>
      </c>
      <c s="36" t="s">
        <v>75</v>
      </c>
      <c s="37">
        <v>27.6</v>
      </c>
      <c s="36">
        <v>0</v>
      </c>
      <c s="36">
        <f>ROUND(G56*H56,6)</f>
      </c>
      <c r="L56" s="38">
        <v>0</v>
      </c>
      <c s="32">
        <f>ROUND(ROUND(L56,2)*ROUND(G56,3),2)</f>
      </c>
      <c s="36" t="s">
        <v>55</v>
      </c>
      <c>
        <f>(M56*21)/100</f>
      </c>
      <c t="s">
        <v>27</v>
      </c>
    </row>
    <row r="57" spans="1:5" ht="12.75">
      <c r="A57" s="35" t="s">
        <v>56</v>
      </c>
      <c r="E57" s="39" t="s">
        <v>5</v>
      </c>
    </row>
    <row r="58" spans="1:5" ht="25.5">
      <c r="A58" s="35" t="s">
        <v>57</v>
      </c>
      <c r="E58" s="40" t="s">
        <v>3164</v>
      </c>
    </row>
    <row r="59" spans="1:5" ht="12.75">
      <c r="A59" t="s">
        <v>59</v>
      </c>
      <c r="E59" s="39" t="s">
        <v>2375</v>
      </c>
    </row>
    <row r="60" spans="1:16" ht="12.75">
      <c r="A60" t="s">
        <v>49</v>
      </c>
      <c s="34" t="s">
        <v>128</v>
      </c>
      <c s="34" t="s">
        <v>3165</v>
      </c>
      <c s="35" t="s">
        <v>5</v>
      </c>
      <c s="6" t="s">
        <v>3166</v>
      </c>
      <c s="36" t="s">
        <v>75</v>
      </c>
      <c s="37">
        <v>27.6</v>
      </c>
      <c s="36">
        <v>0</v>
      </c>
      <c s="36">
        <f>ROUND(G60*H60,6)</f>
      </c>
      <c r="L60" s="38">
        <v>0</v>
      </c>
      <c s="32">
        <f>ROUND(ROUND(L60,2)*ROUND(G60,3),2)</f>
      </c>
      <c s="36" t="s">
        <v>55</v>
      </c>
      <c>
        <f>(M60*21)/100</f>
      </c>
      <c t="s">
        <v>27</v>
      </c>
    </row>
    <row r="61" spans="1:5" ht="12.75">
      <c r="A61" s="35" t="s">
        <v>56</v>
      </c>
      <c r="E61" s="39" t="s">
        <v>5</v>
      </c>
    </row>
    <row r="62" spans="1:5" ht="25.5">
      <c r="A62" s="35" t="s">
        <v>57</v>
      </c>
      <c r="E62" s="40" t="s">
        <v>3164</v>
      </c>
    </row>
    <row r="63" spans="1:5" ht="12.75">
      <c r="A63" t="s">
        <v>59</v>
      </c>
      <c r="E63" s="39" t="s">
        <v>2375</v>
      </c>
    </row>
    <row r="64" spans="1:16" ht="12.75">
      <c r="A64" t="s">
        <v>49</v>
      </c>
      <c s="34" t="s">
        <v>131</v>
      </c>
      <c s="34" t="s">
        <v>3135</v>
      </c>
      <c s="35" t="s">
        <v>5</v>
      </c>
      <c s="6" t="s">
        <v>3136</v>
      </c>
      <c s="36" t="s">
        <v>90</v>
      </c>
      <c s="37">
        <v>1</v>
      </c>
      <c s="36">
        <v>0</v>
      </c>
      <c s="36">
        <f>ROUND(G64*H64,6)</f>
      </c>
      <c r="L64" s="38">
        <v>0</v>
      </c>
      <c s="32">
        <f>ROUND(ROUND(L64,2)*ROUND(G64,3),2)</f>
      </c>
      <c s="36" t="s">
        <v>55</v>
      </c>
      <c>
        <f>(M64*21)/100</f>
      </c>
      <c t="s">
        <v>27</v>
      </c>
    </row>
    <row r="65" spans="1:5" ht="12.75">
      <c r="A65" s="35" t="s">
        <v>56</v>
      </c>
      <c r="E65" s="39" t="s">
        <v>5</v>
      </c>
    </row>
    <row r="66" spans="1:5" ht="25.5">
      <c r="A66" s="35" t="s">
        <v>57</v>
      </c>
      <c r="E66" s="40" t="s">
        <v>3044</v>
      </c>
    </row>
    <row r="67" spans="1:5" ht="12.75">
      <c r="A67" t="s">
        <v>59</v>
      </c>
      <c r="E67" s="39" t="s">
        <v>3167</v>
      </c>
    </row>
    <row r="68" spans="1:16" ht="12.75">
      <c r="A68" t="s">
        <v>49</v>
      </c>
      <c s="34" t="s">
        <v>135</v>
      </c>
      <c s="34" t="s">
        <v>2954</v>
      </c>
      <c s="35" t="s">
        <v>5</v>
      </c>
      <c s="6" t="s">
        <v>3168</v>
      </c>
      <c s="36" t="s">
        <v>90</v>
      </c>
      <c s="37">
        <v>1</v>
      </c>
      <c s="36">
        <v>0</v>
      </c>
      <c s="36">
        <f>ROUND(G68*H68,6)</f>
      </c>
      <c r="L68" s="38">
        <v>0</v>
      </c>
      <c s="32">
        <f>ROUND(ROUND(L68,2)*ROUND(G68,3),2)</f>
      </c>
      <c s="36" t="s">
        <v>1764</v>
      </c>
      <c>
        <f>(M68*21)/100</f>
      </c>
      <c t="s">
        <v>27</v>
      </c>
    </row>
    <row r="69" spans="1:5" ht="12.75">
      <c r="A69" s="35" t="s">
        <v>56</v>
      </c>
      <c r="E69" s="39" t="s">
        <v>5</v>
      </c>
    </row>
    <row r="70" spans="1:5" ht="25.5">
      <c r="A70" s="35" t="s">
        <v>57</v>
      </c>
      <c r="E70" s="40" t="s">
        <v>3044</v>
      </c>
    </row>
    <row r="71" spans="1:5" ht="25.5">
      <c r="A71" t="s">
        <v>59</v>
      </c>
      <c r="E71" s="39" t="s">
        <v>3169</v>
      </c>
    </row>
    <row r="72" spans="1:13" ht="12.75">
      <c r="A72" t="s">
        <v>46</v>
      </c>
      <c r="C72" s="31" t="s">
        <v>72</v>
      </c>
      <c r="E72" s="33" t="s">
        <v>1999</v>
      </c>
      <c r="J72" s="32">
        <f>0</f>
      </c>
      <c s="32">
        <f>0</f>
      </c>
      <c s="32">
        <f>0+L73</f>
      </c>
      <c s="32">
        <f>0+M73</f>
      </c>
    </row>
    <row r="73" spans="1:16" ht="12.75">
      <c r="A73" t="s">
        <v>49</v>
      </c>
      <c s="34" t="s">
        <v>139</v>
      </c>
      <c s="34" t="s">
        <v>3143</v>
      </c>
      <c s="35" t="s">
        <v>5</v>
      </c>
      <c s="6" t="s">
        <v>3144</v>
      </c>
      <c s="36" t="s">
        <v>75</v>
      </c>
      <c s="37">
        <v>52</v>
      </c>
      <c s="36">
        <v>0</v>
      </c>
      <c s="36">
        <f>ROUND(G73*H73,6)</f>
      </c>
      <c r="L73" s="38">
        <v>0</v>
      </c>
      <c s="32">
        <f>ROUND(ROUND(L73,2)*ROUND(G73,3),2)</f>
      </c>
      <c s="36" t="s">
        <v>55</v>
      </c>
      <c>
        <f>(M73*21)/100</f>
      </c>
      <c t="s">
        <v>27</v>
      </c>
    </row>
    <row r="74" spans="1:5" ht="12.75">
      <c r="A74" s="35" t="s">
        <v>56</v>
      </c>
      <c r="E74" s="39" t="s">
        <v>5</v>
      </c>
    </row>
    <row r="75" spans="1:5" ht="25.5">
      <c r="A75" s="35" t="s">
        <v>57</v>
      </c>
      <c r="E75" s="40" t="s">
        <v>3170</v>
      </c>
    </row>
    <row r="76" spans="1:5" ht="12.75">
      <c r="A76" t="s">
        <v>59</v>
      </c>
      <c r="E76" s="39" t="s">
        <v>3146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COUNTIFS(L8:L44,"=0",A8:A44,"P")+COUNTIFS(L8:L44,"",A8:A44,"P")+SUM(Q8:Q44)</f>
      </c>
    </row>
    <row r="8" spans="1:13" ht="12.75">
      <c r="A8" t="s">
        <v>44</v>
      </c>
      <c r="C8" s="28" t="s">
        <v>3175</v>
      </c>
      <c r="E8" s="30" t="s">
        <v>3174</v>
      </c>
      <c r="J8" s="29">
        <f>0+J9+J22+J35</f>
      </c>
      <c s="29">
        <f>0+K9+K22+K35</f>
      </c>
      <c s="29">
        <f>0+L9+L22+L35</f>
      </c>
      <c s="29">
        <f>0+M9+M22+M35</f>
      </c>
    </row>
    <row r="9" spans="1:13" ht="12.75">
      <c r="A9" t="s">
        <v>46</v>
      </c>
      <c r="C9" s="31" t="s">
        <v>47</v>
      </c>
      <c r="E9" s="33" t="s">
        <v>48</v>
      </c>
      <c r="J9" s="32">
        <f>0</f>
      </c>
      <c s="32">
        <f>0</f>
      </c>
      <c s="32">
        <f>0+L10+L14+L18</f>
      </c>
      <c s="32">
        <f>0+M10+M14+M18</f>
      </c>
    </row>
    <row r="10" spans="1:16" ht="25.5">
      <c r="A10" t="s">
        <v>49</v>
      </c>
      <c s="34" t="s">
        <v>4</v>
      </c>
      <c s="34" t="s">
        <v>805</v>
      </c>
      <c s="35" t="s">
        <v>806</v>
      </c>
      <c s="6" t="s">
        <v>3176</v>
      </c>
      <c s="36" t="s">
        <v>793</v>
      </c>
      <c s="37">
        <v>4520</v>
      </c>
      <c s="36">
        <v>0</v>
      </c>
      <c s="36">
        <f>ROUND(G10*H10,6)</f>
      </c>
      <c r="L10" s="38">
        <v>0</v>
      </c>
      <c s="32">
        <f>ROUND(ROUND(L10,2)*ROUND(G10,3),2)</f>
      </c>
      <c s="36" t="s">
        <v>55</v>
      </c>
      <c>
        <f>(M10*21)/100</f>
      </c>
      <c t="s">
        <v>27</v>
      </c>
    </row>
    <row r="11" spans="1:5" ht="12.75">
      <c r="A11" s="35" t="s">
        <v>56</v>
      </c>
      <c r="E11" s="39" t="s">
        <v>3177</v>
      </c>
    </row>
    <row r="12" spans="1:5" ht="76.5">
      <c r="A12" s="35" t="s">
        <v>57</v>
      </c>
      <c r="E12" s="40" t="s">
        <v>3178</v>
      </c>
    </row>
    <row r="13" spans="1:5" ht="127.5">
      <c r="A13" t="s">
        <v>59</v>
      </c>
      <c r="E13" s="39" t="s">
        <v>3179</v>
      </c>
    </row>
    <row r="14" spans="1:16" ht="25.5">
      <c r="A14" t="s">
        <v>49</v>
      </c>
      <c s="34" t="s">
        <v>27</v>
      </c>
      <c s="34" t="s">
        <v>2080</v>
      </c>
      <c s="35" t="s">
        <v>2081</v>
      </c>
      <c s="6" t="s">
        <v>3180</v>
      </c>
      <c s="36" t="s">
        <v>793</v>
      </c>
      <c s="37">
        <v>1680</v>
      </c>
      <c s="36">
        <v>0</v>
      </c>
      <c s="36">
        <f>ROUND(G14*H14,6)</f>
      </c>
      <c r="L14" s="38">
        <v>0</v>
      </c>
      <c s="32">
        <f>ROUND(ROUND(L14,2)*ROUND(G14,3),2)</f>
      </c>
      <c s="36" t="s">
        <v>55</v>
      </c>
      <c>
        <f>(M14*21)/100</f>
      </c>
      <c t="s">
        <v>27</v>
      </c>
    </row>
    <row r="15" spans="1:5" ht="12.75">
      <c r="A15" s="35" t="s">
        <v>56</v>
      </c>
      <c r="E15" s="39" t="s">
        <v>3177</v>
      </c>
    </row>
    <row r="16" spans="1:5" ht="51">
      <c r="A16" s="35" t="s">
        <v>57</v>
      </c>
      <c r="E16" s="40" t="s">
        <v>3181</v>
      </c>
    </row>
    <row r="17" spans="1:5" ht="127.5">
      <c r="A17" t="s">
        <v>59</v>
      </c>
      <c r="E17" s="39" t="s">
        <v>3179</v>
      </c>
    </row>
    <row r="18" spans="1:16" ht="12.75">
      <c r="A18" t="s">
        <v>49</v>
      </c>
      <c s="34" t="s">
        <v>112</v>
      </c>
      <c s="34" t="s">
        <v>3182</v>
      </c>
      <c s="35" t="s">
        <v>5</v>
      </c>
      <c s="6" t="s">
        <v>3183</v>
      </c>
      <c s="36" t="s">
        <v>54</v>
      </c>
      <c s="37">
        <v>1</v>
      </c>
      <c s="36">
        <v>0</v>
      </c>
      <c s="36">
        <f>ROUND(G18*H18,6)</f>
      </c>
      <c r="L18" s="38">
        <v>0</v>
      </c>
      <c s="32">
        <f>ROUND(ROUND(L18,2)*ROUND(G18,3),2)</f>
      </c>
      <c s="36" t="s">
        <v>55</v>
      </c>
      <c>
        <f>(M18*21)/100</f>
      </c>
      <c t="s">
        <v>27</v>
      </c>
    </row>
    <row r="19" spans="1:5" ht="12.75">
      <c r="A19" s="35" t="s">
        <v>56</v>
      </c>
      <c r="E19" s="39" t="s">
        <v>5</v>
      </c>
    </row>
    <row r="20" spans="1:5" ht="25.5">
      <c r="A20" s="35" t="s">
        <v>57</v>
      </c>
      <c r="E20" s="40" t="s">
        <v>58</v>
      </c>
    </row>
    <row r="21" spans="1:5" ht="12.75">
      <c r="A21" t="s">
        <v>59</v>
      </c>
      <c r="E21" s="39" t="s">
        <v>60</v>
      </c>
    </row>
    <row r="22" spans="1:13" ht="12.75">
      <c r="A22" t="s">
        <v>46</v>
      </c>
      <c r="C22" s="31" t="s">
        <v>4</v>
      </c>
      <c r="E22" s="33" t="s">
        <v>837</v>
      </c>
      <c r="J22" s="32">
        <f>0</f>
      </c>
      <c s="32">
        <f>0</f>
      </c>
      <c s="32">
        <f>0+L23+L27+L31</f>
      </c>
      <c s="32">
        <f>0+M23+M27+M31</f>
      </c>
    </row>
    <row r="23" spans="1:16" ht="12.75">
      <c r="A23" t="s">
        <v>49</v>
      </c>
      <c s="34" t="s">
        <v>26</v>
      </c>
      <c s="34" t="s">
        <v>2817</v>
      </c>
      <c s="35" t="s">
        <v>5</v>
      </c>
      <c s="6" t="s">
        <v>2818</v>
      </c>
      <c s="36" t="s">
        <v>64</v>
      </c>
      <c s="37">
        <v>700</v>
      </c>
      <c s="36">
        <v>0</v>
      </c>
      <c s="36">
        <f>ROUND(G23*H23,6)</f>
      </c>
      <c r="L23" s="38">
        <v>0</v>
      </c>
      <c s="32">
        <f>ROUND(ROUND(L23,2)*ROUND(G23,3),2)</f>
      </c>
      <c s="36" t="s">
        <v>55</v>
      </c>
      <c>
        <f>(M23*21)/100</f>
      </c>
      <c t="s">
        <v>27</v>
      </c>
    </row>
    <row r="24" spans="1:5" ht="12.75">
      <c r="A24" s="35" t="s">
        <v>56</v>
      </c>
      <c r="E24" s="39" t="s">
        <v>3184</v>
      </c>
    </row>
    <row r="25" spans="1:5" ht="51">
      <c r="A25" s="35" t="s">
        <v>57</v>
      </c>
      <c r="E25" s="40" t="s">
        <v>3185</v>
      </c>
    </row>
    <row r="26" spans="1:5" ht="63.75">
      <c r="A26" t="s">
        <v>59</v>
      </c>
      <c r="E26" s="39" t="s">
        <v>2096</v>
      </c>
    </row>
    <row r="27" spans="1:16" ht="12.75">
      <c r="A27" t="s">
        <v>49</v>
      </c>
      <c s="34" t="s">
        <v>72</v>
      </c>
      <c s="34" t="s">
        <v>3186</v>
      </c>
      <c s="35" t="s">
        <v>5</v>
      </c>
      <c s="6" t="s">
        <v>3187</v>
      </c>
      <c s="36" t="s">
        <v>85</v>
      </c>
      <c s="37">
        <v>1500</v>
      </c>
      <c s="36">
        <v>0</v>
      </c>
      <c s="36">
        <f>ROUND(G27*H27,6)</f>
      </c>
      <c r="L27" s="38">
        <v>0</v>
      </c>
      <c s="32">
        <f>ROUND(ROUND(L27,2)*ROUND(G27,3),2)</f>
      </c>
      <c s="36" t="s">
        <v>55</v>
      </c>
      <c>
        <f>(M27*21)/100</f>
      </c>
      <c t="s">
        <v>27</v>
      </c>
    </row>
    <row r="28" spans="1:5" ht="25.5">
      <c r="A28" s="35" t="s">
        <v>56</v>
      </c>
      <c r="E28" s="39" t="s">
        <v>3188</v>
      </c>
    </row>
    <row r="29" spans="1:5" ht="51">
      <c r="A29" s="35" t="s">
        <v>57</v>
      </c>
      <c r="E29" s="40" t="s">
        <v>3189</v>
      </c>
    </row>
    <row r="30" spans="1:5" ht="63.75">
      <c r="A30" t="s">
        <v>59</v>
      </c>
      <c r="E30" s="39" t="s">
        <v>3190</v>
      </c>
    </row>
    <row r="31" spans="1:16" ht="12.75">
      <c r="A31" t="s">
        <v>49</v>
      </c>
      <c s="34" t="s">
        <v>77</v>
      </c>
      <c s="34" t="s">
        <v>3191</v>
      </c>
      <c s="35" t="s">
        <v>5</v>
      </c>
      <c s="6" t="s">
        <v>3192</v>
      </c>
      <c s="36" t="s">
        <v>75</v>
      </c>
      <c s="37">
        <v>2000</v>
      </c>
      <c s="36">
        <v>0</v>
      </c>
      <c s="36">
        <f>ROUND(G31*H31,6)</f>
      </c>
      <c r="L31" s="38">
        <v>0</v>
      </c>
      <c s="32">
        <f>ROUND(ROUND(L31,2)*ROUND(G31,3),2)</f>
      </c>
      <c s="36" t="s">
        <v>55</v>
      </c>
      <c>
        <f>(M31*21)/100</f>
      </c>
      <c t="s">
        <v>27</v>
      </c>
    </row>
    <row r="32" spans="1:5" ht="12.75">
      <c r="A32" s="35" t="s">
        <v>56</v>
      </c>
      <c r="E32" s="39" t="s">
        <v>3193</v>
      </c>
    </row>
    <row r="33" spans="1:5" ht="51">
      <c r="A33" s="35" t="s">
        <v>57</v>
      </c>
      <c r="E33" s="40" t="s">
        <v>3194</v>
      </c>
    </row>
    <row r="34" spans="1:5" ht="63.75">
      <c r="A34" t="s">
        <v>59</v>
      </c>
      <c r="E34" s="39" t="s">
        <v>3190</v>
      </c>
    </row>
    <row r="35" spans="1:13" ht="12.75">
      <c r="A35" t="s">
        <v>46</v>
      </c>
      <c r="C35" s="31" t="s">
        <v>77</v>
      </c>
      <c r="E35" s="33" t="s">
        <v>1914</v>
      </c>
      <c r="J35" s="32">
        <f>0</f>
      </c>
      <c s="32">
        <f>0</f>
      </c>
      <c s="32">
        <f>0+L36+L40+L44</f>
      </c>
      <c s="32">
        <f>0+M36+M40+M44</f>
      </c>
    </row>
    <row r="36" spans="1:16" ht="12.75">
      <c r="A36" t="s">
        <v>49</v>
      </c>
      <c s="34" t="s">
        <v>82</v>
      </c>
      <c s="34" t="s">
        <v>2289</v>
      </c>
      <c s="35" t="s">
        <v>5</v>
      </c>
      <c s="6" t="s">
        <v>2290</v>
      </c>
      <c s="36" t="s">
        <v>85</v>
      </c>
      <c s="37">
        <v>4200</v>
      </c>
      <c s="36">
        <v>0</v>
      </c>
      <c s="36">
        <f>ROUND(G36*H36,6)</f>
      </c>
      <c r="L36" s="38">
        <v>0</v>
      </c>
      <c s="32">
        <f>ROUND(ROUND(L36,2)*ROUND(G36,3),2)</f>
      </c>
      <c s="36" t="s">
        <v>55</v>
      </c>
      <c>
        <f>(M36*21)/100</f>
      </c>
      <c t="s">
        <v>27</v>
      </c>
    </row>
    <row r="37" spans="1:5" ht="12.75">
      <c r="A37" s="35" t="s">
        <v>56</v>
      </c>
      <c r="E37" s="39" t="s">
        <v>3195</v>
      </c>
    </row>
    <row r="38" spans="1:5" ht="51">
      <c r="A38" s="35" t="s">
        <v>57</v>
      </c>
      <c r="E38" s="40" t="s">
        <v>3196</v>
      </c>
    </row>
    <row r="39" spans="1:5" ht="51">
      <c r="A39" t="s">
        <v>59</v>
      </c>
      <c r="E39" s="39" t="s">
        <v>3197</v>
      </c>
    </row>
    <row r="40" spans="1:16" ht="12.75">
      <c r="A40" t="s">
        <v>49</v>
      </c>
      <c s="34" t="s">
        <v>87</v>
      </c>
      <c s="34" t="s">
        <v>3198</v>
      </c>
      <c s="35" t="s">
        <v>5</v>
      </c>
      <c s="6" t="s">
        <v>3199</v>
      </c>
      <c s="36" t="s">
        <v>85</v>
      </c>
      <c s="37">
        <v>2100</v>
      </c>
      <c s="36">
        <v>0</v>
      </c>
      <c s="36">
        <f>ROUND(G40*H40,6)</f>
      </c>
      <c r="L40" s="38">
        <v>0</v>
      </c>
      <c s="32">
        <f>ROUND(ROUND(L40,2)*ROUND(G40,3),2)</f>
      </c>
      <c s="36" t="s">
        <v>55</v>
      </c>
      <c>
        <f>(M40*21)/100</f>
      </c>
      <c t="s">
        <v>27</v>
      </c>
    </row>
    <row r="41" spans="1:5" ht="12.75">
      <c r="A41" s="35" t="s">
        <v>56</v>
      </c>
      <c r="E41" s="39" t="s">
        <v>3200</v>
      </c>
    </row>
    <row r="42" spans="1:5" ht="51">
      <c r="A42" s="35" t="s">
        <v>57</v>
      </c>
      <c r="E42" s="40" t="s">
        <v>3201</v>
      </c>
    </row>
    <row r="43" spans="1:5" ht="140.25">
      <c r="A43" t="s">
        <v>59</v>
      </c>
      <c r="E43" s="39" t="s">
        <v>3202</v>
      </c>
    </row>
    <row r="44" spans="1:16" ht="12.75">
      <c r="A44" t="s">
        <v>49</v>
      </c>
      <c s="34" t="s">
        <v>108</v>
      </c>
      <c s="34" t="s">
        <v>3203</v>
      </c>
      <c s="35" t="s">
        <v>5</v>
      </c>
      <c s="6" t="s">
        <v>3204</v>
      </c>
      <c s="36" t="s">
        <v>85</v>
      </c>
      <c s="37">
        <v>2100</v>
      </c>
      <c s="36">
        <v>0</v>
      </c>
      <c s="36">
        <f>ROUND(G44*H44,6)</f>
      </c>
      <c r="L44" s="38">
        <v>0</v>
      </c>
      <c s="32">
        <f>ROUND(ROUND(L44,2)*ROUND(G44,3),2)</f>
      </c>
      <c s="36" t="s">
        <v>55</v>
      </c>
      <c>
        <f>(M44*21)/100</f>
      </c>
      <c t="s">
        <v>27</v>
      </c>
    </row>
    <row r="45" spans="1:5" ht="12.75">
      <c r="A45" s="35" t="s">
        <v>56</v>
      </c>
      <c r="E45" s="39" t="s">
        <v>3205</v>
      </c>
    </row>
    <row r="46" spans="1:5" ht="51">
      <c r="A46" s="35" t="s">
        <v>57</v>
      </c>
      <c r="E46" s="40" t="s">
        <v>3201</v>
      </c>
    </row>
    <row r="47" spans="1:5" ht="140.25">
      <c r="A47" t="s">
        <v>59</v>
      </c>
      <c r="E47" s="39" t="s">
        <v>3202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COUNTIFS(L8:L144,"=0",A8:A144,"P")+COUNTIFS(L8:L144,"",A8:A144,"P")+SUM(Q8:Q144)</f>
      </c>
    </row>
    <row r="8" spans="1:13" ht="12.75">
      <c r="A8" t="s">
        <v>44</v>
      </c>
      <c r="C8" s="28" t="s">
        <v>3208</v>
      </c>
      <c r="E8" s="30" t="s">
        <v>3207</v>
      </c>
      <c r="J8" s="29">
        <f>0+J9+J30+J95+J100+J105+J110+J131</f>
      </c>
      <c s="29">
        <f>0+K9+K30+K95+K100+K105+K110+K131</f>
      </c>
      <c s="29">
        <f>0+L9+L30+L95+L100+L105+L110+L131</f>
      </c>
      <c s="29">
        <f>0+M9+M30+M95+M100+M105+M110+M131</f>
      </c>
    </row>
    <row r="9" spans="1:13" ht="12.75">
      <c r="A9" t="s">
        <v>46</v>
      </c>
      <c r="C9" s="31" t="s">
        <v>47</v>
      </c>
      <c r="E9" s="33" t="s">
        <v>48</v>
      </c>
      <c r="J9" s="32">
        <f>0</f>
      </c>
      <c s="32">
        <f>0</f>
      </c>
      <c s="32">
        <f>0+L10+L14+L18+L22+L26</f>
      </c>
      <c s="32">
        <f>0+M10+M14+M18+M22+M26</f>
      </c>
    </row>
    <row r="10" spans="1:16" ht="25.5">
      <c r="A10" t="s">
        <v>49</v>
      </c>
      <c s="34" t="s">
        <v>4</v>
      </c>
      <c s="34" t="s">
        <v>805</v>
      </c>
      <c s="35" t="s">
        <v>806</v>
      </c>
      <c s="6" t="s">
        <v>3176</v>
      </c>
      <c s="36" t="s">
        <v>793</v>
      </c>
      <c s="37">
        <v>1519.732</v>
      </c>
      <c s="36">
        <v>0</v>
      </c>
      <c s="36">
        <f>ROUND(G10*H10,6)</f>
      </c>
      <c r="L10" s="38">
        <v>0</v>
      </c>
      <c s="32">
        <f>ROUND(ROUND(L10,2)*ROUND(G10,3),2)</f>
      </c>
      <c s="36" t="s">
        <v>55</v>
      </c>
      <c>
        <f>(M10*21)/100</f>
      </c>
      <c t="s">
        <v>27</v>
      </c>
    </row>
    <row r="11" spans="1:5" ht="12.75">
      <c r="A11" s="35" t="s">
        <v>56</v>
      </c>
      <c r="E11" s="39" t="s">
        <v>3177</v>
      </c>
    </row>
    <row r="12" spans="1:5" ht="89.25">
      <c r="A12" s="35" t="s">
        <v>57</v>
      </c>
      <c r="E12" s="40" t="s">
        <v>3209</v>
      </c>
    </row>
    <row r="13" spans="1:5" ht="127.5">
      <c r="A13" t="s">
        <v>59</v>
      </c>
      <c r="E13" s="39" t="s">
        <v>3179</v>
      </c>
    </row>
    <row r="14" spans="1:16" ht="25.5">
      <c r="A14" t="s">
        <v>49</v>
      </c>
      <c s="34" t="s">
        <v>27</v>
      </c>
      <c s="34" t="s">
        <v>2080</v>
      </c>
      <c s="35" t="s">
        <v>2081</v>
      </c>
      <c s="6" t="s">
        <v>3180</v>
      </c>
      <c s="36" t="s">
        <v>793</v>
      </c>
      <c s="37">
        <v>66.804</v>
      </c>
      <c s="36">
        <v>0</v>
      </c>
      <c s="36">
        <f>ROUND(G14*H14,6)</f>
      </c>
      <c r="L14" s="38">
        <v>0</v>
      </c>
      <c s="32">
        <f>ROUND(ROUND(L14,2)*ROUND(G14,3),2)</f>
      </c>
      <c s="36" t="s">
        <v>55</v>
      </c>
      <c>
        <f>(M14*21)/100</f>
      </c>
      <c t="s">
        <v>27</v>
      </c>
    </row>
    <row r="15" spans="1:5" ht="12.75">
      <c r="A15" s="35" t="s">
        <v>56</v>
      </c>
      <c r="E15" s="39" t="s">
        <v>3177</v>
      </c>
    </row>
    <row r="16" spans="1:5" ht="51">
      <c r="A16" s="35" t="s">
        <v>57</v>
      </c>
      <c r="E16" s="40" t="s">
        <v>3210</v>
      </c>
    </row>
    <row r="17" spans="1:5" ht="127.5">
      <c r="A17" t="s">
        <v>59</v>
      </c>
      <c r="E17" s="39" t="s">
        <v>3179</v>
      </c>
    </row>
    <row r="18" spans="1:16" ht="25.5">
      <c r="A18" t="s">
        <v>49</v>
      </c>
      <c s="34" t="s">
        <v>26</v>
      </c>
      <c s="34" t="s">
        <v>796</v>
      </c>
      <c s="35" t="s">
        <v>797</v>
      </c>
      <c s="6" t="s">
        <v>3211</v>
      </c>
      <c s="36" t="s">
        <v>793</v>
      </c>
      <c s="37">
        <v>59.046</v>
      </c>
      <c s="36">
        <v>0</v>
      </c>
      <c s="36">
        <f>ROUND(G18*H18,6)</f>
      </c>
      <c r="L18" s="38">
        <v>0</v>
      </c>
      <c s="32">
        <f>ROUND(ROUND(L18,2)*ROUND(G18,3),2)</f>
      </c>
      <c s="36" t="s">
        <v>55</v>
      </c>
      <c>
        <f>(M18*21)/100</f>
      </c>
      <c t="s">
        <v>27</v>
      </c>
    </row>
    <row r="19" spans="1:5" ht="12.75">
      <c r="A19" s="35" t="s">
        <v>56</v>
      </c>
      <c r="E19" s="39" t="s">
        <v>3177</v>
      </c>
    </row>
    <row r="20" spans="1:5" ht="76.5">
      <c r="A20" s="35" t="s">
        <v>57</v>
      </c>
      <c r="E20" s="40" t="s">
        <v>3212</v>
      </c>
    </row>
    <row r="21" spans="1:5" ht="127.5">
      <c r="A21" t="s">
        <v>59</v>
      </c>
      <c r="E21" s="39" t="s">
        <v>3179</v>
      </c>
    </row>
    <row r="22" spans="1:16" ht="25.5">
      <c r="A22" t="s">
        <v>49</v>
      </c>
      <c s="34" t="s">
        <v>72</v>
      </c>
      <c s="34" t="s">
        <v>2087</v>
      </c>
      <c s="35" t="s">
        <v>2088</v>
      </c>
      <c s="6" t="s">
        <v>3213</v>
      </c>
      <c s="36" t="s">
        <v>793</v>
      </c>
      <c s="37">
        <v>155.061</v>
      </c>
      <c s="36">
        <v>0</v>
      </c>
      <c s="36">
        <f>ROUND(G22*H22,6)</f>
      </c>
      <c r="L22" s="38">
        <v>0</v>
      </c>
      <c s="32">
        <f>ROUND(ROUND(L22,2)*ROUND(G22,3),2)</f>
      </c>
      <c s="36" t="s">
        <v>55</v>
      </c>
      <c>
        <f>(M22*21)/100</f>
      </c>
      <c t="s">
        <v>27</v>
      </c>
    </row>
    <row r="23" spans="1:5" ht="12.75">
      <c r="A23" s="35" t="s">
        <v>56</v>
      </c>
      <c r="E23" s="39" t="s">
        <v>3177</v>
      </c>
    </row>
    <row r="24" spans="1:5" ht="51">
      <c r="A24" s="35" t="s">
        <v>57</v>
      </c>
      <c r="E24" s="40" t="s">
        <v>3214</v>
      </c>
    </row>
    <row r="25" spans="1:5" ht="127.5">
      <c r="A25" t="s">
        <v>59</v>
      </c>
      <c r="E25" s="39" t="s">
        <v>3179</v>
      </c>
    </row>
    <row r="26" spans="1:16" ht="12.75">
      <c r="A26" t="s">
        <v>49</v>
      </c>
      <c s="34" t="s">
        <v>200</v>
      </c>
      <c s="34" t="s">
        <v>3182</v>
      </c>
      <c s="35" t="s">
        <v>5</v>
      </c>
      <c s="6" t="s">
        <v>3183</v>
      </c>
      <c s="36" t="s">
        <v>54</v>
      </c>
      <c s="37">
        <v>1</v>
      </c>
      <c s="36">
        <v>0</v>
      </c>
      <c s="36">
        <f>ROUND(G26*H26,6)</f>
      </c>
      <c r="L26" s="38">
        <v>0</v>
      </c>
      <c s="32">
        <f>ROUND(ROUND(L26,2)*ROUND(G26,3),2)</f>
      </c>
      <c s="36" t="s">
        <v>55</v>
      </c>
      <c>
        <f>(M26*21)/100</f>
      </c>
      <c t="s">
        <v>27</v>
      </c>
    </row>
    <row r="27" spans="1:5" ht="12.75">
      <c r="A27" s="35" t="s">
        <v>56</v>
      </c>
      <c r="E27" s="39" t="s">
        <v>5</v>
      </c>
    </row>
    <row r="28" spans="1:5" ht="25.5">
      <c r="A28" s="35" t="s">
        <v>57</v>
      </c>
      <c r="E28" s="40" t="s">
        <v>58</v>
      </c>
    </row>
    <row r="29" spans="1:5" ht="12.75">
      <c r="A29" t="s">
        <v>59</v>
      </c>
      <c r="E29" s="39" t="s">
        <v>60</v>
      </c>
    </row>
    <row r="30" spans="1:13" ht="12.75">
      <c r="A30" t="s">
        <v>46</v>
      </c>
      <c r="C30" s="31" t="s">
        <v>4</v>
      </c>
      <c r="E30" s="33" t="s">
        <v>837</v>
      </c>
      <c r="J30" s="32">
        <f>0</f>
      </c>
      <c s="32">
        <f>0</f>
      </c>
      <c s="32">
        <f>0+L31+L35+L39+L43+L47+L51+L55+L59+L63+L67+L71+L75+L79+L83+L87+L91</f>
      </c>
      <c s="32">
        <f>0+M31+M35+M39+M43+M47+M51+M55+M59+M63+M67+M71+M75+M79+M83+M87+M91</f>
      </c>
    </row>
    <row r="31" spans="1:16" ht="12.75">
      <c r="A31" t="s">
        <v>49</v>
      </c>
      <c s="34" t="s">
        <v>77</v>
      </c>
      <c s="34" t="s">
        <v>2097</v>
      </c>
      <c s="35" t="s">
        <v>5</v>
      </c>
      <c s="6" t="s">
        <v>2098</v>
      </c>
      <c s="36" t="s">
        <v>64</v>
      </c>
      <c s="37">
        <v>24.762</v>
      </c>
      <c s="36">
        <v>0</v>
      </c>
      <c s="36">
        <f>ROUND(G31*H31,6)</f>
      </c>
      <c r="L31" s="38">
        <v>0</v>
      </c>
      <c s="32">
        <f>ROUND(ROUND(L31,2)*ROUND(G31,3),2)</f>
      </c>
      <c s="36" t="s">
        <v>55</v>
      </c>
      <c>
        <f>(M31*21)/100</f>
      </c>
      <c t="s">
        <v>27</v>
      </c>
    </row>
    <row r="32" spans="1:5" ht="25.5">
      <c r="A32" s="35" t="s">
        <v>56</v>
      </c>
      <c r="E32" s="39" t="s">
        <v>3215</v>
      </c>
    </row>
    <row r="33" spans="1:5" ht="51">
      <c r="A33" s="35" t="s">
        <v>57</v>
      </c>
      <c r="E33" s="40" t="s">
        <v>3216</v>
      </c>
    </row>
    <row r="34" spans="1:5" ht="63.75">
      <c r="A34" t="s">
        <v>59</v>
      </c>
      <c r="E34" s="39" t="s">
        <v>2096</v>
      </c>
    </row>
    <row r="35" spans="1:16" ht="25.5">
      <c r="A35" t="s">
        <v>49</v>
      </c>
      <c s="34" t="s">
        <v>82</v>
      </c>
      <c s="34" t="s">
        <v>3217</v>
      </c>
      <c s="35" t="s">
        <v>5</v>
      </c>
      <c s="6" t="s">
        <v>3218</v>
      </c>
      <c s="36" t="s">
        <v>64</v>
      </c>
      <c s="37">
        <v>81.611</v>
      </c>
      <c s="36">
        <v>0</v>
      </c>
      <c s="36">
        <f>ROUND(G35*H35,6)</f>
      </c>
      <c r="L35" s="38">
        <v>0</v>
      </c>
      <c s="32">
        <f>ROUND(ROUND(L35,2)*ROUND(G35,3),2)</f>
      </c>
      <c s="36" t="s">
        <v>55</v>
      </c>
      <c>
        <f>(M35*21)/100</f>
      </c>
      <c t="s">
        <v>27</v>
      </c>
    </row>
    <row r="36" spans="1:5" ht="12.75">
      <c r="A36" s="35" t="s">
        <v>56</v>
      </c>
      <c r="E36" s="39" t="s">
        <v>3219</v>
      </c>
    </row>
    <row r="37" spans="1:5" ht="76.5">
      <c r="A37" s="35" t="s">
        <v>57</v>
      </c>
      <c r="E37" s="40" t="s">
        <v>3220</v>
      </c>
    </row>
    <row r="38" spans="1:5" ht="63.75">
      <c r="A38" t="s">
        <v>59</v>
      </c>
      <c r="E38" s="39" t="s">
        <v>2096</v>
      </c>
    </row>
    <row r="39" spans="1:16" ht="12.75">
      <c r="A39" t="s">
        <v>49</v>
      </c>
      <c s="34" t="s">
        <v>87</v>
      </c>
      <c s="34" t="s">
        <v>3221</v>
      </c>
      <c s="35" t="s">
        <v>5</v>
      </c>
      <c s="6" t="s">
        <v>3222</v>
      </c>
      <c s="36" t="s">
        <v>75</v>
      </c>
      <c s="37">
        <v>37.92</v>
      </c>
      <c s="36">
        <v>0</v>
      </c>
      <c s="36">
        <f>ROUND(G39*H39,6)</f>
      </c>
      <c r="L39" s="38">
        <v>0</v>
      </c>
      <c s="32">
        <f>ROUND(ROUND(L39,2)*ROUND(G39,3),2)</f>
      </c>
      <c s="36" t="s">
        <v>55</v>
      </c>
      <c>
        <f>(M39*21)/100</f>
      </c>
      <c t="s">
        <v>27</v>
      </c>
    </row>
    <row r="40" spans="1:5" ht="12.75">
      <c r="A40" s="35" t="s">
        <v>56</v>
      </c>
      <c r="E40" s="39" t="s">
        <v>3223</v>
      </c>
    </row>
    <row r="41" spans="1:5" ht="51">
      <c r="A41" s="35" t="s">
        <v>57</v>
      </c>
      <c r="E41" s="40" t="s">
        <v>3224</v>
      </c>
    </row>
    <row r="42" spans="1:5" ht="63.75">
      <c r="A42" t="s">
        <v>59</v>
      </c>
      <c r="E42" s="39" t="s">
        <v>2096</v>
      </c>
    </row>
    <row r="43" spans="1:16" ht="12.75">
      <c r="A43" t="s">
        <v>49</v>
      </c>
      <c s="34" t="s">
        <v>108</v>
      </c>
      <c s="34" t="s">
        <v>2817</v>
      </c>
      <c s="35" t="s">
        <v>5</v>
      </c>
      <c s="6" t="s">
        <v>2818</v>
      </c>
      <c s="36" t="s">
        <v>64</v>
      </c>
      <c s="37">
        <v>27.835</v>
      </c>
      <c s="36">
        <v>0</v>
      </c>
      <c s="36">
        <f>ROUND(G43*H43,6)</f>
      </c>
      <c r="L43" s="38">
        <v>0</v>
      </c>
      <c s="32">
        <f>ROUND(ROUND(L43,2)*ROUND(G43,3),2)</f>
      </c>
      <c s="36" t="s">
        <v>55</v>
      </c>
      <c>
        <f>(M43*21)/100</f>
      </c>
      <c t="s">
        <v>27</v>
      </c>
    </row>
    <row r="44" spans="1:5" ht="25.5">
      <c r="A44" s="35" t="s">
        <v>56</v>
      </c>
      <c r="E44" s="39" t="s">
        <v>3225</v>
      </c>
    </row>
    <row r="45" spans="1:5" ht="51">
      <c r="A45" s="35" t="s">
        <v>57</v>
      </c>
      <c r="E45" s="40" t="s">
        <v>3226</v>
      </c>
    </row>
    <row r="46" spans="1:5" ht="63.75">
      <c r="A46" t="s">
        <v>59</v>
      </c>
      <c r="E46" s="39" t="s">
        <v>2096</v>
      </c>
    </row>
    <row r="47" spans="1:16" ht="12.75">
      <c r="A47" t="s">
        <v>49</v>
      </c>
      <c s="34" t="s">
        <v>112</v>
      </c>
      <c s="34" t="s">
        <v>2100</v>
      </c>
      <c s="35" t="s">
        <v>5</v>
      </c>
      <c s="6" t="s">
        <v>2101</v>
      </c>
      <c s="36" t="s">
        <v>64</v>
      </c>
      <c s="37">
        <v>421.41</v>
      </c>
      <c s="36">
        <v>0</v>
      </c>
      <c s="36">
        <f>ROUND(G47*H47,6)</f>
      </c>
      <c r="L47" s="38">
        <v>0</v>
      </c>
      <c s="32">
        <f>ROUND(ROUND(L47,2)*ROUND(G47,3),2)</f>
      </c>
      <c s="36" t="s">
        <v>55</v>
      </c>
      <c>
        <f>(M47*21)/100</f>
      </c>
      <c t="s">
        <v>27</v>
      </c>
    </row>
    <row r="48" spans="1:5" ht="12.75">
      <c r="A48" s="35" t="s">
        <v>56</v>
      </c>
      <c r="E48" s="39" t="s">
        <v>3227</v>
      </c>
    </row>
    <row r="49" spans="1:5" ht="51">
      <c r="A49" s="35" t="s">
        <v>57</v>
      </c>
      <c r="E49" s="40" t="s">
        <v>3228</v>
      </c>
    </row>
    <row r="50" spans="1:5" ht="38.25">
      <c r="A50" t="s">
        <v>59</v>
      </c>
      <c r="E50" s="39" t="s">
        <v>3229</v>
      </c>
    </row>
    <row r="51" spans="1:16" ht="12.75">
      <c r="A51" t="s">
        <v>49</v>
      </c>
      <c s="34" t="s">
        <v>116</v>
      </c>
      <c s="34" t="s">
        <v>3230</v>
      </c>
      <c s="35" t="s">
        <v>4</v>
      </c>
      <c s="6" t="s">
        <v>3231</v>
      </c>
      <c s="36" t="s">
        <v>64</v>
      </c>
      <c s="37">
        <v>793.19</v>
      </c>
      <c s="36">
        <v>0</v>
      </c>
      <c s="36">
        <f>ROUND(G51*H51,6)</f>
      </c>
      <c r="L51" s="38">
        <v>0</v>
      </c>
      <c s="32">
        <f>ROUND(ROUND(L51,2)*ROUND(G51,3),2)</f>
      </c>
      <c s="36" t="s">
        <v>55</v>
      </c>
      <c>
        <f>(M51*21)/100</f>
      </c>
      <c t="s">
        <v>27</v>
      </c>
    </row>
    <row r="52" spans="1:5" ht="12.75">
      <c r="A52" s="35" t="s">
        <v>56</v>
      </c>
      <c r="E52" s="39" t="s">
        <v>3232</v>
      </c>
    </row>
    <row r="53" spans="1:5" ht="51">
      <c r="A53" s="35" t="s">
        <v>57</v>
      </c>
      <c r="E53" s="40" t="s">
        <v>3233</v>
      </c>
    </row>
    <row r="54" spans="1:5" ht="369.75">
      <c r="A54" t="s">
        <v>59</v>
      </c>
      <c r="E54" s="39" t="s">
        <v>3234</v>
      </c>
    </row>
    <row r="55" spans="1:16" ht="12.75">
      <c r="A55" t="s">
        <v>49</v>
      </c>
      <c s="34" t="s">
        <v>120</v>
      </c>
      <c s="34" t="s">
        <v>3230</v>
      </c>
      <c s="35" t="s">
        <v>120</v>
      </c>
      <c s="6" t="s">
        <v>3231</v>
      </c>
      <c s="36" t="s">
        <v>64</v>
      </c>
      <c s="37">
        <v>190.55</v>
      </c>
      <c s="36">
        <v>0</v>
      </c>
      <c s="36">
        <f>ROUND(G55*H55,6)</f>
      </c>
      <c r="L55" s="38">
        <v>0</v>
      </c>
      <c s="32">
        <f>ROUND(ROUND(L55,2)*ROUND(G55,3),2)</f>
      </c>
      <c s="36" t="s">
        <v>55</v>
      </c>
      <c>
        <f>(M55*21)/100</f>
      </c>
      <c t="s">
        <v>27</v>
      </c>
    </row>
    <row r="56" spans="1:5" ht="25.5">
      <c r="A56" s="35" t="s">
        <v>56</v>
      </c>
      <c r="E56" s="39" t="s">
        <v>3235</v>
      </c>
    </row>
    <row r="57" spans="1:5" ht="51">
      <c r="A57" s="35" t="s">
        <v>57</v>
      </c>
      <c r="E57" s="40" t="s">
        <v>3236</v>
      </c>
    </row>
    <row r="58" spans="1:5" ht="369.75">
      <c r="A58" t="s">
        <v>59</v>
      </c>
      <c r="E58" s="39" t="s">
        <v>3234</v>
      </c>
    </row>
    <row r="59" spans="1:16" ht="12.75">
      <c r="A59" t="s">
        <v>49</v>
      </c>
      <c s="34" t="s">
        <v>124</v>
      </c>
      <c s="34" t="s">
        <v>3237</v>
      </c>
      <c s="35" t="s">
        <v>5</v>
      </c>
      <c s="6" t="s">
        <v>3238</v>
      </c>
      <c s="36" t="s">
        <v>64</v>
      </c>
      <c s="37">
        <v>564.381</v>
      </c>
      <c s="36">
        <v>0</v>
      </c>
      <c s="36">
        <f>ROUND(G59*H59,6)</f>
      </c>
      <c r="L59" s="38">
        <v>0</v>
      </c>
      <c s="32">
        <f>ROUND(ROUND(L59,2)*ROUND(G59,3),2)</f>
      </c>
      <c s="36" t="s">
        <v>55</v>
      </c>
      <c>
        <f>(M59*21)/100</f>
      </c>
      <c t="s">
        <v>27</v>
      </c>
    </row>
    <row r="60" spans="1:5" ht="25.5">
      <c r="A60" s="35" t="s">
        <v>56</v>
      </c>
      <c r="E60" s="39" t="s">
        <v>3239</v>
      </c>
    </row>
    <row r="61" spans="1:5" ht="89.25">
      <c r="A61" s="35" t="s">
        <v>57</v>
      </c>
      <c r="E61" s="40" t="s">
        <v>3240</v>
      </c>
    </row>
    <row r="62" spans="1:5" ht="306">
      <c r="A62" t="s">
        <v>59</v>
      </c>
      <c r="E62" s="39" t="s">
        <v>3241</v>
      </c>
    </row>
    <row r="63" spans="1:16" ht="12.75">
      <c r="A63" t="s">
        <v>49</v>
      </c>
      <c s="34" t="s">
        <v>128</v>
      </c>
      <c s="34" t="s">
        <v>2772</v>
      </c>
      <c s="35" t="s">
        <v>5</v>
      </c>
      <c s="6" t="s">
        <v>2773</v>
      </c>
      <c s="36" t="s">
        <v>64</v>
      </c>
      <c s="37">
        <v>62.54</v>
      </c>
      <c s="36">
        <v>0</v>
      </c>
      <c s="36">
        <f>ROUND(G63*H63,6)</f>
      </c>
      <c r="L63" s="38">
        <v>0</v>
      </c>
      <c s="32">
        <f>ROUND(ROUND(L63,2)*ROUND(G63,3),2)</f>
      </c>
      <c s="36" t="s">
        <v>55</v>
      </c>
      <c>
        <f>(M63*21)/100</f>
      </c>
      <c t="s">
        <v>27</v>
      </c>
    </row>
    <row r="64" spans="1:5" ht="12.75">
      <c r="A64" s="35" t="s">
        <v>56</v>
      </c>
      <c r="E64" s="39" t="s">
        <v>5</v>
      </c>
    </row>
    <row r="65" spans="1:5" ht="51">
      <c r="A65" s="35" t="s">
        <v>57</v>
      </c>
      <c r="E65" s="40" t="s">
        <v>3242</v>
      </c>
    </row>
    <row r="66" spans="1:5" ht="267.75">
      <c r="A66" t="s">
        <v>59</v>
      </c>
      <c r="E66" s="39" t="s">
        <v>3243</v>
      </c>
    </row>
    <row r="67" spans="1:16" ht="12.75">
      <c r="A67" t="s">
        <v>49</v>
      </c>
      <c s="34" t="s">
        <v>131</v>
      </c>
      <c s="34" t="s">
        <v>2379</v>
      </c>
      <c s="35" t="s">
        <v>5</v>
      </c>
      <c s="6" t="s">
        <v>2380</v>
      </c>
      <c s="36" t="s">
        <v>64</v>
      </c>
      <c s="37">
        <v>1405.15</v>
      </c>
      <c s="36">
        <v>0</v>
      </c>
      <c s="36">
        <f>ROUND(G67*H67,6)</f>
      </c>
      <c r="L67" s="38">
        <v>0</v>
      </c>
      <c s="32">
        <f>ROUND(ROUND(L67,2)*ROUND(G67,3),2)</f>
      </c>
      <c s="36" t="s">
        <v>55</v>
      </c>
      <c>
        <f>(M67*21)/100</f>
      </c>
      <c t="s">
        <v>27</v>
      </c>
    </row>
    <row r="68" spans="1:5" ht="12.75">
      <c r="A68" s="35" t="s">
        <v>56</v>
      </c>
      <c r="E68" s="39" t="s">
        <v>5</v>
      </c>
    </row>
    <row r="69" spans="1:5" ht="89.25">
      <c r="A69" s="35" t="s">
        <v>57</v>
      </c>
      <c r="E69" s="40" t="s">
        <v>3244</v>
      </c>
    </row>
    <row r="70" spans="1:5" ht="191.25">
      <c r="A70" t="s">
        <v>59</v>
      </c>
      <c r="E70" s="39" t="s">
        <v>3245</v>
      </c>
    </row>
    <row r="71" spans="1:16" ht="12.75">
      <c r="A71" t="s">
        <v>49</v>
      </c>
      <c s="34" t="s">
        <v>135</v>
      </c>
      <c s="34" t="s">
        <v>3246</v>
      </c>
      <c s="35" t="s">
        <v>5</v>
      </c>
      <c s="6" t="s">
        <v>3247</v>
      </c>
      <c s="36" t="s">
        <v>64</v>
      </c>
      <c s="37">
        <v>235.59</v>
      </c>
      <c s="36">
        <v>0</v>
      </c>
      <c s="36">
        <f>ROUND(G71*H71,6)</f>
      </c>
      <c r="L71" s="38">
        <v>0</v>
      </c>
      <c s="32">
        <f>ROUND(ROUND(L71,2)*ROUND(G71,3),2)</f>
      </c>
      <c s="36" t="s">
        <v>55</v>
      </c>
      <c>
        <f>(M71*21)/100</f>
      </c>
      <c t="s">
        <v>27</v>
      </c>
    </row>
    <row r="72" spans="1:5" ht="12.75">
      <c r="A72" s="35" t="s">
        <v>56</v>
      </c>
      <c r="E72" s="39" t="s">
        <v>5</v>
      </c>
    </row>
    <row r="73" spans="1:5" ht="51">
      <c r="A73" s="35" t="s">
        <v>57</v>
      </c>
      <c r="E73" s="40" t="s">
        <v>3248</v>
      </c>
    </row>
    <row r="74" spans="1:5" ht="267.75">
      <c r="A74" t="s">
        <v>59</v>
      </c>
      <c r="E74" s="39" t="s">
        <v>3243</v>
      </c>
    </row>
    <row r="75" spans="1:16" ht="12.75">
      <c r="A75" t="s">
        <v>49</v>
      </c>
      <c s="34" t="s">
        <v>139</v>
      </c>
      <c s="34" t="s">
        <v>2115</v>
      </c>
      <c s="35" t="s">
        <v>5</v>
      </c>
      <c s="6" t="s">
        <v>2116</v>
      </c>
      <c s="36" t="s">
        <v>85</v>
      </c>
      <c s="37">
        <v>670.475</v>
      </c>
      <c s="36">
        <v>0</v>
      </c>
      <c s="36">
        <f>ROUND(G75*H75,6)</f>
      </c>
      <c r="L75" s="38">
        <v>0</v>
      </c>
      <c s="32">
        <f>ROUND(ROUND(L75,2)*ROUND(G75,3),2)</f>
      </c>
      <c s="36" t="s">
        <v>55</v>
      </c>
      <c>
        <f>(M75*21)/100</f>
      </c>
      <c t="s">
        <v>27</v>
      </c>
    </row>
    <row r="76" spans="1:5" ht="12.75">
      <c r="A76" s="35" t="s">
        <v>56</v>
      </c>
      <c r="E76" s="39" t="s">
        <v>5</v>
      </c>
    </row>
    <row r="77" spans="1:5" ht="51">
      <c r="A77" s="35" t="s">
        <v>57</v>
      </c>
      <c r="E77" s="40" t="s">
        <v>3249</v>
      </c>
    </row>
    <row r="78" spans="1:5" ht="38.25">
      <c r="A78" t="s">
        <v>59</v>
      </c>
      <c r="E78" s="39" t="s">
        <v>3250</v>
      </c>
    </row>
    <row r="79" spans="1:16" ht="12.75">
      <c r="A79" t="s">
        <v>49</v>
      </c>
      <c s="34" t="s">
        <v>143</v>
      </c>
      <c s="34" t="s">
        <v>3251</v>
      </c>
      <c s="35" t="s">
        <v>5</v>
      </c>
      <c s="6" t="s">
        <v>3252</v>
      </c>
      <c s="36" t="s">
        <v>85</v>
      </c>
      <c s="37">
        <v>1104.53</v>
      </c>
      <c s="36">
        <v>0</v>
      </c>
      <c s="36">
        <f>ROUND(G79*H79,6)</f>
      </c>
      <c r="L79" s="38">
        <v>0</v>
      </c>
      <c s="32">
        <f>ROUND(ROUND(L79,2)*ROUND(G79,3),2)</f>
      </c>
      <c s="36" t="s">
        <v>55</v>
      </c>
      <c>
        <f>(M79*21)/100</f>
      </c>
      <c t="s">
        <v>27</v>
      </c>
    </row>
    <row r="80" spans="1:5" ht="12.75">
      <c r="A80" s="35" t="s">
        <v>56</v>
      </c>
      <c r="E80" s="39" t="s">
        <v>5</v>
      </c>
    </row>
    <row r="81" spans="1:5" ht="51">
      <c r="A81" s="35" t="s">
        <v>57</v>
      </c>
      <c r="E81" s="40" t="s">
        <v>3253</v>
      </c>
    </row>
    <row r="82" spans="1:5" ht="38.25">
      <c r="A82" t="s">
        <v>59</v>
      </c>
      <c r="E82" s="39" t="s">
        <v>3254</v>
      </c>
    </row>
    <row r="83" spans="1:16" ht="12.75">
      <c r="A83" t="s">
        <v>49</v>
      </c>
      <c s="34" t="s">
        <v>147</v>
      </c>
      <c s="34" t="s">
        <v>2583</v>
      </c>
      <c s="35" t="s">
        <v>5</v>
      </c>
      <c s="6" t="s">
        <v>2584</v>
      </c>
      <c s="36" t="s">
        <v>85</v>
      </c>
      <c s="37">
        <v>1775.005</v>
      </c>
      <c s="36">
        <v>0</v>
      </c>
      <c s="36">
        <f>ROUND(G83*H83,6)</f>
      </c>
      <c r="L83" s="38">
        <v>0</v>
      </c>
      <c s="32">
        <f>ROUND(ROUND(L83,2)*ROUND(G83,3),2)</f>
      </c>
      <c s="36" t="s">
        <v>55</v>
      </c>
      <c>
        <f>(M83*21)/100</f>
      </c>
      <c t="s">
        <v>27</v>
      </c>
    </row>
    <row r="84" spans="1:5" ht="12.75">
      <c r="A84" s="35" t="s">
        <v>56</v>
      </c>
      <c r="E84" s="39" t="s">
        <v>5</v>
      </c>
    </row>
    <row r="85" spans="1:5" ht="51">
      <c r="A85" s="35" t="s">
        <v>57</v>
      </c>
      <c r="E85" s="40" t="s">
        <v>3255</v>
      </c>
    </row>
    <row r="86" spans="1:5" ht="25.5">
      <c r="A86" t="s">
        <v>59</v>
      </c>
      <c r="E86" s="39" t="s">
        <v>3256</v>
      </c>
    </row>
    <row r="87" spans="1:16" ht="12.75">
      <c r="A87" t="s">
        <v>49</v>
      </c>
      <c s="34" t="s">
        <v>151</v>
      </c>
      <c s="34" t="s">
        <v>2123</v>
      </c>
      <c s="35" t="s">
        <v>5</v>
      </c>
      <c s="6" t="s">
        <v>2124</v>
      </c>
      <c s="36" t="s">
        <v>85</v>
      </c>
      <c s="37">
        <v>7100.02</v>
      </c>
      <c s="36">
        <v>0</v>
      </c>
      <c s="36">
        <f>ROUND(G87*H87,6)</f>
      </c>
      <c r="L87" s="38">
        <v>0</v>
      </c>
      <c s="32">
        <f>ROUND(ROUND(L87,2)*ROUND(G87,3),2)</f>
      </c>
      <c s="36" t="s">
        <v>55</v>
      </c>
      <c>
        <f>(M87*21)/100</f>
      </c>
      <c t="s">
        <v>27</v>
      </c>
    </row>
    <row r="88" spans="1:5" ht="12.75">
      <c r="A88" s="35" t="s">
        <v>56</v>
      </c>
      <c r="E88" s="39" t="s">
        <v>5</v>
      </c>
    </row>
    <row r="89" spans="1:5" ht="51">
      <c r="A89" s="35" t="s">
        <v>57</v>
      </c>
      <c r="E89" s="40" t="s">
        <v>3257</v>
      </c>
    </row>
    <row r="90" spans="1:5" ht="38.25">
      <c r="A90" t="s">
        <v>59</v>
      </c>
      <c r="E90" s="39" t="s">
        <v>3258</v>
      </c>
    </row>
    <row r="91" spans="1:16" ht="12.75">
      <c r="A91" t="s">
        <v>49</v>
      </c>
      <c s="34" t="s">
        <v>155</v>
      </c>
      <c s="34" t="s">
        <v>3259</v>
      </c>
      <c s="35" t="s">
        <v>5</v>
      </c>
      <c s="6" t="s">
        <v>3260</v>
      </c>
      <c s="36" t="s">
        <v>85</v>
      </c>
      <c s="37">
        <v>1775.005</v>
      </c>
      <c s="36">
        <v>0</v>
      </c>
      <c s="36">
        <f>ROUND(G91*H91,6)</f>
      </c>
      <c r="L91" s="38">
        <v>0</v>
      </c>
      <c s="32">
        <f>ROUND(ROUND(L91,2)*ROUND(G91,3),2)</f>
      </c>
      <c s="36" t="s">
        <v>55</v>
      </c>
      <c>
        <f>(M91*21)/100</f>
      </c>
      <c t="s">
        <v>27</v>
      </c>
    </row>
    <row r="92" spans="1:5" ht="12.75">
      <c r="A92" s="35" t="s">
        <v>56</v>
      </c>
      <c r="E92" s="39" t="s">
        <v>5</v>
      </c>
    </row>
    <row r="93" spans="1:5" ht="51">
      <c r="A93" s="35" t="s">
        <v>57</v>
      </c>
      <c r="E93" s="40" t="s">
        <v>3255</v>
      </c>
    </row>
    <row r="94" spans="1:5" ht="25.5">
      <c r="A94" t="s">
        <v>59</v>
      </c>
      <c r="E94" s="39" t="s">
        <v>3261</v>
      </c>
    </row>
    <row r="95" spans="1:13" ht="12.75">
      <c r="A95" t="s">
        <v>46</v>
      </c>
      <c r="C95" s="31" t="s">
        <v>27</v>
      </c>
      <c r="E95" s="33" t="s">
        <v>1379</v>
      </c>
      <c r="J95" s="32">
        <f>0</f>
      </c>
      <c s="32">
        <f>0</f>
      </c>
      <c s="32">
        <f>0+L96</f>
      </c>
      <c s="32">
        <f>0+M96</f>
      </c>
    </row>
    <row r="96" spans="1:16" ht="12.75">
      <c r="A96" t="s">
        <v>49</v>
      </c>
      <c s="34" t="s">
        <v>158</v>
      </c>
      <c s="34" t="s">
        <v>3262</v>
      </c>
      <c s="35" t="s">
        <v>5</v>
      </c>
      <c s="6" t="s">
        <v>3263</v>
      </c>
      <c s="36" t="s">
        <v>75</v>
      </c>
      <c s="37">
        <v>57.6</v>
      </c>
      <c s="36">
        <v>0</v>
      </c>
      <c s="36">
        <f>ROUND(G96*H96,6)</f>
      </c>
      <c r="L96" s="38">
        <v>0</v>
      </c>
      <c s="32">
        <f>ROUND(ROUND(L96,2)*ROUND(G96,3),2)</f>
      </c>
      <c s="36" t="s">
        <v>55</v>
      </c>
      <c>
        <f>(M96*21)/100</f>
      </c>
      <c t="s">
        <v>27</v>
      </c>
    </row>
    <row r="97" spans="1:5" ht="12.75">
      <c r="A97" s="35" t="s">
        <v>56</v>
      </c>
      <c r="E97" s="39" t="s">
        <v>5</v>
      </c>
    </row>
    <row r="98" spans="1:5" ht="51">
      <c r="A98" s="35" t="s">
        <v>57</v>
      </c>
      <c r="E98" s="40" t="s">
        <v>3264</v>
      </c>
    </row>
    <row r="99" spans="1:5" ht="165.75">
      <c r="A99" t="s">
        <v>59</v>
      </c>
      <c r="E99" s="39" t="s">
        <v>3265</v>
      </c>
    </row>
    <row r="100" spans="1:13" ht="12.75">
      <c r="A100" t="s">
        <v>46</v>
      </c>
      <c r="C100" s="31" t="s">
        <v>26</v>
      </c>
      <c r="E100" s="33" t="s">
        <v>2140</v>
      </c>
      <c r="J100" s="32">
        <f>0</f>
      </c>
      <c s="32">
        <f>0</f>
      </c>
      <c s="32">
        <f>0+L101</f>
      </c>
      <c s="32">
        <f>0+M101</f>
      </c>
    </row>
    <row r="101" spans="1:16" ht="25.5">
      <c r="A101" t="s">
        <v>49</v>
      </c>
      <c s="34" t="s">
        <v>164</v>
      </c>
      <c s="34" t="s">
        <v>3266</v>
      </c>
      <c s="35" t="s">
        <v>5</v>
      </c>
      <c s="6" t="s">
        <v>3267</v>
      </c>
      <c s="36" t="s">
        <v>64</v>
      </c>
      <c s="37">
        <v>30.91</v>
      </c>
      <c s="36">
        <v>0</v>
      </c>
      <c s="36">
        <f>ROUND(G101*H101,6)</f>
      </c>
      <c r="L101" s="38">
        <v>0</v>
      </c>
      <c s="32">
        <f>ROUND(ROUND(L101,2)*ROUND(G101,3),2)</f>
      </c>
      <c s="36" t="s">
        <v>55</v>
      </c>
      <c>
        <f>(M101*21)/100</f>
      </c>
      <c t="s">
        <v>27</v>
      </c>
    </row>
    <row r="102" spans="1:5" ht="12.75">
      <c r="A102" s="35" t="s">
        <v>56</v>
      </c>
      <c r="E102" s="39" t="s">
        <v>5</v>
      </c>
    </row>
    <row r="103" spans="1:5" ht="51">
      <c r="A103" s="35" t="s">
        <v>57</v>
      </c>
      <c r="E103" s="40" t="s">
        <v>3268</v>
      </c>
    </row>
    <row r="104" spans="1:5" ht="38.25">
      <c r="A104" t="s">
        <v>59</v>
      </c>
      <c r="E104" s="39" t="s">
        <v>3269</v>
      </c>
    </row>
    <row r="105" spans="1:13" ht="12.75">
      <c r="A105" t="s">
        <v>46</v>
      </c>
      <c r="C105" s="31" t="s">
        <v>72</v>
      </c>
      <c r="E105" s="33" t="s">
        <v>2146</v>
      </c>
      <c r="J105" s="32">
        <f>0</f>
      </c>
      <c s="32">
        <f>0</f>
      </c>
      <c s="32">
        <f>0+L106</f>
      </c>
      <c s="32">
        <f>0+M106</f>
      </c>
    </row>
    <row r="106" spans="1:16" ht="12.75">
      <c r="A106" t="s">
        <v>49</v>
      </c>
      <c s="34" t="s">
        <v>168</v>
      </c>
      <c s="34" t="s">
        <v>3270</v>
      </c>
      <c s="35" t="s">
        <v>5</v>
      </c>
      <c s="6" t="s">
        <v>3271</v>
      </c>
      <c s="36" t="s">
        <v>64</v>
      </c>
      <c s="37">
        <v>3.411</v>
      </c>
      <c s="36">
        <v>0</v>
      </c>
      <c s="36">
        <f>ROUND(G106*H106,6)</f>
      </c>
      <c r="L106" s="38">
        <v>0</v>
      </c>
      <c s="32">
        <f>ROUND(ROUND(L106,2)*ROUND(G106,3),2)</f>
      </c>
      <c s="36" t="s">
        <v>55</v>
      </c>
      <c>
        <f>(M106*21)/100</f>
      </c>
      <c t="s">
        <v>27</v>
      </c>
    </row>
    <row r="107" spans="1:5" ht="12.75">
      <c r="A107" s="35" t="s">
        <v>56</v>
      </c>
      <c r="E107" s="39" t="s">
        <v>5</v>
      </c>
    </row>
    <row r="108" spans="1:5" ht="76.5">
      <c r="A108" s="35" t="s">
        <v>57</v>
      </c>
      <c r="E108" s="40" t="s">
        <v>3272</v>
      </c>
    </row>
    <row r="109" spans="1:5" ht="229.5">
      <c r="A109" t="s">
        <v>59</v>
      </c>
      <c r="E109" s="39" t="s">
        <v>3273</v>
      </c>
    </row>
    <row r="110" spans="1:13" ht="12.75">
      <c r="A110" t="s">
        <v>46</v>
      </c>
      <c r="C110" s="31" t="s">
        <v>77</v>
      </c>
      <c r="E110" s="33" t="s">
        <v>1914</v>
      </c>
      <c r="J110" s="32">
        <f>0</f>
      </c>
      <c s="32">
        <f>0</f>
      </c>
      <c s="32">
        <f>0+L111+L115+L119+L123+L127</f>
      </c>
      <c s="32">
        <f>0+M111+M115+M119+M123+M127</f>
      </c>
    </row>
    <row r="111" spans="1:16" ht="12.75">
      <c r="A111" t="s">
        <v>49</v>
      </c>
      <c s="34" t="s">
        <v>173</v>
      </c>
      <c s="34" t="s">
        <v>2235</v>
      </c>
      <c s="35" t="s">
        <v>5</v>
      </c>
      <c s="6" t="s">
        <v>2236</v>
      </c>
      <c s="36" t="s">
        <v>64</v>
      </c>
      <c s="37">
        <v>223.95</v>
      </c>
      <c s="36">
        <v>0</v>
      </c>
      <c s="36">
        <f>ROUND(G111*H111,6)</f>
      </c>
      <c r="L111" s="38">
        <v>0</v>
      </c>
      <c s="32">
        <f>ROUND(ROUND(L111,2)*ROUND(G111,3),2)</f>
      </c>
      <c s="36" t="s">
        <v>55</v>
      </c>
      <c>
        <f>(M111*21)/100</f>
      </c>
      <c t="s">
        <v>27</v>
      </c>
    </row>
    <row r="112" spans="1:5" ht="12.75">
      <c r="A112" s="35" t="s">
        <v>56</v>
      </c>
      <c r="E112" s="39" t="s">
        <v>3274</v>
      </c>
    </row>
    <row r="113" spans="1:5" ht="51">
      <c r="A113" s="35" t="s">
        <v>57</v>
      </c>
      <c r="E113" s="40" t="s">
        <v>3275</v>
      </c>
    </row>
    <row r="114" spans="1:5" ht="51">
      <c r="A114" t="s">
        <v>59</v>
      </c>
      <c r="E114" s="39" t="s">
        <v>3276</v>
      </c>
    </row>
    <row r="115" spans="1:16" ht="12.75">
      <c r="A115" t="s">
        <v>49</v>
      </c>
      <c s="34" t="s">
        <v>176</v>
      </c>
      <c s="34" t="s">
        <v>2239</v>
      </c>
      <c s="35" t="s">
        <v>5</v>
      </c>
      <c s="6" t="s">
        <v>3277</v>
      </c>
      <c s="36" t="s">
        <v>85</v>
      </c>
      <c s="37">
        <v>17.8</v>
      </c>
      <c s="36">
        <v>0</v>
      </c>
      <c s="36">
        <f>ROUND(G115*H115,6)</f>
      </c>
      <c r="L115" s="38">
        <v>0</v>
      </c>
      <c s="32">
        <f>ROUND(ROUND(L115,2)*ROUND(G115,3),2)</f>
      </c>
      <c s="36" t="s">
        <v>55</v>
      </c>
      <c>
        <f>(M115*21)/100</f>
      </c>
      <c t="s">
        <v>27</v>
      </c>
    </row>
    <row r="116" spans="1:5" ht="12.75">
      <c r="A116" s="35" t="s">
        <v>56</v>
      </c>
      <c r="E116" s="39" t="s">
        <v>3278</v>
      </c>
    </row>
    <row r="117" spans="1:5" ht="51">
      <c r="A117" s="35" t="s">
        <v>57</v>
      </c>
      <c r="E117" s="40" t="s">
        <v>3279</v>
      </c>
    </row>
    <row r="118" spans="1:5" ht="153">
      <c r="A118" t="s">
        <v>59</v>
      </c>
      <c r="E118" s="39" t="s">
        <v>3280</v>
      </c>
    </row>
    <row r="119" spans="1:16" ht="12.75">
      <c r="A119" t="s">
        <v>49</v>
      </c>
      <c s="34" t="s">
        <v>180</v>
      </c>
      <c s="34" t="s">
        <v>2297</v>
      </c>
      <c s="35" t="s">
        <v>5</v>
      </c>
      <c s="6" t="s">
        <v>2298</v>
      </c>
      <c s="36" t="s">
        <v>85</v>
      </c>
      <c s="37">
        <v>1433.8</v>
      </c>
      <c s="36">
        <v>0</v>
      </c>
      <c s="36">
        <f>ROUND(G119*H119,6)</f>
      </c>
      <c r="L119" s="38">
        <v>0</v>
      </c>
      <c s="32">
        <f>ROUND(ROUND(L119,2)*ROUND(G119,3),2)</f>
      </c>
      <c s="36" t="s">
        <v>55</v>
      </c>
      <c>
        <f>(M119*21)/100</f>
      </c>
      <c t="s">
        <v>27</v>
      </c>
    </row>
    <row r="120" spans="1:5" ht="12.75">
      <c r="A120" s="35" t="s">
        <v>56</v>
      </c>
      <c r="E120" s="39" t="s">
        <v>5</v>
      </c>
    </row>
    <row r="121" spans="1:5" ht="51">
      <c r="A121" s="35" t="s">
        <v>57</v>
      </c>
      <c r="E121" s="40" t="s">
        <v>3281</v>
      </c>
    </row>
    <row r="122" spans="1:5" ht="153">
      <c r="A122" t="s">
        <v>59</v>
      </c>
      <c r="E122" s="39" t="s">
        <v>3280</v>
      </c>
    </row>
    <row r="123" spans="1:16" ht="25.5">
      <c r="A123" t="s">
        <v>49</v>
      </c>
      <c s="34" t="s">
        <v>916</v>
      </c>
      <c s="34" t="s">
        <v>3282</v>
      </c>
      <c s="35" t="s">
        <v>5</v>
      </c>
      <c s="6" t="s">
        <v>3283</v>
      </c>
      <c s="36" t="s">
        <v>85</v>
      </c>
      <c s="37">
        <v>31.2</v>
      </c>
      <c s="36">
        <v>0</v>
      </c>
      <c s="36">
        <f>ROUND(G123*H123,6)</f>
      </c>
      <c r="L123" s="38">
        <v>0</v>
      </c>
      <c s="32">
        <f>ROUND(ROUND(L123,2)*ROUND(G123,3),2)</f>
      </c>
      <c s="36" t="s">
        <v>55</v>
      </c>
      <c>
        <f>(M123*21)/100</f>
      </c>
      <c t="s">
        <v>27</v>
      </c>
    </row>
    <row r="124" spans="1:5" ht="12.75">
      <c r="A124" s="35" t="s">
        <v>56</v>
      </c>
      <c r="E124" s="39" t="s">
        <v>5</v>
      </c>
    </row>
    <row r="125" spans="1:5" ht="51">
      <c r="A125" s="35" t="s">
        <v>57</v>
      </c>
      <c r="E125" s="40" t="s">
        <v>3284</v>
      </c>
    </row>
    <row r="126" spans="1:5" ht="153">
      <c r="A126" t="s">
        <v>59</v>
      </c>
      <c r="E126" s="39" t="s">
        <v>3280</v>
      </c>
    </row>
    <row r="127" spans="1:16" ht="12.75">
      <c r="A127" t="s">
        <v>49</v>
      </c>
      <c s="34" t="s">
        <v>919</v>
      </c>
      <c s="34" t="s">
        <v>3285</v>
      </c>
      <c s="35" t="s">
        <v>5</v>
      </c>
      <c s="6" t="s">
        <v>3286</v>
      </c>
      <c s="36" t="s">
        <v>85</v>
      </c>
      <c s="37">
        <v>10.2</v>
      </c>
      <c s="36">
        <v>0</v>
      </c>
      <c s="36">
        <f>ROUND(G127*H127,6)</f>
      </c>
      <c r="L127" s="38">
        <v>0</v>
      </c>
      <c s="32">
        <f>ROUND(ROUND(L127,2)*ROUND(G127,3),2)</f>
      </c>
      <c s="36" t="s">
        <v>55</v>
      </c>
      <c>
        <f>(M127*21)/100</f>
      </c>
      <c t="s">
        <v>27</v>
      </c>
    </row>
    <row r="128" spans="1:5" ht="12.75">
      <c r="A128" s="35" t="s">
        <v>56</v>
      </c>
      <c r="E128" s="39" t="s">
        <v>3287</v>
      </c>
    </row>
    <row r="129" spans="1:5" ht="51">
      <c r="A129" s="35" t="s">
        <v>57</v>
      </c>
      <c r="E129" s="40" t="s">
        <v>3288</v>
      </c>
    </row>
    <row r="130" spans="1:5" ht="153">
      <c r="A130" t="s">
        <v>59</v>
      </c>
      <c r="E130" s="39" t="s">
        <v>3280</v>
      </c>
    </row>
    <row r="131" spans="1:13" ht="12.75">
      <c r="A131" t="s">
        <v>46</v>
      </c>
      <c r="C131" s="31" t="s">
        <v>112</v>
      </c>
      <c r="E131" s="33" t="s">
        <v>1999</v>
      </c>
      <c r="J131" s="32">
        <f>0</f>
      </c>
      <c s="32">
        <f>0</f>
      </c>
      <c s="32">
        <f>0+L132+L136+L140+L144</f>
      </c>
      <c s="32">
        <f>0+M132+M136+M140+M144</f>
      </c>
    </row>
    <row r="132" spans="1:16" ht="12.75">
      <c r="A132" t="s">
        <v>49</v>
      </c>
      <c s="34" t="s">
        <v>183</v>
      </c>
      <c s="34" t="s">
        <v>3289</v>
      </c>
      <c s="35" t="s">
        <v>5</v>
      </c>
      <c s="6" t="s">
        <v>3290</v>
      </c>
      <c s="36" t="s">
        <v>75</v>
      </c>
      <c s="37">
        <v>68</v>
      </c>
      <c s="36">
        <v>0</v>
      </c>
      <c s="36">
        <f>ROUND(G132*H132,6)</f>
      </c>
      <c r="L132" s="38">
        <v>0</v>
      </c>
      <c s="32">
        <f>ROUND(ROUND(L132,2)*ROUND(G132,3),2)</f>
      </c>
      <c s="36" t="s">
        <v>55</v>
      </c>
      <c>
        <f>(M132*21)/100</f>
      </c>
      <c t="s">
        <v>27</v>
      </c>
    </row>
    <row r="133" spans="1:5" ht="12.75">
      <c r="A133" s="35" t="s">
        <v>56</v>
      </c>
      <c r="E133" s="39" t="s">
        <v>5</v>
      </c>
    </row>
    <row r="134" spans="1:5" ht="51">
      <c r="A134" s="35" t="s">
        <v>57</v>
      </c>
      <c r="E134" s="40" t="s">
        <v>3291</v>
      </c>
    </row>
    <row r="135" spans="1:5" ht="63.75">
      <c r="A135" t="s">
        <v>59</v>
      </c>
      <c r="E135" s="39" t="s">
        <v>3292</v>
      </c>
    </row>
    <row r="136" spans="1:16" ht="12.75">
      <c r="A136" t="s">
        <v>49</v>
      </c>
      <c s="34" t="s">
        <v>187</v>
      </c>
      <c s="34" t="s">
        <v>3293</v>
      </c>
      <c s="35" t="s">
        <v>5</v>
      </c>
      <c s="6" t="s">
        <v>3294</v>
      </c>
      <c s="36" t="s">
        <v>75</v>
      </c>
      <c s="37">
        <v>686</v>
      </c>
      <c s="36">
        <v>0</v>
      </c>
      <c s="36">
        <f>ROUND(G136*H136,6)</f>
      </c>
      <c r="L136" s="38">
        <v>0</v>
      </c>
      <c s="32">
        <f>ROUND(ROUND(L136,2)*ROUND(G136,3),2)</f>
      </c>
      <c s="36" t="s">
        <v>55</v>
      </c>
      <c>
        <f>(M136*21)/100</f>
      </c>
      <c t="s">
        <v>27</v>
      </c>
    </row>
    <row r="137" spans="1:5" ht="12.75">
      <c r="A137" s="35" t="s">
        <v>56</v>
      </c>
      <c r="E137" s="39" t="s">
        <v>3295</v>
      </c>
    </row>
    <row r="138" spans="1:5" ht="51">
      <c r="A138" s="35" t="s">
        <v>57</v>
      </c>
      <c r="E138" s="40" t="s">
        <v>3296</v>
      </c>
    </row>
    <row r="139" spans="1:5" ht="51">
      <c r="A139" t="s">
        <v>59</v>
      </c>
      <c r="E139" s="39" t="s">
        <v>3297</v>
      </c>
    </row>
    <row r="140" spans="1:16" ht="12.75">
      <c r="A140" t="s">
        <v>49</v>
      </c>
      <c s="34" t="s">
        <v>191</v>
      </c>
      <c s="34" t="s">
        <v>3298</v>
      </c>
      <c s="35" t="s">
        <v>5</v>
      </c>
      <c s="6" t="s">
        <v>3299</v>
      </c>
      <c s="36" t="s">
        <v>64</v>
      </c>
      <c s="37">
        <v>0.6</v>
      </c>
      <c s="36">
        <v>0</v>
      </c>
      <c s="36">
        <f>ROUND(G140*H140,6)</f>
      </c>
      <c r="L140" s="38">
        <v>0</v>
      </c>
      <c s="32">
        <f>ROUND(ROUND(L140,2)*ROUND(G140,3),2)</f>
      </c>
      <c s="36" t="s">
        <v>55</v>
      </c>
      <c>
        <f>(M140*21)/100</f>
      </c>
      <c t="s">
        <v>27</v>
      </c>
    </row>
    <row r="141" spans="1:5" ht="12.75">
      <c r="A141" s="35" t="s">
        <v>56</v>
      </c>
      <c r="E141" s="39" t="s">
        <v>3300</v>
      </c>
    </row>
    <row r="142" spans="1:5" ht="51">
      <c r="A142" s="35" t="s">
        <v>57</v>
      </c>
      <c r="E142" s="40" t="s">
        <v>3301</v>
      </c>
    </row>
    <row r="143" spans="1:5" ht="51">
      <c r="A143" t="s">
        <v>59</v>
      </c>
      <c r="E143" s="39" t="s">
        <v>3302</v>
      </c>
    </row>
    <row r="144" spans="1:16" ht="12.75">
      <c r="A144" t="s">
        <v>49</v>
      </c>
      <c s="34" t="s">
        <v>196</v>
      </c>
      <c s="34" t="s">
        <v>2499</v>
      </c>
      <c s="35" t="s">
        <v>5</v>
      </c>
      <c s="6" t="s">
        <v>2500</v>
      </c>
      <c s="36" t="s">
        <v>75</v>
      </c>
      <c s="37">
        <v>33.73</v>
      </c>
      <c s="36">
        <v>0</v>
      </c>
      <c s="36">
        <f>ROUND(G144*H144,6)</f>
      </c>
      <c r="L144" s="38">
        <v>0</v>
      </c>
      <c s="32">
        <f>ROUND(ROUND(L144,2)*ROUND(G144,3),2)</f>
      </c>
      <c s="36" t="s">
        <v>55</v>
      </c>
      <c>
        <f>(M144*21)/100</f>
      </c>
      <c t="s">
        <v>27</v>
      </c>
    </row>
    <row r="145" spans="1:5" ht="12.75">
      <c r="A145" s="35" t="s">
        <v>56</v>
      </c>
      <c r="E145" s="39" t="s">
        <v>5</v>
      </c>
    </row>
    <row r="146" spans="1:5" ht="51">
      <c r="A146" s="35" t="s">
        <v>57</v>
      </c>
      <c r="E146" s="40" t="s">
        <v>3303</v>
      </c>
    </row>
    <row r="147" spans="1:5" ht="76.5">
      <c r="A147" t="s">
        <v>59</v>
      </c>
      <c r="E147" s="39" t="s">
        <v>3304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3307</v>
      </c>
      <c r="E8" s="30" t="s">
        <v>3306</v>
      </c>
      <c r="J8" s="29">
        <f>0+J9+J30+J63+J104</f>
      </c>
      <c s="29">
        <f>0+K9+K30+K63+K104</f>
      </c>
      <c s="29">
        <f>0+L9+L30+L63+L104</f>
      </c>
      <c s="29">
        <f>0+M9+M30+M63+M104</f>
      </c>
    </row>
    <row r="9" spans="1:13" ht="12.75">
      <c r="A9" t="s">
        <v>46</v>
      </c>
      <c r="C9" s="31" t="s">
        <v>47</v>
      </c>
      <c r="E9" s="33" t="s">
        <v>48</v>
      </c>
      <c r="J9" s="32">
        <f>0</f>
      </c>
      <c s="32">
        <f>0</f>
      </c>
      <c s="32">
        <f>0+L10+L14+L18+L22+L26</f>
      </c>
      <c s="32">
        <f>0+M10+M14+M18+M22+M26</f>
      </c>
    </row>
    <row r="10" spans="1:16" ht="25.5">
      <c r="A10" t="s">
        <v>49</v>
      </c>
      <c s="34" t="s">
        <v>4</v>
      </c>
      <c s="34" t="s">
        <v>805</v>
      </c>
      <c s="35" t="s">
        <v>806</v>
      </c>
      <c s="6" t="s">
        <v>3176</v>
      </c>
      <c s="36" t="s">
        <v>793</v>
      </c>
      <c s="37">
        <v>22.347</v>
      </c>
      <c s="36">
        <v>0</v>
      </c>
      <c s="36">
        <f>ROUND(G10*H10,6)</f>
      </c>
      <c r="L10" s="38">
        <v>0</v>
      </c>
      <c s="32">
        <f>ROUND(ROUND(L10,2)*ROUND(G10,3),2)</f>
      </c>
      <c s="36" t="s">
        <v>55</v>
      </c>
      <c>
        <f>(M10*21)/100</f>
      </c>
      <c t="s">
        <v>27</v>
      </c>
    </row>
    <row r="11" spans="1:5" ht="12.75">
      <c r="A11" s="35" t="s">
        <v>56</v>
      </c>
      <c r="E11" s="39" t="s">
        <v>3177</v>
      </c>
    </row>
    <row r="12" spans="1:5" ht="51">
      <c r="A12" s="35" t="s">
        <v>57</v>
      </c>
      <c r="E12" s="40" t="s">
        <v>3308</v>
      </c>
    </row>
    <row r="13" spans="1:5" ht="127.5">
      <c r="A13" t="s">
        <v>59</v>
      </c>
      <c r="E13" s="39" t="s">
        <v>3179</v>
      </c>
    </row>
    <row r="14" spans="1:16" ht="25.5">
      <c r="A14" t="s">
        <v>49</v>
      </c>
      <c s="34" t="s">
        <v>27</v>
      </c>
      <c s="34" t="s">
        <v>2080</v>
      </c>
      <c s="35" t="s">
        <v>2081</v>
      </c>
      <c s="6" t="s">
        <v>3180</v>
      </c>
      <c s="36" t="s">
        <v>793</v>
      </c>
      <c s="37">
        <v>46.548</v>
      </c>
      <c s="36">
        <v>0</v>
      </c>
      <c s="36">
        <f>ROUND(G14*H14,6)</f>
      </c>
      <c r="L14" s="38">
        <v>0</v>
      </c>
      <c s="32">
        <f>ROUND(ROUND(L14,2)*ROUND(G14,3),2)</f>
      </c>
      <c s="36" t="s">
        <v>55</v>
      </c>
      <c>
        <f>(M14*21)/100</f>
      </c>
      <c t="s">
        <v>27</v>
      </c>
    </row>
    <row r="15" spans="1:5" ht="12.75">
      <c r="A15" s="35" t="s">
        <v>56</v>
      </c>
      <c r="E15" s="39" t="s">
        <v>3177</v>
      </c>
    </row>
    <row r="16" spans="1:5" ht="51">
      <c r="A16" s="35" t="s">
        <v>57</v>
      </c>
      <c r="E16" s="40" t="s">
        <v>3309</v>
      </c>
    </row>
    <row r="17" spans="1:5" ht="127.5">
      <c r="A17" t="s">
        <v>59</v>
      </c>
      <c r="E17" s="39" t="s">
        <v>3179</v>
      </c>
    </row>
    <row r="18" spans="1:16" ht="25.5">
      <c r="A18" t="s">
        <v>49</v>
      </c>
      <c s="34" t="s">
        <v>26</v>
      </c>
      <c s="34" t="s">
        <v>796</v>
      </c>
      <c s="35" t="s">
        <v>797</v>
      </c>
      <c s="6" t="s">
        <v>3211</v>
      </c>
      <c s="36" t="s">
        <v>793</v>
      </c>
      <c s="37">
        <v>21.247</v>
      </c>
      <c s="36">
        <v>0</v>
      </c>
      <c s="36">
        <f>ROUND(G18*H18,6)</f>
      </c>
      <c r="L18" s="38">
        <v>0</v>
      </c>
      <c s="32">
        <f>ROUND(ROUND(L18,2)*ROUND(G18,3),2)</f>
      </c>
      <c s="36" t="s">
        <v>55</v>
      </c>
      <c>
        <f>(M18*21)/100</f>
      </c>
      <c t="s">
        <v>27</v>
      </c>
    </row>
    <row r="19" spans="1:5" ht="12.75">
      <c r="A19" s="35" t="s">
        <v>56</v>
      </c>
      <c r="E19" s="39" t="s">
        <v>3177</v>
      </c>
    </row>
    <row r="20" spans="1:5" ht="76.5">
      <c r="A20" s="35" t="s">
        <v>57</v>
      </c>
      <c r="E20" s="40" t="s">
        <v>3310</v>
      </c>
    </row>
    <row r="21" spans="1:5" ht="127.5">
      <c r="A21" t="s">
        <v>59</v>
      </c>
      <c r="E21" s="39" t="s">
        <v>3179</v>
      </c>
    </row>
    <row r="22" spans="1:16" ht="25.5">
      <c r="A22" t="s">
        <v>49</v>
      </c>
      <c s="34" t="s">
        <v>72</v>
      </c>
      <c s="34" t="s">
        <v>2087</v>
      </c>
      <c s="35" t="s">
        <v>2088</v>
      </c>
      <c s="6" t="s">
        <v>3213</v>
      </c>
      <c s="36" t="s">
        <v>793</v>
      </c>
      <c s="37">
        <v>41.772</v>
      </c>
      <c s="36">
        <v>0</v>
      </c>
      <c s="36">
        <f>ROUND(G22*H22,6)</f>
      </c>
      <c r="L22" s="38">
        <v>0</v>
      </c>
      <c s="32">
        <f>ROUND(ROUND(L22,2)*ROUND(G22,3),2)</f>
      </c>
      <c s="36" t="s">
        <v>55</v>
      </c>
      <c>
        <f>(M22*21)/100</f>
      </c>
      <c t="s">
        <v>27</v>
      </c>
    </row>
    <row r="23" spans="1:5" ht="12.75">
      <c r="A23" s="35" t="s">
        <v>56</v>
      </c>
      <c r="E23" s="39" t="s">
        <v>3177</v>
      </c>
    </row>
    <row r="24" spans="1:5" ht="51">
      <c r="A24" s="35" t="s">
        <v>57</v>
      </c>
      <c r="E24" s="40" t="s">
        <v>3311</v>
      </c>
    </row>
    <row r="25" spans="1:5" ht="127.5">
      <c r="A25" t="s">
        <v>59</v>
      </c>
      <c r="E25" s="39" t="s">
        <v>3179</v>
      </c>
    </row>
    <row r="26" spans="1:16" ht="12.75">
      <c r="A26" t="s">
        <v>49</v>
      </c>
      <c s="34" t="s">
        <v>180</v>
      </c>
      <c s="34" t="s">
        <v>3182</v>
      </c>
      <c s="35" t="s">
        <v>5</v>
      </c>
      <c s="6" t="s">
        <v>3183</v>
      </c>
      <c s="36" t="s">
        <v>54</v>
      </c>
      <c s="37">
        <v>1</v>
      </c>
      <c s="36">
        <v>0</v>
      </c>
      <c s="36">
        <f>ROUND(G26*H26,6)</f>
      </c>
      <c r="L26" s="38">
        <v>0</v>
      </c>
      <c s="32">
        <f>ROUND(ROUND(L26,2)*ROUND(G26,3),2)</f>
      </c>
      <c s="36" t="s">
        <v>55</v>
      </c>
      <c>
        <f>(M26*21)/100</f>
      </c>
      <c t="s">
        <v>27</v>
      </c>
    </row>
    <row r="27" spans="1:5" ht="12.75">
      <c r="A27" s="35" t="s">
        <v>56</v>
      </c>
      <c r="E27" s="39" t="s">
        <v>5</v>
      </c>
    </row>
    <row r="28" spans="1:5" ht="25.5">
      <c r="A28" s="35" t="s">
        <v>57</v>
      </c>
      <c r="E28" s="40" t="s">
        <v>58</v>
      </c>
    </row>
    <row r="29" spans="1:5" ht="12.75">
      <c r="A29" t="s">
        <v>59</v>
      </c>
      <c r="E29" s="39" t="s">
        <v>60</v>
      </c>
    </row>
    <row r="30" spans="1:13" ht="12.75">
      <c r="A30" t="s">
        <v>46</v>
      </c>
      <c r="C30" s="31" t="s">
        <v>4</v>
      </c>
      <c r="E30" s="33" t="s">
        <v>837</v>
      </c>
      <c r="J30" s="32">
        <f>0</f>
      </c>
      <c s="32">
        <f>0</f>
      </c>
      <c s="32">
        <f>0+L31+L35+L39+L43+L47+L51+L55+L59</f>
      </c>
      <c s="32">
        <f>0+M31+M35+M39+M43+M47+M51+M55+M59</f>
      </c>
    </row>
    <row r="31" spans="1:16" ht="12.75">
      <c r="A31" t="s">
        <v>49</v>
      </c>
      <c s="34" t="s">
        <v>77</v>
      </c>
      <c s="34" t="s">
        <v>2097</v>
      </c>
      <c s="35" t="s">
        <v>5</v>
      </c>
      <c s="6" t="s">
        <v>2098</v>
      </c>
      <c s="36" t="s">
        <v>64</v>
      </c>
      <c s="37">
        <v>5.287</v>
      </c>
      <c s="36">
        <v>0</v>
      </c>
      <c s="36">
        <f>ROUND(G31*H31,6)</f>
      </c>
      <c r="L31" s="38">
        <v>0</v>
      </c>
      <c s="32">
        <f>ROUND(ROUND(L31,2)*ROUND(G31,3),2)</f>
      </c>
      <c s="36" t="s">
        <v>55</v>
      </c>
      <c>
        <f>(M31*21)/100</f>
      </c>
      <c t="s">
        <v>27</v>
      </c>
    </row>
    <row r="32" spans="1:5" ht="25.5">
      <c r="A32" s="35" t="s">
        <v>56</v>
      </c>
      <c r="E32" s="39" t="s">
        <v>3215</v>
      </c>
    </row>
    <row r="33" spans="1:5" ht="51">
      <c r="A33" s="35" t="s">
        <v>57</v>
      </c>
      <c r="E33" s="40" t="s">
        <v>3312</v>
      </c>
    </row>
    <row r="34" spans="1:5" ht="63.75">
      <c r="A34" t="s">
        <v>59</v>
      </c>
      <c r="E34" s="39" t="s">
        <v>2096</v>
      </c>
    </row>
    <row r="35" spans="1:16" ht="25.5">
      <c r="A35" t="s">
        <v>49</v>
      </c>
      <c s="34" t="s">
        <v>82</v>
      </c>
      <c s="34" t="s">
        <v>3217</v>
      </c>
      <c s="35" t="s">
        <v>5</v>
      </c>
      <c s="6" t="s">
        <v>3218</v>
      </c>
      <c s="36" t="s">
        <v>64</v>
      </c>
      <c s="37">
        <v>21.985</v>
      </c>
      <c s="36">
        <v>0</v>
      </c>
      <c s="36">
        <f>ROUND(G35*H35,6)</f>
      </c>
      <c r="L35" s="38">
        <v>0</v>
      </c>
      <c s="32">
        <f>ROUND(ROUND(L35,2)*ROUND(G35,3),2)</f>
      </c>
      <c s="36" t="s">
        <v>55</v>
      </c>
      <c>
        <f>(M35*21)/100</f>
      </c>
      <c t="s">
        <v>27</v>
      </c>
    </row>
    <row r="36" spans="1:5" ht="12.75">
      <c r="A36" s="35" t="s">
        <v>56</v>
      </c>
      <c r="E36" s="39" t="s">
        <v>3219</v>
      </c>
    </row>
    <row r="37" spans="1:5" ht="76.5">
      <c r="A37" s="35" t="s">
        <v>57</v>
      </c>
      <c r="E37" s="40" t="s">
        <v>3313</v>
      </c>
    </row>
    <row r="38" spans="1:5" ht="63.75">
      <c r="A38" t="s">
        <v>59</v>
      </c>
      <c r="E38" s="39" t="s">
        <v>2096</v>
      </c>
    </row>
    <row r="39" spans="1:16" ht="12.75">
      <c r="A39" t="s">
        <v>49</v>
      </c>
      <c s="34" t="s">
        <v>87</v>
      </c>
      <c s="34" t="s">
        <v>2276</v>
      </c>
      <c s="35" t="s">
        <v>5</v>
      </c>
      <c s="6" t="s">
        <v>2277</v>
      </c>
      <c s="36" t="s">
        <v>75</v>
      </c>
      <c s="37">
        <v>52.68</v>
      </c>
      <c s="36">
        <v>0</v>
      </c>
      <c s="36">
        <f>ROUND(G39*H39,6)</f>
      </c>
      <c r="L39" s="38">
        <v>0</v>
      </c>
      <c s="32">
        <f>ROUND(ROUND(L39,2)*ROUND(G39,3),2)</f>
      </c>
      <c s="36" t="s">
        <v>55</v>
      </c>
      <c>
        <f>(M39*21)/100</f>
      </c>
      <c t="s">
        <v>27</v>
      </c>
    </row>
    <row r="40" spans="1:5" ht="12.75">
      <c r="A40" s="35" t="s">
        <v>56</v>
      </c>
      <c r="E40" s="39" t="s">
        <v>3223</v>
      </c>
    </row>
    <row r="41" spans="1:5" ht="51">
      <c r="A41" s="35" t="s">
        <v>57</v>
      </c>
      <c r="E41" s="40" t="s">
        <v>3314</v>
      </c>
    </row>
    <row r="42" spans="1:5" ht="63.75">
      <c r="A42" t="s">
        <v>59</v>
      </c>
      <c r="E42" s="39" t="s">
        <v>2096</v>
      </c>
    </row>
    <row r="43" spans="1:16" ht="12.75">
      <c r="A43" t="s">
        <v>49</v>
      </c>
      <c s="34" t="s">
        <v>108</v>
      </c>
      <c s="34" t="s">
        <v>2817</v>
      </c>
      <c s="35" t="s">
        <v>5</v>
      </c>
      <c s="6" t="s">
        <v>2818</v>
      </c>
      <c s="36" t="s">
        <v>64</v>
      </c>
      <c s="37">
        <v>19.395</v>
      </c>
      <c s="36">
        <v>0</v>
      </c>
      <c s="36">
        <f>ROUND(G43*H43,6)</f>
      </c>
      <c r="L43" s="38">
        <v>0</v>
      </c>
      <c s="32">
        <f>ROUND(ROUND(L43,2)*ROUND(G43,3),2)</f>
      </c>
      <c s="36" t="s">
        <v>55</v>
      </c>
      <c>
        <f>(M43*21)/100</f>
      </c>
      <c t="s">
        <v>27</v>
      </c>
    </row>
    <row r="44" spans="1:5" ht="25.5">
      <c r="A44" s="35" t="s">
        <v>56</v>
      </c>
      <c r="E44" s="39" t="s">
        <v>3225</v>
      </c>
    </row>
    <row r="45" spans="1:5" ht="51">
      <c r="A45" s="35" t="s">
        <v>57</v>
      </c>
      <c r="E45" s="40" t="s">
        <v>3315</v>
      </c>
    </row>
    <row r="46" spans="1:5" ht="63.75">
      <c r="A46" t="s">
        <v>59</v>
      </c>
      <c r="E46" s="39" t="s">
        <v>2096</v>
      </c>
    </row>
    <row r="47" spans="1:16" ht="12.75">
      <c r="A47" t="s">
        <v>49</v>
      </c>
      <c s="34" t="s">
        <v>112</v>
      </c>
      <c s="34" t="s">
        <v>3230</v>
      </c>
      <c s="35" t="s">
        <v>4</v>
      </c>
      <c s="6" t="s">
        <v>3231</v>
      </c>
      <c s="36" t="s">
        <v>64</v>
      </c>
      <c s="37">
        <v>12.36</v>
      </c>
      <c s="36">
        <v>0</v>
      </c>
      <c s="36">
        <f>ROUND(G47*H47,6)</f>
      </c>
      <c r="L47" s="38">
        <v>0</v>
      </c>
      <c s="32">
        <f>ROUND(ROUND(L47,2)*ROUND(G47,3),2)</f>
      </c>
      <c s="36" t="s">
        <v>55</v>
      </c>
      <c>
        <f>(M47*21)/100</f>
      </c>
      <c t="s">
        <v>27</v>
      </c>
    </row>
    <row r="48" spans="1:5" ht="25.5">
      <c r="A48" s="35" t="s">
        <v>56</v>
      </c>
      <c r="E48" s="39" t="s">
        <v>3316</v>
      </c>
    </row>
    <row r="49" spans="1:5" ht="51">
      <c r="A49" s="35" t="s">
        <v>57</v>
      </c>
      <c r="E49" s="40" t="s">
        <v>3317</v>
      </c>
    </row>
    <row r="50" spans="1:5" ht="369.75">
      <c r="A50" t="s">
        <v>59</v>
      </c>
      <c r="E50" s="39" t="s">
        <v>3234</v>
      </c>
    </row>
    <row r="51" spans="1:16" ht="12.75">
      <c r="A51" t="s">
        <v>49</v>
      </c>
      <c s="34" t="s">
        <v>116</v>
      </c>
      <c s="34" t="s">
        <v>3237</v>
      </c>
      <c s="35" t="s">
        <v>5</v>
      </c>
      <c s="6" t="s">
        <v>3238</v>
      </c>
      <c s="36" t="s">
        <v>64</v>
      </c>
      <c s="37">
        <v>16.52</v>
      </c>
      <c s="36">
        <v>0</v>
      </c>
      <c s="36">
        <f>ROUND(G51*H51,6)</f>
      </c>
      <c r="L51" s="38">
        <v>0</v>
      </c>
      <c s="32">
        <f>ROUND(ROUND(L51,2)*ROUND(G51,3),2)</f>
      </c>
      <c s="36" t="s">
        <v>55</v>
      </c>
      <c>
        <f>(M51*21)/100</f>
      </c>
      <c t="s">
        <v>27</v>
      </c>
    </row>
    <row r="52" spans="1:5" ht="25.5">
      <c r="A52" s="35" t="s">
        <v>56</v>
      </c>
      <c r="E52" s="39" t="s">
        <v>3239</v>
      </c>
    </row>
    <row r="53" spans="1:5" ht="51">
      <c r="A53" s="35" t="s">
        <v>57</v>
      </c>
      <c r="E53" s="40" t="s">
        <v>3318</v>
      </c>
    </row>
    <row r="54" spans="1:5" ht="306">
      <c r="A54" t="s">
        <v>59</v>
      </c>
      <c r="E54" s="39" t="s">
        <v>3241</v>
      </c>
    </row>
    <row r="55" spans="1:16" ht="12.75">
      <c r="A55" t="s">
        <v>49</v>
      </c>
      <c s="34" t="s">
        <v>120</v>
      </c>
      <c s="34" t="s">
        <v>2772</v>
      </c>
      <c s="35" t="s">
        <v>5</v>
      </c>
      <c s="6" t="s">
        <v>2773</v>
      </c>
      <c s="36" t="s">
        <v>64</v>
      </c>
      <c s="37">
        <v>16.52</v>
      </c>
      <c s="36">
        <v>0</v>
      </c>
      <c s="36">
        <f>ROUND(G55*H55,6)</f>
      </c>
      <c r="L55" s="38">
        <v>0</v>
      </c>
      <c s="32">
        <f>ROUND(ROUND(L55,2)*ROUND(G55,3),2)</f>
      </c>
      <c s="36" t="s">
        <v>55</v>
      </c>
      <c>
        <f>(M55*21)/100</f>
      </c>
      <c t="s">
        <v>27</v>
      </c>
    </row>
    <row r="56" spans="1:5" ht="12.75">
      <c r="A56" s="35" t="s">
        <v>56</v>
      </c>
      <c r="E56" s="39" t="s">
        <v>5</v>
      </c>
    </row>
    <row r="57" spans="1:5" ht="51">
      <c r="A57" s="35" t="s">
        <v>57</v>
      </c>
      <c r="E57" s="40" t="s">
        <v>3318</v>
      </c>
    </row>
    <row r="58" spans="1:5" ht="267.75">
      <c r="A58" t="s">
        <v>59</v>
      </c>
      <c r="E58" s="39" t="s">
        <v>3243</v>
      </c>
    </row>
    <row r="59" spans="1:16" ht="12.75">
      <c r="A59" t="s">
        <v>49</v>
      </c>
      <c s="34" t="s">
        <v>124</v>
      </c>
      <c s="34" t="s">
        <v>2379</v>
      </c>
      <c s="35" t="s">
        <v>5</v>
      </c>
      <c s="6" t="s">
        <v>2380</v>
      </c>
      <c s="36" t="s">
        <v>64</v>
      </c>
      <c s="37">
        <v>12.36</v>
      </c>
      <c s="36">
        <v>0</v>
      </c>
      <c s="36">
        <f>ROUND(G59*H59,6)</f>
      </c>
      <c r="L59" s="38">
        <v>0</v>
      </c>
      <c s="32">
        <f>ROUND(ROUND(L59,2)*ROUND(G59,3),2)</f>
      </c>
      <c s="36" t="s">
        <v>55</v>
      </c>
      <c>
        <f>(M59*21)/100</f>
      </c>
      <c t="s">
        <v>27</v>
      </c>
    </row>
    <row r="60" spans="1:5" ht="12.75">
      <c r="A60" s="35" t="s">
        <v>56</v>
      </c>
      <c r="E60" s="39" t="s">
        <v>5</v>
      </c>
    </row>
    <row r="61" spans="1:5" ht="51">
      <c r="A61" s="35" t="s">
        <v>57</v>
      </c>
      <c r="E61" s="40" t="s">
        <v>3319</v>
      </c>
    </row>
    <row r="62" spans="1:5" ht="191.25">
      <c r="A62" t="s">
        <v>59</v>
      </c>
      <c r="E62" s="39" t="s">
        <v>3245</v>
      </c>
    </row>
    <row r="63" spans="1:13" ht="12.75">
      <c r="A63" t="s">
        <v>46</v>
      </c>
      <c r="C63" s="31" t="s">
        <v>77</v>
      </c>
      <c r="E63" s="33" t="s">
        <v>1914</v>
      </c>
      <c r="J63" s="32">
        <f>0</f>
      </c>
      <c s="32">
        <f>0</f>
      </c>
      <c s="32">
        <f>0+L64+L68+L72+L76+L80+L84+L88+L92+L96+L100</f>
      </c>
      <c s="32">
        <f>0+M64+M68+M72+M76+M80+M84+M88+M92+M96+M100</f>
      </c>
    </row>
    <row r="64" spans="1:16" ht="12.75">
      <c r="A64" t="s">
        <v>49</v>
      </c>
      <c s="34" t="s">
        <v>128</v>
      </c>
      <c s="34" t="s">
        <v>2235</v>
      </c>
      <c s="35" t="s">
        <v>5</v>
      </c>
      <c s="6" t="s">
        <v>2236</v>
      </c>
      <c s="36" t="s">
        <v>64</v>
      </c>
      <c s="37">
        <v>69.502</v>
      </c>
      <c s="36">
        <v>0</v>
      </c>
      <c s="36">
        <f>ROUND(G64*H64,6)</f>
      </c>
      <c r="L64" s="38">
        <v>0</v>
      </c>
      <c s="32">
        <f>ROUND(ROUND(L64,2)*ROUND(G64,3),2)</f>
      </c>
      <c s="36" t="s">
        <v>55</v>
      </c>
      <c>
        <f>(M64*21)/100</f>
      </c>
      <c t="s">
        <v>27</v>
      </c>
    </row>
    <row r="65" spans="1:5" ht="12.75">
      <c r="A65" s="35" t="s">
        <v>56</v>
      </c>
      <c r="E65" s="39" t="s">
        <v>3274</v>
      </c>
    </row>
    <row r="66" spans="1:5" ht="89.25">
      <c r="A66" s="35" t="s">
        <v>57</v>
      </c>
      <c r="E66" s="40" t="s">
        <v>3320</v>
      </c>
    </row>
    <row r="67" spans="1:5" ht="51">
      <c r="A67" t="s">
        <v>59</v>
      </c>
      <c r="E67" s="39" t="s">
        <v>3276</v>
      </c>
    </row>
    <row r="68" spans="1:16" ht="12.75">
      <c r="A68" t="s">
        <v>49</v>
      </c>
      <c s="34" t="s">
        <v>131</v>
      </c>
      <c s="34" t="s">
        <v>3321</v>
      </c>
      <c s="35" t="s">
        <v>5</v>
      </c>
      <c s="6" t="s">
        <v>3322</v>
      </c>
      <c s="36" t="s">
        <v>85</v>
      </c>
      <c s="37">
        <v>1.92</v>
      </c>
      <c s="36">
        <v>0</v>
      </c>
      <c s="36">
        <f>ROUND(G68*H68,6)</f>
      </c>
      <c r="L68" s="38">
        <v>0</v>
      </c>
      <c s="32">
        <f>ROUND(ROUND(L68,2)*ROUND(G68,3),2)</f>
      </c>
      <c s="36" t="s">
        <v>55</v>
      </c>
      <c>
        <f>(M68*21)/100</f>
      </c>
      <c t="s">
        <v>27</v>
      </c>
    </row>
    <row r="69" spans="1:5" ht="12.75">
      <c r="A69" s="35" t="s">
        <v>56</v>
      </c>
      <c r="E69" s="39" t="s">
        <v>3323</v>
      </c>
    </row>
    <row r="70" spans="1:5" ht="51">
      <c r="A70" s="35" t="s">
        <v>57</v>
      </c>
      <c r="E70" s="40" t="s">
        <v>3324</v>
      </c>
    </row>
    <row r="71" spans="1:5" ht="51">
      <c r="A71" t="s">
        <v>59</v>
      </c>
      <c r="E71" s="39" t="s">
        <v>3197</v>
      </c>
    </row>
    <row r="72" spans="1:16" ht="12.75">
      <c r="A72" t="s">
        <v>49</v>
      </c>
      <c s="34" t="s">
        <v>135</v>
      </c>
      <c s="34" t="s">
        <v>2289</v>
      </c>
      <c s="35" t="s">
        <v>5</v>
      </c>
      <c s="6" t="s">
        <v>2290</v>
      </c>
      <c s="36" t="s">
        <v>85</v>
      </c>
      <c s="37">
        <v>3.84</v>
      </c>
      <c s="36">
        <v>0</v>
      </c>
      <c s="36">
        <f>ROUND(G72*H72,6)</f>
      </c>
      <c r="L72" s="38">
        <v>0</v>
      </c>
      <c s="32">
        <f>ROUND(ROUND(L72,2)*ROUND(G72,3),2)</f>
      </c>
      <c s="36" t="s">
        <v>55</v>
      </c>
      <c>
        <f>(M72*21)/100</f>
      </c>
      <c t="s">
        <v>27</v>
      </c>
    </row>
    <row r="73" spans="1:5" ht="12.75">
      <c r="A73" s="35" t="s">
        <v>56</v>
      </c>
      <c r="E73" s="39" t="s">
        <v>3195</v>
      </c>
    </row>
    <row r="74" spans="1:5" ht="76.5">
      <c r="A74" s="35" t="s">
        <v>57</v>
      </c>
      <c r="E74" s="40" t="s">
        <v>3325</v>
      </c>
    </row>
    <row r="75" spans="1:5" ht="51">
      <c r="A75" t="s">
        <v>59</v>
      </c>
      <c r="E75" s="39" t="s">
        <v>3197</v>
      </c>
    </row>
    <row r="76" spans="1:16" ht="12.75">
      <c r="A76" t="s">
        <v>49</v>
      </c>
      <c s="34" t="s">
        <v>139</v>
      </c>
      <c s="34" t="s">
        <v>3198</v>
      </c>
      <c s="35" t="s">
        <v>5</v>
      </c>
      <c s="6" t="s">
        <v>3199</v>
      </c>
      <c s="36" t="s">
        <v>85</v>
      </c>
      <c s="37">
        <v>1.92</v>
      </c>
      <c s="36">
        <v>0</v>
      </c>
      <c s="36">
        <f>ROUND(G76*H76,6)</f>
      </c>
      <c r="L76" s="38">
        <v>0</v>
      </c>
      <c s="32">
        <f>ROUND(ROUND(L76,2)*ROUND(G76,3),2)</f>
      </c>
      <c s="36" t="s">
        <v>55</v>
      </c>
      <c>
        <f>(M76*21)/100</f>
      </c>
      <c t="s">
        <v>27</v>
      </c>
    </row>
    <row r="77" spans="1:5" ht="12.75">
      <c r="A77" s="35" t="s">
        <v>56</v>
      </c>
      <c r="E77" s="39" t="s">
        <v>3200</v>
      </c>
    </row>
    <row r="78" spans="1:5" ht="51">
      <c r="A78" s="35" t="s">
        <v>57</v>
      </c>
      <c r="E78" s="40" t="s">
        <v>3324</v>
      </c>
    </row>
    <row r="79" spans="1:5" ht="140.25">
      <c r="A79" t="s">
        <v>59</v>
      </c>
      <c r="E79" s="39" t="s">
        <v>3202</v>
      </c>
    </row>
    <row r="80" spans="1:16" ht="12.75">
      <c r="A80" t="s">
        <v>49</v>
      </c>
      <c s="34" t="s">
        <v>143</v>
      </c>
      <c s="34" t="s">
        <v>3203</v>
      </c>
      <c s="35" t="s">
        <v>5</v>
      </c>
      <c s="6" t="s">
        <v>3204</v>
      </c>
      <c s="36" t="s">
        <v>85</v>
      </c>
      <c s="37">
        <v>1.92</v>
      </c>
      <c s="36">
        <v>0</v>
      </c>
      <c s="36">
        <f>ROUND(G80*H80,6)</f>
      </c>
      <c r="L80" s="38">
        <v>0</v>
      </c>
      <c s="32">
        <f>ROUND(ROUND(L80,2)*ROUND(G80,3),2)</f>
      </c>
      <c s="36" t="s">
        <v>55</v>
      </c>
      <c>
        <f>(M80*21)/100</f>
      </c>
      <c t="s">
        <v>27</v>
      </c>
    </row>
    <row r="81" spans="1:5" ht="12.75">
      <c r="A81" s="35" t="s">
        <v>56</v>
      </c>
      <c r="E81" s="39" t="s">
        <v>3205</v>
      </c>
    </row>
    <row r="82" spans="1:5" ht="51">
      <c r="A82" s="35" t="s">
        <v>57</v>
      </c>
      <c r="E82" s="40" t="s">
        <v>3324</v>
      </c>
    </row>
    <row r="83" spans="1:5" ht="140.25">
      <c r="A83" t="s">
        <v>59</v>
      </c>
      <c r="E83" s="39" t="s">
        <v>3202</v>
      </c>
    </row>
    <row r="84" spans="1:16" ht="12.75">
      <c r="A84" t="s">
        <v>49</v>
      </c>
      <c s="34" t="s">
        <v>147</v>
      </c>
      <c s="34" t="s">
        <v>3326</v>
      </c>
      <c s="35" t="s">
        <v>5</v>
      </c>
      <c s="6" t="s">
        <v>3327</v>
      </c>
      <c s="36" t="s">
        <v>85</v>
      </c>
      <c s="37">
        <v>1.92</v>
      </c>
      <c s="36">
        <v>0</v>
      </c>
      <c s="36">
        <f>ROUND(G84*H84,6)</f>
      </c>
      <c r="L84" s="38">
        <v>0</v>
      </c>
      <c s="32">
        <f>ROUND(ROUND(L84,2)*ROUND(G84,3),2)</f>
      </c>
      <c s="36" t="s">
        <v>55</v>
      </c>
      <c>
        <f>(M84*21)/100</f>
      </c>
      <c t="s">
        <v>27</v>
      </c>
    </row>
    <row r="85" spans="1:5" ht="12.75">
      <c r="A85" s="35" t="s">
        <v>56</v>
      </c>
      <c r="E85" s="39" t="s">
        <v>3328</v>
      </c>
    </row>
    <row r="86" spans="1:5" ht="51">
      <c r="A86" s="35" t="s">
        <v>57</v>
      </c>
      <c r="E86" s="40" t="s">
        <v>3324</v>
      </c>
    </row>
    <row r="87" spans="1:5" ht="140.25">
      <c r="A87" t="s">
        <v>59</v>
      </c>
      <c r="E87" s="39" t="s">
        <v>3202</v>
      </c>
    </row>
    <row r="88" spans="1:16" ht="12.75">
      <c r="A88" t="s">
        <v>49</v>
      </c>
      <c s="34" t="s">
        <v>151</v>
      </c>
      <c s="34" t="s">
        <v>2239</v>
      </c>
      <c s="35" t="s">
        <v>5</v>
      </c>
      <c s="6" t="s">
        <v>3277</v>
      </c>
      <c s="36" t="s">
        <v>85</v>
      </c>
      <c s="37">
        <v>15.13</v>
      </c>
      <c s="36">
        <v>0</v>
      </c>
      <c s="36">
        <f>ROUND(G88*H88,6)</f>
      </c>
      <c r="L88" s="38">
        <v>0</v>
      </c>
      <c s="32">
        <f>ROUND(ROUND(L88,2)*ROUND(G88,3),2)</f>
      </c>
      <c s="36" t="s">
        <v>55</v>
      </c>
      <c>
        <f>(M88*21)/100</f>
      </c>
      <c t="s">
        <v>27</v>
      </c>
    </row>
    <row r="89" spans="1:5" ht="12.75">
      <c r="A89" s="35" t="s">
        <v>56</v>
      </c>
      <c r="E89" s="39" t="s">
        <v>3329</v>
      </c>
    </row>
    <row r="90" spans="1:5" ht="51">
      <c r="A90" s="35" t="s">
        <v>57</v>
      </c>
      <c r="E90" s="40" t="s">
        <v>3330</v>
      </c>
    </row>
    <row r="91" spans="1:5" ht="153">
      <c r="A91" t="s">
        <v>59</v>
      </c>
      <c r="E91" s="39" t="s">
        <v>3280</v>
      </c>
    </row>
    <row r="92" spans="1:16" ht="12.75">
      <c r="A92" t="s">
        <v>49</v>
      </c>
      <c s="34" t="s">
        <v>155</v>
      </c>
      <c s="34" t="s">
        <v>2297</v>
      </c>
      <c s="35" t="s">
        <v>5</v>
      </c>
      <c s="6" t="s">
        <v>2298</v>
      </c>
      <c s="36" t="s">
        <v>85</v>
      </c>
      <c s="37">
        <v>430.87</v>
      </c>
      <c s="36">
        <v>0</v>
      </c>
      <c s="36">
        <f>ROUND(G92*H92,6)</f>
      </c>
      <c r="L92" s="38">
        <v>0</v>
      </c>
      <c s="32">
        <f>ROUND(ROUND(L92,2)*ROUND(G92,3),2)</f>
      </c>
      <c s="36" t="s">
        <v>55</v>
      </c>
      <c>
        <f>(M92*21)/100</f>
      </c>
      <c t="s">
        <v>27</v>
      </c>
    </row>
    <row r="93" spans="1:5" ht="12.75">
      <c r="A93" s="35" t="s">
        <v>56</v>
      </c>
      <c r="E93" s="39" t="s">
        <v>5</v>
      </c>
    </row>
    <row r="94" spans="1:5" ht="51">
      <c r="A94" s="35" t="s">
        <v>57</v>
      </c>
      <c r="E94" s="40" t="s">
        <v>3331</v>
      </c>
    </row>
    <row r="95" spans="1:5" ht="153">
      <c r="A95" t="s">
        <v>59</v>
      </c>
      <c r="E95" s="39" t="s">
        <v>3280</v>
      </c>
    </row>
    <row r="96" spans="1:16" ht="25.5">
      <c r="A96" t="s">
        <v>49</v>
      </c>
      <c s="34" t="s">
        <v>158</v>
      </c>
      <c s="34" t="s">
        <v>3282</v>
      </c>
      <c s="35" t="s">
        <v>5</v>
      </c>
      <c s="6" t="s">
        <v>3283</v>
      </c>
      <c s="36" t="s">
        <v>85</v>
      </c>
      <c s="37">
        <v>12.61</v>
      </c>
      <c s="36">
        <v>0</v>
      </c>
      <c s="36">
        <f>ROUND(G96*H96,6)</f>
      </c>
      <c r="L96" s="38">
        <v>0</v>
      </c>
      <c s="32">
        <f>ROUND(ROUND(L96,2)*ROUND(G96,3),2)</f>
      </c>
      <c s="36" t="s">
        <v>55</v>
      </c>
      <c>
        <f>(M96*21)/100</f>
      </c>
      <c t="s">
        <v>27</v>
      </c>
    </row>
    <row r="97" spans="1:5" ht="12.75">
      <c r="A97" s="35" t="s">
        <v>56</v>
      </c>
      <c r="E97" s="39" t="s">
        <v>5</v>
      </c>
    </row>
    <row r="98" spans="1:5" ht="51">
      <c r="A98" s="35" t="s">
        <v>57</v>
      </c>
      <c r="E98" s="40" t="s">
        <v>3332</v>
      </c>
    </row>
    <row r="99" spans="1:5" ht="153">
      <c r="A99" t="s">
        <v>59</v>
      </c>
      <c r="E99" s="39" t="s">
        <v>3280</v>
      </c>
    </row>
    <row r="100" spans="1:16" ht="12.75">
      <c r="A100" t="s">
        <v>49</v>
      </c>
      <c s="34" t="s">
        <v>164</v>
      </c>
      <c s="34" t="s">
        <v>3333</v>
      </c>
      <c s="35" t="s">
        <v>5</v>
      </c>
      <c s="6" t="s">
        <v>3334</v>
      </c>
      <c s="36" t="s">
        <v>75</v>
      </c>
      <c s="37">
        <v>7.7</v>
      </c>
      <c s="36">
        <v>0</v>
      </c>
      <c s="36">
        <f>ROUND(G100*H100,6)</f>
      </c>
      <c r="L100" s="38">
        <v>0</v>
      </c>
      <c s="32">
        <f>ROUND(ROUND(L100,2)*ROUND(G100,3),2)</f>
      </c>
      <c s="36" t="s">
        <v>55</v>
      </c>
      <c>
        <f>(M100*21)/100</f>
      </c>
      <c t="s">
        <v>27</v>
      </c>
    </row>
    <row r="101" spans="1:5" ht="12.75">
      <c r="A101" s="35" t="s">
        <v>56</v>
      </c>
      <c r="E101" s="39" t="s">
        <v>5</v>
      </c>
    </row>
    <row r="102" spans="1:5" ht="51">
      <c r="A102" s="35" t="s">
        <v>57</v>
      </c>
      <c r="E102" s="40" t="s">
        <v>3335</v>
      </c>
    </row>
    <row r="103" spans="1:5" ht="38.25">
      <c r="A103" t="s">
        <v>59</v>
      </c>
      <c r="E103" s="39" t="s">
        <v>3336</v>
      </c>
    </row>
    <row r="104" spans="1:13" ht="12.75">
      <c r="A104" t="s">
        <v>46</v>
      </c>
      <c r="C104" s="31" t="s">
        <v>112</v>
      </c>
      <c r="E104" s="33" t="s">
        <v>1999</v>
      </c>
      <c r="J104" s="32">
        <f>0</f>
      </c>
      <c s="32">
        <f>0</f>
      </c>
      <c s="32">
        <f>0+L105+L109+L113</f>
      </c>
      <c s="32">
        <f>0+M105+M109+M113</f>
      </c>
    </row>
    <row r="105" spans="1:16" ht="12.75">
      <c r="A105" t="s">
        <v>49</v>
      </c>
      <c s="34" t="s">
        <v>168</v>
      </c>
      <c s="34" t="s">
        <v>3293</v>
      </c>
      <c s="35" t="s">
        <v>5</v>
      </c>
      <c s="6" t="s">
        <v>3294</v>
      </c>
      <c s="36" t="s">
        <v>75</v>
      </c>
      <c s="37">
        <v>8</v>
      </c>
      <c s="36">
        <v>0</v>
      </c>
      <c s="36">
        <f>ROUND(G105*H105,6)</f>
      </c>
      <c r="L105" s="38">
        <v>0</v>
      </c>
      <c s="32">
        <f>ROUND(ROUND(L105,2)*ROUND(G105,3),2)</f>
      </c>
      <c s="36" t="s">
        <v>55</v>
      </c>
      <c>
        <f>(M105*21)/100</f>
      </c>
      <c t="s">
        <v>27</v>
      </c>
    </row>
    <row r="106" spans="1:5" ht="12.75">
      <c r="A106" s="35" t="s">
        <v>56</v>
      </c>
      <c r="E106" s="39" t="s">
        <v>3295</v>
      </c>
    </row>
    <row r="107" spans="1:5" ht="51">
      <c r="A107" s="35" t="s">
        <v>57</v>
      </c>
      <c r="E107" s="40" t="s">
        <v>3337</v>
      </c>
    </row>
    <row r="108" spans="1:5" ht="51">
      <c r="A108" t="s">
        <v>59</v>
      </c>
      <c r="E108" s="39" t="s">
        <v>3297</v>
      </c>
    </row>
    <row r="109" spans="1:16" ht="12.75">
      <c r="A109" t="s">
        <v>49</v>
      </c>
      <c s="34" t="s">
        <v>173</v>
      </c>
      <c s="34" t="s">
        <v>2698</v>
      </c>
      <c s="35" t="s">
        <v>5</v>
      </c>
      <c s="6" t="s">
        <v>2699</v>
      </c>
      <c s="36" t="s">
        <v>75</v>
      </c>
      <c s="37">
        <v>3.45</v>
      </c>
      <c s="36">
        <v>0</v>
      </c>
      <c s="36">
        <f>ROUND(G109*H109,6)</f>
      </c>
      <c r="L109" s="38">
        <v>0</v>
      </c>
      <c s="32">
        <f>ROUND(ROUND(L109,2)*ROUND(G109,3),2)</f>
      </c>
      <c s="36" t="s">
        <v>55</v>
      </c>
      <c>
        <f>(M109*21)/100</f>
      </c>
      <c t="s">
        <v>27</v>
      </c>
    </row>
    <row r="110" spans="1:5" ht="12.75">
      <c r="A110" s="35" t="s">
        <v>56</v>
      </c>
      <c r="E110" s="39" t="s">
        <v>5</v>
      </c>
    </row>
    <row r="111" spans="1:5" ht="51">
      <c r="A111" s="35" t="s">
        <v>57</v>
      </c>
      <c r="E111" s="40" t="s">
        <v>3338</v>
      </c>
    </row>
    <row r="112" spans="1:5" ht="51">
      <c r="A112" t="s">
        <v>59</v>
      </c>
      <c r="E112" s="39" t="s">
        <v>3297</v>
      </c>
    </row>
    <row r="113" spans="1:16" ht="12.75">
      <c r="A113" t="s">
        <v>49</v>
      </c>
      <c s="34" t="s">
        <v>176</v>
      </c>
      <c s="34" t="s">
        <v>3339</v>
      </c>
      <c s="35" t="s">
        <v>5</v>
      </c>
      <c s="6" t="s">
        <v>3340</v>
      </c>
      <c s="36" t="s">
        <v>75</v>
      </c>
      <c s="37">
        <v>7.7</v>
      </c>
      <c s="36">
        <v>0</v>
      </c>
      <c s="36">
        <f>ROUND(G113*H113,6)</f>
      </c>
      <c r="L113" s="38">
        <v>0</v>
      </c>
      <c s="32">
        <f>ROUND(ROUND(L113,2)*ROUND(G113,3),2)</f>
      </c>
      <c s="36" t="s">
        <v>55</v>
      </c>
      <c>
        <f>(M113*21)/100</f>
      </c>
      <c t="s">
        <v>27</v>
      </c>
    </row>
    <row r="114" spans="1:5" ht="12.75">
      <c r="A114" s="35" t="s">
        <v>56</v>
      </c>
      <c r="E114" s="39" t="s">
        <v>5</v>
      </c>
    </row>
    <row r="115" spans="1:5" ht="51">
      <c r="A115" s="35" t="s">
        <v>57</v>
      </c>
      <c r="E115" s="40" t="s">
        <v>3335</v>
      </c>
    </row>
    <row r="116" spans="1:5" ht="25.5">
      <c r="A116" t="s">
        <v>59</v>
      </c>
      <c r="E116" s="39" t="s">
        <v>3341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3344</v>
      </c>
      <c r="E8" s="30" t="s">
        <v>3343</v>
      </c>
      <c r="J8" s="29">
        <f>0+J9+J30+J99+J108+J149</f>
      </c>
      <c s="29">
        <f>0+K9+K30+K99+K108+K149</f>
      </c>
      <c s="29">
        <f>0+L9+L30+L99+L108+L149</f>
      </c>
      <c s="29">
        <f>0+M9+M30+M99+M108+M149</f>
      </c>
    </row>
    <row r="9" spans="1:13" ht="12.75">
      <c r="A9" t="s">
        <v>46</v>
      </c>
      <c r="C9" s="31" t="s">
        <v>47</v>
      </c>
      <c r="E9" s="33" t="s">
        <v>48</v>
      </c>
      <c r="J9" s="32">
        <f>0</f>
      </c>
      <c s="32">
        <f>0</f>
      </c>
      <c s="32">
        <f>0+L10+L14+L18+L22+L26</f>
      </c>
      <c s="32">
        <f>0+M10+M14+M18+M22+M26</f>
      </c>
    </row>
    <row r="10" spans="1:16" ht="25.5">
      <c r="A10" t="s">
        <v>49</v>
      </c>
      <c s="34" t="s">
        <v>4</v>
      </c>
      <c s="34" t="s">
        <v>805</v>
      </c>
      <c s="35" t="s">
        <v>806</v>
      </c>
      <c s="6" t="s">
        <v>3176</v>
      </c>
      <c s="36" t="s">
        <v>793</v>
      </c>
      <c s="37">
        <v>203.49</v>
      </c>
      <c s="36">
        <v>0</v>
      </c>
      <c s="36">
        <f>ROUND(G10*H10,6)</f>
      </c>
      <c r="L10" s="38">
        <v>0</v>
      </c>
      <c s="32">
        <f>ROUND(ROUND(L10,2)*ROUND(G10,3),2)</f>
      </c>
      <c s="36" t="s">
        <v>55</v>
      </c>
      <c>
        <f>(M10*21)/100</f>
      </c>
      <c t="s">
        <v>27</v>
      </c>
    </row>
    <row r="11" spans="1:5" ht="12.75">
      <c r="A11" s="35" t="s">
        <v>56</v>
      </c>
      <c r="E11" s="39" t="s">
        <v>3177</v>
      </c>
    </row>
    <row r="12" spans="1:5" ht="76.5">
      <c r="A12" s="35" t="s">
        <v>57</v>
      </c>
      <c r="E12" s="40" t="s">
        <v>3345</v>
      </c>
    </row>
    <row r="13" spans="1:5" ht="127.5">
      <c r="A13" t="s">
        <v>59</v>
      </c>
      <c r="E13" s="39" t="s">
        <v>3179</v>
      </c>
    </row>
    <row r="14" spans="1:16" ht="25.5">
      <c r="A14" t="s">
        <v>49</v>
      </c>
      <c s="34" t="s">
        <v>27</v>
      </c>
      <c s="34" t="s">
        <v>2080</v>
      </c>
      <c s="35" t="s">
        <v>2081</v>
      </c>
      <c s="6" t="s">
        <v>3180</v>
      </c>
      <c s="36" t="s">
        <v>793</v>
      </c>
      <c s="37">
        <v>31.502</v>
      </c>
      <c s="36">
        <v>0</v>
      </c>
      <c s="36">
        <f>ROUND(G14*H14,6)</f>
      </c>
      <c r="L14" s="38">
        <v>0</v>
      </c>
      <c s="32">
        <f>ROUND(ROUND(L14,2)*ROUND(G14,3),2)</f>
      </c>
      <c s="36" t="s">
        <v>55</v>
      </c>
      <c>
        <f>(M14*21)/100</f>
      </c>
      <c t="s">
        <v>27</v>
      </c>
    </row>
    <row r="15" spans="1:5" ht="12.75">
      <c r="A15" s="35" t="s">
        <v>56</v>
      </c>
      <c r="E15" s="39" t="s">
        <v>3177</v>
      </c>
    </row>
    <row r="16" spans="1:5" ht="51">
      <c r="A16" s="35" t="s">
        <v>57</v>
      </c>
      <c r="E16" s="40" t="s">
        <v>3346</v>
      </c>
    </row>
    <row r="17" spans="1:5" ht="127.5">
      <c r="A17" t="s">
        <v>59</v>
      </c>
      <c r="E17" s="39" t="s">
        <v>3179</v>
      </c>
    </row>
    <row r="18" spans="1:16" ht="25.5">
      <c r="A18" t="s">
        <v>49</v>
      </c>
      <c s="34" t="s">
        <v>26</v>
      </c>
      <c s="34" t="s">
        <v>796</v>
      </c>
      <c s="35" t="s">
        <v>797</v>
      </c>
      <c s="6" t="s">
        <v>3211</v>
      </c>
      <c s="36" t="s">
        <v>793</v>
      </c>
      <c s="37">
        <v>12.003</v>
      </c>
      <c s="36">
        <v>0</v>
      </c>
      <c s="36">
        <f>ROUND(G18*H18,6)</f>
      </c>
      <c r="L18" s="38">
        <v>0</v>
      </c>
      <c s="32">
        <f>ROUND(ROUND(L18,2)*ROUND(G18,3),2)</f>
      </c>
      <c s="36" t="s">
        <v>55</v>
      </c>
      <c>
        <f>(M18*21)/100</f>
      </c>
      <c t="s">
        <v>27</v>
      </c>
    </row>
    <row r="19" spans="1:5" ht="12.75">
      <c r="A19" s="35" t="s">
        <v>56</v>
      </c>
      <c r="E19" s="39" t="s">
        <v>3177</v>
      </c>
    </row>
    <row r="20" spans="1:5" ht="89.25">
      <c r="A20" s="35" t="s">
        <v>57</v>
      </c>
      <c r="E20" s="40" t="s">
        <v>3347</v>
      </c>
    </row>
    <row r="21" spans="1:5" ht="127.5">
      <c r="A21" t="s">
        <v>59</v>
      </c>
      <c r="E21" s="39" t="s">
        <v>3179</v>
      </c>
    </row>
    <row r="22" spans="1:16" ht="25.5">
      <c r="A22" t="s">
        <v>49</v>
      </c>
      <c s="34" t="s">
        <v>72</v>
      </c>
      <c s="34" t="s">
        <v>2087</v>
      </c>
      <c s="35" t="s">
        <v>2088</v>
      </c>
      <c s="6" t="s">
        <v>3213</v>
      </c>
      <c s="36" t="s">
        <v>793</v>
      </c>
      <c s="37">
        <v>1.655</v>
      </c>
      <c s="36">
        <v>0</v>
      </c>
      <c s="36">
        <f>ROUND(G22*H22,6)</f>
      </c>
      <c r="L22" s="38">
        <v>0</v>
      </c>
      <c s="32">
        <f>ROUND(ROUND(L22,2)*ROUND(G22,3),2)</f>
      </c>
      <c s="36" t="s">
        <v>55</v>
      </c>
      <c>
        <f>(M22*21)/100</f>
      </c>
      <c t="s">
        <v>27</v>
      </c>
    </row>
    <row r="23" spans="1:5" ht="12.75">
      <c r="A23" s="35" t="s">
        <v>56</v>
      </c>
      <c r="E23" s="39" t="s">
        <v>3177</v>
      </c>
    </row>
    <row r="24" spans="1:5" ht="51">
      <c r="A24" s="35" t="s">
        <v>57</v>
      </c>
      <c r="E24" s="40" t="s">
        <v>3348</v>
      </c>
    </row>
    <row r="25" spans="1:5" ht="127.5">
      <c r="A25" t="s">
        <v>59</v>
      </c>
      <c r="E25" s="39" t="s">
        <v>3179</v>
      </c>
    </row>
    <row r="26" spans="1:16" ht="12.75">
      <c r="A26" t="s">
        <v>49</v>
      </c>
      <c s="34" t="s">
        <v>221</v>
      </c>
      <c s="34" t="s">
        <v>3182</v>
      </c>
      <c s="35" t="s">
        <v>5</v>
      </c>
      <c s="6" t="s">
        <v>3183</v>
      </c>
      <c s="36" t="s">
        <v>54</v>
      </c>
      <c s="37">
        <v>1</v>
      </c>
      <c s="36">
        <v>0</v>
      </c>
      <c s="36">
        <f>ROUND(G26*H26,6)</f>
      </c>
      <c r="L26" s="38">
        <v>0</v>
      </c>
      <c s="32">
        <f>ROUND(ROUND(L26,2)*ROUND(G26,3),2)</f>
      </c>
      <c s="36" t="s">
        <v>55</v>
      </c>
      <c>
        <f>(M26*21)/100</f>
      </c>
      <c t="s">
        <v>27</v>
      </c>
    </row>
    <row r="27" spans="1:5" ht="12.75">
      <c r="A27" s="35" t="s">
        <v>56</v>
      </c>
      <c r="E27" s="39" t="s">
        <v>5</v>
      </c>
    </row>
    <row r="28" spans="1:5" ht="25.5">
      <c r="A28" s="35" t="s">
        <v>57</v>
      </c>
      <c r="E28" s="40" t="s">
        <v>58</v>
      </c>
    </row>
    <row r="29" spans="1:5" ht="12.75">
      <c r="A29" t="s">
        <v>59</v>
      </c>
      <c r="E29" s="39" t="s">
        <v>60</v>
      </c>
    </row>
    <row r="30" spans="1:13" ht="12.75">
      <c r="A30" t="s">
        <v>46</v>
      </c>
      <c r="C30" s="31" t="s">
        <v>4</v>
      </c>
      <c r="E30" s="33" t="s">
        <v>837</v>
      </c>
      <c r="J30" s="32">
        <f>0</f>
      </c>
      <c s="32">
        <f>0</f>
      </c>
      <c s="32">
        <f>0+L31+L35+L39+L43+L47+L51+L55+L59+L63+L67+L71+L75+L79+L83+L87+L91+L95</f>
      </c>
      <c s="32">
        <f>0+M31+M35+M39+M43+M47+M51+M55+M59+M63+M67+M71+M75+M79+M83+M87+M91+M95</f>
      </c>
    </row>
    <row r="31" spans="1:16" ht="12.75">
      <c r="A31" t="s">
        <v>49</v>
      </c>
      <c s="34" t="s">
        <v>77</v>
      </c>
      <c s="34" t="s">
        <v>2097</v>
      </c>
      <c s="35" t="s">
        <v>5</v>
      </c>
      <c s="6" t="s">
        <v>2098</v>
      </c>
      <c s="36" t="s">
        <v>64</v>
      </c>
      <c s="37">
        <v>2.153</v>
      </c>
      <c s="36">
        <v>0</v>
      </c>
      <c s="36">
        <f>ROUND(G31*H31,6)</f>
      </c>
      <c r="L31" s="38">
        <v>0</v>
      </c>
      <c s="32">
        <f>ROUND(ROUND(L31,2)*ROUND(G31,3),2)</f>
      </c>
      <c s="36" t="s">
        <v>55</v>
      </c>
      <c>
        <f>(M31*21)/100</f>
      </c>
      <c t="s">
        <v>27</v>
      </c>
    </row>
    <row r="32" spans="1:5" ht="25.5">
      <c r="A32" s="35" t="s">
        <v>56</v>
      </c>
      <c r="E32" s="39" t="s">
        <v>3215</v>
      </c>
    </row>
    <row r="33" spans="1:5" ht="51">
      <c r="A33" s="35" t="s">
        <v>57</v>
      </c>
      <c r="E33" s="40" t="s">
        <v>3349</v>
      </c>
    </row>
    <row r="34" spans="1:5" ht="63.75">
      <c r="A34" t="s">
        <v>59</v>
      </c>
      <c r="E34" s="39" t="s">
        <v>2096</v>
      </c>
    </row>
    <row r="35" spans="1:16" ht="25.5">
      <c r="A35" t="s">
        <v>49</v>
      </c>
      <c s="34" t="s">
        <v>82</v>
      </c>
      <c s="34" t="s">
        <v>3217</v>
      </c>
      <c s="35" t="s">
        <v>5</v>
      </c>
      <c s="6" t="s">
        <v>3218</v>
      </c>
      <c s="36" t="s">
        <v>64</v>
      </c>
      <c s="37">
        <v>0.871</v>
      </c>
      <c s="36">
        <v>0</v>
      </c>
      <c s="36">
        <f>ROUND(G35*H35,6)</f>
      </c>
      <c r="L35" s="38">
        <v>0</v>
      </c>
      <c s="32">
        <f>ROUND(ROUND(L35,2)*ROUND(G35,3),2)</f>
      </c>
      <c s="36" t="s">
        <v>55</v>
      </c>
      <c>
        <f>(M35*21)/100</f>
      </c>
      <c t="s">
        <v>27</v>
      </c>
    </row>
    <row r="36" spans="1:5" ht="12.75">
      <c r="A36" s="35" t="s">
        <v>56</v>
      </c>
      <c r="E36" s="39" t="s">
        <v>3219</v>
      </c>
    </row>
    <row r="37" spans="1:5" ht="51">
      <c r="A37" s="35" t="s">
        <v>57</v>
      </c>
      <c r="E37" s="40" t="s">
        <v>3350</v>
      </c>
    </row>
    <row r="38" spans="1:5" ht="63.75">
      <c r="A38" t="s">
        <v>59</v>
      </c>
      <c r="E38" s="39" t="s">
        <v>2096</v>
      </c>
    </row>
    <row r="39" spans="1:16" ht="12.75">
      <c r="A39" t="s">
        <v>49</v>
      </c>
      <c s="34" t="s">
        <v>87</v>
      </c>
      <c s="34" t="s">
        <v>3221</v>
      </c>
      <c s="35" t="s">
        <v>5</v>
      </c>
      <c s="6" t="s">
        <v>3222</v>
      </c>
      <c s="36" t="s">
        <v>75</v>
      </c>
      <c s="37">
        <v>28.55</v>
      </c>
      <c s="36">
        <v>0</v>
      </c>
      <c s="36">
        <f>ROUND(G39*H39,6)</f>
      </c>
      <c r="L39" s="38">
        <v>0</v>
      </c>
      <c s="32">
        <f>ROUND(ROUND(L39,2)*ROUND(G39,3),2)</f>
      </c>
      <c s="36" t="s">
        <v>55</v>
      </c>
      <c>
        <f>(M39*21)/100</f>
      </c>
      <c t="s">
        <v>27</v>
      </c>
    </row>
    <row r="40" spans="1:5" ht="12.75">
      <c r="A40" s="35" t="s">
        <v>56</v>
      </c>
      <c r="E40" s="39" t="s">
        <v>3223</v>
      </c>
    </row>
    <row r="41" spans="1:5" ht="51">
      <c r="A41" s="35" t="s">
        <v>57</v>
      </c>
      <c r="E41" s="40" t="s">
        <v>3351</v>
      </c>
    </row>
    <row r="42" spans="1:5" ht="63.75">
      <c r="A42" t="s">
        <v>59</v>
      </c>
      <c r="E42" s="39" t="s">
        <v>2096</v>
      </c>
    </row>
    <row r="43" spans="1:16" ht="12.75">
      <c r="A43" t="s">
        <v>49</v>
      </c>
      <c s="34" t="s">
        <v>108</v>
      </c>
      <c s="34" t="s">
        <v>2276</v>
      </c>
      <c s="35" t="s">
        <v>5</v>
      </c>
      <c s="6" t="s">
        <v>2277</v>
      </c>
      <c s="36" t="s">
        <v>75</v>
      </c>
      <c s="37">
        <v>55.44</v>
      </c>
      <c s="36">
        <v>0</v>
      </c>
      <c s="36">
        <f>ROUND(G43*H43,6)</f>
      </c>
      <c r="L43" s="38">
        <v>0</v>
      </c>
      <c s="32">
        <f>ROUND(ROUND(L43,2)*ROUND(G43,3),2)</f>
      </c>
      <c s="36" t="s">
        <v>55</v>
      </c>
      <c>
        <f>(M43*21)/100</f>
      </c>
      <c t="s">
        <v>27</v>
      </c>
    </row>
    <row r="44" spans="1:5" ht="12.75">
      <c r="A44" s="35" t="s">
        <v>56</v>
      </c>
      <c r="E44" s="39" t="s">
        <v>3223</v>
      </c>
    </row>
    <row r="45" spans="1:5" ht="51">
      <c r="A45" s="35" t="s">
        <v>57</v>
      </c>
      <c r="E45" s="40" t="s">
        <v>3352</v>
      </c>
    </row>
    <row r="46" spans="1:5" ht="63.75">
      <c r="A46" t="s">
        <v>59</v>
      </c>
      <c r="E46" s="39" t="s">
        <v>2096</v>
      </c>
    </row>
    <row r="47" spans="1:16" ht="12.75">
      <c r="A47" t="s">
        <v>49</v>
      </c>
      <c s="34" t="s">
        <v>112</v>
      </c>
      <c s="34" t="s">
        <v>2817</v>
      </c>
      <c s="35" t="s">
        <v>5</v>
      </c>
      <c s="6" t="s">
        <v>2818</v>
      </c>
      <c s="36" t="s">
        <v>64</v>
      </c>
      <c s="37">
        <v>13.126</v>
      </c>
      <c s="36">
        <v>0</v>
      </c>
      <c s="36">
        <f>ROUND(G47*H47,6)</f>
      </c>
      <c r="L47" s="38">
        <v>0</v>
      </c>
      <c s="32">
        <f>ROUND(ROUND(L47,2)*ROUND(G47,3),2)</f>
      </c>
      <c s="36" t="s">
        <v>55</v>
      </c>
      <c>
        <f>(M47*21)/100</f>
      </c>
      <c t="s">
        <v>27</v>
      </c>
    </row>
    <row r="48" spans="1:5" ht="25.5">
      <c r="A48" s="35" t="s">
        <v>56</v>
      </c>
      <c r="E48" s="39" t="s">
        <v>3353</v>
      </c>
    </row>
    <row r="49" spans="1:5" ht="76.5">
      <c r="A49" s="35" t="s">
        <v>57</v>
      </c>
      <c r="E49" s="40" t="s">
        <v>3354</v>
      </c>
    </row>
    <row r="50" spans="1:5" ht="63.75">
      <c r="A50" t="s">
        <v>59</v>
      </c>
      <c r="E50" s="39" t="s">
        <v>2096</v>
      </c>
    </row>
    <row r="51" spans="1:16" ht="12.75">
      <c r="A51" t="s">
        <v>49</v>
      </c>
      <c s="34" t="s">
        <v>116</v>
      </c>
      <c s="34" t="s">
        <v>2100</v>
      </c>
      <c s="35" t="s">
        <v>5</v>
      </c>
      <c s="6" t="s">
        <v>2101</v>
      </c>
      <c s="36" t="s">
        <v>64</v>
      </c>
      <c s="37">
        <v>2.363</v>
      </c>
      <c s="36">
        <v>0</v>
      </c>
      <c s="36">
        <f>ROUND(G51*H51,6)</f>
      </c>
      <c r="L51" s="38">
        <v>0</v>
      </c>
      <c s="32">
        <f>ROUND(ROUND(L51,2)*ROUND(G51,3),2)</f>
      </c>
      <c s="36" t="s">
        <v>55</v>
      </c>
      <c>
        <f>(M51*21)/100</f>
      </c>
      <c t="s">
        <v>27</v>
      </c>
    </row>
    <row r="52" spans="1:5" ht="12.75">
      <c r="A52" s="35" t="s">
        <v>56</v>
      </c>
      <c r="E52" s="39" t="s">
        <v>3227</v>
      </c>
    </row>
    <row r="53" spans="1:5" ht="51">
      <c r="A53" s="35" t="s">
        <v>57</v>
      </c>
      <c r="E53" s="40" t="s">
        <v>3355</v>
      </c>
    </row>
    <row r="54" spans="1:5" ht="38.25">
      <c r="A54" t="s">
        <v>59</v>
      </c>
      <c r="E54" s="39" t="s">
        <v>3229</v>
      </c>
    </row>
    <row r="55" spans="1:16" ht="12.75">
      <c r="A55" t="s">
        <v>49</v>
      </c>
      <c s="34" t="s">
        <v>120</v>
      </c>
      <c s="34" t="s">
        <v>3230</v>
      </c>
      <c s="35" t="s">
        <v>4</v>
      </c>
      <c s="6" t="s">
        <v>3231</v>
      </c>
      <c s="36" t="s">
        <v>64</v>
      </c>
      <c s="37">
        <v>53.9</v>
      </c>
      <c s="36">
        <v>0</v>
      </c>
      <c s="36">
        <f>ROUND(G55*H55,6)</f>
      </c>
      <c r="L55" s="38">
        <v>0</v>
      </c>
      <c s="32">
        <f>ROUND(ROUND(L55,2)*ROUND(G55,3),2)</f>
      </c>
      <c s="36" t="s">
        <v>55</v>
      </c>
      <c>
        <f>(M55*21)/100</f>
      </c>
      <c t="s">
        <v>27</v>
      </c>
    </row>
    <row r="56" spans="1:5" ht="25.5">
      <c r="A56" s="35" t="s">
        <v>56</v>
      </c>
      <c r="E56" s="39" t="s">
        <v>3316</v>
      </c>
    </row>
    <row r="57" spans="1:5" ht="51">
      <c r="A57" s="35" t="s">
        <v>57</v>
      </c>
      <c r="E57" s="40" t="s">
        <v>3356</v>
      </c>
    </row>
    <row r="58" spans="1:5" ht="369.75">
      <c r="A58" t="s">
        <v>59</v>
      </c>
      <c r="E58" s="39" t="s">
        <v>3234</v>
      </c>
    </row>
    <row r="59" spans="1:16" ht="12.75">
      <c r="A59" t="s">
        <v>49</v>
      </c>
      <c s="34" t="s">
        <v>124</v>
      </c>
      <c s="34" t="s">
        <v>3230</v>
      </c>
      <c s="35" t="s">
        <v>120</v>
      </c>
      <c s="6" t="s">
        <v>3231</v>
      </c>
      <c s="36" t="s">
        <v>64</v>
      </c>
      <c s="37">
        <v>58.65</v>
      </c>
      <c s="36">
        <v>0</v>
      </c>
      <c s="36">
        <f>ROUND(G59*H59,6)</f>
      </c>
      <c r="L59" s="38">
        <v>0</v>
      </c>
      <c s="32">
        <f>ROUND(ROUND(L59,2)*ROUND(G59,3),2)</f>
      </c>
      <c s="36" t="s">
        <v>55</v>
      </c>
      <c>
        <f>(M59*21)/100</f>
      </c>
      <c t="s">
        <v>27</v>
      </c>
    </row>
    <row r="60" spans="1:5" ht="25.5">
      <c r="A60" s="35" t="s">
        <v>56</v>
      </c>
      <c r="E60" s="39" t="s">
        <v>3235</v>
      </c>
    </row>
    <row r="61" spans="1:5" ht="51">
      <c r="A61" s="35" t="s">
        <v>57</v>
      </c>
      <c r="E61" s="40" t="s">
        <v>3357</v>
      </c>
    </row>
    <row r="62" spans="1:5" ht="369.75">
      <c r="A62" t="s">
        <v>59</v>
      </c>
      <c r="E62" s="39" t="s">
        <v>3234</v>
      </c>
    </row>
    <row r="63" spans="1:16" ht="12.75">
      <c r="A63" t="s">
        <v>49</v>
      </c>
      <c s="34" t="s">
        <v>128</v>
      </c>
      <c s="34" t="s">
        <v>3237</v>
      </c>
      <c s="35" t="s">
        <v>5</v>
      </c>
      <c s="6" t="s">
        <v>3238</v>
      </c>
      <c s="36" t="s">
        <v>64</v>
      </c>
      <c s="37">
        <v>61.379</v>
      </c>
      <c s="36">
        <v>0</v>
      </c>
      <c s="36">
        <f>ROUND(G63*H63,6)</f>
      </c>
      <c r="L63" s="38">
        <v>0</v>
      </c>
      <c s="32">
        <f>ROUND(ROUND(L63,2)*ROUND(G63,3),2)</f>
      </c>
      <c s="36" t="s">
        <v>55</v>
      </c>
      <c>
        <f>(M63*21)/100</f>
      </c>
      <c t="s">
        <v>27</v>
      </c>
    </row>
    <row r="64" spans="1:5" ht="25.5">
      <c r="A64" s="35" t="s">
        <v>56</v>
      </c>
      <c r="E64" s="39" t="s">
        <v>3239</v>
      </c>
    </row>
    <row r="65" spans="1:5" ht="89.25">
      <c r="A65" s="35" t="s">
        <v>57</v>
      </c>
      <c r="E65" s="40" t="s">
        <v>3358</v>
      </c>
    </row>
    <row r="66" spans="1:5" ht="306">
      <c r="A66" t="s">
        <v>59</v>
      </c>
      <c r="E66" s="39" t="s">
        <v>3241</v>
      </c>
    </row>
    <row r="67" spans="1:16" ht="12.75">
      <c r="A67" t="s">
        <v>49</v>
      </c>
      <c s="34" t="s">
        <v>131</v>
      </c>
      <c s="34" t="s">
        <v>2772</v>
      </c>
      <c s="35" t="s">
        <v>5</v>
      </c>
      <c s="6" t="s">
        <v>2773</v>
      </c>
      <c s="36" t="s">
        <v>64</v>
      </c>
      <c s="37">
        <v>0.73</v>
      </c>
      <c s="36">
        <v>0</v>
      </c>
      <c s="36">
        <f>ROUND(G67*H67,6)</f>
      </c>
      <c r="L67" s="38">
        <v>0</v>
      </c>
      <c s="32">
        <f>ROUND(ROUND(L67,2)*ROUND(G67,3),2)</f>
      </c>
      <c s="36" t="s">
        <v>55</v>
      </c>
      <c>
        <f>(M67*21)/100</f>
      </c>
      <c t="s">
        <v>27</v>
      </c>
    </row>
    <row r="68" spans="1:5" ht="12.75">
      <c r="A68" s="35" t="s">
        <v>56</v>
      </c>
      <c r="E68" s="39" t="s">
        <v>5</v>
      </c>
    </row>
    <row r="69" spans="1:5" ht="51">
      <c r="A69" s="35" t="s">
        <v>57</v>
      </c>
      <c r="E69" s="40" t="s">
        <v>3359</v>
      </c>
    </row>
    <row r="70" spans="1:5" ht="267.75">
      <c r="A70" t="s">
        <v>59</v>
      </c>
      <c r="E70" s="39" t="s">
        <v>3243</v>
      </c>
    </row>
    <row r="71" spans="1:16" ht="12.75">
      <c r="A71" t="s">
        <v>49</v>
      </c>
      <c s="34" t="s">
        <v>135</v>
      </c>
      <c s="34" t="s">
        <v>2379</v>
      </c>
      <c s="35" t="s">
        <v>5</v>
      </c>
      <c s="6" t="s">
        <v>2380</v>
      </c>
      <c s="36" t="s">
        <v>64</v>
      </c>
      <c s="37">
        <v>114.913</v>
      </c>
      <c s="36">
        <v>0</v>
      </c>
      <c s="36">
        <f>ROUND(G71*H71,6)</f>
      </c>
      <c r="L71" s="38">
        <v>0</v>
      </c>
      <c s="32">
        <f>ROUND(ROUND(L71,2)*ROUND(G71,3),2)</f>
      </c>
      <c s="36" t="s">
        <v>55</v>
      </c>
      <c>
        <f>(M71*21)/100</f>
      </c>
      <c t="s">
        <v>27</v>
      </c>
    </row>
    <row r="72" spans="1:5" ht="12.75">
      <c r="A72" s="35" t="s">
        <v>56</v>
      </c>
      <c r="E72" s="39" t="s">
        <v>5</v>
      </c>
    </row>
    <row r="73" spans="1:5" ht="89.25">
      <c r="A73" s="35" t="s">
        <v>57</v>
      </c>
      <c r="E73" s="40" t="s">
        <v>3360</v>
      </c>
    </row>
    <row r="74" spans="1:5" ht="191.25">
      <c r="A74" t="s">
        <v>59</v>
      </c>
      <c r="E74" s="39" t="s">
        <v>3245</v>
      </c>
    </row>
    <row r="75" spans="1:16" ht="12.75">
      <c r="A75" t="s">
        <v>49</v>
      </c>
      <c s="34" t="s">
        <v>139</v>
      </c>
      <c s="34" t="s">
        <v>3246</v>
      </c>
      <c s="35" t="s">
        <v>5</v>
      </c>
      <c s="6" t="s">
        <v>3247</v>
      </c>
      <c s="36" t="s">
        <v>64</v>
      </c>
      <c s="37">
        <v>51.89</v>
      </c>
      <c s="36">
        <v>0</v>
      </c>
      <c s="36">
        <f>ROUND(G75*H75,6)</f>
      </c>
      <c r="L75" s="38">
        <v>0</v>
      </c>
      <c s="32">
        <f>ROUND(ROUND(L75,2)*ROUND(G75,3),2)</f>
      </c>
      <c s="36" t="s">
        <v>55</v>
      </c>
      <c>
        <f>(M75*21)/100</f>
      </c>
      <c t="s">
        <v>27</v>
      </c>
    </row>
    <row r="76" spans="1:5" ht="12.75">
      <c r="A76" s="35" t="s">
        <v>56</v>
      </c>
      <c r="E76" s="39" t="s">
        <v>5</v>
      </c>
    </row>
    <row r="77" spans="1:5" ht="51">
      <c r="A77" s="35" t="s">
        <v>57</v>
      </c>
      <c r="E77" s="40" t="s">
        <v>3361</v>
      </c>
    </row>
    <row r="78" spans="1:5" ht="267.75">
      <c r="A78" t="s">
        <v>59</v>
      </c>
      <c r="E78" s="39" t="s">
        <v>3243</v>
      </c>
    </row>
    <row r="79" spans="1:16" ht="12.75">
      <c r="A79" t="s">
        <v>49</v>
      </c>
      <c s="34" t="s">
        <v>143</v>
      </c>
      <c s="34" t="s">
        <v>2115</v>
      </c>
      <c s="35" t="s">
        <v>5</v>
      </c>
      <c s="6" t="s">
        <v>2116</v>
      </c>
      <c s="36" t="s">
        <v>85</v>
      </c>
      <c s="37">
        <v>26.663</v>
      </c>
      <c s="36">
        <v>0</v>
      </c>
      <c s="36">
        <f>ROUND(G79*H79,6)</f>
      </c>
      <c r="L79" s="38">
        <v>0</v>
      </c>
      <c s="32">
        <f>ROUND(ROUND(L79,2)*ROUND(G79,3),2)</f>
      </c>
      <c s="36" t="s">
        <v>55</v>
      </c>
      <c>
        <f>(M79*21)/100</f>
      </c>
      <c t="s">
        <v>27</v>
      </c>
    </row>
    <row r="80" spans="1:5" ht="12.75">
      <c r="A80" s="35" t="s">
        <v>56</v>
      </c>
      <c r="E80" s="39" t="s">
        <v>5</v>
      </c>
    </row>
    <row r="81" spans="1:5" ht="51">
      <c r="A81" s="35" t="s">
        <v>57</v>
      </c>
      <c r="E81" s="40" t="s">
        <v>3362</v>
      </c>
    </row>
    <row r="82" spans="1:5" ht="38.25">
      <c r="A82" t="s">
        <v>59</v>
      </c>
      <c r="E82" s="39" t="s">
        <v>3250</v>
      </c>
    </row>
    <row r="83" spans="1:16" ht="12.75">
      <c r="A83" t="s">
        <v>49</v>
      </c>
      <c s="34" t="s">
        <v>147</v>
      </c>
      <c s="34" t="s">
        <v>3251</v>
      </c>
      <c s="35" t="s">
        <v>5</v>
      </c>
      <c s="6" t="s">
        <v>3252</v>
      </c>
      <c s="36" t="s">
        <v>85</v>
      </c>
      <c s="37">
        <v>31.76</v>
      </c>
      <c s="36">
        <v>0</v>
      </c>
      <c s="36">
        <f>ROUND(G83*H83,6)</f>
      </c>
      <c r="L83" s="38">
        <v>0</v>
      </c>
      <c s="32">
        <f>ROUND(ROUND(L83,2)*ROUND(G83,3),2)</f>
      </c>
      <c s="36" t="s">
        <v>55</v>
      </c>
      <c>
        <f>(M83*21)/100</f>
      </c>
      <c t="s">
        <v>27</v>
      </c>
    </row>
    <row r="84" spans="1:5" ht="12.75">
      <c r="A84" s="35" t="s">
        <v>56</v>
      </c>
      <c r="E84" s="39" t="s">
        <v>5</v>
      </c>
    </row>
    <row r="85" spans="1:5" ht="51">
      <c r="A85" s="35" t="s">
        <v>57</v>
      </c>
      <c r="E85" s="40" t="s">
        <v>3363</v>
      </c>
    </row>
    <row r="86" spans="1:5" ht="38.25">
      <c r="A86" t="s">
        <v>59</v>
      </c>
      <c r="E86" s="39" t="s">
        <v>3254</v>
      </c>
    </row>
    <row r="87" spans="1:16" ht="12.75">
      <c r="A87" t="s">
        <v>49</v>
      </c>
      <c s="34" t="s">
        <v>151</v>
      </c>
      <c s="34" t="s">
        <v>2583</v>
      </c>
      <c s="35" t="s">
        <v>5</v>
      </c>
      <c s="6" t="s">
        <v>2584</v>
      </c>
      <c s="36" t="s">
        <v>85</v>
      </c>
      <c s="37">
        <v>58.39</v>
      </c>
      <c s="36">
        <v>0</v>
      </c>
      <c s="36">
        <f>ROUND(G87*H87,6)</f>
      </c>
      <c r="L87" s="38">
        <v>0</v>
      </c>
      <c s="32">
        <f>ROUND(ROUND(L87,2)*ROUND(G87,3),2)</f>
      </c>
      <c s="36" t="s">
        <v>55</v>
      </c>
      <c>
        <f>(M87*21)/100</f>
      </c>
      <c t="s">
        <v>27</v>
      </c>
    </row>
    <row r="88" spans="1:5" ht="12.75">
      <c r="A88" s="35" t="s">
        <v>56</v>
      </c>
      <c r="E88" s="39" t="s">
        <v>5</v>
      </c>
    </row>
    <row r="89" spans="1:5" ht="51">
      <c r="A89" s="35" t="s">
        <v>57</v>
      </c>
      <c r="E89" s="40" t="s">
        <v>3364</v>
      </c>
    </row>
    <row r="90" spans="1:5" ht="25.5">
      <c r="A90" t="s">
        <v>59</v>
      </c>
      <c r="E90" s="39" t="s">
        <v>3256</v>
      </c>
    </row>
    <row r="91" spans="1:16" ht="12.75">
      <c r="A91" t="s">
        <v>49</v>
      </c>
      <c s="34" t="s">
        <v>155</v>
      </c>
      <c s="34" t="s">
        <v>2123</v>
      </c>
      <c s="35" t="s">
        <v>5</v>
      </c>
      <c s="6" t="s">
        <v>2124</v>
      </c>
      <c s="36" t="s">
        <v>85</v>
      </c>
      <c s="37">
        <v>233.56</v>
      </c>
      <c s="36">
        <v>0</v>
      </c>
      <c s="36">
        <f>ROUND(G91*H91,6)</f>
      </c>
      <c r="L91" s="38">
        <v>0</v>
      </c>
      <c s="32">
        <f>ROUND(ROUND(L91,2)*ROUND(G91,3),2)</f>
      </c>
      <c s="36" t="s">
        <v>55</v>
      </c>
      <c>
        <f>(M91*21)/100</f>
      </c>
      <c t="s">
        <v>27</v>
      </c>
    </row>
    <row r="92" spans="1:5" ht="12.75">
      <c r="A92" s="35" t="s">
        <v>56</v>
      </c>
      <c r="E92" s="39" t="s">
        <v>5</v>
      </c>
    </row>
    <row r="93" spans="1:5" ht="51">
      <c r="A93" s="35" t="s">
        <v>57</v>
      </c>
      <c r="E93" s="40" t="s">
        <v>3365</v>
      </c>
    </row>
    <row r="94" spans="1:5" ht="38.25">
      <c r="A94" t="s">
        <v>59</v>
      </c>
      <c r="E94" s="39" t="s">
        <v>3258</v>
      </c>
    </row>
    <row r="95" spans="1:16" ht="12.75">
      <c r="A95" t="s">
        <v>49</v>
      </c>
      <c s="34" t="s">
        <v>158</v>
      </c>
      <c s="34" t="s">
        <v>3259</v>
      </c>
      <c s="35" t="s">
        <v>5</v>
      </c>
      <c s="6" t="s">
        <v>3260</v>
      </c>
      <c s="36" t="s">
        <v>85</v>
      </c>
      <c s="37">
        <v>58.39</v>
      </c>
      <c s="36">
        <v>0</v>
      </c>
      <c s="36">
        <f>ROUND(G95*H95,6)</f>
      </c>
      <c r="L95" s="38">
        <v>0</v>
      </c>
      <c s="32">
        <f>ROUND(ROUND(L95,2)*ROUND(G95,3),2)</f>
      </c>
      <c s="36" t="s">
        <v>55</v>
      </c>
      <c>
        <f>(M95*21)/100</f>
      </c>
      <c t="s">
        <v>27</v>
      </c>
    </row>
    <row r="96" spans="1:5" ht="12.75">
      <c r="A96" s="35" t="s">
        <v>56</v>
      </c>
      <c r="E96" s="39" t="s">
        <v>5</v>
      </c>
    </row>
    <row r="97" spans="1:5" ht="51">
      <c r="A97" s="35" t="s">
        <v>57</v>
      </c>
      <c r="E97" s="40" t="s">
        <v>3364</v>
      </c>
    </row>
    <row r="98" spans="1:5" ht="25.5">
      <c r="A98" t="s">
        <v>59</v>
      </c>
      <c r="E98" s="39" t="s">
        <v>3261</v>
      </c>
    </row>
    <row r="99" spans="1:13" ht="12.75">
      <c r="A99" t="s">
        <v>46</v>
      </c>
      <c r="C99" s="31" t="s">
        <v>27</v>
      </c>
      <c r="E99" s="33" t="s">
        <v>1379</v>
      </c>
      <c r="J99" s="32">
        <f>0</f>
      </c>
      <c s="32">
        <f>0</f>
      </c>
      <c s="32">
        <f>0+L100+L104</f>
      </c>
      <c s="32">
        <f>0+M100+M104</f>
      </c>
    </row>
    <row r="100" spans="1:16" ht="12.75">
      <c r="A100" t="s">
        <v>49</v>
      </c>
      <c s="34" t="s">
        <v>164</v>
      </c>
      <c s="34" t="s">
        <v>3262</v>
      </c>
      <c s="35" t="s">
        <v>5</v>
      </c>
      <c s="6" t="s">
        <v>3263</v>
      </c>
      <c s="36" t="s">
        <v>75</v>
      </c>
      <c s="37">
        <v>33.51</v>
      </c>
      <c s="36">
        <v>0</v>
      </c>
      <c s="36">
        <f>ROUND(G100*H100,6)</f>
      </c>
      <c r="L100" s="38">
        <v>0</v>
      </c>
      <c s="32">
        <f>ROUND(ROUND(L100,2)*ROUND(G100,3),2)</f>
      </c>
      <c s="36" t="s">
        <v>55</v>
      </c>
      <c>
        <f>(M100*21)/100</f>
      </c>
      <c t="s">
        <v>27</v>
      </c>
    </row>
    <row r="101" spans="1:5" ht="12.75">
      <c r="A101" s="35" t="s">
        <v>56</v>
      </c>
      <c r="E101" s="39" t="s">
        <v>5</v>
      </c>
    </row>
    <row r="102" spans="1:5" ht="51">
      <c r="A102" s="35" t="s">
        <v>57</v>
      </c>
      <c r="E102" s="40" t="s">
        <v>3366</v>
      </c>
    </row>
    <row r="103" spans="1:5" ht="165.75">
      <c r="A103" t="s">
        <v>59</v>
      </c>
      <c r="E103" s="39" t="s">
        <v>3265</v>
      </c>
    </row>
    <row r="104" spans="1:16" ht="12.75">
      <c r="A104" t="s">
        <v>49</v>
      </c>
      <c s="34" t="s">
        <v>168</v>
      </c>
      <c s="34" t="s">
        <v>3367</v>
      </c>
      <c s="35" t="s">
        <v>5</v>
      </c>
      <c s="6" t="s">
        <v>3368</v>
      </c>
      <c s="36" t="s">
        <v>85</v>
      </c>
      <c s="37">
        <v>80.424</v>
      </c>
      <c s="36">
        <v>0</v>
      </c>
      <c s="36">
        <f>ROUND(G104*H104,6)</f>
      </c>
      <c r="L104" s="38">
        <v>0</v>
      </c>
      <c s="32">
        <f>ROUND(ROUND(L104,2)*ROUND(G104,3),2)</f>
      </c>
      <c s="36" t="s">
        <v>55</v>
      </c>
      <c>
        <f>(M104*21)/100</f>
      </c>
      <c t="s">
        <v>27</v>
      </c>
    </row>
    <row r="105" spans="1:5" ht="12.75">
      <c r="A105" s="35" t="s">
        <v>56</v>
      </c>
      <c r="E105" s="39" t="s">
        <v>3369</v>
      </c>
    </row>
    <row r="106" spans="1:5" ht="51">
      <c r="A106" s="35" t="s">
        <v>57</v>
      </c>
      <c r="E106" s="40" t="s">
        <v>3370</v>
      </c>
    </row>
    <row r="107" spans="1:5" ht="102">
      <c r="A107" t="s">
        <v>59</v>
      </c>
      <c r="E107" s="39" t="s">
        <v>3371</v>
      </c>
    </row>
    <row r="108" spans="1:13" ht="12.75">
      <c r="A108" t="s">
        <v>46</v>
      </c>
      <c r="C108" s="31" t="s">
        <v>77</v>
      </c>
      <c r="E108" s="33" t="s">
        <v>1914</v>
      </c>
      <c r="J108" s="32">
        <f>0</f>
      </c>
      <c s="32">
        <f>0</f>
      </c>
      <c s="32">
        <f>0+L109+L113+L117+L121+L125+L129+L133+L137+L141+L145</f>
      </c>
      <c s="32">
        <f>0+M109+M113+M117+M121+M125+M129+M133+M137+M141+M145</f>
      </c>
    </row>
    <row r="109" spans="1:16" ht="12.75">
      <c r="A109" t="s">
        <v>49</v>
      </c>
      <c s="34" t="s">
        <v>173</v>
      </c>
      <c s="34" t="s">
        <v>2235</v>
      </c>
      <c s="35" t="s">
        <v>5</v>
      </c>
      <c s="6" t="s">
        <v>2236</v>
      </c>
      <c s="36" t="s">
        <v>64</v>
      </c>
      <c s="37">
        <v>66.124</v>
      </c>
      <c s="36">
        <v>0</v>
      </c>
      <c s="36">
        <f>ROUND(G109*H109,6)</f>
      </c>
      <c r="L109" s="38">
        <v>0</v>
      </c>
      <c s="32">
        <f>ROUND(ROUND(L109,2)*ROUND(G109,3),2)</f>
      </c>
      <c s="36" t="s">
        <v>55</v>
      </c>
      <c>
        <f>(M109*21)/100</f>
      </c>
      <c t="s">
        <v>27</v>
      </c>
    </row>
    <row r="110" spans="1:5" ht="12.75">
      <c r="A110" s="35" t="s">
        <v>56</v>
      </c>
      <c r="E110" s="39" t="s">
        <v>3274</v>
      </c>
    </row>
    <row r="111" spans="1:5" ht="89.25">
      <c r="A111" s="35" t="s">
        <v>57</v>
      </c>
      <c r="E111" s="40" t="s">
        <v>3372</v>
      </c>
    </row>
    <row r="112" spans="1:5" ht="51">
      <c r="A112" t="s">
        <v>59</v>
      </c>
      <c r="E112" s="39" t="s">
        <v>3276</v>
      </c>
    </row>
    <row r="113" spans="1:16" ht="12.75">
      <c r="A113" t="s">
        <v>49</v>
      </c>
      <c s="34" t="s">
        <v>176</v>
      </c>
      <c s="34" t="s">
        <v>3321</v>
      </c>
      <c s="35" t="s">
        <v>5</v>
      </c>
      <c s="6" t="s">
        <v>3322</v>
      </c>
      <c s="36" t="s">
        <v>85</v>
      </c>
      <c s="37">
        <v>150.58</v>
      </c>
      <c s="36">
        <v>0</v>
      </c>
      <c s="36">
        <f>ROUND(G113*H113,6)</f>
      </c>
      <c r="L113" s="38">
        <v>0</v>
      </c>
      <c s="32">
        <f>ROUND(ROUND(L113,2)*ROUND(G113,3),2)</f>
      </c>
      <c s="36" t="s">
        <v>55</v>
      </c>
      <c>
        <f>(M113*21)/100</f>
      </c>
      <c t="s">
        <v>27</v>
      </c>
    </row>
    <row r="114" spans="1:5" ht="12.75">
      <c r="A114" s="35" t="s">
        <v>56</v>
      </c>
      <c r="E114" s="39" t="s">
        <v>3323</v>
      </c>
    </row>
    <row r="115" spans="1:5" ht="76.5">
      <c r="A115" s="35" t="s">
        <v>57</v>
      </c>
      <c r="E115" s="40" t="s">
        <v>3373</v>
      </c>
    </row>
    <row r="116" spans="1:5" ht="51">
      <c r="A116" t="s">
        <v>59</v>
      </c>
      <c r="E116" s="39" t="s">
        <v>3197</v>
      </c>
    </row>
    <row r="117" spans="1:16" ht="12.75">
      <c r="A117" t="s">
        <v>49</v>
      </c>
      <c s="34" t="s">
        <v>180</v>
      </c>
      <c s="34" t="s">
        <v>2289</v>
      </c>
      <c s="35" t="s">
        <v>5</v>
      </c>
      <c s="6" t="s">
        <v>2290</v>
      </c>
      <c s="36" t="s">
        <v>85</v>
      </c>
      <c s="37">
        <v>321.408</v>
      </c>
      <c s="36">
        <v>0</v>
      </c>
      <c s="36">
        <f>ROUND(G117*H117,6)</f>
      </c>
      <c r="L117" s="38">
        <v>0</v>
      </c>
      <c s="32">
        <f>ROUND(ROUND(L117,2)*ROUND(G117,3),2)</f>
      </c>
      <c s="36" t="s">
        <v>55</v>
      </c>
      <c>
        <f>(M117*21)/100</f>
      </c>
      <c t="s">
        <v>27</v>
      </c>
    </row>
    <row r="118" spans="1:5" ht="12.75">
      <c r="A118" s="35" t="s">
        <v>56</v>
      </c>
      <c r="E118" s="39" t="s">
        <v>3195</v>
      </c>
    </row>
    <row r="119" spans="1:5" ht="102">
      <c r="A119" s="35" t="s">
        <v>57</v>
      </c>
      <c r="E119" s="40" t="s">
        <v>3374</v>
      </c>
    </row>
    <row r="120" spans="1:5" ht="51">
      <c r="A120" t="s">
        <v>59</v>
      </c>
      <c r="E120" s="39" t="s">
        <v>3197</v>
      </c>
    </row>
    <row r="121" spans="1:16" ht="12.75">
      <c r="A121" t="s">
        <v>49</v>
      </c>
      <c s="34" t="s">
        <v>916</v>
      </c>
      <c s="34" t="s">
        <v>3198</v>
      </c>
      <c s="35" t="s">
        <v>5</v>
      </c>
      <c s="6" t="s">
        <v>3199</v>
      </c>
      <c s="36" t="s">
        <v>85</v>
      </c>
      <c s="37">
        <v>164.15</v>
      </c>
      <c s="36">
        <v>0</v>
      </c>
      <c s="36">
        <f>ROUND(G121*H121,6)</f>
      </c>
      <c r="L121" s="38">
        <v>0</v>
      </c>
      <c s="32">
        <f>ROUND(ROUND(L121,2)*ROUND(G121,3),2)</f>
      </c>
      <c s="36" t="s">
        <v>55</v>
      </c>
      <c>
        <f>(M121*21)/100</f>
      </c>
      <c t="s">
        <v>27</v>
      </c>
    </row>
    <row r="122" spans="1:5" ht="12.75">
      <c r="A122" s="35" t="s">
        <v>56</v>
      </c>
      <c r="E122" s="39" t="s">
        <v>3200</v>
      </c>
    </row>
    <row r="123" spans="1:5" ht="76.5">
      <c r="A123" s="35" t="s">
        <v>57</v>
      </c>
      <c r="E123" s="40" t="s">
        <v>3375</v>
      </c>
    </row>
    <row r="124" spans="1:5" ht="140.25">
      <c r="A124" t="s">
        <v>59</v>
      </c>
      <c r="E124" s="39" t="s">
        <v>3202</v>
      </c>
    </row>
    <row r="125" spans="1:16" ht="12.75">
      <c r="A125" t="s">
        <v>49</v>
      </c>
      <c s="34" t="s">
        <v>919</v>
      </c>
      <c s="34" t="s">
        <v>3203</v>
      </c>
      <c s="35" t="s">
        <v>5</v>
      </c>
      <c s="6" t="s">
        <v>3204</v>
      </c>
      <c s="36" t="s">
        <v>85</v>
      </c>
      <c s="37">
        <v>157.258</v>
      </c>
      <c s="36">
        <v>0</v>
      </c>
      <c s="36">
        <f>ROUND(G125*H125,6)</f>
      </c>
      <c r="L125" s="38">
        <v>0</v>
      </c>
      <c s="32">
        <f>ROUND(ROUND(L125,2)*ROUND(G125,3),2)</f>
      </c>
      <c s="36" t="s">
        <v>55</v>
      </c>
      <c>
        <f>(M125*21)/100</f>
      </c>
      <c t="s">
        <v>27</v>
      </c>
    </row>
    <row r="126" spans="1:5" ht="12.75">
      <c r="A126" s="35" t="s">
        <v>56</v>
      </c>
      <c r="E126" s="39" t="s">
        <v>3205</v>
      </c>
    </row>
    <row r="127" spans="1:5" ht="76.5">
      <c r="A127" s="35" t="s">
        <v>57</v>
      </c>
      <c r="E127" s="40" t="s">
        <v>3376</v>
      </c>
    </row>
    <row r="128" spans="1:5" ht="140.25">
      <c r="A128" t="s">
        <v>59</v>
      </c>
      <c r="E128" s="39" t="s">
        <v>3202</v>
      </c>
    </row>
    <row r="129" spans="1:16" ht="12.75">
      <c r="A129" t="s">
        <v>49</v>
      </c>
      <c s="34" t="s">
        <v>183</v>
      </c>
      <c s="34" t="s">
        <v>3326</v>
      </c>
      <c s="35" t="s">
        <v>5</v>
      </c>
      <c s="6" t="s">
        <v>3327</v>
      </c>
      <c s="36" t="s">
        <v>85</v>
      </c>
      <c s="37">
        <v>150.569</v>
      </c>
      <c s="36">
        <v>0</v>
      </c>
      <c s="36">
        <f>ROUND(G129*H129,6)</f>
      </c>
      <c r="L129" s="38">
        <v>0</v>
      </c>
      <c s="32">
        <f>ROUND(ROUND(L129,2)*ROUND(G129,3),2)</f>
      </c>
      <c s="36" t="s">
        <v>55</v>
      </c>
      <c>
        <f>(M129*21)/100</f>
      </c>
      <c t="s">
        <v>27</v>
      </c>
    </row>
    <row r="130" spans="1:5" ht="12.75">
      <c r="A130" s="35" t="s">
        <v>56</v>
      </c>
      <c r="E130" s="39" t="s">
        <v>3328</v>
      </c>
    </row>
    <row r="131" spans="1:5" ht="76.5">
      <c r="A131" s="35" t="s">
        <v>57</v>
      </c>
      <c r="E131" s="40" t="s">
        <v>3377</v>
      </c>
    </row>
    <row r="132" spans="1:5" ht="140.25">
      <c r="A132" t="s">
        <v>59</v>
      </c>
      <c r="E132" s="39" t="s">
        <v>3202</v>
      </c>
    </row>
    <row r="133" spans="1:16" ht="12.75">
      <c r="A133" t="s">
        <v>49</v>
      </c>
      <c s="34" t="s">
        <v>187</v>
      </c>
      <c s="34" t="s">
        <v>2239</v>
      </c>
      <c s="35" t="s">
        <v>5</v>
      </c>
      <c s="6" t="s">
        <v>3277</v>
      </c>
      <c s="36" t="s">
        <v>85</v>
      </c>
      <c s="37">
        <v>1.52</v>
      </c>
      <c s="36">
        <v>0</v>
      </c>
      <c s="36">
        <f>ROUND(G133*H133,6)</f>
      </c>
      <c r="L133" s="38">
        <v>0</v>
      </c>
      <c s="32">
        <f>ROUND(ROUND(L133,2)*ROUND(G133,3),2)</f>
      </c>
      <c s="36" t="s">
        <v>55</v>
      </c>
      <c>
        <f>(M133*21)/100</f>
      </c>
      <c t="s">
        <v>27</v>
      </c>
    </row>
    <row r="134" spans="1:5" ht="12.75">
      <c r="A134" s="35" t="s">
        <v>56</v>
      </c>
      <c r="E134" s="39" t="s">
        <v>3329</v>
      </c>
    </row>
    <row r="135" spans="1:5" ht="51">
      <c r="A135" s="35" t="s">
        <v>57</v>
      </c>
      <c r="E135" s="40" t="s">
        <v>3378</v>
      </c>
    </row>
    <row r="136" spans="1:5" ht="153">
      <c r="A136" t="s">
        <v>59</v>
      </c>
      <c r="E136" s="39" t="s">
        <v>3280</v>
      </c>
    </row>
    <row r="137" spans="1:16" ht="12.75">
      <c r="A137" t="s">
        <v>49</v>
      </c>
      <c s="34" t="s">
        <v>191</v>
      </c>
      <c s="34" t="s">
        <v>2297</v>
      </c>
      <c s="35" t="s">
        <v>5</v>
      </c>
      <c s="6" t="s">
        <v>2298</v>
      </c>
      <c s="36" t="s">
        <v>85</v>
      </c>
      <c s="37">
        <v>39.21</v>
      </c>
      <c s="36">
        <v>0</v>
      </c>
      <c s="36">
        <f>ROUND(G137*H137,6)</f>
      </c>
      <c r="L137" s="38">
        <v>0</v>
      </c>
      <c s="32">
        <f>ROUND(ROUND(L137,2)*ROUND(G137,3),2)</f>
      </c>
      <c s="36" t="s">
        <v>55</v>
      </c>
      <c>
        <f>(M137*21)/100</f>
      </c>
      <c t="s">
        <v>27</v>
      </c>
    </row>
    <row r="138" spans="1:5" ht="12.75">
      <c r="A138" s="35" t="s">
        <v>56</v>
      </c>
      <c r="E138" s="39" t="s">
        <v>5</v>
      </c>
    </row>
    <row r="139" spans="1:5" ht="51">
      <c r="A139" s="35" t="s">
        <v>57</v>
      </c>
      <c r="E139" s="40" t="s">
        <v>3379</v>
      </c>
    </row>
    <row r="140" spans="1:5" ht="153">
      <c r="A140" t="s">
        <v>59</v>
      </c>
      <c r="E140" s="39" t="s">
        <v>3280</v>
      </c>
    </row>
    <row r="141" spans="1:16" ht="25.5">
      <c r="A141" t="s">
        <v>49</v>
      </c>
      <c s="34" t="s">
        <v>196</v>
      </c>
      <c s="34" t="s">
        <v>3282</v>
      </c>
      <c s="35" t="s">
        <v>5</v>
      </c>
      <c s="6" t="s">
        <v>3283</v>
      </c>
      <c s="36" t="s">
        <v>85</v>
      </c>
      <c s="37">
        <v>3.23</v>
      </c>
      <c s="36">
        <v>0</v>
      </c>
      <c s="36">
        <f>ROUND(G141*H141,6)</f>
      </c>
      <c r="L141" s="38">
        <v>0</v>
      </c>
      <c s="32">
        <f>ROUND(ROUND(L141,2)*ROUND(G141,3),2)</f>
      </c>
      <c s="36" t="s">
        <v>55</v>
      </c>
      <c>
        <f>(M141*21)/100</f>
      </c>
      <c t="s">
        <v>27</v>
      </c>
    </row>
    <row r="142" spans="1:5" ht="12.75">
      <c r="A142" s="35" t="s">
        <v>56</v>
      </c>
      <c r="E142" s="39" t="s">
        <v>5</v>
      </c>
    </row>
    <row r="143" spans="1:5" ht="51">
      <c r="A143" s="35" t="s">
        <v>57</v>
      </c>
      <c r="E143" s="40" t="s">
        <v>3380</v>
      </c>
    </row>
    <row r="144" spans="1:5" ht="153">
      <c r="A144" t="s">
        <v>59</v>
      </c>
      <c r="E144" s="39" t="s">
        <v>3280</v>
      </c>
    </row>
    <row r="145" spans="1:16" ht="12.75">
      <c r="A145" t="s">
        <v>49</v>
      </c>
      <c s="34" t="s">
        <v>200</v>
      </c>
      <c s="34" t="s">
        <v>3333</v>
      </c>
      <c s="35" t="s">
        <v>5</v>
      </c>
      <c s="6" t="s">
        <v>3334</v>
      </c>
      <c s="36" t="s">
        <v>75</v>
      </c>
      <c s="37">
        <v>89.08</v>
      </c>
      <c s="36">
        <v>0</v>
      </c>
      <c s="36">
        <f>ROUND(G145*H145,6)</f>
      </c>
      <c r="L145" s="38">
        <v>0</v>
      </c>
      <c s="32">
        <f>ROUND(ROUND(L145,2)*ROUND(G145,3),2)</f>
      </c>
      <c s="36" t="s">
        <v>55</v>
      </c>
      <c>
        <f>(M145*21)/100</f>
      </c>
      <c t="s">
        <v>27</v>
      </c>
    </row>
    <row r="146" spans="1:5" ht="12.75">
      <c r="A146" s="35" t="s">
        <v>56</v>
      </c>
      <c r="E146" s="39" t="s">
        <v>5</v>
      </c>
    </row>
    <row r="147" spans="1:5" ht="51">
      <c r="A147" s="35" t="s">
        <v>57</v>
      </c>
      <c r="E147" s="40" t="s">
        <v>3381</v>
      </c>
    </row>
    <row r="148" spans="1:5" ht="38.25">
      <c r="A148" t="s">
        <v>59</v>
      </c>
      <c r="E148" s="39" t="s">
        <v>3336</v>
      </c>
    </row>
    <row r="149" spans="1:13" ht="12.75">
      <c r="A149" t="s">
        <v>46</v>
      </c>
      <c r="C149" s="31" t="s">
        <v>112</v>
      </c>
      <c r="E149" s="33" t="s">
        <v>1999</v>
      </c>
      <c r="J149" s="32">
        <f>0</f>
      </c>
      <c s="32">
        <f>0</f>
      </c>
      <c s="32">
        <f>0+L150+L154+L158+L162</f>
      </c>
      <c s="32">
        <f>0+M150+M154+M158+M162</f>
      </c>
    </row>
    <row r="150" spans="1:16" ht="12.75">
      <c r="A150" t="s">
        <v>49</v>
      </c>
      <c s="34" t="s">
        <v>204</v>
      </c>
      <c s="34" t="s">
        <v>3293</v>
      </c>
      <c s="35" t="s">
        <v>5</v>
      </c>
      <c s="6" t="s">
        <v>3294</v>
      </c>
      <c s="36" t="s">
        <v>75</v>
      </c>
      <c s="37">
        <v>63.53</v>
      </c>
      <c s="36">
        <v>0</v>
      </c>
      <c s="36">
        <f>ROUND(G150*H150,6)</f>
      </c>
      <c r="L150" s="38">
        <v>0</v>
      </c>
      <c s="32">
        <f>ROUND(ROUND(L150,2)*ROUND(G150,3),2)</f>
      </c>
      <c s="36" t="s">
        <v>55</v>
      </c>
      <c>
        <f>(M150*21)/100</f>
      </c>
      <c t="s">
        <v>27</v>
      </c>
    </row>
    <row r="151" spans="1:5" ht="12.75">
      <c r="A151" s="35" t="s">
        <v>56</v>
      </c>
      <c r="E151" s="39" t="s">
        <v>3295</v>
      </c>
    </row>
    <row r="152" spans="1:5" ht="51">
      <c r="A152" s="35" t="s">
        <v>57</v>
      </c>
      <c r="E152" s="40" t="s">
        <v>3382</v>
      </c>
    </row>
    <row r="153" spans="1:5" ht="51">
      <c r="A153" t="s">
        <v>59</v>
      </c>
      <c r="E153" s="39" t="s">
        <v>3297</v>
      </c>
    </row>
    <row r="154" spans="1:16" ht="12.75">
      <c r="A154" t="s">
        <v>49</v>
      </c>
      <c s="34" t="s">
        <v>208</v>
      </c>
      <c s="34" t="s">
        <v>3383</v>
      </c>
      <c s="35" t="s">
        <v>5</v>
      </c>
      <c s="6" t="s">
        <v>3384</v>
      </c>
      <c s="36" t="s">
        <v>75</v>
      </c>
      <c s="37">
        <v>55.51</v>
      </c>
      <c s="36">
        <v>0</v>
      </c>
      <c s="36">
        <f>ROUND(G154*H154,6)</f>
      </c>
      <c r="L154" s="38">
        <v>0</v>
      </c>
      <c s="32">
        <f>ROUND(ROUND(L154,2)*ROUND(G154,3),2)</f>
      </c>
      <c s="36" t="s">
        <v>55</v>
      </c>
      <c>
        <f>(M154*21)/100</f>
      </c>
      <c t="s">
        <v>27</v>
      </c>
    </row>
    <row r="155" spans="1:5" ht="12.75">
      <c r="A155" s="35" t="s">
        <v>56</v>
      </c>
      <c r="E155" s="39" t="s">
        <v>5</v>
      </c>
    </row>
    <row r="156" spans="1:5" ht="51">
      <c r="A156" s="35" t="s">
        <v>57</v>
      </c>
      <c r="E156" s="40" t="s">
        <v>3385</v>
      </c>
    </row>
    <row r="157" spans="1:5" ht="51">
      <c r="A157" t="s">
        <v>59</v>
      </c>
      <c r="E157" s="39" t="s">
        <v>3386</v>
      </c>
    </row>
    <row r="158" spans="1:16" ht="12.75">
      <c r="A158" t="s">
        <v>49</v>
      </c>
      <c s="34" t="s">
        <v>212</v>
      </c>
      <c s="34" t="s">
        <v>3339</v>
      </c>
      <c s="35" t="s">
        <v>5</v>
      </c>
      <c s="6" t="s">
        <v>3340</v>
      </c>
      <c s="36" t="s">
        <v>75</v>
      </c>
      <c s="37">
        <v>9.91</v>
      </c>
      <c s="36">
        <v>0</v>
      </c>
      <c s="36">
        <f>ROUND(G158*H158,6)</f>
      </c>
      <c r="L158" s="38">
        <v>0</v>
      </c>
      <c s="32">
        <f>ROUND(ROUND(L158,2)*ROUND(G158,3),2)</f>
      </c>
      <c s="36" t="s">
        <v>55</v>
      </c>
      <c>
        <f>(M158*21)/100</f>
      </c>
      <c t="s">
        <v>27</v>
      </c>
    </row>
    <row r="159" spans="1:5" ht="12.75">
      <c r="A159" s="35" t="s">
        <v>56</v>
      </c>
      <c r="E159" s="39" t="s">
        <v>5</v>
      </c>
    </row>
    <row r="160" spans="1:5" ht="51">
      <c r="A160" s="35" t="s">
        <v>57</v>
      </c>
      <c r="E160" s="40" t="s">
        <v>3387</v>
      </c>
    </row>
    <row r="161" spans="1:5" ht="25.5">
      <c r="A161" t="s">
        <v>59</v>
      </c>
      <c r="E161" s="39" t="s">
        <v>3341</v>
      </c>
    </row>
    <row r="162" spans="1:16" ht="12.75">
      <c r="A162" t="s">
        <v>49</v>
      </c>
      <c s="34" t="s">
        <v>217</v>
      </c>
      <c s="34" t="s">
        <v>3388</v>
      </c>
      <c s="35" t="s">
        <v>5</v>
      </c>
      <c s="6" t="s">
        <v>3389</v>
      </c>
      <c s="36" t="s">
        <v>75</v>
      </c>
      <c s="37">
        <v>11.45</v>
      </c>
      <c s="36">
        <v>0</v>
      </c>
      <c s="36">
        <f>ROUND(G162*H162,6)</f>
      </c>
      <c r="L162" s="38">
        <v>0</v>
      </c>
      <c s="32">
        <f>ROUND(ROUND(L162,2)*ROUND(G162,3),2)</f>
      </c>
      <c s="36" t="s">
        <v>55</v>
      </c>
      <c>
        <f>(M162*21)/100</f>
      </c>
      <c t="s">
        <v>27</v>
      </c>
    </row>
    <row r="163" spans="1:5" ht="12.75">
      <c r="A163" s="35" t="s">
        <v>56</v>
      </c>
      <c r="E163" s="39" t="s">
        <v>5</v>
      </c>
    </row>
    <row r="164" spans="1:5" ht="51">
      <c r="A164" s="35" t="s">
        <v>57</v>
      </c>
      <c r="E164" s="40" t="s">
        <v>3390</v>
      </c>
    </row>
    <row r="165" spans="1:5" ht="76.5">
      <c r="A165" t="s">
        <v>59</v>
      </c>
      <c r="E165" s="39" t="s">
        <v>3391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3394</v>
      </c>
      <c r="E8" s="30" t="s">
        <v>3393</v>
      </c>
      <c r="J8" s="29">
        <f>0+J9+J26+J91+J100+J105+J146</f>
      </c>
      <c s="29">
        <f>0+K9+K26+K91+K100+K105+K146</f>
      </c>
      <c s="29">
        <f>0+L9+L26+L91+L100+L105+L146</f>
      </c>
      <c s="29">
        <f>0+M9+M26+M91+M100+M105+M146</f>
      </c>
    </row>
    <row r="9" spans="1:13" ht="12.75">
      <c r="A9" t="s">
        <v>46</v>
      </c>
      <c r="C9" s="31" t="s">
        <v>47</v>
      </c>
      <c r="E9" s="33" t="s">
        <v>48</v>
      </c>
      <c r="J9" s="32">
        <f>0</f>
      </c>
      <c s="32">
        <f>0</f>
      </c>
      <c s="32">
        <f>0+L10+L14+L18+L22</f>
      </c>
      <c s="32">
        <f>0+M10+M14+M18+M22</f>
      </c>
    </row>
    <row r="10" spans="1:16" ht="25.5">
      <c r="A10" t="s">
        <v>49</v>
      </c>
      <c s="34" t="s">
        <v>4</v>
      </c>
      <c s="34" t="s">
        <v>805</v>
      </c>
      <c s="35" t="s">
        <v>806</v>
      </c>
      <c s="6" t="s">
        <v>3176</v>
      </c>
      <c s="36" t="s">
        <v>793</v>
      </c>
      <c s="37">
        <v>230.972</v>
      </c>
      <c s="36">
        <v>0</v>
      </c>
      <c s="36">
        <f>ROUND(G10*H10,6)</f>
      </c>
      <c r="L10" s="38">
        <v>0</v>
      </c>
      <c s="32">
        <f>ROUND(ROUND(L10,2)*ROUND(G10,3),2)</f>
      </c>
      <c s="36" t="s">
        <v>55</v>
      </c>
      <c>
        <f>(M10*21)/100</f>
      </c>
      <c t="s">
        <v>27</v>
      </c>
    </row>
    <row r="11" spans="1:5" ht="12.75">
      <c r="A11" s="35" t="s">
        <v>56</v>
      </c>
      <c r="E11" s="39" t="s">
        <v>3177</v>
      </c>
    </row>
    <row r="12" spans="1:5" ht="51">
      <c r="A12" s="35" t="s">
        <v>57</v>
      </c>
      <c r="E12" s="40" t="s">
        <v>3395</v>
      </c>
    </row>
    <row r="13" spans="1:5" ht="127.5">
      <c r="A13" t="s">
        <v>59</v>
      </c>
      <c r="E13" s="39" t="s">
        <v>3179</v>
      </c>
    </row>
    <row r="14" spans="1:16" ht="25.5">
      <c r="A14" t="s">
        <v>49</v>
      </c>
      <c s="34" t="s">
        <v>27</v>
      </c>
      <c s="34" t="s">
        <v>2080</v>
      </c>
      <c s="35" t="s">
        <v>2081</v>
      </c>
      <c s="6" t="s">
        <v>3180</v>
      </c>
      <c s="36" t="s">
        <v>793</v>
      </c>
      <c s="37">
        <v>29.546</v>
      </c>
      <c s="36">
        <v>0</v>
      </c>
      <c s="36">
        <f>ROUND(G14*H14,6)</f>
      </c>
      <c r="L14" s="38">
        <v>0</v>
      </c>
      <c s="32">
        <f>ROUND(ROUND(L14,2)*ROUND(G14,3),2)</f>
      </c>
      <c s="36" t="s">
        <v>55</v>
      </c>
      <c>
        <f>(M14*21)/100</f>
      </c>
      <c t="s">
        <v>27</v>
      </c>
    </row>
    <row r="15" spans="1:5" ht="12.75">
      <c r="A15" s="35" t="s">
        <v>56</v>
      </c>
      <c r="E15" s="39" t="s">
        <v>3177</v>
      </c>
    </row>
    <row r="16" spans="1:5" ht="51">
      <c r="A16" s="35" t="s">
        <v>57</v>
      </c>
      <c r="E16" s="40" t="s">
        <v>3396</v>
      </c>
    </row>
    <row r="17" spans="1:5" ht="127.5">
      <c r="A17" t="s">
        <v>59</v>
      </c>
      <c r="E17" s="39" t="s">
        <v>3179</v>
      </c>
    </row>
    <row r="18" spans="1:16" ht="25.5">
      <c r="A18" t="s">
        <v>49</v>
      </c>
      <c s="34" t="s">
        <v>26</v>
      </c>
      <c s="34" t="s">
        <v>796</v>
      </c>
      <c s="35" t="s">
        <v>797</v>
      </c>
      <c s="6" t="s">
        <v>3211</v>
      </c>
      <c s="36" t="s">
        <v>793</v>
      </c>
      <c s="37">
        <v>19.406</v>
      </c>
      <c s="36">
        <v>0</v>
      </c>
      <c s="36">
        <f>ROUND(G18*H18,6)</f>
      </c>
      <c r="L18" s="38">
        <v>0</v>
      </c>
      <c s="32">
        <f>ROUND(ROUND(L18,2)*ROUND(G18,3),2)</f>
      </c>
      <c s="36" t="s">
        <v>55</v>
      </c>
      <c>
        <f>(M18*21)/100</f>
      </c>
      <c t="s">
        <v>27</v>
      </c>
    </row>
    <row r="19" spans="1:5" ht="12.75">
      <c r="A19" s="35" t="s">
        <v>56</v>
      </c>
      <c r="E19" s="39" t="s">
        <v>3177</v>
      </c>
    </row>
    <row r="20" spans="1:5" ht="89.25">
      <c r="A20" s="35" t="s">
        <v>57</v>
      </c>
      <c r="E20" s="40" t="s">
        <v>3397</v>
      </c>
    </row>
    <row r="21" spans="1:5" ht="127.5">
      <c r="A21" t="s">
        <v>59</v>
      </c>
      <c r="E21" s="39" t="s">
        <v>3179</v>
      </c>
    </row>
    <row r="22" spans="1:16" ht="12.75">
      <c r="A22" t="s">
        <v>49</v>
      </c>
      <c s="34" t="s">
        <v>212</v>
      </c>
      <c s="34" t="s">
        <v>3182</v>
      </c>
      <c s="35" t="s">
        <v>5</v>
      </c>
      <c s="6" t="s">
        <v>3183</v>
      </c>
      <c s="36" t="s">
        <v>54</v>
      </c>
      <c s="37">
        <v>1</v>
      </c>
      <c s="36">
        <v>0</v>
      </c>
      <c s="36">
        <f>ROUND(G22*H22,6)</f>
      </c>
      <c r="L22" s="38">
        <v>0</v>
      </c>
      <c s="32">
        <f>ROUND(ROUND(L22,2)*ROUND(G22,3),2)</f>
      </c>
      <c s="36" t="s">
        <v>55</v>
      </c>
      <c>
        <f>(M22*21)/100</f>
      </c>
      <c t="s">
        <v>27</v>
      </c>
    </row>
    <row r="23" spans="1:5" ht="12.75">
      <c r="A23" s="35" t="s">
        <v>56</v>
      </c>
      <c r="E23" s="39" t="s">
        <v>5</v>
      </c>
    </row>
    <row r="24" spans="1:5" ht="25.5">
      <c r="A24" s="35" t="s">
        <v>57</v>
      </c>
      <c r="E24" s="40" t="s">
        <v>58</v>
      </c>
    </row>
    <row r="25" spans="1:5" ht="12.75">
      <c r="A25" t="s">
        <v>59</v>
      </c>
      <c r="E25" s="39" t="s">
        <v>60</v>
      </c>
    </row>
    <row r="26" spans="1:13" ht="12.75">
      <c r="A26" t="s">
        <v>46</v>
      </c>
      <c r="C26" s="31" t="s">
        <v>4</v>
      </c>
      <c r="E26" s="33" t="s">
        <v>837</v>
      </c>
      <c r="J26" s="32">
        <f>0</f>
      </c>
      <c s="32">
        <f>0</f>
      </c>
      <c s="32">
        <f>0+L27+L31+L35+L39+L43+L47+L51+L55+L59+L63+L67+L71+L75+L79+L83+L87</f>
      </c>
      <c s="32">
        <f>0+M27+M31+M35+M39+M43+M47+M51+M55+M59+M63+M67+M71+M75+M79+M83+M87</f>
      </c>
    </row>
    <row r="27" spans="1:16" ht="12.75">
      <c r="A27" t="s">
        <v>49</v>
      </c>
      <c s="34" t="s">
        <v>72</v>
      </c>
      <c s="34" t="s">
        <v>2097</v>
      </c>
      <c s="35" t="s">
        <v>5</v>
      </c>
      <c s="6" t="s">
        <v>2098</v>
      </c>
      <c s="36" t="s">
        <v>64</v>
      </c>
      <c s="37">
        <v>5.982</v>
      </c>
      <c s="36">
        <v>0</v>
      </c>
      <c s="36">
        <f>ROUND(G27*H27,6)</f>
      </c>
      <c r="L27" s="38">
        <v>0</v>
      </c>
      <c s="32">
        <f>ROUND(ROUND(L27,2)*ROUND(G27,3),2)</f>
      </c>
      <c s="36" t="s">
        <v>55</v>
      </c>
      <c>
        <f>(M27*21)/100</f>
      </c>
      <c t="s">
        <v>27</v>
      </c>
    </row>
    <row r="28" spans="1:5" ht="25.5">
      <c r="A28" s="35" t="s">
        <v>56</v>
      </c>
      <c r="E28" s="39" t="s">
        <v>3215</v>
      </c>
    </row>
    <row r="29" spans="1:5" ht="51">
      <c r="A29" s="35" t="s">
        <v>57</v>
      </c>
      <c r="E29" s="40" t="s">
        <v>3398</v>
      </c>
    </row>
    <row r="30" spans="1:5" ht="63.75">
      <c r="A30" t="s">
        <v>59</v>
      </c>
      <c r="E30" s="39" t="s">
        <v>2096</v>
      </c>
    </row>
    <row r="31" spans="1:16" ht="12.75">
      <c r="A31" t="s">
        <v>49</v>
      </c>
      <c s="34" t="s">
        <v>77</v>
      </c>
      <c s="34" t="s">
        <v>3221</v>
      </c>
      <c s="35" t="s">
        <v>5</v>
      </c>
      <c s="6" t="s">
        <v>3222</v>
      </c>
      <c s="36" t="s">
        <v>75</v>
      </c>
      <c s="37">
        <v>26.48</v>
      </c>
      <c s="36">
        <v>0</v>
      </c>
      <c s="36">
        <f>ROUND(G31*H31,6)</f>
      </c>
      <c r="L31" s="38">
        <v>0</v>
      </c>
      <c s="32">
        <f>ROUND(ROUND(L31,2)*ROUND(G31,3),2)</f>
      </c>
      <c s="36" t="s">
        <v>55</v>
      </c>
      <c>
        <f>(M31*21)/100</f>
      </c>
      <c t="s">
        <v>27</v>
      </c>
    </row>
    <row r="32" spans="1:5" ht="12.75">
      <c r="A32" s="35" t="s">
        <v>56</v>
      </c>
      <c r="E32" s="39" t="s">
        <v>3223</v>
      </c>
    </row>
    <row r="33" spans="1:5" ht="51">
      <c r="A33" s="35" t="s">
        <v>57</v>
      </c>
      <c r="E33" s="40" t="s">
        <v>3399</v>
      </c>
    </row>
    <row r="34" spans="1:5" ht="63.75">
      <c r="A34" t="s">
        <v>59</v>
      </c>
      <c r="E34" s="39" t="s">
        <v>2096</v>
      </c>
    </row>
    <row r="35" spans="1:16" ht="12.75">
      <c r="A35" t="s">
        <v>49</v>
      </c>
      <c s="34" t="s">
        <v>82</v>
      </c>
      <c s="34" t="s">
        <v>2276</v>
      </c>
      <c s="35" t="s">
        <v>5</v>
      </c>
      <c s="6" t="s">
        <v>2277</v>
      </c>
      <c s="36" t="s">
        <v>75</v>
      </c>
      <c s="37">
        <v>42.79</v>
      </c>
      <c s="36">
        <v>0</v>
      </c>
      <c s="36">
        <f>ROUND(G35*H35,6)</f>
      </c>
      <c r="L35" s="38">
        <v>0</v>
      </c>
      <c s="32">
        <f>ROUND(ROUND(L35,2)*ROUND(G35,3),2)</f>
      </c>
      <c s="36" t="s">
        <v>55</v>
      </c>
      <c>
        <f>(M35*21)/100</f>
      </c>
      <c t="s">
        <v>27</v>
      </c>
    </row>
    <row r="36" spans="1:5" ht="12.75">
      <c r="A36" s="35" t="s">
        <v>56</v>
      </c>
      <c r="E36" s="39" t="s">
        <v>3223</v>
      </c>
    </row>
    <row r="37" spans="1:5" ht="51">
      <c r="A37" s="35" t="s">
        <v>57</v>
      </c>
      <c r="E37" s="40" t="s">
        <v>3400</v>
      </c>
    </row>
    <row r="38" spans="1:5" ht="63.75">
      <c r="A38" t="s">
        <v>59</v>
      </c>
      <c r="E38" s="39" t="s">
        <v>2096</v>
      </c>
    </row>
    <row r="39" spans="1:16" ht="12.75">
      <c r="A39" t="s">
        <v>49</v>
      </c>
      <c s="34" t="s">
        <v>87</v>
      </c>
      <c s="34" t="s">
        <v>2817</v>
      </c>
      <c s="35" t="s">
        <v>5</v>
      </c>
      <c s="6" t="s">
        <v>2818</v>
      </c>
      <c s="36" t="s">
        <v>64</v>
      </c>
      <c s="37">
        <v>12.311</v>
      </c>
      <c s="36">
        <v>0</v>
      </c>
      <c s="36">
        <f>ROUND(G39*H39,6)</f>
      </c>
      <c r="L39" s="38">
        <v>0</v>
      </c>
      <c s="32">
        <f>ROUND(ROUND(L39,2)*ROUND(G39,3),2)</f>
      </c>
      <c s="36" t="s">
        <v>55</v>
      </c>
      <c>
        <f>(M39*21)/100</f>
      </c>
      <c t="s">
        <v>27</v>
      </c>
    </row>
    <row r="40" spans="1:5" ht="25.5">
      <c r="A40" s="35" t="s">
        <v>56</v>
      </c>
      <c r="E40" s="39" t="s">
        <v>3401</v>
      </c>
    </row>
    <row r="41" spans="1:5" ht="51">
      <c r="A41" s="35" t="s">
        <v>57</v>
      </c>
      <c r="E41" s="40" t="s">
        <v>3402</v>
      </c>
    </row>
    <row r="42" spans="1:5" ht="63.75">
      <c r="A42" t="s">
        <v>59</v>
      </c>
      <c r="E42" s="39" t="s">
        <v>2096</v>
      </c>
    </row>
    <row r="43" spans="1:16" ht="12.75">
      <c r="A43" t="s">
        <v>49</v>
      </c>
      <c s="34" t="s">
        <v>108</v>
      </c>
      <c s="34" t="s">
        <v>2100</v>
      </c>
      <c s="35" t="s">
        <v>5</v>
      </c>
      <c s="6" t="s">
        <v>2101</v>
      </c>
      <c s="36" t="s">
        <v>64</v>
      </c>
      <c s="37">
        <v>11.085</v>
      </c>
      <c s="36">
        <v>0</v>
      </c>
      <c s="36">
        <f>ROUND(G43*H43,6)</f>
      </c>
      <c r="L43" s="38">
        <v>0</v>
      </c>
      <c s="32">
        <f>ROUND(ROUND(L43,2)*ROUND(G43,3),2)</f>
      </c>
      <c s="36" t="s">
        <v>55</v>
      </c>
      <c>
        <f>(M43*21)/100</f>
      </c>
      <c t="s">
        <v>27</v>
      </c>
    </row>
    <row r="44" spans="1:5" ht="12.75">
      <c r="A44" s="35" t="s">
        <v>56</v>
      </c>
      <c r="E44" s="39" t="s">
        <v>3227</v>
      </c>
    </row>
    <row r="45" spans="1:5" ht="51">
      <c r="A45" s="35" t="s">
        <v>57</v>
      </c>
      <c r="E45" s="40" t="s">
        <v>3403</v>
      </c>
    </row>
    <row r="46" spans="1:5" ht="38.25">
      <c r="A46" t="s">
        <v>59</v>
      </c>
      <c r="E46" s="39" t="s">
        <v>3229</v>
      </c>
    </row>
    <row r="47" spans="1:16" ht="12.75">
      <c r="A47" t="s">
        <v>49</v>
      </c>
      <c s="34" t="s">
        <v>112</v>
      </c>
      <c s="34" t="s">
        <v>3230</v>
      </c>
      <c s="35" t="s">
        <v>4</v>
      </c>
      <c s="6" t="s">
        <v>3231</v>
      </c>
      <c s="36" t="s">
        <v>64</v>
      </c>
      <c s="37">
        <v>69.63</v>
      </c>
      <c s="36">
        <v>0</v>
      </c>
      <c s="36">
        <f>ROUND(G47*H47,6)</f>
      </c>
      <c r="L47" s="38">
        <v>0</v>
      </c>
      <c s="32">
        <f>ROUND(ROUND(L47,2)*ROUND(G47,3),2)</f>
      </c>
      <c s="36" t="s">
        <v>55</v>
      </c>
      <c>
        <f>(M47*21)/100</f>
      </c>
      <c t="s">
        <v>27</v>
      </c>
    </row>
    <row r="48" spans="1:5" ht="12.75">
      <c r="A48" s="35" t="s">
        <v>56</v>
      </c>
      <c r="E48" s="39" t="s">
        <v>3232</v>
      </c>
    </row>
    <row r="49" spans="1:5" ht="51">
      <c r="A49" s="35" t="s">
        <v>57</v>
      </c>
      <c r="E49" s="40" t="s">
        <v>3404</v>
      </c>
    </row>
    <row r="50" spans="1:5" ht="369.75">
      <c r="A50" t="s">
        <v>59</v>
      </c>
      <c r="E50" s="39" t="s">
        <v>3234</v>
      </c>
    </row>
    <row r="51" spans="1:16" ht="12.75">
      <c r="A51" t="s">
        <v>49</v>
      </c>
      <c s="34" t="s">
        <v>116</v>
      </c>
      <c s="34" t="s">
        <v>3230</v>
      </c>
      <c s="35" t="s">
        <v>120</v>
      </c>
      <c s="6" t="s">
        <v>3231</v>
      </c>
      <c s="36" t="s">
        <v>64</v>
      </c>
      <c s="37">
        <v>59.12</v>
      </c>
      <c s="36">
        <v>0</v>
      </c>
      <c s="36">
        <f>ROUND(G51*H51,6)</f>
      </c>
      <c r="L51" s="38">
        <v>0</v>
      </c>
      <c s="32">
        <f>ROUND(ROUND(L51,2)*ROUND(G51,3),2)</f>
      </c>
      <c s="36" t="s">
        <v>55</v>
      </c>
      <c>
        <f>(M51*21)/100</f>
      </c>
      <c t="s">
        <v>27</v>
      </c>
    </row>
    <row r="52" spans="1:5" ht="25.5">
      <c r="A52" s="35" t="s">
        <v>56</v>
      </c>
      <c r="E52" s="39" t="s">
        <v>3235</v>
      </c>
    </row>
    <row r="53" spans="1:5" ht="51">
      <c r="A53" s="35" t="s">
        <v>57</v>
      </c>
      <c r="E53" s="40" t="s">
        <v>3405</v>
      </c>
    </row>
    <row r="54" spans="1:5" ht="369.75">
      <c r="A54" t="s">
        <v>59</v>
      </c>
      <c r="E54" s="39" t="s">
        <v>3234</v>
      </c>
    </row>
    <row r="55" spans="1:16" ht="12.75">
      <c r="A55" t="s">
        <v>49</v>
      </c>
      <c s="34" t="s">
        <v>120</v>
      </c>
      <c s="34" t="s">
        <v>3237</v>
      </c>
      <c s="35" t="s">
        <v>5</v>
      </c>
      <c s="6" t="s">
        <v>3238</v>
      </c>
      <c s="36" t="s">
        <v>64</v>
      </c>
      <c s="37">
        <v>55.342</v>
      </c>
      <c s="36">
        <v>0</v>
      </c>
      <c s="36">
        <f>ROUND(G55*H55,6)</f>
      </c>
      <c r="L55" s="38">
        <v>0</v>
      </c>
      <c s="32">
        <f>ROUND(ROUND(L55,2)*ROUND(G55,3),2)</f>
      </c>
      <c s="36" t="s">
        <v>55</v>
      </c>
      <c>
        <f>(M55*21)/100</f>
      </c>
      <c t="s">
        <v>27</v>
      </c>
    </row>
    <row r="56" spans="1:5" ht="25.5">
      <c r="A56" s="35" t="s">
        <v>56</v>
      </c>
      <c r="E56" s="39" t="s">
        <v>3239</v>
      </c>
    </row>
    <row r="57" spans="1:5" ht="89.25">
      <c r="A57" s="35" t="s">
        <v>57</v>
      </c>
      <c r="E57" s="40" t="s">
        <v>3406</v>
      </c>
    </row>
    <row r="58" spans="1:5" ht="306">
      <c r="A58" t="s">
        <v>59</v>
      </c>
      <c r="E58" s="39" t="s">
        <v>3241</v>
      </c>
    </row>
    <row r="59" spans="1:16" ht="12.75">
      <c r="A59" t="s">
        <v>49</v>
      </c>
      <c s="34" t="s">
        <v>124</v>
      </c>
      <c s="34" t="s">
        <v>2772</v>
      </c>
      <c s="35" t="s">
        <v>5</v>
      </c>
      <c s="6" t="s">
        <v>2773</v>
      </c>
      <c s="36" t="s">
        <v>64</v>
      </c>
      <c s="37">
        <v>1.15</v>
      </c>
      <c s="36">
        <v>0</v>
      </c>
      <c s="36">
        <f>ROUND(G59*H59,6)</f>
      </c>
      <c r="L59" s="38">
        <v>0</v>
      </c>
      <c s="32">
        <f>ROUND(ROUND(L59,2)*ROUND(G59,3),2)</f>
      </c>
      <c s="36" t="s">
        <v>55</v>
      </c>
      <c>
        <f>(M59*21)/100</f>
      </c>
      <c t="s">
        <v>27</v>
      </c>
    </row>
    <row r="60" spans="1:5" ht="12.75">
      <c r="A60" s="35" t="s">
        <v>56</v>
      </c>
      <c r="E60" s="39" t="s">
        <v>5</v>
      </c>
    </row>
    <row r="61" spans="1:5" ht="51">
      <c r="A61" s="35" t="s">
        <v>57</v>
      </c>
      <c r="E61" s="40" t="s">
        <v>3407</v>
      </c>
    </row>
    <row r="62" spans="1:5" ht="267.75">
      <c r="A62" t="s">
        <v>59</v>
      </c>
      <c r="E62" s="39" t="s">
        <v>3243</v>
      </c>
    </row>
    <row r="63" spans="1:16" ht="12.75">
      <c r="A63" t="s">
        <v>49</v>
      </c>
      <c s="34" t="s">
        <v>128</v>
      </c>
      <c s="34" t="s">
        <v>2379</v>
      </c>
      <c s="35" t="s">
        <v>5</v>
      </c>
      <c s="6" t="s">
        <v>2380</v>
      </c>
      <c s="36" t="s">
        <v>64</v>
      </c>
      <c s="37">
        <v>139.835</v>
      </c>
      <c s="36">
        <v>0</v>
      </c>
      <c s="36">
        <f>ROUND(G63*H63,6)</f>
      </c>
      <c r="L63" s="38">
        <v>0</v>
      </c>
      <c s="32">
        <f>ROUND(ROUND(L63,2)*ROUND(G63,3),2)</f>
      </c>
      <c s="36" t="s">
        <v>55</v>
      </c>
      <c>
        <f>(M63*21)/100</f>
      </c>
      <c t="s">
        <v>27</v>
      </c>
    </row>
    <row r="64" spans="1:5" ht="12.75">
      <c r="A64" s="35" t="s">
        <v>56</v>
      </c>
      <c r="E64" s="39" t="s">
        <v>5</v>
      </c>
    </row>
    <row r="65" spans="1:5" ht="89.25">
      <c r="A65" s="35" t="s">
        <v>57</v>
      </c>
      <c r="E65" s="40" t="s">
        <v>3408</v>
      </c>
    </row>
    <row r="66" spans="1:5" ht="191.25">
      <c r="A66" t="s">
        <v>59</v>
      </c>
      <c r="E66" s="39" t="s">
        <v>3245</v>
      </c>
    </row>
    <row r="67" spans="1:16" ht="12.75">
      <c r="A67" t="s">
        <v>49</v>
      </c>
      <c s="34" t="s">
        <v>131</v>
      </c>
      <c s="34" t="s">
        <v>3246</v>
      </c>
      <c s="35" t="s">
        <v>5</v>
      </c>
      <c s="6" t="s">
        <v>3247</v>
      </c>
      <c s="36" t="s">
        <v>64</v>
      </c>
      <c s="37">
        <v>52.35</v>
      </c>
      <c s="36">
        <v>0</v>
      </c>
      <c s="36">
        <f>ROUND(G67*H67,6)</f>
      </c>
      <c r="L67" s="38">
        <v>0</v>
      </c>
      <c s="32">
        <f>ROUND(ROUND(L67,2)*ROUND(G67,3),2)</f>
      </c>
      <c s="36" t="s">
        <v>55</v>
      </c>
      <c>
        <f>(M67*21)/100</f>
      </c>
      <c t="s">
        <v>27</v>
      </c>
    </row>
    <row r="68" spans="1:5" ht="12.75">
      <c r="A68" s="35" t="s">
        <v>56</v>
      </c>
      <c r="E68" s="39" t="s">
        <v>5</v>
      </c>
    </row>
    <row r="69" spans="1:5" ht="51">
      <c r="A69" s="35" t="s">
        <v>57</v>
      </c>
      <c r="E69" s="40" t="s">
        <v>3409</v>
      </c>
    </row>
    <row r="70" spans="1:5" ht="267.75">
      <c r="A70" t="s">
        <v>59</v>
      </c>
      <c r="E70" s="39" t="s">
        <v>3243</v>
      </c>
    </row>
    <row r="71" spans="1:16" ht="12.75">
      <c r="A71" t="s">
        <v>49</v>
      </c>
      <c s="34" t="s">
        <v>135</v>
      </c>
      <c s="34" t="s">
        <v>2115</v>
      </c>
      <c s="35" t="s">
        <v>5</v>
      </c>
      <c s="6" t="s">
        <v>2116</v>
      </c>
      <c s="36" t="s">
        <v>85</v>
      </c>
      <c s="37">
        <v>5.763</v>
      </c>
      <c s="36">
        <v>0</v>
      </c>
      <c s="36">
        <f>ROUND(G71*H71,6)</f>
      </c>
      <c r="L71" s="38">
        <v>0</v>
      </c>
      <c s="32">
        <f>ROUND(ROUND(L71,2)*ROUND(G71,3),2)</f>
      </c>
      <c s="36" t="s">
        <v>55</v>
      </c>
      <c>
        <f>(M71*21)/100</f>
      </c>
      <c t="s">
        <v>27</v>
      </c>
    </row>
    <row r="72" spans="1:5" ht="12.75">
      <c r="A72" s="35" t="s">
        <v>56</v>
      </c>
      <c r="E72" s="39" t="s">
        <v>5</v>
      </c>
    </row>
    <row r="73" spans="1:5" ht="51">
      <c r="A73" s="35" t="s">
        <v>57</v>
      </c>
      <c r="E73" s="40" t="s">
        <v>3410</v>
      </c>
    </row>
    <row r="74" spans="1:5" ht="38.25">
      <c r="A74" t="s">
        <v>59</v>
      </c>
      <c r="E74" s="39" t="s">
        <v>3250</v>
      </c>
    </row>
    <row r="75" spans="1:16" ht="12.75">
      <c r="A75" t="s">
        <v>49</v>
      </c>
      <c s="34" t="s">
        <v>139</v>
      </c>
      <c s="34" t="s">
        <v>3251</v>
      </c>
      <c s="35" t="s">
        <v>5</v>
      </c>
      <c s="6" t="s">
        <v>3252</v>
      </c>
      <c s="36" t="s">
        <v>85</v>
      </c>
      <c s="37">
        <v>6.52</v>
      </c>
      <c s="36">
        <v>0</v>
      </c>
      <c s="36">
        <f>ROUND(G75*H75,6)</f>
      </c>
      <c r="L75" s="38">
        <v>0</v>
      </c>
      <c s="32">
        <f>ROUND(ROUND(L75,2)*ROUND(G75,3),2)</f>
      </c>
      <c s="36" t="s">
        <v>55</v>
      </c>
      <c>
        <f>(M75*21)/100</f>
      </c>
      <c t="s">
        <v>27</v>
      </c>
    </row>
    <row r="76" spans="1:5" ht="12.75">
      <c r="A76" s="35" t="s">
        <v>56</v>
      </c>
      <c r="E76" s="39" t="s">
        <v>5</v>
      </c>
    </row>
    <row r="77" spans="1:5" ht="51">
      <c r="A77" s="35" t="s">
        <v>57</v>
      </c>
      <c r="E77" s="40" t="s">
        <v>3411</v>
      </c>
    </row>
    <row r="78" spans="1:5" ht="38.25">
      <c r="A78" t="s">
        <v>59</v>
      </c>
      <c r="E78" s="39" t="s">
        <v>3254</v>
      </c>
    </row>
    <row r="79" spans="1:16" ht="12.75">
      <c r="A79" t="s">
        <v>49</v>
      </c>
      <c s="34" t="s">
        <v>143</v>
      </c>
      <c s="34" t="s">
        <v>2583</v>
      </c>
      <c s="35" t="s">
        <v>5</v>
      </c>
      <c s="6" t="s">
        <v>2584</v>
      </c>
      <c s="36" t="s">
        <v>85</v>
      </c>
      <c s="37">
        <v>12.283</v>
      </c>
      <c s="36">
        <v>0</v>
      </c>
      <c s="36">
        <f>ROUND(G79*H79,6)</f>
      </c>
      <c r="L79" s="38">
        <v>0</v>
      </c>
      <c s="32">
        <f>ROUND(ROUND(L79,2)*ROUND(G79,3),2)</f>
      </c>
      <c s="36" t="s">
        <v>55</v>
      </c>
      <c>
        <f>(M79*21)/100</f>
      </c>
      <c t="s">
        <v>27</v>
      </c>
    </row>
    <row r="80" spans="1:5" ht="12.75">
      <c r="A80" s="35" t="s">
        <v>56</v>
      </c>
      <c r="E80" s="39" t="s">
        <v>5</v>
      </c>
    </row>
    <row r="81" spans="1:5" ht="51">
      <c r="A81" s="35" t="s">
        <v>57</v>
      </c>
      <c r="E81" s="40" t="s">
        <v>3412</v>
      </c>
    </row>
    <row r="82" spans="1:5" ht="25.5">
      <c r="A82" t="s">
        <v>59</v>
      </c>
      <c r="E82" s="39" t="s">
        <v>3256</v>
      </c>
    </row>
    <row r="83" spans="1:16" ht="12.75">
      <c r="A83" t="s">
        <v>49</v>
      </c>
      <c s="34" t="s">
        <v>147</v>
      </c>
      <c s="34" t="s">
        <v>2123</v>
      </c>
      <c s="35" t="s">
        <v>5</v>
      </c>
      <c s="6" t="s">
        <v>2124</v>
      </c>
      <c s="36" t="s">
        <v>85</v>
      </c>
      <c s="37">
        <v>49.132</v>
      </c>
      <c s="36">
        <v>0</v>
      </c>
      <c s="36">
        <f>ROUND(G83*H83,6)</f>
      </c>
      <c r="L83" s="38">
        <v>0</v>
      </c>
      <c s="32">
        <f>ROUND(ROUND(L83,2)*ROUND(G83,3),2)</f>
      </c>
      <c s="36" t="s">
        <v>55</v>
      </c>
      <c>
        <f>(M83*21)/100</f>
      </c>
      <c t="s">
        <v>27</v>
      </c>
    </row>
    <row r="84" spans="1:5" ht="12.75">
      <c r="A84" s="35" t="s">
        <v>56</v>
      </c>
      <c r="E84" s="39" t="s">
        <v>5</v>
      </c>
    </row>
    <row r="85" spans="1:5" ht="51">
      <c r="A85" s="35" t="s">
        <v>57</v>
      </c>
      <c r="E85" s="40" t="s">
        <v>3413</v>
      </c>
    </row>
    <row r="86" spans="1:5" ht="38.25">
      <c r="A86" t="s">
        <v>59</v>
      </c>
      <c r="E86" s="39" t="s">
        <v>3258</v>
      </c>
    </row>
    <row r="87" spans="1:16" ht="12.75">
      <c r="A87" t="s">
        <v>49</v>
      </c>
      <c s="34" t="s">
        <v>151</v>
      </c>
      <c s="34" t="s">
        <v>3259</v>
      </c>
      <c s="35" t="s">
        <v>5</v>
      </c>
      <c s="6" t="s">
        <v>3260</v>
      </c>
      <c s="36" t="s">
        <v>85</v>
      </c>
      <c s="37">
        <v>12.283</v>
      </c>
      <c s="36">
        <v>0</v>
      </c>
      <c s="36">
        <f>ROUND(G87*H87,6)</f>
      </c>
      <c r="L87" s="38">
        <v>0</v>
      </c>
      <c s="32">
        <f>ROUND(ROUND(L87,2)*ROUND(G87,3),2)</f>
      </c>
      <c s="36" t="s">
        <v>55</v>
      </c>
      <c>
        <f>(M87*21)/100</f>
      </c>
      <c t="s">
        <v>27</v>
      </c>
    </row>
    <row r="88" spans="1:5" ht="12.75">
      <c r="A88" s="35" t="s">
        <v>56</v>
      </c>
      <c r="E88" s="39" t="s">
        <v>5</v>
      </c>
    </row>
    <row r="89" spans="1:5" ht="51">
      <c r="A89" s="35" t="s">
        <v>57</v>
      </c>
      <c r="E89" s="40" t="s">
        <v>3412</v>
      </c>
    </row>
    <row r="90" spans="1:5" ht="25.5">
      <c r="A90" t="s">
        <v>59</v>
      </c>
      <c r="E90" s="39" t="s">
        <v>3261</v>
      </c>
    </row>
    <row r="91" spans="1:13" ht="12.75">
      <c r="A91" t="s">
        <v>46</v>
      </c>
      <c r="C91" s="31" t="s">
        <v>27</v>
      </c>
      <c r="E91" s="33" t="s">
        <v>1379</v>
      </c>
      <c r="J91" s="32">
        <f>0</f>
      </c>
      <c s="32">
        <f>0</f>
      </c>
      <c s="32">
        <f>0+L92+L96</f>
      </c>
      <c s="32">
        <f>0+M92+M96</f>
      </c>
    </row>
    <row r="92" spans="1:16" ht="12.75">
      <c r="A92" t="s">
        <v>49</v>
      </c>
      <c s="34" t="s">
        <v>155</v>
      </c>
      <c s="34" t="s">
        <v>3262</v>
      </c>
      <c s="35" t="s">
        <v>5</v>
      </c>
      <c s="6" t="s">
        <v>3263</v>
      </c>
      <c s="36" t="s">
        <v>75</v>
      </c>
      <c s="37">
        <v>37.66</v>
      </c>
      <c s="36">
        <v>0</v>
      </c>
      <c s="36">
        <f>ROUND(G92*H92,6)</f>
      </c>
      <c r="L92" s="38">
        <v>0</v>
      </c>
      <c s="32">
        <f>ROUND(ROUND(L92,2)*ROUND(G92,3),2)</f>
      </c>
      <c s="36" t="s">
        <v>55</v>
      </c>
      <c>
        <f>(M92*21)/100</f>
      </c>
      <c t="s">
        <v>27</v>
      </c>
    </row>
    <row r="93" spans="1:5" ht="12.75">
      <c r="A93" s="35" t="s">
        <v>56</v>
      </c>
      <c r="E93" s="39" t="s">
        <v>5</v>
      </c>
    </row>
    <row r="94" spans="1:5" ht="51">
      <c r="A94" s="35" t="s">
        <v>57</v>
      </c>
      <c r="E94" s="40" t="s">
        <v>3414</v>
      </c>
    </row>
    <row r="95" spans="1:5" ht="165.75">
      <c r="A95" t="s">
        <v>59</v>
      </c>
      <c r="E95" s="39" t="s">
        <v>3265</v>
      </c>
    </row>
    <row r="96" spans="1:16" ht="12.75">
      <c r="A96" t="s">
        <v>49</v>
      </c>
      <c s="34" t="s">
        <v>158</v>
      </c>
      <c s="34" t="s">
        <v>3367</v>
      </c>
      <c s="35" t="s">
        <v>5</v>
      </c>
      <c s="6" t="s">
        <v>3368</v>
      </c>
      <c s="36" t="s">
        <v>85</v>
      </c>
      <c s="37">
        <v>90.384</v>
      </c>
      <c s="36">
        <v>0</v>
      </c>
      <c s="36">
        <f>ROUND(G96*H96,6)</f>
      </c>
      <c r="L96" s="38">
        <v>0</v>
      </c>
      <c s="32">
        <f>ROUND(ROUND(L96,2)*ROUND(G96,3),2)</f>
      </c>
      <c s="36" t="s">
        <v>55</v>
      </c>
      <c>
        <f>(M96*21)/100</f>
      </c>
      <c t="s">
        <v>27</v>
      </c>
    </row>
    <row r="97" spans="1:5" ht="12.75">
      <c r="A97" s="35" t="s">
        <v>56</v>
      </c>
      <c r="E97" s="39" t="s">
        <v>3369</v>
      </c>
    </row>
    <row r="98" spans="1:5" ht="51">
      <c r="A98" s="35" t="s">
        <v>57</v>
      </c>
      <c r="E98" s="40" t="s">
        <v>3415</v>
      </c>
    </row>
    <row r="99" spans="1:5" ht="102">
      <c r="A99" t="s">
        <v>59</v>
      </c>
      <c r="E99" s="39" t="s">
        <v>3371</v>
      </c>
    </row>
    <row r="100" spans="1:13" ht="12.75">
      <c r="A100" t="s">
        <v>46</v>
      </c>
      <c r="C100" s="31" t="s">
        <v>72</v>
      </c>
      <c r="E100" s="33" t="s">
        <v>2146</v>
      </c>
      <c r="J100" s="32">
        <f>0</f>
      </c>
      <c s="32">
        <f>0</f>
      </c>
      <c s="32">
        <f>0+L101</f>
      </c>
      <c s="32">
        <f>0+M101</f>
      </c>
    </row>
    <row r="101" spans="1:16" ht="12.75">
      <c r="A101" t="s">
        <v>49</v>
      </c>
      <c s="34" t="s">
        <v>164</v>
      </c>
      <c s="34" t="s">
        <v>3416</v>
      </c>
      <c s="35" t="s">
        <v>5</v>
      </c>
      <c s="6" t="s">
        <v>3417</v>
      </c>
      <c s="36" t="s">
        <v>85</v>
      </c>
      <c s="37">
        <v>14.55</v>
      </c>
      <c s="36">
        <v>0</v>
      </c>
      <c s="36">
        <f>ROUND(G101*H101,6)</f>
      </c>
      <c r="L101" s="38">
        <v>0</v>
      </c>
      <c s="32">
        <f>ROUND(ROUND(L101,2)*ROUND(G101,3),2)</f>
      </c>
      <c s="36" t="s">
        <v>55</v>
      </c>
      <c>
        <f>(M101*21)/100</f>
      </c>
      <c t="s">
        <v>27</v>
      </c>
    </row>
    <row r="102" spans="1:5" ht="12.75">
      <c r="A102" s="35" t="s">
        <v>56</v>
      </c>
      <c r="E102" s="39" t="s">
        <v>5</v>
      </c>
    </row>
    <row r="103" spans="1:5" ht="51">
      <c r="A103" s="35" t="s">
        <v>57</v>
      </c>
      <c r="E103" s="40" t="s">
        <v>3418</v>
      </c>
    </row>
    <row r="104" spans="1:5" ht="102">
      <c r="A104" t="s">
        <v>59</v>
      </c>
      <c r="E104" s="39" t="s">
        <v>3419</v>
      </c>
    </row>
    <row r="105" spans="1:13" ht="12.75">
      <c r="A105" t="s">
        <v>46</v>
      </c>
      <c r="C105" s="31" t="s">
        <v>77</v>
      </c>
      <c r="E105" s="33" t="s">
        <v>1914</v>
      </c>
      <c r="J105" s="32">
        <f>0</f>
      </c>
      <c s="32">
        <f>0</f>
      </c>
      <c s="32">
        <f>0+L106+L110+L114+L118+L122+L126+L130+L134+L138+L142</f>
      </c>
      <c s="32">
        <f>0+M106+M110+M114+M118+M122+M126+M130+M134+M138+M142</f>
      </c>
    </row>
    <row r="106" spans="1:16" ht="12.75">
      <c r="A106" t="s">
        <v>49</v>
      </c>
      <c s="34" t="s">
        <v>168</v>
      </c>
      <c s="34" t="s">
        <v>2235</v>
      </c>
      <c s="35" t="s">
        <v>5</v>
      </c>
      <c s="6" t="s">
        <v>2236</v>
      </c>
      <c s="36" t="s">
        <v>64</v>
      </c>
      <c s="37">
        <v>76.181</v>
      </c>
      <c s="36">
        <v>0</v>
      </c>
      <c s="36">
        <f>ROUND(G106*H106,6)</f>
      </c>
      <c r="L106" s="38">
        <v>0</v>
      </c>
      <c s="32">
        <f>ROUND(ROUND(L106,2)*ROUND(G106,3),2)</f>
      </c>
      <c s="36" t="s">
        <v>55</v>
      </c>
      <c>
        <f>(M106*21)/100</f>
      </c>
      <c t="s">
        <v>27</v>
      </c>
    </row>
    <row r="107" spans="1:5" ht="12.75">
      <c r="A107" s="35" t="s">
        <v>56</v>
      </c>
      <c r="E107" s="39" t="s">
        <v>3274</v>
      </c>
    </row>
    <row r="108" spans="1:5" ht="89.25">
      <c r="A108" s="35" t="s">
        <v>57</v>
      </c>
      <c r="E108" s="40" t="s">
        <v>3420</v>
      </c>
    </row>
    <row r="109" spans="1:5" ht="51">
      <c r="A109" t="s">
        <v>59</v>
      </c>
      <c r="E109" s="39" t="s">
        <v>3276</v>
      </c>
    </row>
    <row r="110" spans="1:16" ht="12.75">
      <c r="A110" t="s">
        <v>49</v>
      </c>
      <c s="34" t="s">
        <v>173</v>
      </c>
      <c s="34" t="s">
        <v>3321</v>
      </c>
      <c s="35" t="s">
        <v>5</v>
      </c>
      <c s="6" t="s">
        <v>3322</v>
      </c>
      <c s="36" t="s">
        <v>85</v>
      </c>
      <c s="37">
        <v>153.89</v>
      </c>
      <c s="36">
        <v>0</v>
      </c>
      <c s="36">
        <f>ROUND(G110*H110,6)</f>
      </c>
      <c r="L110" s="38">
        <v>0</v>
      </c>
      <c s="32">
        <f>ROUND(ROUND(L110,2)*ROUND(G110,3),2)</f>
      </c>
      <c s="36" t="s">
        <v>55</v>
      </c>
      <c>
        <f>(M110*21)/100</f>
      </c>
      <c t="s">
        <v>27</v>
      </c>
    </row>
    <row r="111" spans="1:5" ht="12.75">
      <c r="A111" s="35" t="s">
        <v>56</v>
      </c>
      <c r="E111" s="39" t="s">
        <v>3323</v>
      </c>
    </row>
    <row r="112" spans="1:5" ht="51">
      <c r="A112" s="35" t="s">
        <v>57</v>
      </c>
      <c r="E112" s="40" t="s">
        <v>3421</v>
      </c>
    </row>
    <row r="113" spans="1:5" ht="51">
      <c r="A113" t="s">
        <v>59</v>
      </c>
      <c r="E113" s="39" t="s">
        <v>3197</v>
      </c>
    </row>
    <row r="114" spans="1:16" ht="12.75">
      <c r="A114" t="s">
        <v>49</v>
      </c>
      <c s="34" t="s">
        <v>176</v>
      </c>
      <c s="34" t="s">
        <v>2289</v>
      </c>
      <c s="35" t="s">
        <v>5</v>
      </c>
      <c s="6" t="s">
        <v>2290</v>
      </c>
      <c s="36" t="s">
        <v>85</v>
      </c>
      <c s="37">
        <v>307.78</v>
      </c>
      <c s="36">
        <v>0</v>
      </c>
      <c s="36">
        <f>ROUND(G114*H114,6)</f>
      </c>
      <c r="L114" s="38">
        <v>0</v>
      </c>
      <c s="32">
        <f>ROUND(ROUND(L114,2)*ROUND(G114,3),2)</f>
      </c>
      <c s="36" t="s">
        <v>55</v>
      </c>
      <c>
        <f>(M114*21)/100</f>
      </c>
      <c t="s">
        <v>27</v>
      </c>
    </row>
    <row r="115" spans="1:5" ht="12.75">
      <c r="A115" s="35" t="s">
        <v>56</v>
      </c>
      <c r="E115" s="39" t="s">
        <v>3195</v>
      </c>
    </row>
    <row r="116" spans="1:5" ht="76.5">
      <c r="A116" s="35" t="s">
        <v>57</v>
      </c>
      <c r="E116" s="40" t="s">
        <v>3422</v>
      </c>
    </row>
    <row r="117" spans="1:5" ht="51">
      <c r="A117" t="s">
        <v>59</v>
      </c>
      <c r="E117" s="39" t="s">
        <v>3197</v>
      </c>
    </row>
    <row r="118" spans="1:16" ht="12.75">
      <c r="A118" t="s">
        <v>49</v>
      </c>
      <c s="34" t="s">
        <v>180</v>
      </c>
      <c s="34" t="s">
        <v>3198</v>
      </c>
      <c s="35" t="s">
        <v>5</v>
      </c>
      <c s="6" t="s">
        <v>3199</v>
      </c>
      <c s="36" t="s">
        <v>85</v>
      </c>
      <c s="37">
        <v>153.89</v>
      </c>
      <c s="36">
        <v>0</v>
      </c>
      <c s="36">
        <f>ROUND(G118*H118,6)</f>
      </c>
      <c r="L118" s="38">
        <v>0</v>
      </c>
      <c s="32">
        <f>ROUND(ROUND(L118,2)*ROUND(G118,3),2)</f>
      </c>
      <c s="36" t="s">
        <v>55</v>
      </c>
      <c>
        <f>(M118*21)/100</f>
      </c>
      <c t="s">
        <v>27</v>
      </c>
    </row>
    <row r="119" spans="1:5" ht="12.75">
      <c r="A119" s="35" t="s">
        <v>56</v>
      </c>
      <c r="E119" s="39" t="s">
        <v>3200</v>
      </c>
    </row>
    <row r="120" spans="1:5" ht="51">
      <c r="A120" s="35" t="s">
        <v>57</v>
      </c>
      <c r="E120" s="40" t="s">
        <v>3421</v>
      </c>
    </row>
    <row r="121" spans="1:5" ht="140.25">
      <c r="A121" t="s">
        <v>59</v>
      </c>
      <c r="E121" s="39" t="s">
        <v>3202</v>
      </c>
    </row>
    <row r="122" spans="1:16" ht="12.75">
      <c r="A122" t="s">
        <v>49</v>
      </c>
      <c s="34" t="s">
        <v>916</v>
      </c>
      <c s="34" t="s">
        <v>3203</v>
      </c>
      <c s="35" t="s">
        <v>5</v>
      </c>
      <c s="6" t="s">
        <v>3204</v>
      </c>
      <c s="36" t="s">
        <v>85</v>
      </c>
      <c s="37">
        <v>153.89</v>
      </c>
      <c s="36">
        <v>0</v>
      </c>
      <c s="36">
        <f>ROUND(G122*H122,6)</f>
      </c>
      <c r="L122" s="38">
        <v>0</v>
      </c>
      <c s="32">
        <f>ROUND(ROUND(L122,2)*ROUND(G122,3),2)</f>
      </c>
      <c s="36" t="s">
        <v>55</v>
      </c>
      <c>
        <f>(M122*21)/100</f>
      </c>
      <c t="s">
        <v>27</v>
      </c>
    </row>
    <row r="123" spans="1:5" ht="12.75">
      <c r="A123" s="35" t="s">
        <v>56</v>
      </c>
      <c r="E123" s="39" t="s">
        <v>3205</v>
      </c>
    </row>
    <row r="124" spans="1:5" ht="51">
      <c r="A124" s="35" t="s">
        <v>57</v>
      </c>
      <c r="E124" s="40" t="s">
        <v>3421</v>
      </c>
    </row>
    <row r="125" spans="1:5" ht="140.25">
      <c r="A125" t="s">
        <v>59</v>
      </c>
      <c r="E125" s="39" t="s">
        <v>3202</v>
      </c>
    </row>
    <row r="126" spans="1:16" ht="12.75">
      <c r="A126" t="s">
        <v>49</v>
      </c>
      <c s="34" t="s">
        <v>919</v>
      </c>
      <c s="34" t="s">
        <v>3326</v>
      </c>
      <c s="35" t="s">
        <v>5</v>
      </c>
      <c s="6" t="s">
        <v>3327</v>
      </c>
      <c s="36" t="s">
        <v>85</v>
      </c>
      <c s="37">
        <v>153.89</v>
      </c>
      <c s="36">
        <v>0</v>
      </c>
      <c s="36">
        <f>ROUND(G126*H126,6)</f>
      </c>
      <c r="L126" s="38">
        <v>0</v>
      </c>
      <c s="32">
        <f>ROUND(ROUND(L126,2)*ROUND(G126,3),2)</f>
      </c>
      <c s="36" t="s">
        <v>55</v>
      </c>
      <c>
        <f>(M126*21)/100</f>
      </c>
      <c t="s">
        <v>27</v>
      </c>
    </row>
    <row r="127" spans="1:5" ht="12.75">
      <c r="A127" s="35" t="s">
        <v>56</v>
      </c>
      <c r="E127" s="39" t="s">
        <v>3328</v>
      </c>
    </row>
    <row r="128" spans="1:5" ht="51">
      <c r="A128" s="35" t="s">
        <v>57</v>
      </c>
      <c r="E128" s="40" t="s">
        <v>3421</v>
      </c>
    </row>
    <row r="129" spans="1:5" ht="140.25">
      <c r="A129" t="s">
        <v>59</v>
      </c>
      <c r="E129" s="39" t="s">
        <v>3202</v>
      </c>
    </row>
    <row r="130" spans="1:16" ht="12.75">
      <c r="A130" t="s">
        <v>49</v>
      </c>
      <c s="34" t="s">
        <v>183</v>
      </c>
      <c s="34" t="s">
        <v>2239</v>
      </c>
      <c s="35" t="s">
        <v>5</v>
      </c>
      <c s="6" t="s">
        <v>3277</v>
      </c>
      <c s="36" t="s">
        <v>85</v>
      </c>
      <c s="37">
        <v>1.62</v>
      </c>
      <c s="36">
        <v>0</v>
      </c>
      <c s="36">
        <f>ROUND(G130*H130,6)</f>
      </c>
      <c r="L130" s="38">
        <v>0</v>
      </c>
      <c s="32">
        <f>ROUND(ROUND(L130,2)*ROUND(G130,3),2)</f>
      </c>
      <c s="36" t="s">
        <v>55</v>
      </c>
      <c>
        <f>(M130*21)/100</f>
      </c>
      <c t="s">
        <v>27</v>
      </c>
    </row>
    <row r="131" spans="1:5" ht="12.75">
      <c r="A131" s="35" t="s">
        <v>56</v>
      </c>
      <c r="E131" s="39" t="s">
        <v>3329</v>
      </c>
    </row>
    <row r="132" spans="1:5" ht="51">
      <c r="A132" s="35" t="s">
        <v>57</v>
      </c>
      <c r="E132" s="40" t="s">
        <v>3423</v>
      </c>
    </row>
    <row r="133" spans="1:5" ht="153">
      <c r="A133" t="s">
        <v>59</v>
      </c>
      <c r="E133" s="39" t="s">
        <v>3280</v>
      </c>
    </row>
    <row r="134" spans="1:16" ht="12.75">
      <c r="A134" t="s">
        <v>49</v>
      </c>
      <c s="34" t="s">
        <v>187</v>
      </c>
      <c s="34" t="s">
        <v>2297</v>
      </c>
      <c s="35" t="s">
        <v>5</v>
      </c>
      <c s="6" t="s">
        <v>2298</v>
      </c>
      <c s="36" t="s">
        <v>85</v>
      </c>
      <c s="37">
        <v>109.85</v>
      </c>
      <c s="36">
        <v>0</v>
      </c>
      <c s="36">
        <f>ROUND(G134*H134,6)</f>
      </c>
      <c r="L134" s="38">
        <v>0</v>
      </c>
      <c s="32">
        <f>ROUND(ROUND(L134,2)*ROUND(G134,3),2)</f>
      </c>
      <c s="36" t="s">
        <v>55</v>
      </c>
      <c>
        <f>(M134*21)/100</f>
      </c>
      <c t="s">
        <v>27</v>
      </c>
    </row>
    <row r="135" spans="1:5" ht="12.75">
      <c r="A135" s="35" t="s">
        <v>56</v>
      </c>
      <c r="E135" s="39" t="s">
        <v>5</v>
      </c>
    </row>
    <row r="136" spans="1:5" ht="51">
      <c r="A136" s="35" t="s">
        <v>57</v>
      </c>
      <c r="E136" s="40" t="s">
        <v>3424</v>
      </c>
    </row>
    <row r="137" spans="1:5" ht="153">
      <c r="A137" t="s">
        <v>59</v>
      </c>
      <c r="E137" s="39" t="s">
        <v>3280</v>
      </c>
    </row>
    <row r="138" spans="1:16" ht="25.5">
      <c r="A138" t="s">
        <v>49</v>
      </c>
      <c s="34" t="s">
        <v>191</v>
      </c>
      <c s="34" t="s">
        <v>3282</v>
      </c>
      <c s="35" t="s">
        <v>5</v>
      </c>
      <c s="6" t="s">
        <v>3283</v>
      </c>
      <c s="36" t="s">
        <v>85</v>
      </c>
      <c s="37">
        <v>3.47</v>
      </c>
      <c s="36">
        <v>0</v>
      </c>
      <c s="36">
        <f>ROUND(G138*H138,6)</f>
      </c>
      <c r="L138" s="38">
        <v>0</v>
      </c>
      <c s="32">
        <f>ROUND(ROUND(L138,2)*ROUND(G138,3),2)</f>
      </c>
      <c s="36" t="s">
        <v>55</v>
      </c>
      <c>
        <f>(M138*21)/100</f>
      </c>
      <c t="s">
        <v>27</v>
      </c>
    </row>
    <row r="139" spans="1:5" ht="12.75">
      <c r="A139" s="35" t="s">
        <v>56</v>
      </c>
      <c r="E139" s="39" t="s">
        <v>5</v>
      </c>
    </row>
    <row r="140" spans="1:5" ht="51">
      <c r="A140" s="35" t="s">
        <v>57</v>
      </c>
      <c r="E140" s="40" t="s">
        <v>3425</v>
      </c>
    </row>
    <row r="141" spans="1:5" ht="153">
      <c r="A141" t="s">
        <v>59</v>
      </c>
      <c r="E141" s="39" t="s">
        <v>3280</v>
      </c>
    </row>
    <row r="142" spans="1:16" ht="12.75">
      <c r="A142" t="s">
        <v>49</v>
      </c>
      <c s="34" t="s">
        <v>196</v>
      </c>
      <c s="34" t="s">
        <v>3333</v>
      </c>
      <c s="35" t="s">
        <v>5</v>
      </c>
      <c s="6" t="s">
        <v>3334</v>
      </c>
      <c s="36" t="s">
        <v>75</v>
      </c>
      <c s="37">
        <v>59.48</v>
      </c>
      <c s="36">
        <v>0</v>
      </c>
      <c s="36">
        <f>ROUND(G142*H142,6)</f>
      </c>
      <c r="L142" s="38">
        <v>0</v>
      </c>
      <c s="32">
        <f>ROUND(ROUND(L142,2)*ROUND(G142,3),2)</f>
      </c>
      <c s="36" t="s">
        <v>55</v>
      </c>
      <c>
        <f>(M142*21)/100</f>
      </c>
      <c t="s">
        <v>27</v>
      </c>
    </row>
    <row r="143" spans="1:5" ht="12.75">
      <c r="A143" s="35" t="s">
        <v>56</v>
      </c>
      <c r="E143" s="39" t="s">
        <v>5</v>
      </c>
    </row>
    <row r="144" spans="1:5" ht="51">
      <c r="A144" s="35" t="s">
        <v>57</v>
      </c>
      <c r="E144" s="40" t="s">
        <v>3426</v>
      </c>
    </row>
    <row r="145" spans="1:5" ht="38.25">
      <c r="A145" t="s">
        <v>59</v>
      </c>
      <c r="E145" s="39" t="s">
        <v>3336</v>
      </c>
    </row>
    <row r="146" spans="1:13" ht="12.75">
      <c r="A146" t="s">
        <v>46</v>
      </c>
      <c r="C146" s="31" t="s">
        <v>112</v>
      </c>
      <c r="E146" s="33" t="s">
        <v>1999</v>
      </c>
      <c r="J146" s="32">
        <f>0</f>
      </c>
      <c s="32">
        <f>0</f>
      </c>
      <c s="32">
        <f>0+L147+L151+L155</f>
      </c>
      <c s="32">
        <f>0+M147+M151+M155</f>
      </c>
    </row>
    <row r="147" spans="1:16" ht="12.75">
      <c r="A147" t="s">
        <v>49</v>
      </c>
      <c s="34" t="s">
        <v>200</v>
      </c>
      <c s="34" t="s">
        <v>3293</v>
      </c>
      <c s="35" t="s">
        <v>5</v>
      </c>
      <c s="6" t="s">
        <v>3294</v>
      </c>
      <c s="36" t="s">
        <v>75</v>
      </c>
      <c s="37">
        <v>16.81</v>
      </c>
      <c s="36">
        <v>0</v>
      </c>
      <c s="36">
        <f>ROUND(G147*H147,6)</f>
      </c>
      <c r="L147" s="38">
        <v>0</v>
      </c>
      <c s="32">
        <f>ROUND(ROUND(L147,2)*ROUND(G147,3),2)</f>
      </c>
      <c s="36" t="s">
        <v>55</v>
      </c>
      <c>
        <f>(M147*21)/100</f>
      </c>
      <c t="s">
        <v>27</v>
      </c>
    </row>
    <row r="148" spans="1:5" ht="12.75">
      <c r="A148" s="35" t="s">
        <v>56</v>
      </c>
      <c r="E148" s="39" t="s">
        <v>3295</v>
      </c>
    </row>
    <row r="149" spans="1:5" ht="51">
      <c r="A149" s="35" t="s">
        <v>57</v>
      </c>
      <c r="E149" s="40" t="s">
        <v>3427</v>
      </c>
    </row>
    <row r="150" spans="1:5" ht="51">
      <c r="A150" t="s">
        <v>59</v>
      </c>
      <c r="E150" s="39" t="s">
        <v>3297</v>
      </c>
    </row>
    <row r="151" spans="1:16" ht="12.75">
      <c r="A151" t="s">
        <v>49</v>
      </c>
      <c s="34" t="s">
        <v>204</v>
      </c>
      <c s="34" t="s">
        <v>3383</v>
      </c>
      <c s="35" t="s">
        <v>4</v>
      </c>
      <c s="6" t="s">
        <v>3384</v>
      </c>
      <c s="36" t="s">
        <v>75</v>
      </c>
      <c s="37">
        <v>33.49</v>
      </c>
      <c s="36">
        <v>0</v>
      </c>
      <c s="36">
        <f>ROUND(G151*H151,6)</f>
      </c>
      <c r="L151" s="38">
        <v>0</v>
      </c>
      <c s="32">
        <f>ROUND(ROUND(L151,2)*ROUND(G151,3),2)</f>
      </c>
      <c s="36" t="s">
        <v>55</v>
      </c>
      <c>
        <f>(M151*21)/100</f>
      </c>
      <c t="s">
        <v>27</v>
      </c>
    </row>
    <row r="152" spans="1:5" ht="51">
      <c r="A152" s="35" t="s">
        <v>56</v>
      </c>
      <c r="E152" s="39" t="s">
        <v>3297</v>
      </c>
    </row>
    <row r="153" spans="1:5" ht="12.75">
      <c r="A153" s="35" t="s">
        <v>57</v>
      </c>
      <c r="E153" s="40" t="s">
        <v>5</v>
      </c>
    </row>
    <row r="154" spans="1:5" ht="12.75">
      <c r="A154" t="s">
        <v>59</v>
      </c>
      <c r="E154" s="39" t="s">
        <v>5</v>
      </c>
    </row>
    <row r="155" spans="1:16" ht="12.75">
      <c r="A155" t="s">
        <v>49</v>
      </c>
      <c s="34" t="s">
        <v>208</v>
      </c>
      <c s="34" t="s">
        <v>3339</v>
      </c>
      <c s="35" t="s">
        <v>5</v>
      </c>
      <c s="6" t="s">
        <v>3340</v>
      </c>
      <c s="36" t="s">
        <v>75</v>
      </c>
      <c s="37">
        <v>12.64</v>
      </c>
      <c s="36">
        <v>0</v>
      </c>
      <c s="36">
        <f>ROUND(G155*H155,6)</f>
      </c>
      <c r="L155" s="38">
        <v>0</v>
      </c>
      <c s="32">
        <f>ROUND(ROUND(L155,2)*ROUND(G155,3),2)</f>
      </c>
      <c s="36" t="s">
        <v>55</v>
      </c>
      <c>
        <f>(M155*21)/100</f>
      </c>
      <c t="s">
        <v>27</v>
      </c>
    </row>
    <row r="156" spans="1:5" ht="12.75">
      <c r="A156" s="35" t="s">
        <v>56</v>
      </c>
      <c r="E156" s="39" t="s">
        <v>5</v>
      </c>
    </row>
    <row r="157" spans="1:5" ht="51">
      <c r="A157" s="35" t="s">
        <v>57</v>
      </c>
      <c r="E157" s="40" t="s">
        <v>3428</v>
      </c>
    </row>
    <row r="158" spans="1:5" ht="25.5">
      <c r="A158" t="s">
        <v>59</v>
      </c>
      <c r="E158" s="39" t="s">
        <v>3341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2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COUNTIFS(L8:L231,"=0",A8:A231,"P")+COUNTIFS(L8:L231,"",A8:A231,"P")+SUM(Q8:Q231)</f>
      </c>
    </row>
    <row r="8" spans="1:13" ht="12.75">
      <c r="A8" t="s">
        <v>44</v>
      </c>
      <c r="C8" s="28" t="s">
        <v>3431</v>
      </c>
      <c r="E8" s="30" t="s">
        <v>3430</v>
      </c>
      <c r="J8" s="29">
        <f>0+J9+J30+J75+J84+J145+J158</f>
      </c>
      <c s="29">
        <f>0+K9+K30+K75+K84+K145+K158</f>
      </c>
      <c s="29">
        <f>0+L9+L30+L75+L84+L145+L158</f>
      </c>
      <c s="29">
        <f>0+M9+M30+M75+M84+M145+M158</f>
      </c>
    </row>
    <row r="9" spans="1:13" ht="12.75">
      <c r="A9" t="s">
        <v>46</v>
      </c>
      <c r="C9" s="31" t="s">
        <v>47</v>
      </c>
      <c r="E9" s="33" t="s">
        <v>48</v>
      </c>
      <c r="J9" s="32">
        <f>0</f>
      </c>
      <c s="32">
        <f>0</f>
      </c>
      <c s="32">
        <f>0+L10+L14+L18+L22+L26</f>
      </c>
      <c s="32">
        <f>0+M10+M14+M18+M22+M26</f>
      </c>
    </row>
    <row r="10" spans="1:16" ht="25.5">
      <c r="A10" t="s">
        <v>49</v>
      </c>
      <c s="34" t="s">
        <v>4</v>
      </c>
      <c s="34" t="s">
        <v>805</v>
      </c>
      <c s="35" t="s">
        <v>806</v>
      </c>
      <c s="6" t="s">
        <v>2072</v>
      </c>
      <c s="36" t="s">
        <v>793</v>
      </c>
      <c s="37">
        <v>680.414</v>
      </c>
      <c s="36">
        <v>0</v>
      </c>
      <c s="36">
        <f>ROUND(G10*H10,6)</f>
      </c>
      <c r="L10" s="38">
        <v>0</v>
      </c>
      <c s="32">
        <f>ROUND(ROUND(L10,2)*ROUND(G10,3),2)</f>
      </c>
      <c s="36" t="s">
        <v>808</v>
      </c>
      <c>
        <f>(M10*21)/100</f>
      </c>
      <c t="s">
        <v>27</v>
      </c>
    </row>
    <row r="11" spans="1:5" ht="25.5">
      <c r="A11" s="35" t="s">
        <v>56</v>
      </c>
      <c r="E11" s="39" t="s">
        <v>3432</v>
      </c>
    </row>
    <row r="12" spans="1:5" ht="51">
      <c r="A12" s="35" t="s">
        <v>57</v>
      </c>
      <c r="E12" s="40" t="s">
        <v>3433</v>
      </c>
    </row>
    <row r="13" spans="1:5" ht="25.5">
      <c r="A13" t="s">
        <v>59</v>
      </c>
      <c r="E13" s="39" t="s">
        <v>1766</v>
      </c>
    </row>
    <row r="14" spans="1:16" ht="25.5">
      <c r="A14" t="s">
        <v>49</v>
      </c>
      <c s="34" t="s">
        <v>72</v>
      </c>
      <c s="34" t="s">
        <v>3434</v>
      </c>
      <c s="35" t="s">
        <v>797</v>
      </c>
      <c s="6" t="s">
        <v>2083</v>
      </c>
      <c s="36" t="s">
        <v>793</v>
      </c>
      <c s="37">
        <v>8.035</v>
      </c>
      <c s="36">
        <v>0</v>
      </c>
      <c s="36">
        <f>ROUND(G14*H14,6)</f>
      </c>
      <c r="L14" s="38">
        <v>0</v>
      </c>
      <c s="32">
        <f>ROUND(ROUND(L14,2)*ROUND(G14,3),2)</f>
      </c>
      <c s="36" t="s">
        <v>55</v>
      </c>
      <c>
        <f>(M14*21)/100</f>
      </c>
      <c t="s">
        <v>27</v>
      </c>
    </row>
    <row r="15" spans="1:5" ht="25.5">
      <c r="A15" s="35" t="s">
        <v>56</v>
      </c>
      <c r="E15" s="39" t="s">
        <v>3435</v>
      </c>
    </row>
    <row r="16" spans="1:5" ht="63.75">
      <c r="A16" s="35" t="s">
        <v>57</v>
      </c>
      <c r="E16" s="40" t="s">
        <v>3436</v>
      </c>
    </row>
    <row r="17" spans="1:5" ht="25.5">
      <c r="A17" t="s">
        <v>59</v>
      </c>
      <c r="E17" s="39" t="s">
        <v>1766</v>
      </c>
    </row>
    <row r="18" spans="1:16" ht="25.5">
      <c r="A18" t="s">
        <v>49</v>
      </c>
      <c s="34" t="s">
        <v>77</v>
      </c>
      <c s="34" t="s">
        <v>3437</v>
      </c>
      <c s="35" t="s">
        <v>797</v>
      </c>
      <c s="6" t="s">
        <v>2083</v>
      </c>
      <c s="36" t="s">
        <v>793</v>
      </c>
      <c s="37">
        <v>12.636</v>
      </c>
      <c s="36">
        <v>0</v>
      </c>
      <c s="36">
        <f>ROUND(G18*H18,6)</f>
      </c>
      <c r="L18" s="38">
        <v>0</v>
      </c>
      <c s="32">
        <f>ROUND(ROUND(L18,2)*ROUND(G18,3),2)</f>
      </c>
      <c s="36" t="s">
        <v>55</v>
      </c>
      <c>
        <f>(M18*21)/100</f>
      </c>
      <c t="s">
        <v>27</v>
      </c>
    </row>
    <row r="19" spans="1:5" ht="25.5">
      <c r="A19" s="35" t="s">
        <v>56</v>
      </c>
      <c r="E19" s="39" t="s">
        <v>3438</v>
      </c>
    </row>
    <row r="20" spans="1:5" ht="63.75">
      <c r="A20" s="35" t="s">
        <v>57</v>
      </c>
      <c r="E20" s="40" t="s">
        <v>3439</v>
      </c>
    </row>
    <row r="21" spans="1:5" ht="25.5">
      <c r="A21" t="s">
        <v>59</v>
      </c>
      <c r="E21" s="39" t="s">
        <v>1766</v>
      </c>
    </row>
    <row r="22" spans="1:16" ht="25.5">
      <c r="A22" t="s">
        <v>49</v>
      </c>
      <c s="34" t="s">
        <v>82</v>
      </c>
      <c s="34" t="s">
        <v>2087</v>
      </c>
      <c s="35" t="s">
        <v>2088</v>
      </c>
      <c s="6" t="s">
        <v>2089</v>
      </c>
      <c s="36" t="s">
        <v>793</v>
      </c>
      <c s="37">
        <v>168.996</v>
      </c>
      <c s="36">
        <v>0</v>
      </c>
      <c s="36">
        <f>ROUND(G22*H22,6)</f>
      </c>
      <c r="L22" s="38">
        <v>0</v>
      </c>
      <c s="32">
        <f>ROUND(ROUND(L22,2)*ROUND(G22,3),2)</f>
      </c>
      <c s="36" t="s">
        <v>55</v>
      </c>
      <c>
        <f>(M22*21)/100</f>
      </c>
      <c t="s">
        <v>27</v>
      </c>
    </row>
    <row r="23" spans="1:5" ht="25.5">
      <c r="A23" s="35" t="s">
        <v>56</v>
      </c>
      <c r="E23" s="39" t="s">
        <v>3440</v>
      </c>
    </row>
    <row r="24" spans="1:5" ht="63.75">
      <c r="A24" s="35" t="s">
        <v>57</v>
      </c>
      <c r="E24" s="40" t="s">
        <v>3441</v>
      </c>
    </row>
    <row r="25" spans="1:5" ht="25.5">
      <c r="A25" t="s">
        <v>59</v>
      </c>
      <c r="E25" s="39" t="s">
        <v>1766</v>
      </c>
    </row>
    <row r="26" spans="1:16" ht="12.75">
      <c r="A26" t="s">
        <v>49</v>
      </c>
      <c s="34" t="s">
        <v>300</v>
      </c>
      <c s="34" t="s">
        <v>3182</v>
      </c>
      <c s="35" t="s">
        <v>5</v>
      </c>
      <c s="6" t="s">
        <v>3183</v>
      </c>
      <c s="36" t="s">
        <v>54</v>
      </c>
      <c s="37">
        <v>1</v>
      </c>
      <c s="36">
        <v>0</v>
      </c>
      <c s="36">
        <f>ROUND(G26*H26,6)</f>
      </c>
      <c r="L26" s="38">
        <v>0</v>
      </c>
      <c s="32">
        <f>ROUND(ROUND(L26,2)*ROUND(G26,3),2)</f>
      </c>
      <c s="36" t="s">
        <v>55</v>
      </c>
      <c>
        <f>(M26*21)/100</f>
      </c>
      <c t="s">
        <v>27</v>
      </c>
    </row>
    <row r="27" spans="1:5" ht="12.75">
      <c r="A27" s="35" t="s">
        <v>56</v>
      </c>
      <c r="E27" s="39" t="s">
        <v>5</v>
      </c>
    </row>
    <row r="28" spans="1:5" ht="25.5">
      <c r="A28" s="35" t="s">
        <v>57</v>
      </c>
      <c r="E28" s="40" t="s">
        <v>58</v>
      </c>
    </row>
    <row r="29" spans="1:5" ht="12.75">
      <c r="A29" t="s">
        <v>59</v>
      </c>
      <c r="E29" s="39" t="s">
        <v>60</v>
      </c>
    </row>
    <row r="30" spans="1:13" ht="12.75">
      <c r="A30" t="s">
        <v>46</v>
      </c>
      <c r="C30" s="31" t="s">
        <v>4</v>
      </c>
      <c r="E30" s="33" t="s">
        <v>837</v>
      </c>
      <c r="J30" s="32">
        <f>0</f>
      </c>
      <c s="32">
        <f>0</f>
      </c>
      <c s="32">
        <f>0+L31+L35+L39+L43+L47+L51+L55+L59+L63+L67+L71</f>
      </c>
      <c s="32">
        <f>0+M31+M35+M39+M43+M47+M51+M55+M59+M63+M67+M71</f>
      </c>
    </row>
    <row r="31" spans="1:16" ht="12.75">
      <c r="A31" t="s">
        <v>49</v>
      </c>
      <c s="34" t="s">
        <v>87</v>
      </c>
      <c s="34" t="s">
        <v>3442</v>
      </c>
      <c s="35" t="s">
        <v>5</v>
      </c>
      <c s="6" t="s">
        <v>3443</v>
      </c>
      <c s="36" t="s">
        <v>64</v>
      </c>
      <c s="37">
        <v>11.06</v>
      </c>
      <c s="36">
        <v>0</v>
      </c>
      <c s="36">
        <f>ROUND(G31*H31,6)</f>
      </c>
      <c r="L31" s="38">
        <v>0</v>
      </c>
      <c s="32">
        <f>ROUND(ROUND(L31,2)*ROUND(G31,3),2)</f>
      </c>
      <c s="36" t="s">
        <v>55</v>
      </c>
      <c>
        <f>(M31*21)/100</f>
      </c>
      <c t="s">
        <v>27</v>
      </c>
    </row>
    <row r="32" spans="1:5" ht="12.75">
      <c r="A32" s="35" t="s">
        <v>56</v>
      </c>
      <c r="E32" s="39" t="s">
        <v>3444</v>
      </c>
    </row>
    <row r="33" spans="1:5" ht="63.75">
      <c r="A33" s="35" t="s">
        <v>57</v>
      </c>
      <c r="E33" s="40" t="s">
        <v>3445</v>
      </c>
    </row>
    <row r="34" spans="1:5" ht="63.75">
      <c r="A34" t="s">
        <v>59</v>
      </c>
      <c r="E34" s="39" t="s">
        <v>3446</v>
      </c>
    </row>
    <row r="35" spans="1:16" ht="12.75">
      <c r="A35" t="s">
        <v>49</v>
      </c>
      <c s="34" t="s">
        <v>108</v>
      </c>
      <c s="34" t="s">
        <v>2097</v>
      </c>
      <c s="35" t="s">
        <v>5</v>
      </c>
      <c s="6" t="s">
        <v>3447</v>
      </c>
      <c s="36" t="s">
        <v>64</v>
      </c>
      <c s="37">
        <v>6.318</v>
      </c>
      <c s="36">
        <v>0</v>
      </c>
      <c s="36">
        <f>ROUND(G35*H35,6)</f>
      </c>
      <c r="L35" s="38">
        <v>0</v>
      </c>
      <c s="32">
        <f>ROUND(ROUND(L35,2)*ROUND(G35,3),2)</f>
      </c>
      <c s="36" t="s">
        <v>55</v>
      </c>
      <c>
        <f>(M35*21)/100</f>
      </c>
      <c t="s">
        <v>27</v>
      </c>
    </row>
    <row r="36" spans="1:5" ht="25.5">
      <c r="A36" s="35" t="s">
        <v>56</v>
      </c>
      <c r="E36" s="39" t="s">
        <v>3448</v>
      </c>
    </row>
    <row r="37" spans="1:5" ht="63.75">
      <c r="A37" s="35" t="s">
        <v>57</v>
      </c>
      <c r="E37" s="40" t="s">
        <v>3449</v>
      </c>
    </row>
    <row r="38" spans="1:5" ht="63.75">
      <c r="A38" t="s">
        <v>59</v>
      </c>
      <c r="E38" s="39" t="s">
        <v>3446</v>
      </c>
    </row>
    <row r="39" spans="1:16" ht="25.5">
      <c r="A39" t="s">
        <v>49</v>
      </c>
      <c s="34" t="s">
        <v>112</v>
      </c>
      <c s="34" t="s">
        <v>3217</v>
      </c>
      <c s="35" t="s">
        <v>5</v>
      </c>
      <c s="6" t="s">
        <v>3450</v>
      </c>
      <c s="36" t="s">
        <v>64</v>
      </c>
      <c s="37">
        <v>88.945</v>
      </c>
      <c s="36">
        <v>0</v>
      </c>
      <c s="36">
        <f>ROUND(G39*H39,6)</f>
      </c>
      <c r="L39" s="38">
        <v>0</v>
      </c>
      <c s="32">
        <f>ROUND(ROUND(L39,2)*ROUND(G39,3),2)</f>
      </c>
      <c s="36" t="s">
        <v>55</v>
      </c>
      <c>
        <f>(M39*21)/100</f>
      </c>
      <c t="s">
        <v>27</v>
      </c>
    </row>
    <row r="40" spans="1:5" ht="25.5">
      <c r="A40" s="35" t="s">
        <v>56</v>
      </c>
      <c r="E40" s="39" t="s">
        <v>3451</v>
      </c>
    </row>
    <row r="41" spans="1:5" ht="89.25">
      <c r="A41" s="35" t="s">
        <v>57</v>
      </c>
      <c r="E41" s="40" t="s">
        <v>3452</v>
      </c>
    </row>
    <row r="42" spans="1:5" ht="63.75">
      <c r="A42" t="s">
        <v>59</v>
      </c>
      <c r="E42" s="39" t="s">
        <v>3446</v>
      </c>
    </row>
    <row r="43" spans="1:16" ht="12.75">
      <c r="A43" t="s">
        <v>49</v>
      </c>
      <c s="34" t="s">
        <v>116</v>
      </c>
      <c s="34" t="s">
        <v>2276</v>
      </c>
      <c s="35" t="s">
        <v>5</v>
      </c>
      <c s="6" t="s">
        <v>3453</v>
      </c>
      <c s="36" t="s">
        <v>75</v>
      </c>
      <c s="37">
        <v>93.16</v>
      </c>
      <c s="36">
        <v>0</v>
      </c>
      <c s="36">
        <f>ROUND(G43*H43,6)</f>
      </c>
      <c r="L43" s="38">
        <v>0</v>
      </c>
      <c s="32">
        <f>ROUND(ROUND(L43,2)*ROUND(G43,3),2)</f>
      </c>
      <c s="36" t="s">
        <v>55</v>
      </c>
      <c>
        <f>(M43*21)/100</f>
      </c>
      <c t="s">
        <v>27</v>
      </c>
    </row>
    <row r="44" spans="1:5" ht="25.5">
      <c r="A44" s="35" t="s">
        <v>56</v>
      </c>
      <c r="E44" s="39" t="s">
        <v>3454</v>
      </c>
    </row>
    <row r="45" spans="1:5" ht="63.75">
      <c r="A45" s="35" t="s">
        <v>57</v>
      </c>
      <c r="E45" s="40" t="s">
        <v>3455</v>
      </c>
    </row>
    <row r="46" spans="1:5" ht="63.75">
      <c r="A46" t="s">
        <v>59</v>
      </c>
      <c r="E46" s="39" t="s">
        <v>3446</v>
      </c>
    </row>
    <row r="47" spans="1:16" ht="12.75">
      <c r="A47" t="s">
        <v>49</v>
      </c>
      <c s="34" t="s">
        <v>120</v>
      </c>
      <c s="34" t="s">
        <v>2817</v>
      </c>
      <c s="35" t="s">
        <v>5</v>
      </c>
      <c s="6" t="s">
        <v>3456</v>
      </c>
      <c s="36" t="s">
        <v>64</v>
      </c>
      <c s="37">
        <v>169.102</v>
      </c>
      <c s="36">
        <v>0</v>
      </c>
      <c s="36">
        <f>ROUND(G47*H47,6)</f>
      </c>
      <c r="L47" s="38">
        <v>0</v>
      </c>
      <c s="32">
        <f>ROUND(ROUND(L47,2)*ROUND(G47,3),2)</f>
      </c>
      <c s="36" t="s">
        <v>55</v>
      </c>
      <c>
        <f>(M47*21)/100</f>
      </c>
      <c t="s">
        <v>27</v>
      </c>
    </row>
    <row r="48" spans="1:5" ht="12.75">
      <c r="A48" s="35" t="s">
        <v>56</v>
      </c>
      <c r="E48" s="39" t="s">
        <v>3444</v>
      </c>
    </row>
    <row r="49" spans="1:5" ht="63.75">
      <c r="A49" s="35" t="s">
        <v>57</v>
      </c>
      <c r="E49" s="40" t="s">
        <v>3457</v>
      </c>
    </row>
    <row r="50" spans="1:5" ht="63.75">
      <c r="A50" t="s">
        <v>59</v>
      </c>
      <c r="E50" s="39" t="s">
        <v>3446</v>
      </c>
    </row>
    <row r="51" spans="1:16" ht="12.75">
      <c r="A51" t="s">
        <v>49</v>
      </c>
      <c s="34" t="s">
        <v>124</v>
      </c>
      <c s="34" t="s">
        <v>3230</v>
      </c>
      <c s="35" t="s">
        <v>5</v>
      </c>
      <c s="6" t="s">
        <v>3458</v>
      </c>
      <c s="36" t="s">
        <v>64</v>
      </c>
      <c s="37">
        <v>238.145</v>
      </c>
      <c s="36">
        <v>0</v>
      </c>
      <c s="36">
        <f>ROUND(G51*H51,6)</f>
      </c>
      <c r="L51" s="38">
        <v>0</v>
      </c>
      <c s="32">
        <f>ROUND(ROUND(L51,2)*ROUND(G51,3),2)</f>
      </c>
      <c s="36" t="s">
        <v>55</v>
      </c>
      <c>
        <f>(M51*21)/100</f>
      </c>
      <c t="s">
        <v>27</v>
      </c>
    </row>
    <row r="52" spans="1:5" ht="38.25">
      <c r="A52" s="35" t="s">
        <v>56</v>
      </c>
      <c r="E52" s="39" t="s">
        <v>3459</v>
      </c>
    </row>
    <row r="53" spans="1:5" ht="76.5">
      <c r="A53" s="35" t="s">
        <v>57</v>
      </c>
      <c r="E53" s="40" t="s">
        <v>3460</v>
      </c>
    </row>
    <row r="54" spans="1:5" ht="369.75">
      <c r="A54" t="s">
        <v>59</v>
      </c>
      <c r="E54" s="39" t="s">
        <v>3461</v>
      </c>
    </row>
    <row r="55" spans="1:16" ht="12.75">
      <c r="A55" t="s">
        <v>49</v>
      </c>
      <c s="34" t="s">
        <v>128</v>
      </c>
      <c s="34" t="s">
        <v>3462</v>
      </c>
      <c s="35" t="s">
        <v>5</v>
      </c>
      <c s="6" t="s">
        <v>3463</v>
      </c>
      <c s="36" t="s">
        <v>64</v>
      </c>
      <c s="37">
        <v>68.042</v>
      </c>
      <c s="36">
        <v>0</v>
      </c>
      <c s="36">
        <f>ROUND(G55*H55,6)</f>
      </c>
      <c r="L55" s="38">
        <v>0</v>
      </c>
      <c s="32">
        <f>ROUND(ROUND(L55,2)*ROUND(G55,3),2)</f>
      </c>
      <c s="36" t="s">
        <v>55</v>
      </c>
      <c>
        <f>(M55*21)/100</f>
      </c>
      <c t="s">
        <v>27</v>
      </c>
    </row>
    <row r="56" spans="1:5" ht="38.25">
      <c r="A56" s="35" t="s">
        <v>56</v>
      </c>
      <c r="E56" s="39" t="s">
        <v>3464</v>
      </c>
    </row>
    <row r="57" spans="1:5" ht="76.5">
      <c r="A57" s="35" t="s">
        <v>57</v>
      </c>
      <c r="E57" s="40" t="s">
        <v>3465</v>
      </c>
    </row>
    <row r="58" spans="1:5" ht="369.75">
      <c r="A58" t="s">
        <v>59</v>
      </c>
      <c r="E58" s="39" t="s">
        <v>3466</v>
      </c>
    </row>
    <row r="59" spans="1:16" ht="12.75">
      <c r="A59" t="s">
        <v>49</v>
      </c>
      <c s="34" t="s">
        <v>131</v>
      </c>
      <c s="34" t="s">
        <v>3467</v>
      </c>
      <c s="35" t="s">
        <v>5</v>
      </c>
      <c s="6" t="s">
        <v>3468</v>
      </c>
      <c s="36" t="s">
        <v>64</v>
      </c>
      <c s="37">
        <v>34.02</v>
      </c>
      <c s="36">
        <v>0</v>
      </c>
      <c s="36">
        <f>ROUND(G59*H59,6)</f>
      </c>
      <c r="L59" s="38">
        <v>0</v>
      </c>
      <c s="32">
        <f>ROUND(ROUND(L59,2)*ROUND(G59,3),2)</f>
      </c>
      <c s="36" t="s">
        <v>55</v>
      </c>
      <c>
        <f>(M59*21)/100</f>
      </c>
      <c t="s">
        <v>27</v>
      </c>
    </row>
    <row r="60" spans="1:5" ht="38.25">
      <c r="A60" s="35" t="s">
        <v>56</v>
      </c>
      <c r="E60" s="39" t="s">
        <v>3469</v>
      </c>
    </row>
    <row r="61" spans="1:5" ht="76.5">
      <c r="A61" s="35" t="s">
        <v>57</v>
      </c>
      <c r="E61" s="40" t="s">
        <v>3470</v>
      </c>
    </row>
    <row r="62" spans="1:5" ht="369.75">
      <c r="A62" t="s">
        <v>59</v>
      </c>
      <c r="E62" s="39" t="s">
        <v>3466</v>
      </c>
    </row>
    <row r="63" spans="1:16" ht="12.75">
      <c r="A63" t="s">
        <v>49</v>
      </c>
      <c s="34" t="s">
        <v>135</v>
      </c>
      <c s="34" t="s">
        <v>2379</v>
      </c>
      <c s="35" t="s">
        <v>5</v>
      </c>
      <c s="6" t="s">
        <v>3471</v>
      </c>
      <c s="36" t="s">
        <v>64</v>
      </c>
      <c s="37">
        <v>340.207</v>
      </c>
      <c s="36">
        <v>0</v>
      </c>
      <c s="36">
        <f>ROUND(G63*H63,6)</f>
      </c>
      <c r="L63" s="38">
        <v>0</v>
      </c>
      <c s="32">
        <f>ROUND(ROUND(L63,2)*ROUND(G63,3),2)</f>
      </c>
      <c s="36" t="s">
        <v>55</v>
      </c>
      <c>
        <f>(M63*21)/100</f>
      </c>
      <c t="s">
        <v>27</v>
      </c>
    </row>
    <row r="64" spans="1:5" ht="12.75">
      <c r="A64" s="35" t="s">
        <v>56</v>
      </c>
      <c r="E64" s="39" t="s">
        <v>5</v>
      </c>
    </row>
    <row r="65" spans="1:5" ht="89.25">
      <c r="A65" s="35" t="s">
        <v>57</v>
      </c>
      <c r="E65" s="40" t="s">
        <v>3472</v>
      </c>
    </row>
    <row r="66" spans="1:5" ht="191.25">
      <c r="A66" t="s">
        <v>59</v>
      </c>
      <c r="E66" s="39" t="s">
        <v>3473</v>
      </c>
    </row>
    <row r="67" spans="1:16" ht="12.75">
      <c r="A67" t="s">
        <v>49</v>
      </c>
      <c s="34" t="s">
        <v>139</v>
      </c>
      <c s="34" t="s">
        <v>3251</v>
      </c>
      <c s="35" t="s">
        <v>5</v>
      </c>
      <c s="6" t="s">
        <v>3474</v>
      </c>
      <c s="36" t="s">
        <v>85</v>
      </c>
      <c s="37">
        <v>24.8</v>
      </c>
      <c s="36">
        <v>0</v>
      </c>
      <c s="36">
        <f>ROUND(G67*H67,6)</f>
      </c>
      <c r="L67" s="38">
        <v>0</v>
      </c>
      <c s="32">
        <f>ROUND(ROUND(L67,2)*ROUND(G67,3),2)</f>
      </c>
      <c s="36" t="s">
        <v>55</v>
      </c>
      <c>
        <f>(M67*21)/100</f>
      </c>
      <c t="s">
        <v>27</v>
      </c>
    </row>
    <row r="68" spans="1:5" ht="12.75">
      <c r="A68" s="35" t="s">
        <v>56</v>
      </c>
      <c r="E68" s="39" t="s">
        <v>5</v>
      </c>
    </row>
    <row r="69" spans="1:5" ht="63.75">
      <c r="A69" s="35" t="s">
        <v>57</v>
      </c>
      <c r="E69" s="40" t="s">
        <v>3475</v>
      </c>
    </row>
    <row r="70" spans="1:5" ht="38.25">
      <c r="A70" t="s">
        <v>59</v>
      </c>
      <c r="E70" s="39" t="s">
        <v>3476</v>
      </c>
    </row>
    <row r="71" spans="1:16" ht="12.75">
      <c r="A71" t="s">
        <v>49</v>
      </c>
      <c s="34" t="s">
        <v>143</v>
      </c>
      <c s="34" t="s">
        <v>2583</v>
      </c>
      <c s="35" t="s">
        <v>5</v>
      </c>
      <c s="6" t="s">
        <v>3477</v>
      </c>
      <c s="36" t="s">
        <v>85</v>
      </c>
      <c s="37">
        <v>24.8</v>
      </c>
      <c s="36">
        <v>0</v>
      </c>
      <c s="36">
        <f>ROUND(G71*H71,6)</f>
      </c>
      <c r="L71" s="38">
        <v>0</v>
      </c>
      <c s="32">
        <f>ROUND(ROUND(L71,2)*ROUND(G71,3),2)</f>
      </c>
      <c s="36" t="s">
        <v>55</v>
      </c>
      <c>
        <f>(M71*21)/100</f>
      </c>
      <c t="s">
        <v>27</v>
      </c>
    </row>
    <row r="72" spans="1:5" ht="12.75">
      <c r="A72" s="35" t="s">
        <v>56</v>
      </c>
      <c r="E72" s="39" t="s">
        <v>5</v>
      </c>
    </row>
    <row r="73" spans="1:5" ht="63.75">
      <c r="A73" s="35" t="s">
        <v>57</v>
      </c>
      <c r="E73" s="40" t="s">
        <v>3475</v>
      </c>
    </row>
    <row r="74" spans="1:5" ht="25.5">
      <c r="A74" t="s">
        <v>59</v>
      </c>
      <c r="E74" s="39" t="s">
        <v>3478</v>
      </c>
    </row>
    <row r="75" spans="1:13" ht="12.75">
      <c r="A75" t="s">
        <v>46</v>
      </c>
      <c r="C75" s="31" t="s">
        <v>27</v>
      </c>
      <c r="E75" s="33" t="s">
        <v>1379</v>
      </c>
      <c r="J75" s="32">
        <f>0</f>
      </c>
      <c s="32">
        <f>0</f>
      </c>
      <c s="32">
        <f>0+L76+L80</f>
      </c>
      <c s="32">
        <f>0+M76+M80</f>
      </c>
    </row>
    <row r="76" spans="1:16" ht="12.75">
      <c r="A76" t="s">
        <v>49</v>
      </c>
      <c s="34" t="s">
        <v>147</v>
      </c>
      <c s="34" t="s">
        <v>3479</v>
      </c>
      <c s="35" t="s">
        <v>5</v>
      </c>
      <c s="6" t="s">
        <v>3480</v>
      </c>
      <c s="36" t="s">
        <v>75</v>
      </c>
      <c s="37">
        <v>119.37</v>
      </c>
      <c s="36">
        <v>0</v>
      </c>
      <c s="36">
        <f>ROUND(G76*H76,6)</f>
      </c>
      <c r="L76" s="38">
        <v>0</v>
      </c>
      <c s="32">
        <f>ROUND(ROUND(L76,2)*ROUND(G76,3),2)</f>
      </c>
      <c s="36" t="s">
        <v>55</v>
      </c>
      <c>
        <f>(M76*21)/100</f>
      </c>
      <c t="s">
        <v>27</v>
      </c>
    </row>
    <row r="77" spans="1:5" ht="12.75">
      <c r="A77" s="35" t="s">
        <v>56</v>
      </c>
      <c r="E77" s="39" t="s">
        <v>5</v>
      </c>
    </row>
    <row r="78" spans="1:5" ht="51">
      <c r="A78" s="35" t="s">
        <v>57</v>
      </c>
      <c r="E78" s="40" t="s">
        <v>3481</v>
      </c>
    </row>
    <row r="79" spans="1:5" ht="165.75">
      <c r="A79" t="s">
        <v>59</v>
      </c>
      <c r="E79" s="39" t="s">
        <v>3482</v>
      </c>
    </row>
    <row r="80" spans="1:16" ht="12.75">
      <c r="A80" t="s">
        <v>49</v>
      </c>
      <c s="34" t="s">
        <v>151</v>
      </c>
      <c s="34" t="s">
        <v>3367</v>
      </c>
      <c s="35" t="s">
        <v>5</v>
      </c>
      <c s="6" t="s">
        <v>3483</v>
      </c>
      <c s="36" t="s">
        <v>85</v>
      </c>
      <c s="37">
        <v>286.488</v>
      </c>
      <c s="36">
        <v>0</v>
      </c>
      <c s="36">
        <f>ROUND(G80*H80,6)</f>
      </c>
      <c r="L80" s="38">
        <v>0</v>
      </c>
      <c s="32">
        <f>ROUND(ROUND(L80,2)*ROUND(G80,3),2)</f>
      </c>
      <c s="36" t="s">
        <v>55</v>
      </c>
      <c>
        <f>(M80*21)/100</f>
      </c>
      <c t="s">
        <v>27</v>
      </c>
    </row>
    <row r="81" spans="1:5" ht="12.75">
      <c r="A81" s="35" t="s">
        <v>56</v>
      </c>
      <c r="E81" s="39" t="s">
        <v>5</v>
      </c>
    </row>
    <row r="82" spans="1:5" ht="63.75">
      <c r="A82" s="35" t="s">
        <v>57</v>
      </c>
      <c r="E82" s="40" t="s">
        <v>3484</v>
      </c>
    </row>
    <row r="83" spans="1:5" ht="102">
      <c r="A83" t="s">
        <v>59</v>
      </c>
      <c r="E83" s="39" t="s">
        <v>3485</v>
      </c>
    </row>
    <row r="84" spans="1:13" ht="12.75">
      <c r="A84" t="s">
        <v>46</v>
      </c>
      <c r="C84" s="31" t="s">
        <v>77</v>
      </c>
      <c r="E84" s="33" t="s">
        <v>1914</v>
      </c>
      <c r="J84" s="32">
        <f>0</f>
      </c>
      <c s="32">
        <f>0</f>
      </c>
      <c s="32">
        <f>0+L85+L89+L93+L97+L101+L105+L109+L113+L117+L121+L125+L129+L133+L137+L141</f>
      </c>
      <c s="32">
        <f>0+M85+M89+M93+M97+M101+M105+M109+M113+M117+M121+M125+M129+M133+M137+M141</f>
      </c>
    </row>
    <row r="85" spans="1:16" ht="12.75">
      <c r="A85" t="s">
        <v>49</v>
      </c>
      <c s="34" t="s">
        <v>155</v>
      </c>
      <c s="34" t="s">
        <v>3486</v>
      </c>
      <c s="35" t="s">
        <v>5</v>
      </c>
      <c s="6" t="s">
        <v>3487</v>
      </c>
      <c s="36" t="s">
        <v>64</v>
      </c>
      <c s="37">
        <v>5.16</v>
      </c>
      <c s="36">
        <v>0</v>
      </c>
      <c s="36">
        <f>ROUND(G85*H85,6)</f>
      </c>
      <c r="L85" s="38">
        <v>0</v>
      </c>
      <c s="32">
        <f>ROUND(ROUND(L85,2)*ROUND(G85,3),2)</f>
      </c>
      <c s="36" t="s">
        <v>55</v>
      </c>
      <c>
        <f>(M85*21)/100</f>
      </c>
      <c t="s">
        <v>27</v>
      </c>
    </row>
    <row r="86" spans="1:5" ht="12.75">
      <c r="A86" s="35" t="s">
        <v>56</v>
      </c>
      <c r="E86" s="39" t="s">
        <v>5</v>
      </c>
    </row>
    <row r="87" spans="1:5" ht="63.75">
      <c r="A87" s="35" t="s">
        <v>57</v>
      </c>
      <c r="E87" s="40" t="s">
        <v>3488</v>
      </c>
    </row>
    <row r="88" spans="1:5" ht="127.5">
      <c r="A88" t="s">
        <v>59</v>
      </c>
      <c r="E88" s="39" t="s">
        <v>3489</v>
      </c>
    </row>
    <row r="89" spans="1:16" ht="12.75">
      <c r="A89" t="s">
        <v>49</v>
      </c>
      <c s="34" t="s">
        <v>158</v>
      </c>
      <c s="34" t="s">
        <v>3490</v>
      </c>
      <c s="35" t="s">
        <v>5</v>
      </c>
      <c s="6" t="s">
        <v>3491</v>
      </c>
      <c s="36" t="s">
        <v>64</v>
      </c>
      <c s="37">
        <v>53.528</v>
      </c>
      <c s="36">
        <v>0</v>
      </c>
      <c s="36">
        <f>ROUND(G89*H89,6)</f>
      </c>
      <c r="L89" s="38">
        <v>0</v>
      </c>
      <c s="32">
        <f>ROUND(ROUND(L89,2)*ROUND(G89,3),2)</f>
      </c>
      <c s="36" t="s">
        <v>55</v>
      </c>
      <c>
        <f>(M89*21)/100</f>
      </c>
      <c t="s">
        <v>27</v>
      </c>
    </row>
    <row r="90" spans="1:5" ht="12.75">
      <c r="A90" s="35" t="s">
        <v>56</v>
      </c>
      <c r="E90" s="39" t="s">
        <v>5</v>
      </c>
    </row>
    <row r="91" spans="1:5" ht="89.25">
      <c r="A91" s="35" t="s">
        <v>57</v>
      </c>
      <c r="E91" s="40" t="s">
        <v>3492</v>
      </c>
    </row>
    <row r="92" spans="1:5" ht="51">
      <c r="A92" t="s">
        <v>59</v>
      </c>
      <c r="E92" s="39" t="s">
        <v>3493</v>
      </c>
    </row>
    <row r="93" spans="1:16" ht="12.75">
      <c r="A93" t="s">
        <v>49</v>
      </c>
      <c s="34" t="s">
        <v>164</v>
      </c>
      <c s="34" t="s">
        <v>2235</v>
      </c>
      <c s="35" t="s">
        <v>5</v>
      </c>
      <c s="6" t="s">
        <v>3494</v>
      </c>
      <c s="36" t="s">
        <v>64</v>
      </c>
      <c s="37">
        <v>345.872</v>
      </c>
      <c s="36">
        <v>0</v>
      </c>
      <c s="36">
        <f>ROUND(G93*H93,6)</f>
      </c>
      <c r="L93" s="38">
        <v>0</v>
      </c>
      <c s="32">
        <f>ROUND(ROUND(L93,2)*ROUND(G93,3),2)</f>
      </c>
      <c s="36" t="s">
        <v>55</v>
      </c>
      <c>
        <f>(M93*21)/100</f>
      </c>
      <c t="s">
        <v>27</v>
      </c>
    </row>
    <row r="94" spans="1:5" ht="12.75">
      <c r="A94" s="35" t="s">
        <v>56</v>
      </c>
      <c r="E94" s="39" t="s">
        <v>5</v>
      </c>
    </row>
    <row r="95" spans="1:5" ht="114.75">
      <c r="A95" s="35" t="s">
        <v>57</v>
      </c>
      <c r="E95" s="40" t="s">
        <v>3495</v>
      </c>
    </row>
    <row r="96" spans="1:5" ht="51">
      <c r="A96" t="s">
        <v>59</v>
      </c>
      <c r="E96" s="39" t="s">
        <v>3493</v>
      </c>
    </row>
    <row r="97" spans="1:16" ht="12.75">
      <c r="A97" t="s">
        <v>49</v>
      </c>
      <c s="34" t="s">
        <v>168</v>
      </c>
      <c s="34" t="s">
        <v>3321</v>
      </c>
      <c s="35" t="s">
        <v>5</v>
      </c>
      <c s="6" t="s">
        <v>3496</v>
      </c>
      <c s="36" t="s">
        <v>85</v>
      </c>
      <c s="37">
        <v>743.52</v>
      </c>
      <c s="36">
        <v>0</v>
      </c>
      <c s="36">
        <f>ROUND(G97*H97,6)</f>
      </c>
      <c r="L97" s="38">
        <v>0</v>
      </c>
      <c s="32">
        <f>ROUND(ROUND(L97,2)*ROUND(G97,3),2)</f>
      </c>
      <c s="36" t="s">
        <v>55</v>
      </c>
      <c>
        <f>(M97*21)/100</f>
      </c>
      <c t="s">
        <v>27</v>
      </c>
    </row>
    <row r="98" spans="1:5" ht="12.75">
      <c r="A98" s="35" t="s">
        <v>56</v>
      </c>
      <c r="E98" s="39" t="s">
        <v>5</v>
      </c>
    </row>
    <row r="99" spans="1:5" ht="63.75">
      <c r="A99" s="35" t="s">
        <v>57</v>
      </c>
      <c r="E99" s="40" t="s">
        <v>3497</v>
      </c>
    </row>
    <row r="100" spans="1:5" ht="51">
      <c r="A100" t="s">
        <v>59</v>
      </c>
      <c r="E100" s="39" t="s">
        <v>3498</v>
      </c>
    </row>
    <row r="101" spans="1:16" ht="12.75">
      <c r="A101" t="s">
        <v>49</v>
      </c>
      <c s="34" t="s">
        <v>173</v>
      </c>
      <c s="34" t="s">
        <v>2289</v>
      </c>
      <c s="35" t="s">
        <v>5</v>
      </c>
      <c s="6" t="s">
        <v>3499</v>
      </c>
      <c s="36" t="s">
        <v>85</v>
      </c>
      <c s="37">
        <v>1513.9</v>
      </c>
      <c s="36">
        <v>0</v>
      </c>
      <c s="36">
        <f>ROUND(G101*H101,6)</f>
      </c>
      <c r="L101" s="38">
        <v>0</v>
      </c>
      <c s="32">
        <f>ROUND(ROUND(L101,2)*ROUND(G101,3),2)</f>
      </c>
      <c s="36" t="s">
        <v>55</v>
      </c>
      <c>
        <f>(M101*21)/100</f>
      </c>
      <c t="s">
        <v>27</v>
      </c>
    </row>
    <row r="102" spans="1:5" ht="12.75">
      <c r="A102" s="35" t="s">
        <v>56</v>
      </c>
      <c r="E102" s="39" t="s">
        <v>5</v>
      </c>
    </row>
    <row r="103" spans="1:5" ht="89.25">
      <c r="A103" s="35" t="s">
        <v>57</v>
      </c>
      <c r="E103" s="40" t="s">
        <v>3500</v>
      </c>
    </row>
    <row r="104" spans="1:5" ht="51">
      <c r="A104" t="s">
        <v>59</v>
      </c>
      <c r="E104" s="39" t="s">
        <v>3498</v>
      </c>
    </row>
    <row r="105" spans="1:16" ht="12.75">
      <c r="A105" t="s">
        <v>49</v>
      </c>
      <c s="34" t="s">
        <v>176</v>
      </c>
      <c s="34" t="s">
        <v>3198</v>
      </c>
      <c s="35" t="s">
        <v>5</v>
      </c>
      <c s="6" t="s">
        <v>3199</v>
      </c>
      <c s="36" t="s">
        <v>85</v>
      </c>
      <c s="37">
        <v>759.66</v>
      </c>
      <c s="36">
        <v>0</v>
      </c>
      <c s="36">
        <f>ROUND(G105*H105,6)</f>
      </c>
      <c r="L105" s="38">
        <v>0</v>
      </c>
      <c s="32">
        <f>ROUND(ROUND(L105,2)*ROUND(G105,3),2)</f>
      </c>
      <c s="36" t="s">
        <v>55</v>
      </c>
      <c>
        <f>(M105*21)/100</f>
      </c>
      <c t="s">
        <v>27</v>
      </c>
    </row>
    <row r="106" spans="1:5" ht="12.75">
      <c r="A106" s="35" t="s">
        <v>56</v>
      </c>
      <c r="E106" s="39" t="s">
        <v>5</v>
      </c>
    </row>
    <row r="107" spans="1:5" ht="76.5">
      <c r="A107" s="35" t="s">
        <v>57</v>
      </c>
      <c r="E107" s="40" t="s">
        <v>3501</v>
      </c>
    </row>
    <row r="108" spans="1:5" ht="140.25">
      <c r="A108" t="s">
        <v>59</v>
      </c>
      <c r="E108" s="39" t="s">
        <v>3502</v>
      </c>
    </row>
    <row r="109" spans="1:16" ht="12.75">
      <c r="A109" t="s">
        <v>49</v>
      </c>
      <c s="34" t="s">
        <v>180</v>
      </c>
      <c s="34" t="s">
        <v>3203</v>
      </c>
      <c s="35" t="s">
        <v>5</v>
      </c>
      <c s="6" t="s">
        <v>3204</v>
      </c>
      <c s="36" t="s">
        <v>85</v>
      </c>
      <c s="37">
        <v>754.22</v>
      </c>
      <c s="36">
        <v>0</v>
      </c>
      <c s="36">
        <f>ROUND(G109*H109,6)</f>
      </c>
      <c r="L109" s="38">
        <v>0</v>
      </c>
      <c s="32">
        <f>ROUND(ROUND(L109,2)*ROUND(G109,3),2)</f>
      </c>
      <c s="36" t="s">
        <v>55</v>
      </c>
      <c>
        <f>(M109*21)/100</f>
      </c>
      <c t="s">
        <v>27</v>
      </c>
    </row>
    <row r="110" spans="1:5" ht="12.75">
      <c r="A110" s="35" t="s">
        <v>56</v>
      </c>
      <c r="E110" s="39" t="s">
        <v>5</v>
      </c>
    </row>
    <row r="111" spans="1:5" ht="76.5">
      <c r="A111" s="35" t="s">
        <v>57</v>
      </c>
      <c r="E111" s="40" t="s">
        <v>3503</v>
      </c>
    </row>
    <row r="112" spans="1:5" ht="140.25">
      <c r="A112" t="s">
        <v>59</v>
      </c>
      <c r="E112" s="39" t="s">
        <v>3502</v>
      </c>
    </row>
    <row r="113" spans="1:16" ht="12.75">
      <c r="A113" t="s">
        <v>49</v>
      </c>
      <c s="34" t="s">
        <v>916</v>
      </c>
      <c s="34" t="s">
        <v>3326</v>
      </c>
      <c s="35" t="s">
        <v>5</v>
      </c>
      <c s="6" t="s">
        <v>3327</v>
      </c>
      <c s="36" t="s">
        <v>85</v>
      </c>
      <c s="37">
        <v>748.82</v>
      </c>
      <c s="36">
        <v>0</v>
      </c>
      <c s="36">
        <f>ROUND(G113*H113,6)</f>
      </c>
      <c r="L113" s="38">
        <v>0</v>
      </c>
      <c s="32">
        <f>ROUND(ROUND(L113,2)*ROUND(G113,3),2)</f>
      </c>
      <c s="36" t="s">
        <v>55</v>
      </c>
      <c>
        <f>(M113*21)/100</f>
      </c>
      <c t="s">
        <v>27</v>
      </c>
    </row>
    <row r="114" spans="1:5" ht="12.75">
      <c r="A114" s="35" t="s">
        <v>56</v>
      </c>
      <c r="E114" s="39" t="s">
        <v>5</v>
      </c>
    </row>
    <row r="115" spans="1:5" ht="76.5">
      <c r="A115" s="35" t="s">
        <v>57</v>
      </c>
      <c r="E115" s="40" t="s">
        <v>3504</v>
      </c>
    </row>
    <row r="116" spans="1:5" ht="140.25">
      <c r="A116" t="s">
        <v>59</v>
      </c>
      <c r="E116" s="39" t="s">
        <v>3502</v>
      </c>
    </row>
    <row r="117" spans="1:16" ht="12.75">
      <c r="A117" t="s">
        <v>49</v>
      </c>
      <c s="34" t="s">
        <v>919</v>
      </c>
      <c s="34" t="s">
        <v>3505</v>
      </c>
      <c s="35" t="s">
        <v>5</v>
      </c>
      <c s="6" t="s">
        <v>3506</v>
      </c>
      <c s="36" t="s">
        <v>85</v>
      </c>
      <c s="37">
        <v>289.91</v>
      </c>
      <c s="36">
        <v>0</v>
      </c>
      <c s="36">
        <f>ROUND(G117*H117,6)</f>
      </c>
      <c r="L117" s="38">
        <v>0</v>
      </c>
      <c s="32">
        <f>ROUND(ROUND(L117,2)*ROUND(G117,3),2)</f>
      </c>
      <c s="36" t="s">
        <v>55</v>
      </c>
      <c>
        <f>(M117*21)/100</f>
      </c>
      <c t="s">
        <v>27</v>
      </c>
    </row>
    <row r="118" spans="1:5" ht="12.75">
      <c r="A118" s="35" t="s">
        <v>56</v>
      </c>
      <c r="E118" s="39" t="s">
        <v>5</v>
      </c>
    </row>
    <row r="119" spans="1:5" ht="102">
      <c r="A119" s="35" t="s">
        <v>57</v>
      </c>
      <c r="E119" s="40" t="s">
        <v>3507</v>
      </c>
    </row>
    <row r="120" spans="1:5" ht="153">
      <c r="A120" t="s">
        <v>59</v>
      </c>
      <c r="E120" s="39" t="s">
        <v>3508</v>
      </c>
    </row>
    <row r="121" spans="1:16" ht="12.75">
      <c r="A121" t="s">
        <v>49</v>
      </c>
      <c s="34" t="s">
        <v>183</v>
      </c>
      <c s="34" t="s">
        <v>2297</v>
      </c>
      <c s="35" t="s">
        <v>4</v>
      </c>
      <c s="6" t="s">
        <v>2298</v>
      </c>
      <c s="36" t="s">
        <v>85</v>
      </c>
      <c s="37">
        <v>21.6</v>
      </c>
      <c s="36">
        <v>0</v>
      </c>
      <c s="36">
        <f>ROUND(G121*H121,6)</f>
      </c>
      <c r="L121" s="38">
        <v>0</v>
      </c>
      <c s="32">
        <f>ROUND(ROUND(L121,2)*ROUND(G121,3),2)</f>
      </c>
      <c s="36" t="s">
        <v>55</v>
      </c>
      <c>
        <f>(M121*21)/100</f>
      </c>
      <c t="s">
        <v>27</v>
      </c>
    </row>
    <row r="122" spans="1:5" ht="12.75">
      <c r="A122" s="35" t="s">
        <v>56</v>
      </c>
      <c r="E122" s="39" t="s">
        <v>5</v>
      </c>
    </row>
    <row r="123" spans="1:5" ht="63.75">
      <c r="A123" s="35" t="s">
        <v>57</v>
      </c>
      <c r="E123" s="40" t="s">
        <v>3509</v>
      </c>
    </row>
    <row r="124" spans="1:5" ht="153">
      <c r="A124" t="s">
        <v>59</v>
      </c>
      <c r="E124" s="39" t="s">
        <v>3508</v>
      </c>
    </row>
    <row r="125" spans="1:16" ht="12.75">
      <c r="A125" t="s">
        <v>49</v>
      </c>
      <c s="34" t="s">
        <v>187</v>
      </c>
      <c s="34" t="s">
        <v>2297</v>
      </c>
      <c s="35" t="s">
        <v>27</v>
      </c>
      <c s="6" t="s">
        <v>2298</v>
      </c>
      <c s="36" t="s">
        <v>85</v>
      </c>
      <c s="37">
        <v>7.3</v>
      </c>
      <c s="36">
        <v>0</v>
      </c>
      <c s="36">
        <f>ROUND(G125*H125,6)</f>
      </c>
      <c r="L125" s="38">
        <v>0</v>
      </c>
      <c s="32">
        <f>ROUND(ROUND(L125,2)*ROUND(G125,3),2)</f>
      </c>
      <c s="36" t="s">
        <v>55</v>
      </c>
      <c>
        <f>(M125*21)/100</f>
      </c>
      <c t="s">
        <v>27</v>
      </c>
    </row>
    <row r="126" spans="1:5" ht="12.75">
      <c r="A126" s="35" t="s">
        <v>56</v>
      </c>
      <c r="E126" s="39" t="s">
        <v>3510</v>
      </c>
    </row>
    <row r="127" spans="1:5" ht="63.75">
      <c r="A127" s="35" t="s">
        <v>57</v>
      </c>
      <c r="E127" s="40" t="s">
        <v>3511</v>
      </c>
    </row>
    <row r="128" spans="1:5" ht="153">
      <c r="A128" t="s">
        <v>59</v>
      </c>
      <c r="E128" s="39" t="s">
        <v>3508</v>
      </c>
    </row>
    <row r="129" spans="1:16" ht="12.75">
      <c r="A129" t="s">
        <v>49</v>
      </c>
      <c s="34" t="s">
        <v>191</v>
      </c>
      <c s="34" t="s">
        <v>3512</v>
      </c>
      <c s="35" t="s">
        <v>5</v>
      </c>
      <c s="6" t="s">
        <v>3513</v>
      </c>
      <c s="36" t="s">
        <v>85</v>
      </c>
      <c s="37">
        <v>6</v>
      </c>
      <c s="36">
        <v>0</v>
      </c>
      <c s="36">
        <f>ROUND(G129*H129,6)</f>
      </c>
      <c r="L129" s="38">
        <v>0</v>
      </c>
      <c s="32">
        <f>ROUND(ROUND(L129,2)*ROUND(G129,3),2)</f>
      </c>
      <c s="36" t="s">
        <v>55</v>
      </c>
      <c>
        <f>(M129*21)/100</f>
      </c>
      <c t="s">
        <v>27</v>
      </c>
    </row>
    <row r="130" spans="1:5" ht="12.75">
      <c r="A130" s="35" t="s">
        <v>56</v>
      </c>
      <c r="E130" s="39" t="s">
        <v>5</v>
      </c>
    </row>
    <row r="131" spans="1:5" ht="63.75">
      <c r="A131" s="35" t="s">
        <v>57</v>
      </c>
      <c r="E131" s="40" t="s">
        <v>3514</v>
      </c>
    </row>
    <row r="132" spans="1:5" ht="153">
      <c r="A132" t="s">
        <v>59</v>
      </c>
      <c r="E132" s="39" t="s">
        <v>3508</v>
      </c>
    </row>
    <row r="133" spans="1:16" ht="25.5">
      <c r="A133" t="s">
        <v>49</v>
      </c>
      <c s="34" t="s">
        <v>196</v>
      </c>
      <c s="34" t="s">
        <v>3282</v>
      </c>
      <c s="35" t="s">
        <v>5</v>
      </c>
      <c s="6" t="s">
        <v>3283</v>
      </c>
      <c s="36" t="s">
        <v>85</v>
      </c>
      <c s="37">
        <v>16.9</v>
      </c>
      <c s="36">
        <v>0</v>
      </c>
      <c s="36">
        <f>ROUND(G133*H133,6)</f>
      </c>
      <c r="L133" s="38">
        <v>0</v>
      </c>
      <c s="32">
        <f>ROUND(ROUND(L133,2)*ROUND(G133,3),2)</f>
      </c>
      <c s="36" t="s">
        <v>55</v>
      </c>
      <c>
        <f>(M133*21)/100</f>
      </c>
      <c t="s">
        <v>27</v>
      </c>
    </row>
    <row r="134" spans="1:5" ht="12.75">
      <c r="A134" s="35" t="s">
        <v>56</v>
      </c>
      <c r="E134" s="39" t="s">
        <v>5</v>
      </c>
    </row>
    <row r="135" spans="1:5" ht="63.75">
      <c r="A135" s="35" t="s">
        <v>57</v>
      </c>
      <c r="E135" s="40" t="s">
        <v>3515</v>
      </c>
    </row>
    <row r="136" spans="1:5" ht="153">
      <c r="A136" t="s">
        <v>59</v>
      </c>
      <c r="E136" s="39" t="s">
        <v>3508</v>
      </c>
    </row>
    <row r="137" spans="1:16" ht="12.75">
      <c r="A137" t="s">
        <v>49</v>
      </c>
      <c s="34" t="s">
        <v>200</v>
      </c>
      <c s="34" t="s">
        <v>3516</v>
      </c>
      <c s="35" t="s">
        <v>5</v>
      </c>
      <c s="6" t="s">
        <v>3517</v>
      </c>
      <c s="36" t="s">
        <v>85</v>
      </c>
      <c s="37">
        <v>50.2</v>
      </c>
      <c s="36">
        <v>0</v>
      </c>
      <c s="36">
        <f>ROUND(G137*H137,6)</f>
      </c>
      <c r="L137" s="38">
        <v>0</v>
      </c>
      <c s="32">
        <f>ROUND(ROUND(L137,2)*ROUND(G137,3),2)</f>
      </c>
      <c s="36" t="s">
        <v>55</v>
      </c>
      <c>
        <f>(M137*21)/100</f>
      </c>
      <c t="s">
        <v>27</v>
      </c>
    </row>
    <row r="138" spans="1:5" ht="12.75">
      <c r="A138" s="35" t="s">
        <v>56</v>
      </c>
      <c r="E138" s="39" t="s">
        <v>5</v>
      </c>
    </row>
    <row r="139" spans="1:5" ht="63.75">
      <c r="A139" s="35" t="s">
        <v>57</v>
      </c>
      <c r="E139" s="40" t="s">
        <v>3518</v>
      </c>
    </row>
    <row r="140" spans="1:5" ht="89.25">
      <c r="A140" t="s">
        <v>59</v>
      </c>
      <c r="E140" s="39" t="s">
        <v>3519</v>
      </c>
    </row>
    <row r="141" spans="1:16" ht="12.75">
      <c r="A141" t="s">
        <v>49</v>
      </c>
      <c s="34" t="s">
        <v>204</v>
      </c>
      <c s="34" t="s">
        <v>3520</v>
      </c>
      <c s="35" t="s">
        <v>5</v>
      </c>
      <c s="6" t="s">
        <v>3521</v>
      </c>
      <c s="36" t="s">
        <v>75</v>
      </c>
      <c s="37">
        <v>248.65</v>
      </c>
      <c s="36">
        <v>0</v>
      </c>
      <c s="36">
        <f>ROUND(G141*H141,6)</f>
      </c>
      <c r="L141" s="38">
        <v>0</v>
      </c>
      <c s="32">
        <f>ROUND(ROUND(L141,2)*ROUND(G141,3),2)</f>
      </c>
      <c s="36" t="s">
        <v>55</v>
      </c>
      <c>
        <f>(M141*21)/100</f>
      </c>
      <c t="s">
        <v>27</v>
      </c>
    </row>
    <row r="142" spans="1:5" ht="12.75">
      <c r="A142" s="35" t="s">
        <v>56</v>
      </c>
      <c r="E142" s="39" t="s">
        <v>5</v>
      </c>
    </row>
    <row r="143" spans="1:5" ht="63.75">
      <c r="A143" s="35" t="s">
        <v>57</v>
      </c>
      <c r="E143" s="40" t="s">
        <v>3522</v>
      </c>
    </row>
    <row r="144" spans="1:5" ht="38.25">
      <c r="A144" t="s">
        <v>59</v>
      </c>
      <c r="E144" s="39" t="s">
        <v>3523</v>
      </c>
    </row>
    <row r="145" spans="1:13" ht="12.75">
      <c r="A145" t="s">
        <v>46</v>
      </c>
      <c r="C145" s="31" t="s">
        <v>108</v>
      </c>
      <c r="E145" s="33" t="s">
        <v>2175</v>
      </c>
      <c r="J145" s="32">
        <f>0</f>
      </c>
      <c s="32">
        <f>0</f>
      </c>
      <c s="32">
        <f>0+L146+L150+L154</f>
      </c>
      <c s="32">
        <f>0+M146+M150+M154</f>
      </c>
    </row>
    <row r="146" spans="1:16" ht="12.75">
      <c r="A146" t="s">
        <v>49</v>
      </c>
      <c s="34" t="s">
        <v>208</v>
      </c>
      <c s="34" t="s">
        <v>2176</v>
      </c>
      <c s="35" t="s">
        <v>5</v>
      </c>
      <c s="6" t="s">
        <v>2177</v>
      </c>
      <c s="36" t="s">
        <v>75</v>
      </c>
      <c s="37">
        <v>16.3</v>
      </c>
      <c s="36">
        <v>0</v>
      </c>
      <c s="36">
        <f>ROUND(G146*H146,6)</f>
      </c>
      <c r="L146" s="38">
        <v>0</v>
      </c>
      <c s="32">
        <f>ROUND(ROUND(L146,2)*ROUND(G146,3),2)</f>
      </c>
      <c s="36" t="s">
        <v>55</v>
      </c>
      <c>
        <f>(M146*21)/100</f>
      </c>
      <c t="s">
        <v>27</v>
      </c>
    </row>
    <row r="147" spans="1:5" ht="12.75">
      <c r="A147" s="35" t="s">
        <v>56</v>
      </c>
      <c r="E147" s="39" t="s">
        <v>5</v>
      </c>
    </row>
    <row r="148" spans="1:5" ht="63.75">
      <c r="A148" s="35" t="s">
        <v>57</v>
      </c>
      <c r="E148" s="40" t="s">
        <v>3524</v>
      </c>
    </row>
    <row r="149" spans="1:5" ht="255">
      <c r="A149" t="s">
        <v>59</v>
      </c>
      <c r="E149" s="39" t="s">
        <v>3525</v>
      </c>
    </row>
    <row r="150" spans="1:16" ht="12.75">
      <c r="A150" t="s">
        <v>49</v>
      </c>
      <c s="34" t="s">
        <v>212</v>
      </c>
      <c s="34" t="s">
        <v>3526</v>
      </c>
      <c s="35" t="s">
        <v>5</v>
      </c>
      <c s="6" t="s">
        <v>3527</v>
      </c>
      <c s="36" t="s">
        <v>90</v>
      </c>
      <c s="37">
        <v>4</v>
      </c>
      <c s="36">
        <v>0</v>
      </c>
      <c s="36">
        <f>ROUND(G150*H150,6)</f>
      </c>
      <c r="L150" s="38">
        <v>0</v>
      </c>
      <c s="32">
        <f>ROUND(ROUND(L150,2)*ROUND(G150,3),2)</f>
      </c>
      <c s="36" t="s">
        <v>55</v>
      </c>
      <c>
        <f>(M150*21)/100</f>
      </c>
      <c t="s">
        <v>27</v>
      </c>
    </row>
    <row r="151" spans="1:5" ht="12.75">
      <c r="A151" s="35" t="s">
        <v>56</v>
      </c>
      <c r="E151" s="39" t="s">
        <v>5</v>
      </c>
    </row>
    <row r="152" spans="1:5" ht="63.75">
      <c r="A152" s="35" t="s">
        <v>57</v>
      </c>
      <c r="E152" s="40" t="s">
        <v>3528</v>
      </c>
    </row>
    <row r="153" spans="1:5" ht="25.5">
      <c r="A153" t="s">
        <v>59</v>
      </c>
      <c r="E153" s="39" t="s">
        <v>3529</v>
      </c>
    </row>
    <row r="154" spans="1:16" ht="12.75">
      <c r="A154" t="s">
        <v>49</v>
      </c>
      <c s="34" t="s">
        <v>217</v>
      </c>
      <c s="34" t="s">
        <v>3005</v>
      </c>
      <c s="35" t="s">
        <v>5</v>
      </c>
      <c s="6" t="s">
        <v>3530</v>
      </c>
      <c s="36" t="s">
        <v>90</v>
      </c>
      <c s="37">
        <v>2</v>
      </c>
      <c s="36">
        <v>0</v>
      </c>
      <c s="36">
        <f>ROUND(G154*H154,6)</f>
      </c>
      <c r="L154" s="38">
        <v>0</v>
      </c>
      <c s="32">
        <f>ROUND(ROUND(L154,2)*ROUND(G154,3),2)</f>
      </c>
      <c s="36" t="s">
        <v>55</v>
      </c>
      <c>
        <f>(M154*21)/100</f>
      </c>
      <c t="s">
        <v>27</v>
      </c>
    </row>
    <row r="155" spans="1:5" ht="12.75">
      <c r="A155" s="35" t="s">
        <v>56</v>
      </c>
      <c r="E155" s="39" t="s">
        <v>5</v>
      </c>
    </row>
    <row r="156" spans="1:5" ht="63.75">
      <c r="A156" s="35" t="s">
        <v>57</v>
      </c>
      <c r="E156" s="40" t="s">
        <v>3531</v>
      </c>
    </row>
    <row r="157" spans="1:5" ht="25.5">
      <c r="A157" t="s">
        <v>59</v>
      </c>
      <c r="E157" s="39" t="s">
        <v>3529</v>
      </c>
    </row>
    <row r="158" spans="1:13" ht="12.75">
      <c r="A158" t="s">
        <v>46</v>
      </c>
      <c r="C158" s="31" t="s">
        <v>112</v>
      </c>
      <c r="E158" s="33" t="s">
        <v>1999</v>
      </c>
      <c r="J158" s="32">
        <f>0</f>
      </c>
      <c s="32">
        <f>0</f>
      </c>
      <c s="32">
        <f>0+L159+L163+L167+L171+L175+L179+L183+L187+L191+L195+L199+L203+L207+L211+L215+L219+L223+L227+L231</f>
      </c>
      <c s="32">
        <f>0+M159+M163+M167+M171+M175+M179+M183+M187+M191+M195+M199+M203+M207+M211+M215+M219+M223+M227+M231</f>
      </c>
    </row>
    <row r="159" spans="1:16" ht="25.5">
      <c r="A159" t="s">
        <v>49</v>
      </c>
      <c s="34" t="s">
        <v>221</v>
      </c>
      <c s="34" t="s">
        <v>3532</v>
      </c>
      <c s="35" t="s">
        <v>5</v>
      </c>
      <c s="6" t="s">
        <v>3533</v>
      </c>
      <c s="36" t="s">
        <v>90</v>
      </c>
      <c s="37">
        <v>17</v>
      </c>
      <c s="36">
        <v>0</v>
      </c>
      <c s="36">
        <f>ROUND(G159*H159,6)</f>
      </c>
      <c r="L159" s="38">
        <v>0</v>
      </c>
      <c s="32">
        <f>ROUND(ROUND(L159,2)*ROUND(G159,3),2)</f>
      </c>
      <c s="36" t="s">
        <v>55</v>
      </c>
      <c>
        <f>(M159*21)/100</f>
      </c>
      <c t="s">
        <v>27</v>
      </c>
    </row>
    <row r="160" spans="1:5" ht="12.75">
      <c r="A160" s="35" t="s">
        <v>56</v>
      </c>
      <c r="E160" s="39" t="s">
        <v>5</v>
      </c>
    </row>
    <row r="161" spans="1:5" ht="63.75">
      <c r="A161" s="35" t="s">
        <v>57</v>
      </c>
      <c r="E161" s="40" t="s">
        <v>3534</v>
      </c>
    </row>
    <row r="162" spans="1:5" ht="25.5">
      <c r="A162" t="s">
        <v>59</v>
      </c>
      <c r="E162" s="39" t="s">
        <v>3535</v>
      </c>
    </row>
    <row r="163" spans="1:16" ht="25.5">
      <c r="A163" t="s">
        <v>49</v>
      </c>
      <c s="34" t="s">
        <v>226</v>
      </c>
      <c s="34" t="s">
        <v>3536</v>
      </c>
      <c s="35" t="s">
        <v>5</v>
      </c>
      <c s="6" t="s">
        <v>3537</v>
      </c>
      <c s="36" t="s">
        <v>90</v>
      </c>
      <c s="37">
        <v>3</v>
      </c>
      <c s="36">
        <v>0</v>
      </c>
      <c s="36">
        <f>ROUND(G163*H163,6)</f>
      </c>
      <c r="L163" s="38">
        <v>0</v>
      </c>
      <c s="32">
        <f>ROUND(ROUND(L163,2)*ROUND(G163,3),2)</f>
      </c>
      <c s="36" t="s">
        <v>55</v>
      </c>
      <c>
        <f>(M163*21)/100</f>
      </c>
      <c t="s">
        <v>27</v>
      </c>
    </row>
    <row r="164" spans="1:5" ht="12.75">
      <c r="A164" s="35" t="s">
        <v>56</v>
      </c>
      <c r="E164" s="39" t="s">
        <v>5</v>
      </c>
    </row>
    <row r="165" spans="1:5" ht="63.75">
      <c r="A165" s="35" t="s">
        <v>57</v>
      </c>
      <c r="E165" s="40" t="s">
        <v>3538</v>
      </c>
    </row>
    <row r="166" spans="1:5" ht="63.75">
      <c r="A166" t="s">
        <v>59</v>
      </c>
      <c r="E166" s="39" t="s">
        <v>3539</v>
      </c>
    </row>
    <row r="167" spans="1:16" ht="12.75">
      <c r="A167" t="s">
        <v>49</v>
      </c>
      <c s="34" t="s">
        <v>231</v>
      </c>
      <c s="34" t="s">
        <v>3540</v>
      </c>
      <c s="35" t="s">
        <v>4</v>
      </c>
      <c s="6" t="s">
        <v>3541</v>
      </c>
      <c s="36" t="s">
        <v>90</v>
      </c>
      <c s="37">
        <v>14</v>
      </c>
      <c s="36">
        <v>0</v>
      </c>
      <c s="36">
        <f>ROUND(G167*H167,6)</f>
      </c>
      <c r="L167" s="38">
        <v>0</v>
      </c>
      <c s="32">
        <f>ROUND(ROUND(L167,2)*ROUND(G167,3),2)</f>
      </c>
      <c s="36" t="s">
        <v>55</v>
      </c>
      <c>
        <f>(M167*21)/100</f>
      </c>
      <c t="s">
        <v>27</v>
      </c>
    </row>
    <row r="168" spans="1:5" ht="12.75">
      <c r="A168" s="35" t="s">
        <v>56</v>
      </c>
      <c r="E168" s="39" t="s">
        <v>3444</v>
      </c>
    </row>
    <row r="169" spans="1:5" ht="63.75">
      <c r="A169" s="35" t="s">
        <v>57</v>
      </c>
      <c r="E169" s="40" t="s">
        <v>3542</v>
      </c>
    </row>
    <row r="170" spans="1:5" ht="25.5">
      <c r="A170" t="s">
        <v>59</v>
      </c>
      <c r="E170" s="39" t="s">
        <v>3543</v>
      </c>
    </row>
    <row r="171" spans="1:16" ht="12.75">
      <c r="A171" t="s">
        <v>49</v>
      </c>
      <c s="34" t="s">
        <v>235</v>
      </c>
      <c s="34" t="s">
        <v>3540</v>
      </c>
      <c s="35" t="s">
        <v>27</v>
      </c>
      <c s="6" t="s">
        <v>3541</v>
      </c>
      <c s="36" t="s">
        <v>90</v>
      </c>
      <c s="37">
        <v>9</v>
      </c>
      <c s="36">
        <v>0</v>
      </c>
      <c s="36">
        <f>ROUND(G171*H171,6)</f>
      </c>
      <c r="L171" s="38">
        <v>0</v>
      </c>
      <c s="32">
        <f>ROUND(ROUND(L171,2)*ROUND(G171,3),2)</f>
      </c>
      <c s="36" t="s">
        <v>55</v>
      </c>
      <c>
        <f>(M171*21)/100</f>
      </c>
      <c t="s">
        <v>27</v>
      </c>
    </row>
    <row r="172" spans="1:5" ht="12.75">
      <c r="A172" s="35" t="s">
        <v>56</v>
      </c>
      <c r="E172" s="39" t="s">
        <v>3544</v>
      </c>
    </row>
    <row r="173" spans="1:5" ht="63.75">
      <c r="A173" s="35" t="s">
        <v>57</v>
      </c>
      <c r="E173" s="40" t="s">
        <v>3545</v>
      </c>
    </row>
    <row r="174" spans="1:5" ht="25.5">
      <c r="A174" t="s">
        <v>59</v>
      </c>
      <c r="E174" s="39" t="s">
        <v>3543</v>
      </c>
    </row>
    <row r="175" spans="1:16" ht="25.5">
      <c r="A175" t="s">
        <v>49</v>
      </c>
      <c s="34" t="s">
        <v>239</v>
      </c>
      <c s="34" t="s">
        <v>2052</v>
      </c>
      <c s="35" t="s">
        <v>5</v>
      </c>
      <c s="6" t="s">
        <v>3546</v>
      </c>
      <c s="36" t="s">
        <v>90</v>
      </c>
      <c s="37">
        <v>15</v>
      </c>
      <c s="36">
        <v>0</v>
      </c>
      <c s="36">
        <f>ROUND(G175*H175,6)</f>
      </c>
      <c r="L175" s="38">
        <v>0</v>
      </c>
      <c s="32">
        <f>ROUND(ROUND(L175,2)*ROUND(G175,3),2)</f>
      </c>
      <c s="36" t="s">
        <v>55</v>
      </c>
      <c>
        <f>(M175*21)/100</f>
      </c>
      <c t="s">
        <v>27</v>
      </c>
    </row>
    <row r="176" spans="1:5" ht="12.75">
      <c r="A176" s="35" t="s">
        <v>56</v>
      </c>
      <c r="E176" s="39" t="s">
        <v>5</v>
      </c>
    </row>
    <row r="177" spans="1:5" ht="63.75">
      <c r="A177" s="35" t="s">
        <v>57</v>
      </c>
      <c r="E177" s="40" t="s">
        <v>3547</v>
      </c>
    </row>
    <row r="178" spans="1:5" ht="25.5">
      <c r="A178" t="s">
        <v>59</v>
      </c>
      <c r="E178" s="39" t="s">
        <v>3548</v>
      </c>
    </row>
    <row r="179" spans="1:16" ht="12.75">
      <c r="A179" t="s">
        <v>49</v>
      </c>
      <c s="34" t="s">
        <v>243</v>
      </c>
      <c s="34" t="s">
        <v>3549</v>
      </c>
      <c s="35" t="s">
        <v>5</v>
      </c>
      <c s="6" t="s">
        <v>3550</v>
      </c>
      <c s="36" t="s">
        <v>90</v>
      </c>
      <c s="37">
        <v>10</v>
      </c>
      <c s="36">
        <v>0</v>
      </c>
      <c s="36">
        <f>ROUND(G179*H179,6)</f>
      </c>
      <c r="L179" s="38">
        <v>0</v>
      </c>
      <c s="32">
        <f>ROUND(ROUND(L179,2)*ROUND(G179,3),2)</f>
      </c>
      <c s="36" t="s">
        <v>55</v>
      </c>
      <c>
        <f>(M179*21)/100</f>
      </c>
      <c t="s">
        <v>27</v>
      </c>
    </row>
    <row r="180" spans="1:5" ht="12.75">
      <c r="A180" s="35" t="s">
        <v>56</v>
      </c>
      <c r="E180" s="39" t="s">
        <v>3551</v>
      </c>
    </row>
    <row r="181" spans="1:5" ht="63.75">
      <c r="A181" s="35" t="s">
        <v>57</v>
      </c>
      <c r="E181" s="40" t="s">
        <v>3552</v>
      </c>
    </row>
    <row r="182" spans="1:5" ht="25.5">
      <c r="A182" t="s">
        <v>59</v>
      </c>
      <c r="E182" s="39" t="s">
        <v>3543</v>
      </c>
    </row>
    <row r="183" spans="1:16" ht="25.5">
      <c r="A183" t="s">
        <v>49</v>
      </c>
      <c s="34" t="s">
        <v>247</v>
      </c>
      <c s="34" t="s">
        <v>3553</v>
      </c>
      <c s="35" t="s">
        <v>4</v>
      </c>
      <c s="6" t="s">
        <v>3554</v>
      </c>
      <c s="36" t="s">
        <v>85</v>
      </c>
      <c s="37">
        <v>2.75</v>
      </c>
      <c s="36">
        <v>0</v>
      </c>
      <c s="36">
        <f>ROUND(G183*H183,6)</f>
      </c>
      <c r="L183" s="38">
        <v>0</v>
      </c>
      <c s="32">
        <f>ROUND(ROUND(L183,2)*ROUND(G183,3),2)</f>
      </c>
      <c s="36" t="s">
        <v>55</v>
      </c>
      <c>
        <f>(M183*21)/100</f>
      </c>
      <c t="s">
        <v>27</v>
      </c>
    </row>
    <row r="184" spans="1:5" ht="12.75">
      <c r="A184" s="35" t="s">
        <v>56</v>
      </c>
      <c r="E184" s="39" t="s">
        <v>3555</v>
      </c>
    </row>
    <row r="185" spans="1:5" ht="63.75">
      <c r="A185" s="35" t="s">
        <v>57</v>
      </c>
      <c r="E185" s="40" t="s">
        <v>3556</v>
      </c>
    </row>
    <row r="186" spans="1:5" ht="38.25">
      <c r="A186" t="s">
        <v>59</v>
      </c>
      <c r="E186" s="39" t="s">
        <v>3557</v>
      </c>
    </row>
    <row r="187" spans="1:16" ht="25.5">
      <c r="A187" t="s">
        <v>49</v>
      </c>
      <c s="34" t="s">
        <v>251</v>
      </c>
      <c s="34" t="s">
        <v>3553</v>
      </c>
      <c s="35" t="s">
        <v>27</v>
      </c>
      <c s="6" t="s">
        <v>3554</v>
      </c>
      <c s="36" t="s">
        <v>85</v>
      </c>
      <c s="37">
        <v>113.928</v>
      </c>
      <c s="36">
        <v>0</v>
      </c>
      <c s="36">
        <f>ROUND(G187*H187,6)</f>
      </c>
      <c r="L187" s="38">
        <v>0</v>
      </c>
      <c s="32">
        <f>ROUND(ROUND(L187,2)*ROUND(G187,3),2)</f>
      </c>
      <c s="36" t="s">
        <v>55</v>
      </c>
      <c>
        <f>(M187*21)/100</f>
      </c>
      <c t="s">
        <v>27</v>
      </c>
    </row>
    <row r="188" spans="1:5" ht="12.75">
      <c r="A188" s="35" t="s">
        <v>56</v>
      </c>
      <c r="E188" s="39" t="s">
        <v>5</v>
      </c>
    </row>
    <row r="189" spans="1:5" ht="153">
      <c r="A189" s="35" t="s">
        <v>57</v>
      </c>
      <c r="E189" s="40" t="s">
        <v>3558</v>
      </c>
    </row>
    <row r="190" spans="1:5" ht="38.25">
      <c r="A190" t="s">
        <v>59</v>
      </c>
      <c r="E190" s="39" t="s">
        <v>3557</v>
      </c>
    </row>
    <row r="191" spans="1:16" ht="25.5">
      <c r="A191" t="s">
        <v>49</v>
      </c>
      <c s="34" t="s">
        <v>255</v>
      </c>
      <c s="34" t="s">
        <v>3559</v>
      </c>
      <c s="35" t="s">
        <v>4</v>
      </c>
      <c s="6" t="s">
        <v>3560</v>
      </c>
      <c s="36" t="s">
        <v>85</v>
      </c>
      <c s="37">
        <v>2.5</v>
      </c>
      <c s="36">
        <v>0</v>
      </c>
      <c s="36">
        <f>ROUND(G191*H191,6)</f>
      </c>
      <c r="L191" s="38">
        <v>0</v>
      </c>
      <c s="32">
        <f>ROUND(ROUND(L191,2)*ROUND(G191,3),2)</f>
      </c>
      <c s="36" t="s">
        <v>55</v>
      </c>
      <c>
        <f>(M191*21)/100</f>
      </c>
      <c t="s">
        <v>27</v>
      </c>
    </row>
    <row r="192" spans="1:5" ht="12.75">
      <c r="A192" s="35" t="s">
        <v>56</v>
      </c>
      <c r="E192" s="39" t="s">
        <v>3555</v>
      </c>
    </row>
    <row r="193" spans="1:5" ht="63.75">
      <c r="A193" s="35" t="s">
        <v>57</v>
      </c>
      <c r="E193" s="40" t="s">
        <v>3561</v>
      </c>
    </row>
    <row r="194" spans="1:5" ht="38.25">
      <c r="A194" t="s">
        <v>59</v>
      </c>
      <c r="E194" s="39" t="s">
        <v>3557</v>
      </c>
    </row>
    <row r="195" spans="1:16" ht="25.5">
      <c r="A195" t="s">
        <v>49</v>
      </c>
      <c s="34" t="s">
        <v>259</v>
      </c>
      <c s="34" t="s">
        <v>3559</v>
      </c>
      <c s="35" t="s">
        <v>27</v>
      </c>
      <c s="6" t="s">
        <v>3560</v>
      </c>
      <c s="36" t="s">
        <v>85</v>
      </c>
      <c s="37">
        <v>113.928</v>
      </c>
      <c s="36">
        <v>0</v>
      </c>
      <c s="36">
        <f>ROUND(G195*H195,6)</f>
      </c>
      <c r="L195" s="38">
        <v>0</v>
      </c>
      <c s="32">
        <f>ROUND(ROUND(L195,2)*ROUND(G195,3),2)</f>
      </c>
      <c s="36" t="s">
        <v>55</v>
      </c>
      <c>
        <f>(M195*21)/100</f>
      </c>
      <c t="s">
        <v>27</v>
      </c>
    </row>
    <row r="196" spans="1:5" ht="12.75">
      <c r="A196" s="35" t="s">
        <v>56</v>
      </c>
      <c r="E196" s="39" t="s">
        <v>5</v>
      </c>
    </row>
    <row r="197" spans="1:5" ht="153">
      <c r="A197" s="35" t="s">
        <v>57</v>
      </c>
      <c r="E197" s="40" t="s">
        <v>3562</v>
      </c>
    </row>
    <row r="198" spans="1:5" ht="38.25">
      <c r="A198" t="s">
        <v>59</v>
      </c>
      <c r="E198" s="39" t="s">
        <v>3557</v>
      </c>
    </row>
    <row r="199" spans="1:16" ht="12.75">
      <c r="A199" t="s">
        <v>49</v>
      </c>
      <c s="34" t="s">
        <v>263</v>
      </c>
      <c s="34" t="s">
        <v>3563</v>
      </c>
      <c s="35" t="s">
        <v>5</v>
      </c>
      <c s="6" t="s">
        <v>3564</v>
      </c>
      <c s="36" t="s">
        <v>85</v>
      </c>
      <c s="37">
        <v>51.7</v>
      </c>
      <c s="36">
        <v>0</v>
      </c>
      <c s="36">
        <f>ROUND(G199*H199,6)</f>
      </c>
      <c r="L199" s="38">
        <v>0</v>
      </c>
      <c s="32">
        <f>ROUND(ROUND(L199,2)*ROUND(G199,3),2)</f>
      </c>
      <c s="36" t="s">
        <v>55</v>
      </c>
      <c>
        <f>(M199*21)/100</f>
      </c>
      <c t="s">
        <v>27</v>
      </c>
    </row>
    <row r="200" spans="1:5" ht="12.75">
      <c r="A200" s="35" t="s">
        <v>56</v>
      </c>
      <c r="E200" s="39" t="s">
        <v>5</v>
      </c>
    </row>
    <row r="201" spans="1:5" ht="76.5">
      <c r="A201" s="35" t="s">
        <v>57</v>
      </c>
      <c r="E201" s="40" t="s">
        <v>3565</v>
      </c>
    </row>
    <row r="202" spans="1:5" ht="25.5">
      <c r="A202" t="s">
        <v>59</v>
      </c>
      <c r="E202" s="39" t="s">
        <v>3566</v>
      </c>
    </row>
    <row r="203" spans="1:16" ht="12.75">
      <c r="A203" t="s">
        <v>49</v>
      </c>
      <c s="34" t="s">
        <v>267</v>
      </c>
      <c s="34" t="s">
        <v>3567</v>
      </c>
      <c s="35" t="s">
        <v>5</v>
      </c>
      <c s="6" t="s">
        <v>3568</v>
      </c>
      <c s="36" t="s">
        <v>90</v>
      </c>
      <c s="37">
        <v>19</v>
      </c>
      <c s="36">
        <v>0</v>
      </c>
      <c s="36">
        <f>ROUND(G203*H203,6)</f>
      </c>
      <c r="L203" s="38">
        <v>0</v>
      </c>
      <c s="32">
        <f>ROUND(ROUND(L203,2)*ROUND(G203,3),2)</f>
      </c>
      <c s="36" t="s">
        <v>55</v>
      </c>
      <c>
        <f>(M203*21)/100</f>
      </c>
      <c t="s">
        <v>27</v>
      </c>
    </row>
    <row r="204" spans="1:5" ht="12.75">
      <c r="A204" s="35" t="s">
        <v>56</v>
      </c>
      <c r="E204" s="39" t="s">
        <v>5</v>
      </c>
    </row>
    <row r="205" spans="1:5" ht="76.5">
      <c r="A205" s="35" t="s">
        <v>57</v>
      </c>
      <c r="E205" s="40" t="s">
        <v>3569</v>
      </c>
    </row>
    <row r="206" spans="1:5" ht="38.25">
      <c r="A206" t="s">
        <v>59</v>
      </c>
      <c r="E206" s="39" t="s">
        <v>3570</v>
      </c>
    </row>
    <row r="207" spans="1:16" ht="12.75">
      <c r="A207" t="s">
        <v>49</v>
      </c>
      <c s="34" t="s">
        <v>271</v>
      </c>
      <c s="34" t="s">
        <v>3571</v>
      </c>
      <c s="35" t="s">
        <v>5</v>
      </c>
      <c s="6" t="s">
        <v>3572</v>
      </c>
      <c s="36" t="s">
        <v>90</v>
      </c>
      <c s="37">
        <v>18</v>
      </c>
      <c s="36">
        <v>0</v>
      </c>
      <c s="36">
        <f>ROUND(G207*H207,6)</f>
      </c>
      <c r="L207" s="38">
        <v>0</v>
      </c>
      <c s="32">
        <f>ROUND(ROUND(L207,2)*ROUND(G207,3),2)</f>
      </c>
      <c s="36" t="s">
        <v>55</v>
      </c>
      <c>
        <f>(M207*21)/100</f>
      </c>
      <c t="s">
        <v>27</v>
      </c>
    </row>
    <row r="208" spans="1:5" ht="12.75">
      <c r="A208" s="35" t="s">
        <v>56</v>
      </c>
      <c r="E208" s="39" t="s">
        <v>5</v>
      </c>
    </row>
    <row r="209" spans="1:5" ht="63.75">
      <c r="A209" s="35" t="s">
        <v>57</v>
      </c>
      <c r="E209" s="40" t="s">
        <v>3573</v>
      </c>
    </row>
    <row r="210" spans="1:5" ht="38.25">
      <c r="A210" t="s">
        <v>59</v>
      </c>
      <c r="E210" s="39" t="s">
        <v>3574</v>
      </c>
    </row>
    <row r="211" spans="1:16" ht="12.75">
      <c r="A211" t="s">
        <v>49</v>
      </c>
      <c s="34" t="s">
        <v>276</v>
      </c>
      <c s="34" t="s">
        <v>3575</v>
      </c>
      <c s="35" t="s">
        <v>4</v>
      </c>
      <c s="6" t="s">
        <v>3576</v>
      </c>
      <c s="36" t="s">
        <v>75</v>
      </c>
      <c s="37">
        <v>17</v>
      </c>
      <c s="36">
        <v>0</v>
      </c>
      <c s="36">
        <f>ROUND(G211*H211,6)</f>
      </c>
      <c r="L211" s="38">
        <v>0</v>
      </c>
      <c s="32">
        <f>ROUND(ROUND(L211,2)*ROUND(G211,3),2)</f>
      </c>
      <c s="36" t="s">
        <v>55</v>
      </c>
      <c>
        <f>(M211*21)/100</f>
      </c>
      <c t="s">
        <v>27</v>
      </c>
    </row>
    <row r="212" spans="1:5" ht="12.75">
      <c r="A212" s="35" t="s">
        <v>56</v>
      </c>
      <c r="E212" s="39" t="s">
        <v>5</v>
      </c>
    </row>
    <row r="213" spans="1:5" ht="63.75">
      <c r="A213" s="35" t="s">
        <v>57</v>
      </c>
      <c r="E213" s="40" t="s">
        <v>3577</v>
      </c>
    </row>
    <row r="214" spans="1:5" ht="51">
      <c r="A214" t="s">
        <v>59</v>
      </c>
      <c r="E214" s="39" t="s">
        <v>3578</v>
      </c>
    </row>
    <row r="215" spans="1:16" ht="12.75">
      <c r="A215" t="s">
        <v>49</v>
      </c>
      <c s="34" t="s">
        <v>280</v>
      </c>
      <c s="34" t="s">
        <v>3575</v>
      </c>
      <c s="35" t="s">
        <v>27</v>
      </c>
      <c s="6" t="s">
        <v>3576</v>
      </c>
      <c s="36" t="s">
        <v>75</v>
      </c>
      <c s="37">
        <v>40</v>
      </c>
      <c s="36">
        <v>0</v>
      </c>
      <c s="36">
        <f>ROUND(G215*H215,6)</f>
      </c>
      <c r="L215" s="38">
        <v>0</v>
      </c>
      <c s="32">
        <f>ROUND(ROUND(L215,2)*ROUND(G215,3),2)</f>
      </c>
      <c s="36" t="s">
        <v>55</v>
      </c>
      <c>
        <f>(M215*21)/100</f>
      </c>
      <c t="s">
        <v>27</v>
      </c>
    </row>
    <row r="216" spans="1:5" ht="12.75">
      <c r="A216" s="35" t="s">
        <v>56</v>
      </c>
      <c r="E216" s="39" t="s">
        <v>5</v>
      </c>
    </row>
    <row r="217" spans="1:5" ht="63.75">
      <c r="A217" s="35" t="s">
        <v>57</v>
      </c>
      <c r="E217" s="40" t="s">
        <v>3579</v>
      </c>
    </row>
    <row r="218" spans="1:5" ht="51">
      <c r="A218" t="s">
        <v>59</v>
      </c>
      <c r="E218" s="39" t="s">
        <v>3578</v>
      </c>
    </row>
    <row r="219" spans="1:16" ht="12.75">
      <c r="A219" t="s">
        <v>49</v>
      </c>
      <c s="34" t="s">
        <v>284</v>
      </c>
      <c s="34" t="s">
        <v>3580</v>
      </c>
      <c s="35" t="s">
        <v>5</v>
      </c>
      <c s="6" t="s">
        <v>3581</v>
      </c>
      <c s="36" t="s">
        <v>75</v>
      </c>
      <c s="37">
        <v>191.65</v>
      </c>
      <c s="36">
        <v>0</v>
      </c>
      <c s="36">
        <f>ROUND(G219*H219,6)</f>
      </c>
      <c r="L219" s="38">
        <v>0</v>
      </c>
      <c s="32">
        <f>ROUND(ROUND(L219,2)*ROUND(G219,3),2)</f>
      </c>
      <c s="36" t="s">
        <v>55</v>
      </c>
      <c>
        <f>(M219*21)/100</f>
      </c>
      <c t="s">
        <v>27</v>
      </c>
    </row>
    <row r="220" spans="1:5" ht="12.75">
      <c r="A220" s="35" t="s">
        <v>56</v>
      </c>
      <c r="E220" s="39" t="s">
        <v>5</v>
      </c>
    </row>
    <row r="221" spans="1:5" ht="63.75">
      <c r="A221" s="35" t="s">
        <v>57</v>
      </c>
      <c r="E221" s="40" t="s">
        <v>3582</v>
      </c>
    </row>
    <row r="222" spans="1:5" ht="51">
      <c r="A222" t="s">
        <v>59</v>
      </c>
      <c r="E222" s="39" t="s">
        <v>3583</v>
      </c>
    </row>
    <row r="223" spans="1:16" ht="12.75">
      <c r="A223" t="s">
        <v>49</v>
      </c>
      <c s="34" t="s">
        <v>288</v>
      </c>
      <c s="34" t="s">
        <v>3383</v>
      </c>
      <c s="35" t="s">
        <v>5</v>
      </c>
      <c s="6" t="s">
        <v>3584</v>
      </c>
      <c s="36" t="s">
        <v>75</v>
      </c>
      <c s="37">
        <v>45.6</v>
      </c>
      <c s="36">
        <v>0</v>
      </c>
      <c s="36">
        <f>ROUND(G223*H223,6)</f>
      </c>
      <c r="L223" s="38">
        <v>0</v>
      </c>
      <c s="32">
        <f>ROUND(ROUND(L223,2)*ROUND(G223,3),2)</f>
      </c>
      <c s="36" t="s">
        <v>55</v>
      </c>
      <c>
        <f>(M223*21)/100</f>
      </c>
      <c t="s">
        <v>27</v>
      </c>
    </row>
    <row r="224" spans="1:5" ht="12.75">
      <c r="A224" s="35" t="s">
        <v>56</v>
      </c>
      <c r="E224" s="39" t="s">
        <v>5</v>
      </c>
    </row>
    <row r="225" spans="1:5" ht="63.75">
      <c r="A225" s="35" t="s">
        <v>57</v>
      </c>
      <c r="E225" s="40" t="s">
        <v>3585</v>
      </c>
    </row>
    <row r="226" spans="1:5" ht="51">
      <c r="A226" t="s">
        <v>59</v>
      </c>
      <c r="E226" s="39" t="s">
        <v>3583</v>
      </c>
    </row>
    <row r="227" spans="1:16" ht="12.75">
      <c r="A227" t="s">
        <v>49</v>
      </c>
      <c s="34" t="s">
        <v>292</v>
      </c>
      <c s="34" t="s">
        <v>3586</v>
      </c>
      <c s="35" t="s">
        <v>5</v>
      </c>
      <c s="6" t="s">
        <v>3587</v>
      </c>
      <c s="36" t="s">
        <v>75</v>
      </c>
      <c s="37">
        <v>122.6</v>
      </c>
      <c s="36">
        <v>0</v>
      </c>
      <c s="36">
        <f>ROUND(G227*H227,6)</f>
      </c>
      <c r="L227" s="38">
        <v>0</v>
      </c>
      <c s="32">
        <f>ROUND(ROUND(L227,2)*ROUND(G227,3),2)</f>
      </c>
      <c s="36" t="s">
        <v>55</v>
      </c>
      <c>
        <f>(M227*21)/100</f>
      </c>
      <c t="s">
        <v>27</v>
      </c>
    </row>
    <row r="228" spans="1:5" ht="12.75">
      <c r="A228" s="35" t="s">
        <v>56</v>
      </c>
      <c r="E228" s="39" t="s">
        <v>5</v>
      </c>
    </row>
    <row r="229" spans="1:5" ht="63.75">
      <c r="A229" s="35" t="s">
        <v>57</v>
      </c>
      <c r="E229" s="40" t="s">
        <v>3588</v>
      </c>
    </row>
    <row r="230" spans="1:5" ht="25.5">
      <c r="A230" t="s">
        <v>59</v>
      </c>
      <c r="E230" s="39" t="s">
        <v>3589</v>
      </c>
    </row>
    <row r="231" spans="1:16" ht="12.75">
      <c r="A231" t="s">
        <v>49</v>
      </c>
      <c s="34" t="s">
        <v>296</v>
      </c>
      <c s="34" t="s">
        <v>3590</v>
      </c>
      <c s="35" t="s">
        <v>5</v>
      </c>
      <c s="6" t="s">
        <v>3591</v>
      </c>
      <c s="36" t="s">
        <v>90</v>
      </c>
      <c s="37">
        <v>2</v>
      </c>
      <c s="36">
        <v>0</v>
      </c>
      <c s="36">
        <f>ROUND(G231*H231,6)</f>
      </c>
      <c r="L231" s="38">
        <v>0</v>
      </c>
      <c s="32">
        <f>ROUND(ROUND(L231,2)*ROUND(G231,3),2)</f>
      </c>
      <c s="36" t="s">
        <v>55</v>
      </c>
      <c>
        <f>(M231*21)/100</f>
      </c>
      <c t="s">
        <v>27</v>
      </c>
    </row>
    <row r="232" spans="1:5" ht="12.75">
      <c r="A232" s="35" t="s">
        <v>56</v>
      </c>
      <c r="E232" s="39" t="s">
        <v>5</v>
      </c>
    </row>
    <row r="233" spans="1:5" ht="63.75">
      <c r="A233" s="35" t="s">
        <v>57</v>
      </c>
      <c r="E233" s="40" t="s">
        <v>3531</v>
      </c>
    </row>
    <row r="234" spans="1:5" ht="89.25">
      <c r="A234" t="s">
        <v>59</v>
      </c>
      <c r="E234" s="39" t="s">
        <v>3592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3595</v>
      </c>
      <c r="E8" s="30" t="s">
        <v>3594</v>
      </c>
      <c r="J8" s="29">
        <f>0+J9+J30+J79+J88+J137</f>
      </c>
      <c s="29">
        <f>0+K9+K30+K79+K88+K137</f>
      </c>
      <c s="29">
        <f>0+L9+L30+L79+L88+L137</f>
      </c>
      <c s="29">
        <f>0+M9+M30+M79+M88+M137</f>
      </c>
    </row>
    <row r="9" spans="1:13" ht="12.75">
      <c r="A9" t="s">
        <v>46</v>
      </c>
      <c r="C9" s="31" t="s">
        <v>47</v>
      </c>
      <c r="E9" s="33" t="s">
        <v>48</v>
      </c>
      <c r="J9" s="32">
        <f>0</f>
      </c>
      <c s="32">
        <f>0</f>
      </c>
      <c s="32">
        <f>0+L10+L14+L18+L22+L26</f>
      </c>
      <c s="32">
        <f>0+M10+M14+M18+M22+M26</f>
      </c>
    </row>
    <row r="10" spans="1:16" ht="25.5">
      <c r="A10" t="s">
        <v>49</v>
      </c>
      <c s="34" t="s">
        <v>4</v>
      </c>
      <c s="34" t="s">
        <v>805</v>
      </c>
      <c s="35" t="s">
        <v>806</v>
      </c>
      <c s="6" t="s">
        <v>2072</v>
      </c>
      <c s="36" t="s">
        <v>793</v>
      </c>
      <c s="37">
        <v>1548.585</v>
      </c>
      <c s="36">
        <v>0</v>
      </c>
      <c s="36">
        <f>ROUND(G10*H10,6)</f>
      </c>
      <c r="L10" s="38">
        <v>0</v>
      </c>
      <c s="32">
        <f>ROUND(ROUND(L10,2)*ROUND(G10,3),2)</f>
      </c>
      <c s="36" t="s">
        <v>808</v>
      </c>
      <c>
        <f>(M10*21)/100</f>
      </c>
      <c t="s">
        <v>27</v>
      </c>
    </row>
    <row r="11" spans="1:5" ht="25.5">
      <c r="A11" s="35" t="s">
        <v>56</v>
      </c>
      <c r="E11" s="39" t="s">
        <v>3432</v>
      </c>
    </row>
    <row r="12" spans="1:5" ht="51">
      <c r="A12" s="35" t="s">
        <v>57</v>
      </c>
      <c r="E12" s="40" t="s">
        <v>3596</v>
      </c>
    </row>
    <row r="13" spans="1:5" ht="25.5">
      <c r="A13" t="s">
        <v>59</v>
      </c>
      <c r="E13" s="39" t="s">
        <v>1766</v>
      </c>
    </row>
    <row r="14" spans="1:16" ht="25.5">
      <c r="A14" t="s">
        <v>49</v>
      </c>
      <c s="34" t="s">
        <v>72</v>
      </c>
      <c s="34" t="s">
        <v>3434</v>
      </c>
      <c s="35" t="s">
        <v>797</v>
      </c>
      <c s="6" t="s">
        <v>2083</v>
      </c>
      <c s="36" t="s">
        <v>793</v>
      </c>
      <c s="37">
        <v>0.874</v>
      </c>
      <c s="36">
        <v>0</v>
      </c>
      <c s="36">
        <f>ROUND(G14*H14,6)</f>
      </c>
      <c r="L14" s="38">
        <v>0</v>
      </c>
      <c s="32">
        <f>ROUND(ROUND(L14,2)*ROUND(G14,3),2)</f>
      </c>
      <c s="36" t="s">
        <v>55</v>
      </c>
      <c>
        <f>(M14*21)/100</f>
      </c>
      <c t="s">
        <v>27</v>
      </c>
    </row>
    <row r="15" spans="1:5" ht="25.5">
      <c r="A15" s="35" t="s">
        <v>56</v>
      </c>
      <c r="E15" s="39" t="s">
        <v>3435</v>
      </c>
    </row>
    <row r="16" spans="1:5" ht="63.75">
      <c r="A16" s="35" t="s">
        <v>57</v>
      </c>
      <c r="E16" s="40" t="s">
        <v>3597</v>
      </c>
    </row>
    <row r="17" spans="1:5" ht="25.5">
      <c r="A17" t="s">
        <v>59</v>
      </c>
      <c r="E17" s="39" t="s">
        <v>1766</v>
      </c>
    </row>
    <row r="18" spans="1:16" ht="25.5">
      <c r="A18" t="s">
        <v>49</v>
      </c>
      <c s="34" t="s">
        <v>77</v>
      </c>
      <c s="34" t="s">
        <v>3437</v>
      </c>
      <c s="35" t="s">
        <v>797</v>
      </c>
      <c s="6" t="s">
        <v>2083</v>
      </c>
      <c s="36" t="s">
        <v>793</v>
      </c>
      <c s="37">
        <v>11.46</v>
      </c>
      <c s="36">
        <v>0</v>
      </c>
      <c s="36">
        <f>ROUND(G18*H18,6)</f>
      </c>
      <c r="L18" s="38">
        <v>0</v>
      </c>
      <c s="32">
        <f>ROUND(ROUND(L18,2)*ROUND(G18,3),2)</f>
      </c>
      <c s="36" t="s">
        <v>55</v>
      </c>
      <c>
        <f>(M18*21)/100</f>
      </c>
      <c t="s">
        <v>27</v>
      </c>
    </row>
    <row r="19" spans="1:5" ht="25.5">
      <c r="A19" s="35" t="s">
        <v>56</v>
      </c>
      <c r="E19" s="39" t="s">
        <v>3438</v>
      </c>
    </row>
    <row r="20" spans="1:5" ht="63.75">
      <c r="A20" s="35" t="s">
        <v>57</v>
      </c>
      <c r="E20" s="40" t="s">
        <v>3598</v>
      </c>
    </row>
    <row r="21" spans="1:5" ht="25.5">
      <c r="A21" t="s">
        <v>59</v>
      </c>
      <c r="E21" s="39" t="s">
        <v>1766</v>
      </c>
    </row>
    <row r="22" spans="1:16" ht="25.5">
      <c r="A22" t="s">
        <v>49</v>
      </c>
      <c s="34" t="s">
        <v>82</v>
      </c>
      <c s="34" t="s">
        <v>2087</v>
      </c>
      <c s="35" t="s">
        <v>2088</v>
      </c>
      <c s="6" t="s">
        <v>2089</v>
      </c>
      <c s="36" t="s">
        <v>793</v>
      </c>
      <c s="37">
        <v>52.007</v>
      </c>
      <c s="36">
        <v>0</v>
      </c>
      <c s="36">
        <f>ROUND(G22*H22,6)</f>
      </c>
      <c r="L22" s="38">
        <v>0</v>
      </c>
      <c s="32">
        <f>ROUND(ROUND(L22,2)*ROUND(G22,3),2)</f>
      </c>
      <c s="36" t="s">
        <v>55</v>
      </c>
      <c>
        <f>(M22*21)/100</f>
      </c>
      <c t="s">
        <v>27</v>
      </c>
    </row>
    <row r="23" spans="1:5" ht="25.5">
      <c r="A23" s="35" t="s">
        <v>56</v>
      </c>
      <c r="E23" s="39" t="s">
        <v>3440</v>
      </c>
    </row>
    <row r="24" spans="1:5" ht="63.75">
      <c r="A24" s="35" t="s">
        <v>57</v>
      </c>
      <c r="E24" s="40" t="s">
        <v>3599</v>
      </c>
    </row>
    <row r="25" spans="1:5" ht="25.5">
      <c r="A25" t="s">
        <v>59</v>
      </c>
      <c r="E25" s="39" t="s">
        <v>1766</v>
      </c>
    </row>
    <row r="26" spans="1:16" ht="12.75">
      <c r="A26" t="s">
        <v>49</v>
      </c>
      <c s="34" t="s">
        <v>267</v>
      </c>
      <c s="34" t="s">
        <v>3182</v>
      </c>
      <c s="35" t="s">
        <v>5</v>
      </c>
      <c s="6" t="s">
        <v>3183</v>
      </c>
      <c s="36" t="s">
        <v>54</v>
      </c>
      <c s="37">
        <v>1</v>
      </c>
      <c s="36">
        <v>0</v>
      </c>
      <c s="36">
        <f>ROUND(G26*H26,6)</f>
      </c>
      <c r="L26" s="38">
        <v>0</v>
      </c>
      <c s="32">
        <f>ROUND(ROUND(L26,2)*ROUND(G26,3),2)</f>
      </c>
      <c s="36" t="s">
        <v>55</v>
      </c>
      <c>
        <f>(M26*21)/100</f>
      </c>
      <c t="s">
        <v>27</v>
      </c>
    </row>
    <row r="27" spans="1:5" ht="12.75">
      <c r="A27" s="35" t="s">
        <v>56</v>
      </c>
      <c r="E27" s="39" t="s">
        <v>5</v>
      </c>
    </row>
    <row r="28" spans="1:5" ht="25.5">
      <c r="A28" s="35" t="s">
        <v>57</v>
      </c>
      <c r="E28" s="40" t="s">
        <v>58</v>
      </c>
    </row>
    <row r="29" spans="1:5" ht="12.75">
      <c r="A29" t="s">
        <v>59</v>
      </c>
      <c r="E29" s="39" t="s">
        <v>60</v>
      </c>
    </row>
    <row r="30" spans="1:13" ht="12.75">
      <c r="A30" t="s">
        <v>46</v>
      </c>
      <c r="C30" s="31" t="s">
        <v>4</v>
      </c>
      <c r="E30" s="33" t="s">
        <v>837</v>
      </c>
      <c r="J30" s="32">
        <f>0</f>
      </c>
      <c s="32">
        <f>0</f>
      </c>
      <c s="32">
        <f>0+L31+L35+L39+L43+L47+L51+L55+L59+L63+L67+L71+L75</f>
      </c>
      <c s="32">
        <f>0+M31+M35+M39+M43+M47+M51+M55+M59+M63+M67+M71+M75</f>
      </c>
    </row>
    <row r="31" spans="1:16" ht="12.75">
      <c r="A31" t="s">
        <v>49</v>
      </c>
      <c s="34" t="s">
        <v>87</v>
      </c>
      <c s="34" t="s">
        <v>3600</v>
      </c>
      <c s="35" t="s">
        <v>5</v>
      </c>
      <c s="6" t="s">
        <v>3601</v>
      </c>
      <c s="36" t="s">
        <v>85</v>
      </c>
      <c s="37">
        <v>1559.9</v>
      </c>
      <c s="36">
        <v>0</v>
      </c>
      <c s="36">
        <f>ROUND(G31*H31,6)</f>
      </c>
      <c r="L31" s="38">
        <v>0</v>
      </c>
      <c s="32">
        <f>ROUND(ROUND(L31,2)*ROUND(G31,3),2)</f>
      </c>
      <c s="36" t="s">
        <v>55</v>
      </c>
      <c>
        <f>(M31*21)/100</f>
      </c>
      <c t="s">
        <v>27</v>
      </c>
    </row>
    <row r="32" spans="1:5" ht="12.75">
      <c r="A32" s="35" t="s">
        <v>56</v>
      </c>
      <c r="E32" s="39" t="s">
        <v>5</v>
      </c>
    </row>
    <row r="33" spans="1:5" ht="63.75">
      <c r="A33" s="35" t="s">
        <v>57</v>
      </c>
      <c r="E33" s="40" t="s">
        <v>3602</v>
      </c>
    </row>
    <row r="34" spans="1:5" ht="12.75">
      <c r="A34" t="s">
        <v>59</v>
      </c>
      <c r="E34" s="39" t="s">
        <v>3603</v>
      </c>
    </row>
    <row r="35" spans="1:16" ht="12.75">
      <c r="A35" t="s">
        <v>49</v>
      </c>
      <c s="34" t="s">
        <v>108</v>
      </c>
      <c s="34" t="s">
        <v>2097</v>
      </c>
      <c s="35" t="s">
        <v>5</v>
      </c>
      <c s="6" t="s">
        <v>3447</v>
      </c>
      <c s="36" t="s">
        <v>64</v>
      </c>
      <c s="37">
        <v>5.73</v>
      </c>
      <c s="36">
        <v>0</v>
      </c>
      <c s="36">
        <f>ROUND(G35*H35,6)</f>
      </c>
      <c r="L35" s="38">
        <v>0</v>
      </c>
      <c s="32">
        <f>ROUND(ROUND(L35,2)*ROUND(G35,3),2)</f>
      </c>
      <c s="36" t="s">
        <v>55</v>
      </c>
      <c>
        <f>(M35*21)/100</f>
      </c>
      <c t="s">
        <v>27</v>
      </c>
    </row>
    <row r="36" spans="1:5" ht="25.5">
      <c r="A36" s="35" t="s">
        <v>56</v>
      </c>
      <c r="E36" s="39" t="s">
        <v>3448</v>
      </c>
    </row>
    <row r="37" spans="1:5" ht="63.75">
      <c r="A37" s="35" t="s">
        <v>57</v>
      </c>
      <c r="E37" s="40" t="s">
        <v>3604</v>
      </c>
    </row>
    <row r="38" spans="1:5" ht="63.75">
      <c r="A38" t="s">
        <v>59</v>
      </c>
      <c r="E38" s="39" t="s">
        <v>3446</v>
      </c>
    </row>
    <row r="39" spans="1:16" ht="25.5">
      <c r="A39" t="s">
        <v>49</v>
      </c>
      <c s="34" t="s">
        <v>112</v>
      </c>
      <c s="34" t="s">
        <v>3217</v>
      </c>
      <c s="35" t="s">
        <v>5</v>
      </c>
      <c s="6" t="s">
        <v>3450</v>
      </c>
      <c s="36" t="s">
        <v>64</v>
      </c>
      <c s="37">
        <v>27.372</v>
      </c>
      <c s="36">
        <v>0</v>
      </c>
      <c s="36">
        <f>ROUND(G39*H39,6)</f>
      </c>
      <c r="L39" s="38">
        <v>0</v>
      </c>
      <c s="32">
        <f>ROUND(ROUND(L39,2)*ROUND(G39,3),2)</f>
      </c>
      <c s="36" t="s">
        <v>55</v>
      </c>
      <c>
        <f>(M39*21)/100</f>
      </c>
      <c t="s">
        <v>27</v>
      </c>
    </row>
    <row r="40" spans="1:5" ht="25.5">
      <c r="A40" s="35" t="s">
        <v>56</v>
      </c>
      <c r="E40" s="39" t="s">
        <v>3451</v>
      </c>
    </row>
    <row r="41" spans="1:5" ht="76.5">
      <c r="A41" s="35" t="s">
        <v>57</v>
      </c>
      <c r="E41" s="40" t="s">
        <v>3605</v>
      </c>
    </row>
    <row r="42" spans="1:5" ht="63.75">
      <c r="A42" t="s">
        <v>59</v>
      </c>
      <c r="E42" s="39" t="s">
        <v>3446</v>
      </c>
    </row>
    <row r="43" spans="1:16" ht="12.75">
      <c r="A43" t="s">
        <v>49</v>
      </c>
      <c s="34" t="s">
        <v>116</v>
      </c>
      <c s="34" t="s">
        <v>2276</v>
      </c>
      <c s="35" t="s">
        <v>5</v>
      </c>
      <c s="6" t="s">
        <v>3453</v>
      </c>
      <c s="36" t="s">
        <v>75</v>
      </c>
      <c s="37">
        <v>12</v>
      </c>
      <c s="36">
        <v>0</v>
      </c>
      <c s="36">
        <f>ROUND(G43*H43,6)</f>
      </c>
      <c r="L43" s="38">
        <v>0</v>
      </c>
      <c s="32">
        <f>ROUND(ROUND(L43,2)*ROUND(G43,3),2)</f>
      </c>
      <c s="36" t="s">
        <v>55</v>
      </c>
      <c>
        <f>(M43*21)/100</f>
      </c>
      <c t="s">
        <v>27</v>
      </c>
    </row>
    <row r="44" spans="1:5" ht="25.5">
      <c r="A44" s="35" t="s">
        <v>56</v>
      </c>
      <c r="E44" s="39" t="s">
        <v>3454</v>
      </c>
    </row>
    <row r="45" spans="1:5" ht="63.75">
      <c r="A45" s="35" t="s">
        <v>57</v>
      </c>
      <c r="E45" s="40" t="s">
        <v>3606</v>
      </c>
    </row>
    <row r="46" spans="1:5" ht="63.75">
      <c r="A46" t="s">
        <v>59</v>
      </c>
      <c r="E46" s="39" t="s">
        <v>3446</v>
      </c>
    </row>
    <row r="47" spans="1:16" ht="12.75">
      <c r="A47" t="s">
        <v>49</v>
      </c>
      <c s="34" t="s">
        <v>120</v>
      </c>
      <c s="34" t="s">
        <v>2817</v>
      </c>
      <c s="35" t="s">
        <v>5</v>
      </c>
      <c s="6" t="s">
        <v>3456</v>
      </c>
      <c s="36" t="s">
        <v>64</v>
      </c>
      <c s="37">
        <v>32.243</v>
      </c>
      <c s="36">
        <v>0</v>
      </c>
      <c s="36">
        <f>ROUND(G47*H47,6)</f>
      </c>
      <c r="L47" s="38">
        <v>0</v>
      </c>
      <c s="32">
        <f>ROUND(ROUND(L47,2)*ROUND(G47,3),2)</f>
      </c>
      <c s="36" t="s">
        <v>55</v>
      </c>
      <c>
        <f>(M47*21)/100</f>
      </c>
      <c t="s">
        <v>27</v>
      </c>
    </row>
    <row r="48" spans="1:5" ht="12.75">
      <c r="A48" s="35" t="s">
        <v>56</v>
      </c>
      <c r="E48" s="39" t="s">
        <v>3444</v>
      </c>
    </row>
    <row r="49" spans="1:5" ht="63.75">
      <c r="A49" s="35" t="s">
        <v>57</v>
      </c>
      <c r="E49" s="40" t="s">
        <v>3607</v>
      </c>
    </row>
    <row r="50" spans="1:5" ht="63.75">
      <c r="A50" t="s">
        <v>59</v>
      </c>
      <c r="E50" s="39" t="s">
        <v>3446</v>
      </c>
    </row>
    <row r="51" spans="1:16" ht="12.75">
      <c r="A51" t="s">
        <v>49</v>
      </c>
      <c s="34" t="s">
        <v>124</v>
      </c>
      <c s="34" t="s">
        <v>3230</v>
      </c>
      <c s="35" t="s">
        <v>5</v>
      </c>
      <c s="6" t="s">
        <v>3458</v>
      </c>
      <c s="36" t="s">
        <v>64</v>
      </c>
      <c s="37">
        <v>488.1</v>
      </c>
      <c s="36">
        <v>0</v>
      </c>
      <c s="36">
        <f>ROUND(G51*H51,6)</f>
      </c>
      <c r="L51" s="38">
        <v>0</v>
      </c>
      <c s="32">
        <f>ROUND(ROUND(L51,2)*ROUND(G51,3),2)</f>
      </c>
      <c s="36" t="s">
        <v>55</v>
      </c>
      <c>
        <f>(M51*21)/100</f>
      </c>
      <c t="s">
        <v>27</v>
      </c>
    </row>
    <row r="52" spans="1:5" ht="38.25">
      <c r="A52" s="35" t="s">
        <v>56</v>
      </c>
      <c r="E52" s="39" t="s">
        <v>3459</v>
      </c>
    </row>
    <row r="53" spans="1:5" ht="63.75">
      <c r="A53" s="35" t="s">
        <v>57</v>
      </c>
      <c r="E53" s="40" t="s">
        <v>3608</v>
      </c>
    </row>
    <row r="54" spans="1:5" ht="369.75">
      <c r="A54" t="s">
        <v>59</v>
      </c>
      <c r="E54" s="39" t="s">
        <v>3461</v>
      </c>
    </row>
    <row r="55" spans="1:16" ht="12.75">
      <c r="A55" t="s">
        <v>49</v>
      </c>
      <c s="34" t="s">
        <v>128</v>
      </c>
      <c s="34" t="s">
        <v>3462</v>
      </c>
      <c s="35" t="s">
        <v>5</v>
      </c>
      <c s="6" t="s">
        <v>3463</v>
      </c>
      <c s="36" t="s">
        <v>64</v>
      </c>
      <c s="37">
        <v>139.4</v>
      </c>
      <c s="36">
        <v>0</v>
      </c>
      <c s="36">
        <f>ROUND(G55*H55,6)</f>
      </c>
      <c r="L55" s="38">
        <v>0</v>
      </c>
      <c s="32">
        <f>ROUND(ROUND(L55,2)*ROUND(G55,3),2)</f>
      </c>
      <c s="36" t="s">
        <v>55</v>
      </c>
      <c>
        <f>(M55*21)/100</f>
      </c>
      <c t="s">
        <v>27</v>
      </c>
    </row>
    <row r="56" spans="1:5" ht="38.25">
      <c r="A56" s="35" t="s">
        <v>56</v>
      </c>
      <c r="E56" s="39" t="s">
        <v>3464</v>
      </c>
    </row>
    <row r="57" spans="1:5" ht="63.75">
      <c r="A57" s="35" t="s">
        <v>57</v>
      </c>
      <c r="E57" s="40" t="s">
        <v>3609</v>
      </c>
    </row>
    <row r="58" spans="1:5" ht="369.75">
      <c r="A58" t="s">
        <v>59</v>
      </c>
      <c r="E58" s="39" t="s">
        <v>3466</v>
      </c>
    </row>
    <row r="59" spans="1:16" ht="12.75">
      <c r="A59" t="s">
        <v>49</v>
      </c>
      <c s="34" t="s">
        <v>131</v>
      </c>
      <c s="34" t="s">
        <v>3467</v>
      </c>
      <c s="35" t="s">
        <v>5</v>
      </c>
      <c s="6" t="s">
        <v>3468</v>
      </c>
      <c s="36" t="s">
        <v>64</v>
      </c>
      <c s="37">
        <v>69.8</v>
      </c>
      <c s="36">
        <v>0</v>
      </c>
      <c s="36">
        <f>ROUND(G59*H59,6)</f>
      </c>
      <c r="L59" s="38">
        <v>0</v>
      </c>
      <c s="32">
        <f>ROUND(ROUND(L59,2)*ROUND(G59,3),2)</f>
      </c>
      <c s="36" t="s">
        <v>55</v>
      </c>
      <c>
        <f>(M59*21)/100</f>
      </c>
      <c t="s">
        <v>27</v>
      </c>
    </row>
    <row r="60" spans="1:5" ht="38.25">
      <c r="A60" s="35" t="s">
        <v>56</v>
      </c>
      <c r="E60" s="39" t="s">
        <v>3469</v>
      </c>
    </row>
    <row r="61" spans="1:5" ht="63.75">
      <c r="A61" s="35" t="s">
        <v>57</v>
      </c>
      <c r="E61" s="40" t="s">
        <v>3610</v>
      </c>
    </row>
    <row r="62" spans="1:5" ht="369.75">
      <c r="A62" t="s">
        <v>59</v>
      </c>
      <c r="E62" s="39" t="s">
        <v>3466</v>
      </c>
    </row>
    <row r="63" spans="1:16" ht="12.75">
      <c r="A63" t="s">
        <v>49</v>
      </c>
      <c s="34" t="s">
        <v>135</v>
      </c>
      <c s="34" t="s">
        <v>2379</v>
      </c>
      <c s="35" t="s">
        <v>5</v>
      </c>
      <c s="6" t="s">
        <v>3471</v>
      </c>
      <c s="36" t="s">
        <v>64</v>
      </c>
      <c s="37">
        <v>697.3</v>
      </c>
      <c s="36">
        <v>0</v>
      </c>
      <c s="36">
        <f>ROUND(G63*H63,6)</f>
      </c>
      <c r="L63" s="38">
        <v>0</v>
      </c>
      <c s="32">
        <f>ROUND(ROUND(L63,2)*ROUND(G63,3),2)</f>
      </c>
      <c s="36" t="s">
        <v>55</v>
      </c>
      <c>
        <f>(M63*21)/100</f>
      </c>
      <c t="s">
        <v>27</v>
      </c>
    </row>
    <row r="64" spans="1:5" ht="12.75">
      <c r="A64" s="35" t="s">
        <v>56</v>
      </c>
      <c r="E64" s="39" t="s">
        <v>5</v>
      </c>
    </row>
    <row r="65" spans="1:5" ht="89.25">
      <c r="A65" s="35" t="s">
        <v>57</v>
      </c>
      <c r="E65" s="40" t="s">
        <v>3611</v>
      </c>
    </row>
    <row r="66" spans="1:5" ht="191.25">
      <c r="A66" t="s">
        <v>59</v>
      </c>
      <c r="E66" s="39" t="s">
        <v>3473</v>
      </c>
    </row>
    <row r="67" spans="1:16" ht="12.75">
      <c r="A67" t="s">
        <v>49</v>
      </c>
      <c s="34" t="s">
        <v>139</v>
      </c>
      <c s="34" t="s">
        <v>2115</v>
      </c>
      <c s="35" t="s">
        <v>5</v>
      </c>
      <c s="6" t="s">
        <v>3612</v>
      </c>
      <c s="36" t="s">
        <v>85</v>
      </c>
      <c s="37">
        <v>30.5</v>
      </c>
      <c s="36">
        <v>0</v>
      </c>
      <c s="36">
        <f>ROUND(G67*H67,6)</f>
      </c>
      <c r="L67" s="38">
        <v>0</v>
      </c>
      <c s="32">
        <f>ROUND(ROUND(L67,2)*ROUND(G67,3),2)</f>
      </c>
      <c s="36" t="s">
        <v>55</v>
      </c>
      <c>
        <f>(M67*21)/100</f>
      </c>
      <c t="s">
        <v>27</v>
      </c>
    </row>
    <row r="68" spans="1:5" ht="12.75">
      <c r="A68" s="35" t="s">
        <v>56</v>
      </c>
      <c r="E68" s="39" t="s">
        <v>5</v>
      </c>
    </row>
    <row r="69" spans="1:5" ht="63.75">
      <c r="A69" s="35" t="s">
        <v>57</v>
      </c>
      <c r="E69" s="40" t="s">
        <v>3613</v>
      </c>
    </row>
    <row r="70" spans="1:5" ht="38.25">
      <c r="A70" t="s">
        <v>59</v>
      </c>
      <c r="E70" s="39" t="s">
        <v>3614</v>
      </c>
    </row>
    <row r="71" spans="1:16" ht="12.75">
      <c r="A71" t="s">
        <v>49</v>
      </c>
      <c s="34" t="s">
        <v>143</v>
      </c>
      <c s="34" t="s">
        <v>3251</v>
      </c>
      <c s="35" t="s">
        <v>5</v>
      </c>
      <c s="6" t="s">
        <v>3474</v>
      </c>
      <c s="36" t="s">
        <v>85</v>
      </c>
      <c s="37">
        <v>262.9</v>
      </c>
      <c s="36">
        <v>0</v>
      </c>
      <c s="36">
        <f>ROUND(G71*H71,6)</f>
      </c>
      <c r="L71" s="38">
        <v>0</v>
      </c>
      <c s="32">
        <f>ROUND(ROUND(L71,2)*ROUND(G71,3),2)</f>
      </c>
      <c s="36" t="s">
        <v>55</v>
      </c>
      <c>
        <f>(M71*21)/100</f>
      </c>
      <c t="s">
        <v>27</v>
      </c>
    </row>
    <row r="72" spans="1:5" ht="12.75">
      <c r="A72" s="35" t="s">
        <v>56</v>
      </c>
      <c r="E72" s="39" t="s">
        <v>5</v>
      </c>
    </row>
    <row r="73" spans="1:5" ht="63.75">
      <c r="A73" s="35" t="s">
        <v>57</v>
      </c>
      <c r="E73" s="40" t="s">
        <v>3615</v>
      </c>
    </row>
    <row r="74" spans="1:5" ht="38.25">
      <c r="A74" t="s">
        <v>59</v>
      </c>
      <c r="E74" s="39" t="s">
        <v>3476</v>
      </c>
    </row>
    <row r="75" spans="1:16" ht="12.75">
      <c r="A75" t="s">
        <v>49</v>
      </c>
      <c s="34" t="s">
        <v>147</v>
      </c>
      <c s="34" t="s">
        <v>2583</v>
      </c>
      <c s="35" t="s">
        <v>5</v>
      </c>
      <c s="6" t="s">
        <v>3477</v>
      </c>
      <c s="36" t="s">
        <v>85</v>
      </c>
      <c s="37">
        <v>293.4</v>
      </c>
      <c s="36">
        <v>0</v>
      </c>
      <c s="36">
        <f>ROUND(G75*H75,6)</f>
      </c>
      <c r="L75" s="38">
        <v>0</v>
      </c>
      <c s="32">
        <f>ROUND(ROUND(L75,2)*ROUND(G75,3),2)</f>
      </c>
      <c s="36" t="s">
        <v>55</v>
      </c>
      <c>
        <f>(M75*21)/100</f>
      </c>
      <c t="s">
        <v>27</v>
      </c>
    </row>
    <row r="76" spans="1:5" ht="12.75">
      <c r="A76" s="35" t="s">
        <v>56</v>
      </c>
      <c r="E76" s="39" t="s">
        <v>5</v>
      </c>
    </row>
    <row r="77" spans="1:5" ht="63.75">
      <c r="A77" s="35" t="s">
        <v>57</v>
      </c>
      <c r="E77" s="40" t="s">
        <v>3616</v>
      </c>
    </row>
    <row r="78" spans="1:5" ht="25.5">
      <c r="A78" t="s">
        <v>59</v>
      </c>
      <c r="E78" s="39" t="s">
        <v>3478</v>
      </c>
    </row>
    <row r="79" spans="1:13" ht="12.75">
      <c r="A79" t="s">
        <v>46</v>
      </c>
      <c r="C79" s="31" t="s">
        <v>27</v>
      </c>
      <c r="E79" s="33" t="s">
        <v>1379</v>
      </c>
      <c r="J79" s="32">
        <f>0</f>
      </c>
      <c s="32">
        <f>0</f>
      </c>
      <c s="32">
        <f>0+L80+L84</f>
      </c>
      <c s="32">
        <f>0+M80+M84</f>
      </c>
    </row>
    <row r="80" spans="1:16" ht="12.75">
      <c r="A80" t="s">
        <v>49</v>
      </c>
      <c s="34" t="s">
        <v>151</v>
      </c>
      <c s="34" t="s">
        <v>3479</v>
      </c>
      <c s="35" t="s">
        <v>5</v>
      </c>
      <c s="6" t="s">
        <v>3480</v>
      </c>
      <c s="36" t="s">
        <v>75</v>
      </c>
      <c s="37">
        <v>90.6</v>
      </c>
      <c s="36">
        <v>0</v>
      </c>
      <c s="36">
        <f>ROUND(G80*H80,6)</f>
      </c>
      <c r="L80" s="38">
        <v>0</v>
      </c>
      <c s="32">
        <f>ROUND(ROUND(L80,2)*ROUND(G80,3),2)</f>
      </c>
      <c s="36" t="s">
        <v>55</v>
      </c>
      <c>
        <f>(M80*21)/100</f>
      </c>
      <c t="s">
        <v>27</v>
      </c>
    </row>
    <row r="81" spans="1:5" ht="12.75">
      <c r="A81" s="35" t="s">
        <v>56</v>
      </c>
      <c r="E81" s="39" t="s">
        <v>5</v>
      </c>
    </row>
    <row r="82" spans="1:5" ht="63.75">
      <c r="A82" s="35" t="s">
        <v>57</v>
      </c>
      <c r="E82" s="40" t="s">
        <v>3617</v>
      </c>
    </row>
    <row r="83" spans="1:5" ht="165.75">
      <c r="A83" t="s">
        <v>59</v>
      </c>
      <c r="E83" s="39" t="s">
        <v>3482</v>
      </c>
    </row>
    <row r="84" spans="1:16" ht="12.75">
      <c r="A84" t="s">
        <v>49</v>
      </c>
      <c s="34" t="s">
        <v>155</v>
      </c>
      <c s="34" t="s">
        <v>3367</v>
      </c>
      <c s="35" t="s">
        <v>5</v>
      </c>
      <c s="6" t="s">
        <v>3483</v>
      </c>
      <c s="36" t="s">
        <v>85</v>
      </c>
      <c s="37">
        <v>258.7</v>
      </c>
      <c s="36">
        <v>0</v>
      </c>
      <c s="36">
        <f>ROUND(G84*H84,6)</f>
      </c>
      <c r="L84" s="38">
        <v>0</v>
      </c>
      <c s="32">
        <f>ROUND(ROUND(L84,2)*ROUND(G84,3),2)</f>
      </c>
      <c s="36" t="s">
        <v>55</v>
      </c>
      <c>
        <f>(M84*21)/100</f>
      </c>
      <c t="s">
        <v>27</v>
      </c>
    </row>
    <row r="85" spans="1:5" ht="12.75">
      <c r="A85" s="35" t="s">
        <v>56</v>
      </c>
      <c r="E85" s="39" t="s">
        <v>5</v>
      </c>
    </row>
    <row r="86" spans="1:5" ht="76.5">
      <c r="A86" s="35" t="s">
        <v>57</v>
      </c>
      <c r="E86" s="40" t="s">
        <v>3618</v>
      </c>
    </row>
    <row r="87" spans="1:5" ht="102">
      <c r="A87" t="s">
        <v>59</v>
      </c>
      <c r="E87" s="39" t="s">
        <v>3485</v>
      </c>
    </row>
    <row r="88" spans="1:13" ht="12.75">
      <c r="A88" t="s">
        <v>46</v>
      </c>
      <c r="C88" s="31" t="s">
        <v>77</v>
      </c>
      <c r="E88" s="33" t="s">
        <v>1914</v>
      </c>
      <c r="J88" s="32">
        <f>0</f>
      </c>
      <c s="32">
        <f>0</f>
      </c>
      <c s="32">
        <f>0+L89+L93+L97+L101+L105+L109+L113+L117+L121+L125+L129+L133</f>
      </c>
      <c s="32">
        <f>0+M89+M93+M97+M101+M105+M109+M113+M117+M121+M125+M129+M133</f>
      </c>
    </row>
    <row r="89" spans="1:16" ht="12.75">
      <c r="A89" t="s">
        <v>49</v>
      </c>
      <c s="34" t="s">
        <v>158</v>
      </c>
      <c s="34" t="s">
        <v>2235</v>
      </c>
      <c s="35" t="s">
        <v>5</v>
      </c>
      <c s="6" t="s">
        <v>3494</v>
      </c>
      <c s="36" t="s">
        <v>64</v>
      </c>
      <c s="37">
        <v>542.317</v>
      </c>
      <c s="36">
        <v>0</v>
      </c>
      <c s="36">
        <f>ROUND(G89*H89,6)</f>
      </c>
      <c r="L89" s="38">
        <v>0</v>
      </c>
      <c s="32">
        <f>ROUND(ROUND(L89,2)*ROUND(G89,3),2)</f>
      </c>
      <c s="36" t="s">
        <v>55</v>
      </c>
      <c>
        <f>(M89*21)/100</f>
      </c>
      <c t="s">
        <v>27</v>
      </c>
    </row>
    <row r="90" spans="1:5" ht="12.75">
      <c r="A90" s="35" t="s">
        <v>56</v>
      </c>
      <c r="E90" s="39" t="s">
        <v>5</v>
      </c>
    </row>
    <row r="91" spans="1:5" ht="102">
      <c r="A91" s="35" t="s">
        <v>57</v>
      </c>
      <c r="E91" s="40" t="s">
        <v>3619</v>
      </c>
    </row>
    <row r="92" spans="1:5" ht="51">
      <c r="A92" t="s">
        <v>59</v>
      </c>
      <c r="E92" s="39" t="s">
        <v>3493</v>
      </c>
    </row>
    <row r="93" spans="1:16" ht="12.75">
      <c r="A93" t="s">
        <v>49</v>
      </c>
      <c s="34" t="s">
        <v>164</v>
      </c>
      <c s="34" t="s">
        <v>3321</v>
      </c>
      <c s="35" t="s">
        <v>5</v>
      </c>
      <c s="6" t="s">
        <v>3496</v>
      </c>
      <c s="36" t="s">
        <v>85</v>
      </c>
      <c s="37">
        <v>1340.9</v>
      </c>
      <c s="36">
        <v>0</v>
      </c>
      <c s="36">
        <f>ROUND(G93*H93,6)</f>
      </c>
      <c r="L93" s="38">
        <v>0</v>
      </c>
      <c s="32">
        <f>ROUND(ROUND(L93,2)*ROUND(G93,3),2)</f>
      </c>
      <c s="36" t="s">
        <v>55</v>
      </c>
      <c>
        <f>(M93*21)/100</f>
      </c>
      <c t="s">
        <v>27</v>
      </c>
    </row>
    <row r="94" spans="1:5" ht="12.75">
      <c r="A94" s="35" t="s">
        <v>56</v>
      </c>
      <c r="E94" s="39" t="s">
        <v>5</v>
      </c>
    </row>
    <row r="95" spans="1:5" ht="63.75">
      <c r="A95" s="35" t="s">
        <v>57</v>
      </c>
      <c r="E95" s="40" t="s">
        <v>3620</v>
      </c>
    </row>
    <row r="96" spans="1:5" ht="51">
      <c r="A96" t="s">
        <v>59</v>
      </c>
      <c r="E96" s="39" t="s">
        <v>3498</v>
      </c>
    </row>
    <row r="97" spans="1:16" ht="12.75">
      <c r="A97" t="s">
        <v>49</v>
      </c>
      <c s="34" t="s">
        <v>168</v>
      </c>
      <c s="34" t="s">
        <v>2289</v>
      </c>
      <c s="35" t="s">
        <v>5</v>
      </c>
      <c s="6" t="s">
        <v>3499</v>
      </c>
      <c s="36" t="s">
        <v>85</v>
      </c>
      <c s="37">
        <v>2681.8</v>
      </c>
      <c s="36">
        <v>0</v>
      </c>
      <c s="36">
        <f>ROUND(G97*H97,6)</f>
      </c>
      <c r="L97" s="38">
        <v>0</v>
      </c>
      <c s="32">
        <f>ROUND(ROUND(L97,2)*ROUND(G97,3),2)</f>
      </c>
      <c s="36" t="s">
        <v>55</v>
      </c>
      <c>
        <f>(M97*21)/100</f>
      </c>
      <c t="s">
        <v>27</v>
      </c>
    </row>
    <row r="98" spans="1:5" ht="12.75">
      <c r="A98" s="35" t="s">
        <v>56</v>
      </c>
      <c r="E98" s="39" t="s">
        <v>5</v>
      </c>
    </row>
    <row r="99" spans="1:5" ht="76.5">
      <c r="A99" s="35" t="s">
        <v>57</v>
      </c>
      <c r="E99" s="40" t="s">
        <v>3621</v>
      </c>
    </row>
    <row r="100" spans="1:5" ht="51">
      <c r="A100" t="s">
        <v>59</v>
      </c>
      <c r="E100" s="39" t="s">
        <v>3498</v>
      </c>
    </row>
    <row r="101" spans="1:16" ht="12.75">
      <c r="A101" t="s">
        <v>49</v>
      </c>
      <c s="34" t="s">
        <v>173</v>
      </c>
      <c s="34" t="s">
        <v>3198</v>
      </c>
      <c s="35" t="s">
        <v>5</v>
      </c>
      <c s="6" t="s">
        <v>3199</v>
      </c>
      <c s="36" t="s">
        <v>85</v>
      </c>
      <c s="37">
        <v>1340.9</v>
      </c>
      <c s="36">
        <v>0</v>
      </c>
      <c s="36">
        <f>ROUND(G101*H101,6)</f>
      </c>
      <c r="L101" s="38">
        <v>0</v>
      </c>
      <c s="32">
        <f>ROUND(ROUND(L101,2)*ROUND(G101,3),2)</f>
      </c>
      <c s="36" t="s">
        <v>55</v>
      </c>
      <c>
        <f>(M101*21)/100</f>
      </c>
      <c t="s">
        <v>27</v>
      </c>
    </row>
    <row r="102" spans="1:5" ht="12.75">
      <c r="A102" s="35" t="s">
        <v>56</v>
      </c>
      <c r="E102" s="39" t="s">
        <v>5</v>
      </c>
    </row>
    <row r="103" spans="1:5" ht="63.75">
      <c r="A103" s="35" t="s">
        <v>57</v>
      </c>
      <c r="E103" s="40" t="s">
        <v>3622</v>
      </c>
    </row>
    <row r="104" spans="1:5" ht="140.25">
      <c r="A104" t="s">
        <v>59</v>
      </c>
      <c r="E104" s="39" t="s">
        <v>3502</v>
      </c>
    </row>
    <row r="105" spans="1:16" ht="12.75">
      <c r="A105" t="s">
        <v>49</v>
      </c>
      <c s="34" t="s">
        <v>176</v>
      </c>
      <c s="34" t="s">
        <v>3203</v>
      </c>
      <c s="35" t="s">
        <v>5</v>
      </c>
      <c s="6" t="s">
        <v>3204</v>
      </c>
      <c s="36" t="s">
        <v>85</v>
      </c>
      <c s="37">
        <v>1340.9</v>
      </c>
      <c s="36">
        <v>0</v>
      </c>
      <c s="36">
        <f>ROUND(G105*H105,6)</f>
      </c>
      <c r="L105" s="38">
        <v>0</v>
      </c>
      <c s="32">
        <f>ROUND(ROUND(L105,2)*ROUND(G105,3),2)</f>
      </c>
      <c s="36" t="s">
        <v>55</v>
      </c>
      <c>
        <f>(M105*21)/100</f>
      </c>
      <c t="s">
        <v>27</v>
      </c>
    </row>
    <row r="106" spans="1:5" ht="12.75">
      <c r="A106" s="35" t="s">
        <v>56</v>
      </c>
      <c r="E106" s="39" t="s">
        <v>5</v>
      </c>
    </row>
    <row r="107" spans="1:5" ht="63.75">
      <c r="A107" s="35" t="s">
        <v>57</v>
      </c>
      <c r="E107" s="40" t="s">
        <v>3622</v>
      </c>
    </row>
    <row r="108" spans="1:5" ht="140.25">
      <c r="A108" t="s">
        <v>59</v>
      </c>
      <c r="E108" s="39" t="s">
        <v>3502</v>
      </c>
    </row>
    <row r="109" spans="1:16" ht="12.75">
      <c r="A109" t="s">
        <v>49</v>
      </c>
      <c s="34" t="s">
        <v>180</v>
      </c>
      <c s="34" t="s">
        <v>3326</v>
      </c>
      <c s="35" t="s">
        <v>5</v>
      </c>
      <c s="6" t="s">
        <v>3327</v>
      </c>
      <c s="36" t="s">
        <v>85</v>
      </c>
      <c s="37">
        <v>1340.9</v>
      </c>
      <c s="36">
        <v>0</v>
      </c>
      <c s="36">
        <f>ROUND(G109*H109,6)</f>
      </c>
      <c r="L109" s="38">
        <v>0</v>
      </c>
      <c s="32">
        <f>ROUND(ROUND(L109,2)*ROUND(G109,3),2)</f>
      </c>
      <c s="36" t="s">
        <v>55</v>
      </c>
      <c>
        <f>(M109*21)/100</f>
      </c>
      <c t="s">
        <v>27</v>
      </c>
    </row>
    <row r="110" spans="1:5" ht="12.75">
      <c r="A110" s="35" t="s">
        <v>56</v>
      </c>
      <c r="E110" s="39" t="s">
        <v>5</v>
      </c>
    </row>
    <row r="111" spans="1:5" ht="63.75">
      <c r="A111" s="35" t="s">
        <v>57</v>
      </c>
      <c r="E111" s="40" t="s">
        <v>3622</v>
      </c>
    </row>
    <row r="112" spans="1:5" ht="140.25">
      <c r="A112" t="s">
        <v>59</v>
      </c>
      <c r="E112" s="39" t="s">
        <v>3502</v>
      </c>
    </row>
    <row r="113" spans="1:16" ht="12.75">
      <c r="A113" t="s">
        <v>49</v>
      </c>
      <c s="34" t="s">
        <v>916</v>
      </c>
      <c s="34" t="s">
        <v>2297</v>
      </c>
      <c s="35" t="s">
        <v>4</v>
      </c>
      <c s="6" t="s">
        <v>2298</v>
      </c>
      <c s="36" t="s">
        <v>85</v>
      </c>
      <c s="37">
        <v>126.9</v>
      </c>
      <c s="36">
        <v>0</v>
      </c>
      <c s="36">
        <f>ROUND(G113*H113,6)</f>
      </c>
      <c r="L113" s="38">
        <v>0</v>
      </c>
      <c s="32">
        <f>ROUND(ROUND(L113,2)*ROUND(G113,3),2)</f>
      </c>
      <c s="36" t="s">
        <v>55</v>
      </c>
      <c>
        <f>(M113*21)/100</f>
      </c>
      <c t="s">
        <v>27</v>
      </c>
    </row>
    <row r="114" spans="1:5" ht="12.75">
      <c r="A114" s="35" t="s">
        <v>56</v>
      </c>
      <c r="E114" s="39" t="s">
        <v>5</v>
      </c>
    </row>
    <row r="115" spans="1:5" ht="63.75">
      <c r="A115" s="35" t="s">
        <v>57</v>
      </c>
      <c r="E115" s="40" t="s">
        <v>3623</v>
      </c>
    </row>
    <row r="116" spans="1:5" ht="153">
      <c r="A116" t="s">
        <v>59</v>
      </c>
      <c r="E116" s="39" t="s">
        <v>3508</v>
      </c>
    </row>
    <row r="117" spans="1:16" ht="12.75">
      <c r="A117" t="s">
        <v>49</v>
      </c>
      <c s="34" t="s">
        <v>919</v>
      </c>
      <c s="34" t="s">
        <v>2297</v>
      </c>
      <c s="35" t="s">
        <v>27</v>
      </c>
      <c s="6" t="s">
        <v>2298</v>
      </c>
      <c s="36" t="s">
        <v>85</v>
      </c>
      <c s="37">
        <v>10.6</v>
      </c>
      <c s="36">
        <v>0</v>
      </c>
      <c s="36">
        <f>ROUND(G117*H117,6)</f>
      </c>
      <c r="L117" s="38">
        <v>0</v>
      </c>
      <c s="32">
        <f>ROUND(ROUND(L117,2)*ROUND(G117,3),2)</f>
      </c>
      <c s="36" t="s">
        <v>55</v>
      </c>
      <c>
        <f>(M117*21)/100</f>
      </c>
      <c t="s">
        <v>27</v>
      </c>
    </row>
    <row r="118" spans="1:5" ht="12.75">
      <c r="A118" s="35" t="s">
        <v>56</v>
      </c>
      <c r="E118" s="39" t="s">
        <v>3510</v>
      </c>
    </row>
    <row r="119" spans="1:5" ht="63.75">
      <c r="A119" s="35" t="s">
        <v>57</v>
      </c>
      <c r="E119" s="40" t="s">
        <v>3624</v>
      </c>
    </row>
    <row r="120" spans="1:5" ht="153">
      <c r="A120" t="s">
        <v>59</v>
      </c>
      <c r="E120" s="39" t="s">
        <v>3508</v>
      </c>
    </row>
    <row r="121" spans="1:16" ht="25.5">
      <c r="A121" t="s">
        <v>49</v>
      </c>
      <c s="34" t="s">
        <v>183</v>
      </c>
      <c s="34" t="s">
        <v>3282</v>
      </c>
      <c s="35" t="s">
        <v>5</v>
      </c>
      <c s="6" t="s">
        <v>3283</v>
      </c>
      <c s="36" t="s">
        <v>85</v>
      </c>
      <c s="37">
        <v>18.26</v>
      </c>
      <c s="36">
        <v>0</v>
      </c>
      <c s="36">
        <f>ROUND(G121*H121,6)</f>
      </c>
      <c r="L121" s="38">
        <v>0</v>
      </c>
      <c s="32">
        <f>ROUND(ROUND(L121,2)*ROUND(G121,3),2)</f>
      </c>
      <c s="36" t="s">
        <v>55</v>
      </c>
      <c>
        <f>(M121*21)/100</f>
      </c>
      <c t="s">
        <v>27</v>
      </c>
    </row>
    <row r="122" spans="1:5" ht="12.75">
      <c r="A122" s="35" t="s">
        <v>56</v>
      </c>
      <c r="E122" s="39" t="s">
        <v>5</v>
      </c>
    </row>
    <row r="123" spans="1:5" ht="63.75">
      <c r="A123" s="35" t="s">
        <v>57</v>
      </c>
      <c r="E123" s="40" t="s">
        <v>3625</v>
      </c>
    </row>
    <row r="124" spans="1:5" ht="153">
      <c r="A124" t="s">
        <v>59</v>
      </c>
      <c r="E124" s="39" t="s">
        <v>3508</v>
      </c>
    </row>
    <row r="125" spans="1:16" ht="12.75">
      <c r="A125" t="s">
        <v>49</v>
      </c>
      <c s="34" t="s">
        <v>187</v>
      </c>
      <c s="34" t="s">
        <v>3626</v>
      </c>
      <c s="35" t="s">
        <v>5</v>
      </c>
      <c s="6" t="s">
        <v>3627</v>
      </c>
      <c s="36" t="s">
        <v>85</v>
      </c>
      <c s="37">
        <v>48.09</v>
      </c>
      <c s="36">
        <v>0</v>
      </c>
      <c s="36">
        <f>ROUND(G125*H125,6)</f>
      </c>
      <c r="L125" s="38">
        <v>0</v>
      </c>
      <c s="32">
        <f>ROUND(ROUND(L125,2)*ROUND(G125,3),2)</f>
      </c>
      <c s="36" t="s">
        <v>55</v>
      </c>
      <c>
        <f>(M125*21)/100</f>
      </c>
      <c t="s">
        <v>27</v>
      </c>
    </row>
    <row r="126" spans="1:5" ht="12.75">
      <c r="A126" s="35" t="s">
        <v>56</v>
      </c>
      <c r="E126" s="39" t="s">
        <v>5</v>
      </c>
    </row>
    <row r="127" spans="1:5" ht="63.75">
      <c r="A127" s="35" t="s">
        <v>57</v>
      </c>
      <c r="E127" s="40" t="s">
        <v>3628</v>
      </c>
    </row>
    <row r="128" spans="1:5" ht="153">
      <c r="A128" t="s">
        <v>59</v>
      </c>
      <c r="E128" s="39" t="s">
        <v>3629</v>
      </c>
    </row>
    <row r="129" spans="1:16" ht="12.75">
      <c r="A129" t="s">
        <v>49</v>
      </c>
      <c s="34" t="s">
        <v>191</v>
      </c>
      <c s="34" t="s">
        <v>3516</v>
      </c>
      <c s="35" t="s">
        <v>5</v>
      </c>
      <c s="6" t="s">
        <v>3517</v>
      </c>
      <c s="36" t="s">
        <v>85</v>
      </c>
      <c s="37">
        <v>4.6</v>
      </c>
      <c s="36">
        <v>0</v>
      </c>
      <c s="36">
        <f>ROUND(G129*H129,6)</f>
      </c>
      <c r="L129" s="38">
        <v>0</v>
      </c>
      <c s="32">
        <f>ROUND(ROUND(L129,2)*ROUND(G129,3),2)</f>
      </c>
      <c s="36" t="s">
        <v>55</v>
      </c>
      <c>
        <f>(M129*21)/100</f>
      </c>
      <c t="s">
        <v>27</v>
      </c>
    </row>
    <row r="130" spans="1:5" ht="12.75">
      <c r="A130" s="35" t="s">
        <v>56</v>
      </c>
      <c r="E130" s="39" t="s">
        <v>5</v>
      </c>
    </row>
    <row r="131" spans="1:5" ht="63.75">
      <c r="A131" s="35" t="s">
        <v>57</v>
      </c>
      <c r="E131" s="40" t="s">
        <v>3630</v>
      </c>
    </row>
    <row r="132" spans="1:5" ht="89.25">
      <c r="A132" t="s">
        <v>59</v>
      </c>
      <c r="E132" s="39" t="s">
        <v>3519</v>
      </c>
    </row>
    <row r="133" spans="1:16" ht="12.75">
      <c r="A133" t="s">
        <v>49</v>
      </c>
      <c s="34" t="s">
        <v>196</v>
      </c>
      <c s="34" t="s">
        <v>3520</v>
      </c>
      <c s="35" t="s">
        <v>5</v>
      </c>
      <c s="6" t="s">
        <v>3521</v>
      </c>
      <c s="36" t="s">
        <v>75</v>
      </c>
      <c s="37">
        <v>339.6</v>
      </c>
      <c s="36">
        <v>0</v>
      </c>
      <c s="36">
        <f>ROUND(G133*H133,6)</f>
      </c>
      <c r="L133" s="38">
        <v>0</v>
      </c>
      <c s="32">
        <f>ROUND(ROUND(L133,2)*ROUND(G133,3),2)</f>
      </c>
      <c s="36" t="s">
        <v>55</v>
      </c>
      <c>
        <f>(M133*21)/100</f>
      </c>
      <c t="s">
        <v>27</v>
      </c>
    </row>
    <row r="134" spans="1:5" ht="12.75">
      <c r="A134" s="35" t="s">
        <v>56</v>
      </c>
      <c r="E134" s="39" t="s">
        <v>5</v>
      </c>
    </row>
    <row r="135" spans="1:5" ht="63.75">
      <c r="A135" s="35" t="s">
        <v>57</v>
      </c>
      <c r="E135" s="40" t="s">
        <v>3631</v>
      </c>
    </row>
    <row r="136" spans="1:5" ht="38.25">
      <c r="A136" t="s">
        <v>59</v>
      </c>
      <c r="E136" s="39" t="s">
        <v>3523</v>
      </c>
    </row>
    <row r="137" spans="1:13" ht="12.75">
      <c r="A137" t="s">
        <v>46</v>
      </c>
      <c r="C137" s="31" t="s">
        <v>112</v>
      </c>
      <c r="E137" s="33" t="s">
        <v>1999</v>
      </c>
      <c r="J137" s="32">
        <f>0</f>
      </c>
      <c s="32">
        <f>0</f>
      </c>
      <c s="32">
        <f>0+L138+L142+L146+L150+L154+L158+L162+L166+L170+L174+L178+L182+L186+L190+L194+L198</f>
      </c>
      <c s="32">
        <f>0+M138+M142+M146+M150+M154+M158+M162+M166+M170+M174+M178+M182+M186+M190+M194+M198</f>
      </c>
    </row>
    <row r="138" spans="1:16" ht="12.75">
      <c r="A138" t="s">
        <v>49</v>
      </c>
      <c s="34" t="s">
        <v>200</v>
      </c>
      <c s="34" t="s">
        <v>3632</v>
      </c>
      <c s="35" t="s">
        <v>5</v>
      </c>
      <c s="6" t="s">
        <v>3633</v>
      </c>
      <c s="36" t="s">
        <v>75</v>
      </c>
      <c s="37">
        <v>29.4</v>
      </c>
      <c s="36">
        <v>0</v>
      </c>
      <c s="36">
        <f>ROUND(G138*H138,6)</f>
      </c>
      <c r="L138" s="38">
        <v>0</v>
      </c>
      <c s="32">
        <f>ROUND(ROUND(L138,2)*ROUND(G138,3),2)</f>
      </c>
      <c s="36" t="s">
        <v>55</v>
      </c>
      <c>
        <f>(M138*21)/100</f>
      </c>
      <c t="s">
        <v>27</v>
      </c>
    </row>
    <row r="139" spans="1:5" ht="12.75">
      <c r="A139" s="35" t="s">
        <v>56</v>
      </c>
      <c r="E139" s="39" t="s">
        <v>3634</v>
      </c>
    </row>
    <row r="140" spans="1:5" ht="63.75">
      <c r="A140" s="35" t="s">
        <v>57</v>
      </c>
      <c r="E140" s="40" t="s">
        <v>3635</v>
      </c>
    </row>
    <row r="141" spans="1:5" ht="63.75">
      <c r="A141" t="s">
        <v>59</v>
      </c>
      <c r="E141" s="39" t="s">
        <v>3636</v>
      </c>
    </row>
    <row r="142" spans="1:16" ht="12.75">
      <c r="A142" t="s">
        <v>49</v>
      </c>
      <c s="34" t="s">
        <v>204</v>
      </c>
      <c s="34" t="s">
        <v>3637</v>
      </c>
      <c s="35" t="s">
        <v>5</v>
      </c>
      <c s="6" t="s">
        <v>3638</v>
      </c>
      <c s="36" t="s">
        <v>75</v>
      </c>
      <c s="37">
        <v>29.4</v>
      </c>
      <c s="36">
        <v>0</v>
      </c>
      <c s="36">
        <f>ROUND(G142*H142,6)</f>
      </c>
      <c r="L142" s="38">
        <v>0</v>
      </c>
      <c s="32">
        <f>ROUND(ROUND(L142,2)*ROUND(G142,3),2)</f>
      </c>
      <c s="36" t="s">
        <v>55</v>
      </c>
      <c>
        <f>(M142*21)/100</f>
      </c>
      <c t="s">
        <v>27</v>
      </c>
    </row>
    <row r="143" spans="1:5" ht="12.75">
      <c r="A143" s="35" t="s">
        <v>56</v>
      </c>
      <c r="E143" s="39" t="s">
        <v>3639</v>
      </c>
    </row>
    <row r="144" spans="1:5" ht="63.75">
      <c r="A144" s="35" t="s">
        <v>57</v>
      </c>
      <c r="E144" s="40" t="s">
        <v>3635</v>
      </c>
    </row>
    <row r="145" spans="1:5" ht="38.25">
      <c r="A145" t="s">
        <v>59</v>
      </c>
      <c r="E145" s="39" t="s">
        <v>3640</v>
      </c>
    </row>
    <row r="146" spans="1:16" ht="25.5">
      <c r="A146" t="s">
        <v>49</v>
      </c>
      <c s="34" t="s">
        <v>208</v>
      </c>
      <c s="34" t="s">
        <v>3532</v>
      </c>
      <c s="35" t="s">
        <v>5</v>
      </c>
      <c s="6" t="s">
        <v>3533</v>
      </c>
      <c s="36" t="s">
        <v>90</v>
      </c>
      <c s="37">
        <v>2</v>
      </c>
      <c s="36">
        <v>0</v>
      </c>
      <c s="36">
        <f>ROUND(G146*H146,6)</f>
      </c>
      <c r="L146" s="38">
        <v>0</v>
      </c>
      <c s="32">
        <f>ROUND(ROUND(L146,2)*ROUND(G146,3),2)</f>
      </c>
      <c s="36" t="s">
        <v>55</v>
      </c>
      <c>
        <f>(M146*21)/100</f>
      </c>
      <c t="s">
        <v>27</v>
      </c>
    </row>
    <row r="147" spans="1:5" ht="12.75">
      <c r="A147" s="35" t="s">
        <v>56</v>
      </c>
      <c r="E147" s="39" t="s">
        <v>3641</v>
      </c>
    </row>
    <row r="148" spans="1:5" ht="63.75">
      <c r="A148" s="35" t="s">
        <v>57</v>
      </c>
      <c r="E148" s="40" t="s">
        <v>3531</v>
      </c>
    </row>
    <row r="149" spans="1:5" ht="25.5">
      <c r="A149" t="s">
        <v>59</v>
      </c>
      <c r="E149" s="39" t="s">
        <v>3535</v>
      </c>
    </row>
    <row r="150" spans="1:16" ht="12.75">
      <c r="A150" t="s">
        <v>49</v>
      </c>
      <c s="34" t="s">
        <v>212</v>
      </c>
      <c s="34" t="s">
        <v>3540</v>
      </c>
      <c s="35" t="s">
        <v>5</v>
      </c>
      <c s="6" t="s">
        <v>3541</v>
      </c>
      <c s="36" t="s">
        <v>90</v>
      </c>
      <c s="37">
        <v>2</v>
      </c>
      <c s="36">
        <v>0</v>
      </c>
      <c s="36">
        <f>ROUND(G150*H150,6)</f>
      </c>
      <c r="L150" s="38">
        <v>0</v>
      </c>
      <c s="32">
        <f>ROUND(ROUND(L150,2)*ROUND(G150,3),2)</f>
      </c>
      <c s="36" t="s">
        <v>55</v>
      </c>
      <c>
        <f>(M150*21)/100</f>
      </c>
      <c t="s">
        <v>27</v>
      </c>
    </row>
    <row r="151" spans="1:5" ht="25.5">
      <c r="A151" s="35" t="s">
        <v>56</v>
      </c>
      <c r="E151" s="39" t="s">
        <v>3642</v>
      </c>
    </row>
    <row r="152" spans="1:5" ht="63.75">
      <c r="A152" s="35" t="s">
        <v>57</v>
      </c>
      <c r="E152" s="40" t="s">
        <v>3531</v>
      </c>
    </row>
    <row r="153" spans="1:5" ht="25.5">
      <c r="A153" t="s">
        <v>59</v>
      </c>
      <c r="E153" s="39" t="s">
        <v>3543</v>
      </c>
    </row>
    <row r="154" spans="1:16" ht="25.5">
      <c r="A154" t="s">
        <v>49</v>
      </c>
      <c s="34" t="s">
        <v>217</v>
      </c>
      <c s="34" t="s">
        <v>3553</v>
      </c>
      <c s="35" t="s">
        <v>4</v>
      </c>
      <c s="6" t="s">
        <v>3554</v>
      </c>
      <c s="36" t="s">
        <v>85</v>
      </c>
      <c s="37">
        <v>76.99</v>
      </c>
      <c s="36">
        <v>0</v>
      </c>
      <c s="36">
        <f>ROUND(G154*H154,6)</f>
      </c>
      <c r="L154" s="38">
        <v>0</v>
      </c>
      <c s="32">
        <f>ROUND(ROUND(L154,2)*ROUND(G154,3),2)</f>
      </c>
      <c s="36" t="s">
        <v>55</v>
      </c>
      <c>
        <f>(M154*21)/100</f>
      </c>
      <c t="s">
        <v>27</v>
      </c>
    </row>
    <row r="155" spans="1:5" ht="12.75">
      <c r="A155" s="35" t="s">
        <v>56</v>
      </c>
      <c r="E155" s="39" t="s">
        <v>3643</v>
      </c>
    </row>
    <row r="156" spans="1:5" ht="76.5">
      <c r="A156" s="35" t="s">
        <v>57</v>
      </c>
      <c r="E156" s="40" t="s">
        <v>3644</v>
      </c>
    </row>
    <row r="157" spans="1:5" ht="38.25">
      <c r="A157" t="s">
        <v>59</v>
      </c>
      <c r="E157" s="39" t="s">
        <v>3557</v>
      </c>
    </row>
    <row r="158" spans="1:16" ht="25.5">
      <c r="A158" t="s">
        <v>49</v>
      </c>
      <c s="34" t="s">
        <v>221</v>
      </c>
      <c s="34" t="s">
        <v>3553</v>
      </c>
      <c s="35" t="s">
        <v>27</v>
      </c>
      <c s="6" t="s">
        <v>3554</v>
      </c>
      <c s="36" t="s">
        <v>85</v>
      </c>
      <c s="37">
        <v>1</v>
      </c>
      <c s="36">
        <v>0</v>
      </c>
      <c s="36">
        <f>ROUND(G158*H158,6)</f>
      </c>
      <c r="L158" s="38">
        <v>0</v>
      </c>
      <c s="32">
        <f>ROUND(ROUND(L158,2)*ROUND(G158,3),2)</f>
      </c>
      <c s="36" t="s">
        <v>55</v>
      </c>
      <c>
        <f>(M158*21)/100</f>
      </c>
      <c t="s">
        <v>27</v>
      </c>
    </row>
    <row r="159" spans="1:5" ht="12.75">
      <c r="A159" s="35" t="s">
        <v>56</v>
      </c>
      <c r="E159" s="39" t="s">
        <v>5</v>
      </c>
    </row>
    <row r="160" spans="1:5" ht="63.75">
      <c r="A160" s="35" t="s">
        <v>57</v>
      </c>
      <c r="E160" s="40" t="s">
        <v>3645</v>
      </c>
    </row>
    <row r="161" spans="1:5" ht="38.25">
      <c r="A161" t="s">
        <v>59</v>
      </c>
      <c r="E161" s="39" t="s">
        <v>3557</v>
      </c>
    </row>
    <row r="162" spans="1:16" ht="12.75">
      <c r="A162" t="s">
        <v>49</v>
      </c>
      <c s="34" t="s">
        <v>226</v>
      </c>
      <c s="34" t="s">
        <v>3646</v>
      </c>
      <c s="35" t="s">
        <v>5</v>
      </c>
      <c s="6" t="s">
        <v>3647</v>
      </c>
      <c s="36" t="s">
        <v>85</v>
      </c>
      <c s="37">
        <v>76.99</v>
      </c>
      <c s="36">
        <v>0</v>
      </c>
      <c s="36">
        <f>ROUND(G162*H162,6)</f>
      </c>
      <c r="L162" s="38">
        <v>0</v>
      </c>
      <c s="32">
        <f>ROUND(ROUND(L162,2)*ROUND(G162,3),2)</f>
      </c>
      <c s="36" t="s">
        <v>55</v>
      </c>
      <c>
        <f>(M162*21)/100</f>
      </c>
      <c t="s">
        <v>27</v>
      </c>
    </row>
    <row r="163" spans="1:5" ht="12.75">
      <c r="A163" s="35" t="s">
        <v>56</v>
      </c>
      <c r="E163" s="39" t="s">
        <v>5</v>
      </c>
    </row>
    <row r="164" spans="1:5" ht="76.5">
      <c r="A164" s="35" t="s">
        <v>57</v>
      </c>
      <c r="E164" s="40" t="s">
        <v>3644</v>
      </c>
    </row>
    <row r="165" spans="1:5" ht="25.5">
      <c r="A165" t="s">
        <v>59</v>
      </c>
      <c r="E165" s="39" t="s">
        <v>3566</v>
      </c>
    </row>
    <row r="166" spans="1:16" ht="25.5">
      <c r="A166" t="s">
        <v>49</v>
      </c>
      <c s="34" t="s">
        <v>231</v>
      </c>
      <c s="34" t="s">
        <v>3559</v>
      </c>
      <c s="35" t="s">
        <v>5</v>
      </c>
      <c s="6" t="s">
        <v>3560</v>
      </c>
      <c s="36" t="s">
        <v>85</v>
      </c>
      <c s="37">
        <v>14</v>
      </c>
      <c s="36">
        <v>0</v>
      </c>
      <c s="36">
        <f>ROUND(G166*H166,6)</f>
      </c>
      <c r="L166" s="38">
        <v>0</v>
      </c>
      <c s="32">
        <f>ROUND(ROUND(L166,2)*ROUND(G166,3),2)</f>
      </c>
      <c s="36" t="s">
        <v>55</v>
      </c>
      <c>
        <f>(M166*21)/100</f>
      </c>
      <c t="s">
        <v>27</v>
      </c>
    </row>
    <row r="167" spans="1:5" ht="12.75">
      <c r="A167" s="35" t="s">
        <v>56</v>
      </c>
      <c r="E167" s="39" t="s">
        <v>5</v>
      </c>
    </row>
    <row r="168" spans="1:5" ht="63.75">
      <c r="A168" s="35" t="s">
        <v>57</v>
      </c>
      <c r="E168" s="40" t="s">
        <v>3648</v>
      </c>
    </row>
    <row r="169" spans="1:5" ht="38.25">
      <c r="A169" t="s">
        <v>59</v>
      </c>
      <c r="E169" s="39" t="s">
        <v>3557</v>
      </c>
    </row>
    <row r="170" spans="1:16" ht="12.75">
      <c r="A170" t="s">
        <v>49</v>
      </c>
      <c s="34" t="s">
        <v>235</v>
      </c>
      <c s="34" t="s">
        <v>3649</v>
      </c>
      <c s="35" t="s">
        <v>5</v>
      </c>
      <c s="6" t="s">
        <v>3650</v>
      </c>
      <c s="36" t="s">
        <v>85</v>
      </c>
      <c s="37">
        <v>2.96</v>
      </c>
      <c s="36">
        <v>0</v>
      </c>
      <c s="36">
        <f>ROUND(G170*H170,6)</f>
      </c>
      <c r="L170" s="38">
        <v>0</v>
      </c>
      <c s="32">
        <f>ROUND(ROUND(L170,2)*ROUND(G170,3),2)</f>
      </c>
      <c s="36" t="s">
        <v>55</v>
      </c>
      <c>
        <f>(M170*21)/100</f>
      </c>
      <c t="s">
        <v>27</v>
      </c>
    </row>
    <row r="171" spans="1:5" ht="12.75">
      <c r="A171" s="35" t="s">
        <v>56</v>
      </c>
      <c r="E171" s="39" t="s">
        <v>3651</v>
      </c>
    </row>
    <row r="172" spans="1:5" ht="63.75">
      <c r="A172" s="35" t="s">
        <v>57</v>
      </c>
      <c r="E172" s="40" t="s">
        <v>3652</v>
      </c>
    </row>
    <row r="173" spans="1:5" ht="38.25">
      <c r="A173" t="s">
        <v>59</v>
      </c>
      <c r="E173" s="39" t="s">
        <v>3653</v>
      </c>
    </row>
    <row r="174" spans="1:16" ht="12.75">
      <c r="A174" t="s">
        <v>49</v>
      </c>
      <c s="34" t="s">
        <v>239</v>
      </c>
      <c s="34" t="s">
        <v>3654</v>
      </c>
      <c s="35" t="s">
        <v>5</v>
      </c>
      <c s="6" t="s">
        <v>3655</v>
      </c>
      <c s="36" t="s">
        <v>85</v>
      </c>
      <c s="37">
        <v>2.96</v>
      </c>
      <c s="36">
        <v>0</v>
      </c>
      <c s="36">
        <f>ROUND(G174*H174,6)</f>
      </c>
      <c r="L174" s="38">
        <v>0</v>
      </c>
      <c s="32">
        <f>ROUND(ROUND(L174,2)*ROUND(G174,3),2)</f>
      </c>
      <c s="36" t="s">
        <v>55</v>
      </c>
      <c>
        <f>(M174*21)/100</f>
      </c>
      <c t="s">
        <v>27</v>
      </c>
    </row>
    <row r="175" spans="1:5" ht="12.75">
      <c r="A175" s="35" t="s">
        <v>56</v>
      </c>
      <c r="E175" s="39" t="s">
        <v>3656</v>
      </c>
    </row>
    <row r="176" spans="1:5" ht="63.75">
      <c r="A176" s="35" t="s">
        <v>57</v>
      </c>
      <c r="E176" s="40" t="s">
        <v>3652</v>
      </c>
    </row>
    <row r="177" spans="1:5" ht="25.5">
      <c r="A177" t="s">
        <v>59</v>
      </c>
      <c r="E177" s="39" t="s">
        <v>3657</v>
      </c>
    </row>
    <row r="178" spans="1:16" ht="12.75">
      <c r="A178" t="s">
        <v>49</v>
      </c>
      <c s="34" t="s">
        <v>243</v>
      </c>
      <c s="34" t="s">
        <v>3293</v>
      </c>
      <c s="35" t="s">
        <v>5</v>
      </c>
      <c s="6" t="s">
        <v>3658</v>
      </c>
      <c s="36" t="s">
        <v>75</v>
      </c>
      <c s="37">
        <v>96.4</v>
      </c>
      <c s="36">
        <v>0</v>
      </c>
      <c s="36">
        <f>ROUND(G178*H178,6)</f>
      </c>
      <c r="L178" s="38">
        <v>0</v>
      </c>
      <c s="32">
        <f>ROUND(ROUND(L178,2)*ROUND(G178,3),2)</f>
      </c>
      <c s="36" t="s">
        <v>55</v>
      </c>
      <c>
        <f>(M178*21)/100</f>
      </c>
      <c t="s">
        <v>27</v>
      </c>
    </row>
    <row r="179" spans="1:5" ht="12.75">
      <c r="A179" s="35" t="s">
        <v>56</v>
      </c>
      <c r="E179" s="39" t="s">
        <v>5</v>
      </c>
    </row>
    <row r="180" spans="1:5" ht="63.75">
      <c r="A180" s="35" t="s">
        <v>57</v>
      </c>
      <c r="E180" s="40" t="s">
        <v>3659</v>
      </c>
    </row>
    <row r="181" spans="1:5" ht="51">
      <c r="A181" t="s">
        <v>59</v>
      </c>
      <c r="E181" s="39" t="s">
        <v>3578</v>
      </c>
    </row>
    <row r="182" spans="1:16" ht="12.75">
      <c r="A182" t="s">
        <v>49</v>
      </c>
      <c s="34" t="s">
        <v>247</v>
      </c>
      <c s="34" t="s">
        <v>3580</v>
      </c>
      <c s="35" t="s">
        <v>5</v>
      </c>
      <c s="6" t="s">
        <v>3581</v>
      </c>
      <c s="36" t="s">
        <v>75</v>
      </c>
      <c s="37">
        <v>167.3</v>
      </c>
      <c s="36">
        <v>0</v>
      </c>
      <c s="36">
        <f>ROUND(G182*H182,6)</f>
      </c>
      <c r="L182" s="38">
        <v>0</v>
      </c>
      <c s="32">
        <f>ROUND(ROUND(L182,2)*ROUND(G182,3),2)</f>
      </c>
      <c s="36" t="s">
        <v>55</v>
      </c>
      <c>
        <f>(M182*21)/100</f>
      </c>
      <c t="s">
        <v>27</v>
      </c>
    </row>
    <row r="183" spans="1:5" ht="12.75">
      <c r="A183" s="35" t="s">
        <v>56</v>
      </c>
      <c r="E183" s="39" t="s">
        <v>5</v>
      </c>
    </row>
    <row r="184" spans="1:5" ht="63.75">
      <c r="A184" s="35" t="s">
        <v>57</v>
      </c>
      <c r="E184" s="40" t="s">
        <v>3660</v>
      </c>
    </row>
    <row r="185" spans="1:5" ht="51">
      <c r="A185" t="s">
        <v>59</v>
      </c>
      <c r="E185" s="39" t="s">
        <v>3583</v>
      </c>
    </row>
    <row r="186" spans="1:16" ht="12.75">
      <c r="A186" t="s">
        <v>49</v>
      </c>
      <c s="34" t="s">
        <v>251</v>
      </c>
      <c s="34" t="s">
        <v>3383</v>
      </c>
      <c s="35" t="s">
        <v>5</v>
      </c>
      <c s="6" t="s">
        <v>3584</v>
      </c>
      <c s="36" t="s">
        <v>75</v>
      </c>
      <c s="37">
        <v>36</v>
      </c>
      <c s="36">
        <v>0</v>
      </c>
      <c s="36">
        <f>ROUND(G186*H186,6)</f>
      </c>
      <c r="L186" s="38">
        <v>0</v>
      </c>
      <c s="32">
        <f>ROUND(ROUND(L186,2)*ROUND(G186,3),2)</f>
      </c>
      <c s="36" t="s">
        <v>55</v>
      </c>
      <c>
        <f>(M186*21)/100</f>
      </c>
      <c t="s">
        <v>27</v>
      </c>
    </row>
    <row r="187" spans="1:5" ht="12.75">
      <c r="A187" s="35" t="s">
        <v>56</v>
      </c>
      <c r="E187" s="39" t="s">
        <v>5</v>
      </c>
    </row>
    <row r="188" spans="1:5" ht="51">
      <c r="A188" s="35" t="s">
        <v>57</v>
      </c>
      <c r="E188" s="40" t="s">
        <v>3661</v>
      </c>
    </row>
    <row r="189" spans="1:5" ht="51">
      <c r="A189" t="s">
        <v>59</v>
      </c>
      <c r="E189" s="39" t="s">
        <v>3583</v>
      </c>
    </row>
    <row r="190" spans="1:16" ht="12.75">
      <c r="A190" t="s">
        <v>49</v>
      </c>
      <c s="34" t="s">
        <v>255</v>
      </c>
      <c s="34" t="s">
        <v>3586</v>
      </c>
      <c s="35" t="s">
        <v>5</v>
      </c>
      <c s="6" t="s">
        <v>3587</v>
      </c>
      <c s="36" t="s">
        <v>75</v>
      </c>
      <c s="37">
        <v>82.3</v>
      </c>
      <c s="36">
        <v>0</v>
      </c>
      <c s="36">
        <f>ROUND(G190*H190,6)</f>
      </c>
      <c r="L190" s="38">
        <v>0</v>
      </c>
      <c s="32">
        <f>ROUND(ROUND(L190,2)*ROUND(G190,3),2)</f>
      </c>
      <c s="36" t="s">
        <v>55</v>
      </c>
      <c>
        <f>(M190*21)/100</f>
      </c>
      <c t="s">
        <v>27</v>
      </c>
    </row>
    <row r="191" spans="1:5" ht="12.75">
      <c r="A191" s="35" t="s">
        <v>56</v>
      </c>
      <c r="E191" s="39" t="s">
        <v>5</v>
      </c>
    </row>
    <row r="192" spans="1:5" ht="63.75">
      <c r="A192" s="35" t="s">
        <v>57</v>
      </c>
      <c r="E192" s="40" t="s">
        <v>3662</v>
      </c>
    </row>
    <row r="193" spans="1:5" ht="25.5">
      <c r="A193" t="s">
        <v>59</v>
      </c>
      <c r="E193" s="39" t="s">
        <v>3589</v>
      </c>
    </row>
    <row r="194" spans="1:16" ht="25.5">
      <c r="A194" t="s">
        <v>49</v>
      </c>
      <c s="34" t="s">
        <v>259</v>
      </c>
      <c s="34" t="s">
        <v>3061</v>
      </c>
      <c s="35" t="s">
        <v>5</v>
      </c>
      <c s="6" t="s">
        <v>3663</v>
      </c>
      <c s="36" t="s">
        <v>75</v>
      </c>
      <c s="37">
        <v>46.7</v>
      </c>
      <c s="36">
        <v>0</v>
      </c>
      <c s="36">
        <f>ROUND(G194*H194,6)</f>
      </c>
      <c r="L194" s="38">
        <v>0</v>
      </c>
      <c s="32">
        <f>ROUND(ROUND(L194,2)*ROUND(G194,3),2)</f>
      </c>
      <c s="36" t="s">
        <v>55</v>
      </c>
      <c>
        <f>(M194*21)/100</f>
      </c>
      <c t="s">
        <v>27</v>
      </c>
    </row>
    <row r="195" spans="1:5" ht="12.75">
      <c r="A195" s="35" t="s">
        <v>56</v>
      </c>
      <c r="E195" s="39" t="s">
        <v>5</v>
      </c>
    </row>
    <row r="196" spans="1:5" ht="63.75">
      <c r="A196" s="35" t="s">
        <v>57</v>
      </c>
      <c r="E196" s="40" t="s">
        <v>3664</v>
      </c>
    </row>
    <row r="197" spans="1:5" ht="76.5">
      <c r="A197" t="s">
        <v>59</v>
      </c>
      <c r="E197" s="39" t="s">
        <v>3665</v>
      </c>
    </row>
    <row r="198" spans="1:16" ht="12.75">
      <c r="A198" t="s">
        <v>49</v>
      </c>
      <c s="34" t="s">
        <v>263</v>
      </c>
      <c s="34" t="s">
        <v>3666</v>
      </c>
      <c s="35" t="s">
        <v>5</v>
      </c>
      <c s="6" t="s">
        <v>3667</v>
      </c>
      <c s="36" t="s">
        <v>64</v>
      </c>
      <c s="37">
        <v>8.656</v>
      </c>
      <c s="36">
        <v>0</v>
      </c>
      <c s="36">
        <f>ROUND(G198*H198,6)</f>
      </c>
      <c r="L198" s="38">
        <v>0</v>
      </c>
      <c s="32">
        <f>ROUND(ROUND(L198,2)*ROUND(G198,3),2)</f>
      </c>
      <c s="36" t="s">
        <v>55</v>
      </c>
      <c>
        <f>(M198*21)/100</f>
      </c>
      <c t="s">
        <v>27</v>
      </c>
    </row>
    <row r="199" spans="1:5" ht="25.5">
      <c r="A199" s="35" t="s">
        <v>56</v>
      </c>
      <c r="E199" s="39" t="s">
        <v>3668</v>
      </c>
    </row>
    <row r="200" spans="1:5" ht="63.75">
      <c r="A200" s="35" t="s">
        <v>57</v>
      </c>
      <c r="E200" s="40" t="s">
        <v>3669</v>
      </c>
    </row>
    <row r="201" spans="1:5" ht="114.75">
      <c r="A201" t="s">
        <v>59</v>
      </c>
      <c r="E201" s="39" t="s">
        <v>3670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COUNTIFS(L8:L105,"=0",A8:A105,"P")+COUNTIFS(L8:L105,"",A8:A105,"P")+SUM(Q8:Q105)</f>
      </c>
    </row>
    <row r="8" spans="1:13" ht="12.75">
      <c r="A8" t="s">
        <v>44</v>
      </c>
      <c r="C8" s="28" t="s">
        <v>3673</v>
      </c>
      <c r="E8" s="30" t="s">
        <v>3672</v>
      </c>
      <c r="J8" s="29">
        <f>0+J9+J26+J47+J92</f>
      </c>
      <c s="29">
        <f>0+K9+K26+K47+K92</f>
      </c>
      <c s="29">
        <f>0+L9+L26+L47+L92</f>
      </c>
      <c s="29">
        <f>0+M9+M26+M47+M92</f>
      </c>
    </row>
    <row r="9" spans="1:13" ht="12.75">
      <c r="A9" t="s">
        <v>46</v>
      </c>
      <c r="C9" s="31" t="s">
        <v>47</v>
      </c>
      <c r="E9" s="33" t="s">
        <v>48</v>
      </c>
      <c r="J9" s="32">
        <f>0</f>
      </c>
      <c s="32">
        <f>0</f>
      </c>
      <c s="32">
        <f>0+L10+L14+L18+L22</f>
      </c>
      <c s="32">
        <f>0+M10+M14+M18+M22</f>
      </c>
    </row>
    <row r="10" spans="1:16" ht="25.5">
      <c r="A10" t="s">
        <v>49</v>
      </c>
      <c s="34" t="s">
        <v>4</v>
      </c>
      <c s="34" t="s">
        <v>805</v>
      </c>
      <c s="35" t="s">
        <v>806</v>
      </c>
      <c s="6" t="s">
        <v>2072</v>
      </c>
      <c s="36" t="s">
        <v>793</v>
      </c>
      <c s="37">
        <v>16.49</v>
      </c>
      <c s="36">
        <v>0</v>
      </c>
      <c s="36">
        <f>ROUND(G10*H10,6)</f>
      </c>
      <c r="L10" s="38">
        <v>0</v>
      </c>
      <c s="32">
        <f>ROUND(ROUND(L10,2)*ROUND(G10,3),2)</f>
      </c>
      <c s="36" t="s">
        <v>55</v>
      </c>
      <c>
        <f>(M10*21)/100</f>
      </c>
      <c t="s">
        <v>27</v>
      </c>
    </row>
    <row r="11" spans="1:5" ht="25.5">
      <c r="A11" s="35" t="s">
        <v>56</v>
      </c>
      <c r="E11" s="39" t="s">
        <v>3432</v>
      </c>
    </row>
    <row r="12" spans="1:5" ht="76.5">
      <c r="A12" s="35" t="s">
        <v>57</v>
      </c>
      <c r="E12" s="40" t="s">
        <v>3674</v>
      </c>
    </row>
    <row r="13" spans="1:5" ht="25.5">
      <c r="A13" t="s">
        <v>59</v>
      </c>
      <c r="E13" s="39" t="s">
        <v>1766</v>
      </c>
    </row>
    <row r="14" spans="1:16" ht="25.5">
      <c r="A14" t="s">
        <v>49</v>
      </c>
      <c s="34" t="s">
        <v>27</v>
      </c>
      <c s="34" t="s">
        <v>796</v>
      </c>
      <c s="35" t="s">
        <v>797</v>
      </c>
      <c s="6" t="s">
        <v>2083</v>
      </c>
      <c s="36" t="s">
        <v>793</v>
      </c>
      <c s="37">
        <v>1.012</v>
      </c>
      <c s="36">
        <v>0</v>
      </c>
      <c s="36">
        <f>ROUND(G14*H14,6)</f>
      </c>
      <c r="L14" s="38">
        <v>0</v>
      </c>
      <c s="32">
        <f>ROUND(ROUND(L14,2)*ROUND(G14,3),2)</f>
      </c>
      <c s="36" t="s">
        <v>55</v>
      </c>
      <c>
        <f>(M14*21)/100</f>
      </c>
      <c t="s">
        <v>27</v>
      </c>
    </row>
    <row r="15" spans="1:5" ht="25.5">
      <c r="A15" s="35" t="s">
        <v>56</v>
      </c>
      <c r="E15" s="39" t="s">
        <v>3435</v>
      </c>
    </row>
    <row r="16" spans="1:5" ht="63.75">
      <c r="A16" s="35" t="s">
        <v>57</v>
      </c>
      <c r="E16" s="40" t="s">
        <v>3675</v>
      </c>
    </row>
    <row r="17" spans="1:5" ht="25.5">
      <c r="A17" t="s">
        <v>59</v>
      </c>
      <c r="E17" s="39" t="s">
        <v>1766</v>
      </c>
    </row>
    <row r="18" spans="1:16" ht="25.5">
      <c r="A18" t="s">
        <v>49</v>
      </c>
      <c s="34" t="s">
        <v>26</v>
      </c>
      <c s="34" t="s">
        <v>2087</v>
      </c>
      <c s="35" t="s">
        <v>2088</v>
      </c>
      <c s="6" t="s">
        <v>2089</v>
      </c>
      <c s="36" t="s">
        <v>793</v>
      </c>
      <c s="37">
        <v>17.949</v>
      </c>
      <c s="36">
        <v>0</v>
      </c>
      <c s="36">
        <f>ROUND(G18*H18,6)</f>
      </c>
      <c r="L18" s="38">
        <v>0</v>
      </c>
      <c s="32">
        <f>ROUND(ROUND(L18,2)*ROUND(G18,3),2)</f>
      </c>
      <c s="36" t="s">
        <v>55</v>
      </c>
      <c>
        <f>(M18*21)/100</f>
      </c>
      <c t="s">
        <v>27</v>
      </c>
    </row>
    <row r="19" spans="1:5" ht="25.5">
      <c r="A19" s="35" t="s">
        <v>56</v>
      </c>
      <c r="E19" s="39" t="s">
        <v>3440</v>
      </c>
    </row>
    <row r="20" spans="1:5" ht="63.75">
      <c r="A20" s="35" t="s">
        <v>57</v>
      </c>
      <c r="E20" s="40" t="s">
        <v>3676</v>
      </c>
    </row>
    <row r="21" spans="1:5" ht="25.5">
      <c r="A21" t="s">
        <v>59</v>
      </c>
      <c r="E21" s="39" t="s">
        <v>1766</v>
      </c>
    </row>
    <row r="22" spans="1:16" ht="12.75">
      <c r="A22" t="s">
        <v>49</v>
      </c>
      <c s="34" t="s">
        <v>173</v>
      </c>
      <c s="34" t="s">
        <v>3182</v>
      </c>
      <c s="35" t="s">
        <v>5</v>
      </c>
      <c s="6" t="s">
        <v>3183</v>
      </c>
      <c s="36" t="s">
        <v>54</v>
      </c>
      <c s="37">
        <v>1</v>
      </c>
      <c s="36">
        <v>0</v>
      </c>
      <c s="36">
        <f>ROUND(G22*H22,6)</f>
      </c>
      <c r="L22" s="38">
        <v>0</v>
      </c>
      <c s="32">
        <f>ROUND(ROUND(L22,2)*ROUND(G22,3),2)</f>
      </c>
      <c s="36" t="s">
        <v>55</v>
      </c>
      <c>
        <f>(M22*21)/100</f>
      </c>
      <c t="s">
        <v>27</v>
      </c>
    </row>
    <row r="23" spans="1:5" ht="12.75">
      <c r="A23" s="35" t="s">
        <v>56</v>
      </c>
      <c r="E23" s="39" t="s">
        <v>5</v>
      </c>
    </row>
    <row r="24" spans="1:5" ht="25.5">
      <c r="A24" s="35" t="s">
        <v>57</v>
      </c>
      <c r="E24" s="40" t="s">
        <v>58</v>
      </c>
    </row>
    <row r="25" spans="1:5" ht="12.75">
      <c r="A25" t="s">
        <v>59</v>
      </c>
      <c r="E25" s="39" t="s">
        <v>60</v>
      </c>
    </row>
    <row r="26" spans="1:13" ht="12.75">
      <c r="A26" t="s">
        <v>46</v>
      </c>
      <c r="C26" s="31" t="s">
        <v>4</v>
      </c>
      <c r="E26" s="33" t="s">
        <v>837</v>
      </c>
      <c r="J26" s="32">
        <f>0</f>
      </c>
      <c s="32">
        <f>0</f>
      </c>
      <c s="32">
        <f>0+L27+L31+L35+L39+L43</f>
      </c>
      <c s="32">
        <f>0+M27+M31+M35+M39+M43</f>
      </c>
    </row>
    <row r="27" spans="1:16" ht="12.75">
      <c r="A27" t="s">
        <v>49</v>
      </c>
      <c s="34" t="s">
        <v>72</v>
      </c>
      <c s="34" t="s">
        <v>3600</v>
      </c>
      <c s="35" t="s">
        <v>5</v>
      </c>
      <c s="6" t="s">
        <v>3601</v>
      </c>
      <c s="36" t="s">
        <v>85</v>
      </c>
      <c s="37">
        <v>17</v>
      </c>
      <c s="36">
        <v>0</v>
      </c>
      <c s="36">
        <f>ROUND(G27*H27,6)</f>
      </c>
      <c r="L27" s="38">
        <v>0</v>
      </c>
      <c s="32">
        <f>ROUND(ROUND(L27,2)*ROUND(G27,3),2)</f>
      </c>
      <c s="36" t="s">
        <v>55</v>
      </c>
      <c>
        <f>(M27*21)/100</f>
      </c>
      <c t="s">
        <v>27</v>
      </c>
    </row>
    <row r="28" spans="1:5" ht="12.75">
      <c r="A28" s="35" t="s">
        <v>56</v>
      </c>
      <c r="E28" s="39" t="s">
        <v>5</v>
      </c>
    </row>
    <row r="29" spans="1:5" ht="63.75">
      <c r="A29" s="35" t="s">
        <v>57</v>
      </c>
      <c r="E29" s="40" t="s">
        <v>3534</v>
      </c>
    </row>
    <row r="30" spans="1:5" ht="12.75">
      <c r="A30" t="s">
        <v>59</v>
      </c>
      <c r="E30" s="39" t="s">
        <v>3603</v>
      </c>
    </row>
    <row r="31" spans="1:16" ht="25.5">
      <c r="A31" t="s">
        <v>49</v>
      </c>
      <c s="34" t="s">
        <v>77</v>
      </c>
      <c s="34" t="s">
        <v>3217</v>
      </c>
      <c s="35" t="s">
        <v>5</v>
      </c>
      <c s="6" t="s">
        <v>3450</v>
      </c>
      <c s="36" t="s">
        <v>64</v>
      </c>
      <c s="37">
        <v>9.447</v>
      </c>
      <c s="36">
        <v>0</v>
      </c>
      <c s="36">
        <f>ROUND(G31*H31,6)</f>
      </c>
      <c r="L31" s="38">
        <v>0</v>
      </c>
      <c s="32">
        <f>ROUND(ROUND(L31,2)*ROUND(G31,3),2)</f>
      </c>
      <c s="36" t="s">
        <v>55</v>
      </c>
      <c>
        <f>(M31*21)/100</f>
      </c>
      <c t="s">
        <v>27</v>
      </c>
    </row>
    <row r="32" spans="1:5" ht="25.5">
      <c r="A32" s="35" t="s">
        <v>56</v>
      </c>
      <c r="E32" s="39" t="s">
        <v>3451</v>
      </c>
    </row>
    <row r="33" spans="1:5" ht="63.75">
      <c r="A33" s="35" t="s">
        <v>57</v>
      </c>
      <c r="E33" s="40" t="s">
        <v>3677</v>
      </c>
    </row>
    <row r="34" spans="1:5" ht="63.75">
      <c r="A34" t="s">
        <v>59</v>
      </c>
      <c r="E34" s="39" t="s">
        <v>3446</v>
      </c>
    </row>
    <row r="35" spans="1:16" ht="12.75">
      <c r="A35" t="s">
        <v>49</v>
      </c>
      <c s="34" t="s">
        <v>82</v>
      </c>
      <c s="34" t="s">
        <v>2276</v>
      </c>
      <c s="35" t="s">
        <v>5</v>
      </c>
      <c s="6" t="s">
        <v>3453</v>
      </c>
      <c s="36" t="s">
        <v>75</v>
      </c>
      <c s="37">
        <v>22</v>
      </c>
      <c s="36">
        <v>0</v>
      </c>
      <c s="36">
        <f>ROUND(G35*H35,6)</f>
      </c>
      <c r="L35" s="38">
        <v>0</v>
      </c>
      <c s="32">
        <f>ROUND(ROUND(L35,2)*ROUND(G35,3),2)</f>
      </c>
      <c s="36" t="s">
        <v>55</v>
      </c>
      <c>
        <f>(M35*21)/100</f>
      </c>
      <c t="s">
        <v>27</v>
      </c>
    </row>
    <row r="36" spans="1:5" ht="25.5">
      <c r="A36" s="35" t="s">
        <v>56</v>
      </c>
      <c r="E36" s="39" t="s">
        <v>3454</v>
      </c>
    </row>
    <row r="37" spans="1:5" ht="63.75">
      <c r="A37" s="35" t="s">
        <v>57</v>
      </c>
      <c r="E37" s="40" t="s">
        <v>3678</v>
      </c>
    </row>
    <row r="38" spans="1:5" ht="63.75">
      <c r="A38" t="s">
        <v>59</v>
      </c>
      <c r="E38" s="39" t="s">
        <v>3446</v>
      </c>
    </row>
    <row r="39" spans="1:16" ht="12.75">
      <c r="A39" t="s">
        <v>49</v>
      </c>
      <c s="34" t="s">
        <v>87</v>
      </c>
      <c s="34" t="s">
        <v>2817</v>
      </c>
      <c s="35" t="s">
        <v>5</v>
      </c>
      <c s="6" t="s">
        <v>3456</v>
      </c>
      <c s="36" t="s">
        <v>64</v>
      </c>
      <c s="37">
        <v>9.447</v>
      </c>
      <c s="36">
        <v>0</v>
      </c>
      <c s="36">
        <f>ROUND(G39*H39,6)</f>
      </c>
      <c r="L39" s="38">
        <v>0</v>
      </c>
      <c s="32">
        <f>ROUND(ROUND(L39,2)*ROUND(G39,3),2)</f>
      </c>
      <c s="36" t="s">
        <v>55</v>
      </c>
      <c>
        <f>(M39*21)/100</f>
      </c>
      <c t="s">
        <v>27</v>
      </c>
    </row>
    <row r="40" spans="1:5" ht="12.75">
      <c r="A40" s="35" t="s">
        <v>56</v>
      </c>
      <c r="E40" s="39" t="s">
        <v>3444</v>
      </c>
    </row>
    <row r="41" spans="1:5" ht="63.75">
      <c r="A41" s="35" t="s">
        <v>57</v>
      </c>
      <c r="E41" s="40" t="s">
        <v>3679</v>
      </c>
    </row>
    <row r="42" spans="1:5" ht="63.75">
      <c r="A42" t="s">
        <v>59</v>
      </c>
      <c r="E42" s="39" t="s">
        <v>3446</v>
      </c>
    </row>
    <row r="43" spans="1:16" ht="12.75">
      <c r="A43" t="s">
        <v>49</v>
      </c>
      <c s="34" t="s">
        <v>108</v>
      </c>
      <c s="34" t="s">
        <v>3230</v>
      </c>
      <c s="35" t="s">
        <v>5</v>
      </c>
      <c s="6" t="s">
        <v>3458</v>
      </c>
      <c s="36" t="s">
        <v>64</v>
      </c>
      <c s="37">
        <v>6.97</v>
      </c>
      <c s="36">
        <v>0</v>
      </c>
      <c s="36">
        <f>ROUND(G43*H43,6)</f>
      </c>
      <c r="L43" s="38">
        <v>0</v>
      </c>
      <c s="32">
        <f>ROUND(ROUND(L43,2)*ROUND(G43,3),2)</f>
      </c>
      <c s="36" t="s">
        <v>55</v>
      </c>
      <c>
        <f>(M43*21)/100</f>
      </c>
      <c t="s">
        <v>27</v>
      </c>
    </row>
    <row r="44" spans="1:5" ht="38.25">
      <c r="A44" s="35" t="s">
        <v>56</v>
      </c>
      <c r="E44" s="39" t="s">
        <v>3459</v>
      </c>
    </row>
    <row r="45" spans="1:5" ht="63.75">
      <c r="A45" s="35" t="s">
        <v>57</v>
      </c>
      <c r="E45" s="40" t="s">
        <v>3680</v>
      </c>
    </row>
    <row r="46" spans="1:5" ht="369.75">
      <c r="A46" t="s">
        <v>59</v>
      </c>
      <c r="E46" s="39" t="s">
        <v>3461</v>
      </c>
    </row>
    <row r="47" spans="1:13" ht="12.75">
      <c r="A47" t="s">
        <v>46</v>
      </c>
      <c r="C47" s="31" t="s">
        <v>77</v>
      </c>
      <c r="E47" s="33" t="s">
        <v>1914</v>
      </c>
      <c r="J47" s="32">
        <f>0</f>
      </c>
      <c s="32">
        <f>0</f>
      </c>
      <c s="32">
        <f>0+L48+L52+L56+L60+L64+L68+L72+L76+L80+L84+L88</f>
      </c>
      <c s="32">
        <f>0+M48+M52+M56+M60+M64+M68+M72+M76+M80+M84+M88</f>
      </c>
    </row>
    <row r="48" spans="1:16" ht="12.75">
      <c r="A48" t="s">
        <v>49</v>
      </c>
      <c s="34" t="s">
        <v>112</v>
      </c>
      <c s="34" t="s">
        <v>2235</v>
      </c>
      <c s="35" t="s">
        <v>5</v>
      </c>
      <c s="6" t="s">
        <v>3494</v>
      </c>
      <c s="36" t="s">
        <v>64</v>
      </c>
      <c s="37">
        <v>7.275</v>
      </c>
      <c s="36">
        <v>0</v>
      </c>
      <c s="36">
        <f>ROUND(G48*H48,6)</f>
      </c>
      <c r="L48" s="38">
        <v>0</v>
      </c>
      <c s="32">
        <f>ROUND(ROUND(L48,2)*ROUND(G48,3),2)</f>
      </c>
      <c s="36" t="s">
        <v>55</v>
      </c>
      <c>
        <f>(M48*21)/100</f>
      </c>
      <c t="s">
        <v>27</v>
      </c>
    </row>
    <row r="49" spans="1:5" ht="12.75">
      <c r="A49" s="35" t="s">
        <v>56</v>
      </c>
      <c r="E49" s="39" t="s">
        <v>5</v>
      </c>
    </row>
    <row r="50" spans="1:5" ht="89.25">
      <c r="A50" s="35" t="s">
        <v>57</v>
      </c>
      <c r="E50" s="40" t="s">
        <v>3681</v>
      </c>
    </row>
    <row r="51" spans="1:5" ht="51">
      <c r="A51" t="s">
        <v>59</v>
      </c>
      <c r="E51" s="39" t="s">
        <v>3493</v>
      </c>
    </row>
    <row r="52" spans="1:16" ht="12.75">
      <c r="A52" t="s">
        <v>49</v>
      </c>
      <c s="34" t="s">
        <v>116</v>
      </c>
      <c s="34" t="s">
        <v>3321</v>
      </c>
      <c s="35" t="s">
        <v>5</v>
      </c>
      <c s="6" t="s">
        <v>3496</v>
      </c>
      <c s="36" t="s">
        <v>85</v>
      </c>
      <c s="37">
        <v>13.04</v>
      </c>
      <c s="36">
        <v>0</v>
      </c>
      <c s="36">
        <f>ROUND(G52*H52,6)</f>
      </c>
      <c r="L52" s="38">
        <v>0</v>
      </c>
      <c s="32">
        <f>ROUND(ROUND(L52,2)*ROUND(G52,3),2)</f>
      </c>
      <c s="36" t="s">
        <v>55</v>
      </c>
      <c>
        <f>(M52*21)/100</f>
      </c>
      <c t="s">
        <v>27</v>
      </c>
    </row>
    <row r="53" spans="1:5" ht="12.75">
      <c r="A53" s="35" t="s">
        <v>56</v>
      </c>
      <c r="E53" s="39" t="s">
        <v>5</v>
      </c>
    </row>
    <row r="54" spans="1:5" ht="63.75">
      <c r="A54" s="35" t="s">
        <v>57</v>
      </c>
      <c r="E54" s="40" t="s">
        <v>3682</v>
      </c>
    </row>
    <row r="55" spans="1:5" ht="51">
      <c r="A55" t="s">
        <v>59</v>
      </c>
      <c r="E55" s="39" t="s">
        <v>3498</v>
      </c>
    </row>
    <row r="56" spans="1:16" ht="12.75">
      <c r="A56" t="s">
        <v>49</v>
      </c>
      <c s="34" t="s">
        <v>120</v>
      </c>
      <c s="34" t="s">
        <v>2289</v>
      </c>
      <c s="35" t="s">
        <v>5</v>
      </c>
      <c s="6" t="s">
        <v>3499</v>
      </c>
      <c s="36" t="s">
        <v>85</v>
      </c>
      <c s="37">
        <v>26.08</v>
      </c>
      <c s="36">
        <v>0</v>
      </c>
      <c s="36">
        <f>ROUND(G56*H56,6)</f>
      </c>
      <c r="L56" s="38">
        <v>0</v>
      </c>
      <c s="32">
        <f>ROUND(ROUND(L56,2)*ROUND(G56,3),2)</f>
      </c>
      <c s="36" t="s">
        <v>55</v>
      </c>
      <c>
        <f>(M56*21)/100</f>
      </c>
      <c t="s">
        <v>27</v>
      </c>
    </row>
    <row r="57" spans="1:5" ht="12.75">
      <c r="A57" s="35" t="s">
        <v>56</v>
      </c>
      <c r="E57" s="39" t="s">
        <v>5</v>
      </c>
    </row>
    <row r="58" spans="1:5" ht="76.5">
      <c r="A58" s="35" t="s">
        <v>57</v>
      </c>
      <c r="E58" s="40" t="s">
        <v>3683</v>
      </c>
    </row>
    <row r="59" spans="1:5" ht="51">
      <c r="A59" t="s">
        <v>59</v>
      </c>
      <c r="E59" s="39" t="s">
        <v>3498</v>
      </c>
    </row>
    <row r="60" spans="1:16" ht="12.75">
      <c r="A60" t="s">
        <v>49</v>
      </c>
      <c s="34" t="s">
        <v>124</v>
      </c>
      <c s="34" t="s">
        <v>3198</v>
      </c>
      <c s="35" t="s">
        <v>5</v>
      </c>
      <c s="6" t="s">
        <v>3199</v>
      </c>
      <c s="36" t="s">
        <v>85</v>
      </c>
      <c s="37">
        <v>13.04</v>
      </c>
      <c s="36">
        <v>0</v>
      </c>
      <c s="36">
        <f>ROUND(G60*H60,6)</f>
      </c>
      <c r="L60" s="38">
        <v>0</v>
      </c>
      <c s="32">
        <f>ROUND(ROUND(L60,2)*ROUND(G60,3),2)</f>
      </c>
      <c s="36" t="s">
        <v>55</v>
      </c>
      <c>
        <f>(M60*21)/100</f>
      </c>
      <c t="s">
        <v>27</v>
      </c>
    </row>
    <row r="61" spans="1:5" ht="12.75">
      <c r="A61" s="35" t="s">
        <v>56</v>
      </c>
      <c r="E61" s="39" t="s">
        <v>5</v>
      </c>
    </row>
    <row r="62" spans="1:5" ht="63.75">
      <c r="A62" s="35" t="s">
        <v>57</v>
      </c>
      <c r="E62" s="40" t="s">
        <v>3684</v>
      </c>
    </row>
    <row r="63" spans="1:5" ht="140.25">
      <c r="A63" t="s">
        <v>59</v>
      </c>
      <c r="E63" s="39" t="s">
        <v>3502</v>
      </c>
    </row>
    <row r="64" spans="1:16" ht="12.75">
      <c r="A64" t="s">
        <v>49</v>
      </c>
      <c s="34" t="s">
        <v>128</v>
      </c>
      <c s="34" t="s">
        <v>3203</v>
      </c>
      <c s="35" t="s">
        <v>5</v>
      </c>
      <c s="6" t="s">
        <v>3204</v>
      </c>
      <c s="36" t="s">
        <v>85</v>
      </c>
      <c s="37">
        <v>13.04</v>
      </c>
      <c s="36">
        <v>0</v>
      </c>
      <c s="36">
        <f>ROUND(G64*H64,6)</f>
      </c>
      <c r="L64" s="38">
        <v>0</v>
      </c>
      <c s="32">
        <f>ROUND(ROUND(L64,2)*ROUND(G64,3),2)</f>
      </c>
      <c s="36" t="s">
        <v>55</v>
      </c>
      <c>
        <f>(M64*21)/100</f>
      </c>
      <c t="s">
        <v>27</v>
      </c>
    </row>
    <row r="65" spans="1:5" ht="12.75">
      <c r="A65" s="35" t="s">
        <v>56</v>
      </c>
      <c r="E65" s="39" t="s">
        <v>5</v>
      </c>
    </row>
    <row r="66" spans="1:5" ht="63.75">
      <c r="A66" s="35" t="s">
        <v>57</v>
      </c>
      <c r="E66" s="40" t="s">
        <v>3684</v>
      </c>
    </row>
    <row r="67" spans="1:5" ht="140.25">
      <c r="A67" t="s">
        <v>59</v>
      </c>
      <c r="E67" s="39" t="s">
        <v>3502</v>
      </c>
    </row>
    <row r="68" spans="1:16" ht="12.75">
      <c r="A68" t="s">
        <v>49</v>
      </c>
      <c s="34" t="s">
        <v>131</v>
      </c>
      <c s="34" t="s">
        <v>3326</v>
      </c>
      <c s="35" t="s">
        <v>5</v>
      </c>
      <c s="6" t="s">
        <v>3327</v>
      </c>
      <c s="36" t="s">
        <v>85</v>
      </c>
      <c s="37">
        <v>13.04</v>
      </c>
      <c s="36">
        <v>0</v>
      </c>
      <c s="36">
        <f>ROUND(G68*H68,6)</f>
      </c>
      <c r="L68" s="38">
        <v>0</v>
      </c>
      <c s="32">
        <f>ROUND(ROUND(L68,2)*ROUND(G68,3),2)</f>
      </c>
      <c s="36" t="s">
        <v>55</v>
      </c>
      <c>
        <f>(M68*21)/100</f>
      </c>
      <c t="s">
        <v>27</v>
      </c>
    </row>
    <row r="69" spans="1:5" ht="12.75">
      <c r="A69" s="35" t="s">
        <v>56</v>
      </c>
      <c r="E69" s="39" t="s">
        <v>5</v>
      </c>
    </row>
    <row r="70" spans="1:5" ht="63.75">
      <c r="A70" s="35" t="s">
        <v>57</v>
      </c>
      <c r="E70" s="40" t="s">
        <v>3684</v>
      </c>
    </row>
    <row r="71" spans="1:5" ht="140.25">
      <c r="A71" t="s">
        <v>59</v>
      </c>
      <c r="E71" s="39" t="s">
        <v>3502</v>
      </c>
    </row>
    <row r="72" spans="1:16" ht="12.75">
      <c r="A72" t="s">
        <v>49</v>
      </c>
      <c s="34" t="s">
        <v>135</v>
      </c>
      <c s="34" t="s">
        <v>2297</v>
      </c>
      <c s="35" t="s">
        <v>4</v>
      </c>
      <c s="6" t="s">
        <v>2298</v>
      </c>
      <c s="36" t="s">
        <v>85</v>
      </c>
      <c s="37">
        <v>41.45</v>
      </c>
      <c s="36">
        <v>0</v>
      </c>
      <c s="36">
        <f>ROUND(G72*H72,6)</f>
      </c>
      <c r="L72" s="38">
        <v>0</v>
      </c>
      <c s="32">
        <f>ROUND(ROUND(L72,2)*ROUND(G72,3),2)</f>
      </c>
      <c s="36" t="s">
        <v>55</v>
      </c>
      <c>
        <f>(M72*21)/100</f>
      </c>
      <c t="s">
        <v>27</v>
      </c>
    </row>
    <row r="73" spans="1:5" ht="12.75">
      <c r="A73" s="35" t="s">
        <v>56</v>
      </c>
      <c r="E73" s="39" t="s">
        <v>5</v>
      </c>
    </row>
    <row r="74" spans="1:5" ht="63.75">
      <c r="A74" s="35" t="s">
        <v>57</v>
      </c>
      <c r="E74" s="40" t="s">
        <v>3685</v>
      </c>
    </row>
    <row r="75" spans="1:5" ht="153">
      <c r="A75" t="s">
        <v>59</v>
      </c>
      <c r="E75" s="39" t="s">
        <v>3508</v>
      </c>
    </row>
    <row r="76" spans="1:16" ht="12.75">
      <c r="A76" t="s">
        <v>49</v>
      </c>
      <c s="34" t="s">
        <v>139</v>
      </c>
      <c s="34" t="s">
        <v>2297</v>
      </c>
      <c s="35" t="s">
        <v>27</v>
      </c>
      <c s="6" t="s">
        <v>2298</v>
      </c>
      <c s="36" t="s">
        <v>85</v>
      </c>
      <c s="37">
        <v>2.14</v>
      </c>
      <c s="36">
        <v>0</v>
      </c>
      <c s="36">
        <f>ROUND(G76*H76,6)</f>
      </c>
      <c r="L76" s="38">
        <v>0</v>
      </c>
      <c s="32">
        <f>ROUND(ROUND(L76,2)*ROUND(G76,3),2)</f>
      </c>
      <c s="36" t="s">
        <v>55</v>
      </c>
      <c>
        <f>(M76*21)/100</f>
      </c>
      <c t="s">
        <v>27</v>
      </c>
    </row>
    <row r="77" spans="1:5" ht="12.75">
      <c r="A77" s="35" t="s">
        <v>56</v>
      </c>
      <c r="E77" s="39" t="s">
        <v>3510</v>
      </c>
    </row>
    <row r="78" spans="1:5" ht="63.75">
      <c r="A78" s="35" t="s">
        <v>57</v>
      </c>
      <c r="E78" s="40" t="s">
        <v>3686</v>
      </c>
    </row>
    <row r="79" spans="1:5" ht="153">
      <c r="A79" t="s">
        <v>59</v>
      </c>
      <c r="E79" s="39" t="s">
        <v>3508</v>
      </c>
    </row>
    <row r="80" spans="1:16" ht="12.75">
      <c r="A80" t="s">
        <v>49</v>
      </c>
      <c s="34" t="s">
        <v>143</v>
      </c>
      <c s="34" t="s">
        <v>3512</v>
      </c>
      <c s="35" t="s">
        <v>5</v>
      </c>
      <c s="6" t="s">
        <v>3513</v>
      </c>
      <c s="36" t="s">
        <v>85</v>
      </c>
      <c s="37">
        <v>2.74</v>
      </c>
      <c s="36">
        <v>0</v>
      </c>
      <c s="36">
        <f>ROUND(G80*H80,6)</f>
      </c>
      <c r="L80" s="38">
        <v>0</v>
      </c>
      <c s="32">
        <f>ROUND(ROUND(L80,2)*ROUND(G80,3),2)</f>
      </c>
      <c s="36" t="s">
        <v>55</v>
      </c>
      <c>
        <f>(M80*21)/100</f>
      </c>
      <c t="s">
        <v>27</v>
      </c>
    </row>
    <row r="81" spans="1:5" ht="12.75">
      <c r="A81" s="35" t="s">
        <v>56</v>
      </c>
      <c r="E81" s="39" t="s">
        <v>5</v>
      </c>
    </row>
    <row r="82" spans="1:5" ht="63.75">
      <c r="A82" s="35" t="s">
        <v>57</v>
      </c>
      <c r="E82" s="40" t="s">
        <v>3687</v>
      </c>
    </row>
    <row r="83" spans="1:5" ht="153">
      <c r="A83" t="s">
        <v>59</v>
      </c>
      <c r="E83" s="39" t="s">
        <v>3508</v>
      </c>
    </row>
    <row r="84" spans="1:16" ht="12.75">
      <c r="A84" t="s">
        <v>49</v>
      </c>
      <c s="34" t="s">
        <v>147</v>
      </c>
      <c s="34" t="s">
        <v>3516</v>
      </c>
      <c s="35" t="s">
        <v>5</v>
      </c>
      <c s="6" t="s">
        <v>3517</v>
      </c>
      <c s="36" t="s">
        <v>85</v>
      </c>
      <c s="37">
        <v>2.8</v>
      </c>
      <c s="36">
        <v>0</v>
      </c>
      <c s="36">
        <f>ROUND(G84*H84,6)</f>
      </c>
      <c r="L84" s="38">
        <v>0</v>
      </c>
      <c s="32">
        <f>ROUND(ROUND(L84,2)*ROUND(G84,3),2)</f>
      </c>
      <c s="36" t="s">
        <v>55</v>
      </c>
      <c>
        <f>(M84*21)/100</f>
      </c>
      <c t="s">
        <v>27</v>
      </c>
    </row>
    <row r="85" spans="1:5" ht="12.75">
      <c r="A85" s="35" t="s">
        <v>56</v>
      </c>
      <c r="E85" s="39" t="s">
        <v>5</v>
      </c>
    </row>
    <row r="86" spans="1:5" ht="63.75">
      <c r="A86" s="35" t="s">
        <v>57</v>
      </c>
      <c r="E86" s="40" t="s">
        <v>3688</v>
      </c>
    </row>
    <row r="87" spans="1:5" ht="89.25">
      <c r="A87" t="s">
        <v>59</v>
      </c>
      <c r="E87" s="39" t="s">
        <v>3519</v>
      </c>
    </row>
    <row r="88" spans="1:16" ht="12.75">
      <c r="A88" t="s">
        <v>49</v>
      </c>
      <c s="34" t="s">
        <v>151</v>
      </c>
      <c s="34" t="s">
        <v>3520</v>
      </c>
      <c s="35" t="s">
        <v>5</v>
      </c>
      <c s="6" t="s">
        <v>3521</v>
      </c>
      <c s="36" t="s">
        <v>75</v>
      </c>
      <c s="37">
        <v>54</v>
      </c>
      <c s="36">
        <v>0</v>
      </c>
      <c s="36">
        <f>ROUND(G88*H88,6)</f>
      </c>
      <c r="L88" s="38">
        <v>0</v>
      </c>
      <c s="32">
        <f>ROUND(ROUND(L88,2)*ROUND(G88,3),2)</f>
      </c>
      <c s="36" t="s">
        <v>55</v>
      </c>
      <c>
        <f>(M88*21)/100</f>
      </c>
      <c t="s">
        <v>27</v>
      </c>
    </row>
    <row r="89" spans="1:5" ht="12.75">
      <c r="A89" s="35" t="s">
        <v>56</v>
      </c>
      <c r="E89" s="39" t="s">
        <v>5</v>
      </c>
    </row>
    <row r="90" spans="1:5" ht="63.75">
      <c r="A90" s="35" t="s">
        <v>57</v>
      </c>
      <c r="E90" s="40" t="s">
        <v>3689</v>
      </c>
    </row>
    <row r="91" spans="1:5" ht="38.25">
      <c r="A91" t="s">
        <v>59</v>
      </c>
      <c r="E91" s="39" t="s">
        <v>3523</v>
      </c>
    </row>
    <row r="92" spans="1:13" ht="12.75">
      <c r="A92" t="s">
        <v>46</v>
      </c>
      <c r="C92" s="31" t="s">
        <v>112</v>
      </c>
      <c r="E92" s="33" t="s">
        <v>1999</v>
      </c>
      <c r="J92" s="32">
        <f>0</f>
      </c>
      <c s="32">
        <f>0</f>
      </c>
      <c s="32">
        <f>0+L93+L97+L101+L105</f>
      </c>
      <c s="32">
        <f>0+M93+M97+M101+M105</f>
      </c>
    </row>
    <row r="93" spans="1:16" ht="12.75">
      <c r="A93" t="s">
        <v>49</v>
      </c>
      <c s="34" t="s">
        <v>155</v>
      </c>
      <c s="34" t="s">
        <v>3293</v>
      </c>
      <c s="35" t="s">
        <v>5</v>
      </c>
      <c s="6" t="s">
        <v>3658</v>
      </c>
      <c s="36" t="s">
        <v>75</v>
      </c>
      <c s="37">
        <v>18.1</v>
      </c>
      <c s="36">
        <v>0</v>
      </c>
      <c s="36">
        <f>ROUND(G93*H93,6)</f>
      </c>
      <c r="L93" s="38">
        <v>0</v>
      </c>
      <c s="32">
        <f>ROUND(ROUND(L93,2)*ROUND(G93,3),2)</f>
      </c>
      <c s="36" t="s">
        <v>55</v>
      </c>
      <c>
        <f>(M93*21)/100</f>
      </c>
      <c t="s">
        <v>27</v>
      </c>
    </row>
    <row r="94" spans="1:5" ht="12.75">
      <c r="A94" s="35" t="s">
        <v>56</v>
      </c>
      <c r="E94" s="39" t="s">
        <v>5</v>
      </c>
    </row>
    <row r="95" spans="1:5" ht="63.75">
      <c r="A95" s="35" t="s">
        <v>57</v>
      </c>
      <c r="E95" s="40" t="s">
        <v>3690</v>
      </c>
    </row>
    <row r="96" spans="1:5" ht="51">
      <c r="A96" t="s">
        <v>59</v>
      </c>
      <c r="E96" s="39" t="s">
        <v>3578</v>
      </c>
    </row>
    <row r="97" spans="1:16" ht="12.75">
      <c r="A97" t="s">
        <v>49</v>
      </c>
      <c s="34" t="s">
        <v>158</v>
      </c>
      <c s="34" t="s">
        <v>3580</v>
      </c>
      <c s="35" t="s">
        <v>5</v>
      </c>
      <c s="6" t="s">
        <v>3581</v>
      </c>
      <c s="36" t="s">
        <v>75</v>
      </c>
      <c s="37">
        <v>21</v>
      </c>
      <c s="36">
        <v>0</v>
      </c>
      <c s="36">
        <f>ROUND(G97*H97,6)</f>
      </c>
      <c r="L97" s="38">
        <v>0</v>
      </c>
      <c s="32">
        <f>ROUND(ROUND(L97,2)*ROUND(G97,3),2)</f>
      </c>
      <c s="36" t="s">
        <v>55</v>
      </c>
      <c>
        <f>(M97*21)/100</f>
      </c>
      <c t="s">
        <v>27</v>
      </c>
    </row>
    <row r="98" spans="1:5" ht="12.75">
      <c r="A98" s="35" t="s">
        <v>56</v>
      </c>
      <c r="E98" s="39" t="s">
        <v>5</v>
      </c>
    </row>
    <row r="99" spans="1:5" ht="63.75">
      <c r="A99" s="35" t="s">
        <v>57</v>
      </c>
      <c r="E99" s="40" t="s">
        <v>3691</v>
      </c>
    </row>
    <row r="100" spans="1:5" ht="51">
      <c r="A100" t="s">
        <v>59</v>
      </c>
      <c r="E100" s="39" t="s">
        <v>3583</v>
      </c>
    </row>
    <row r="101" spans="1:16" ht="12.75">
      <c r="A101" t="s">
        <v>49</v>
      </c>
      <c s="34" t="s">
        <v>164</v>
      </c>
      <c s="34" t="s">
        <v>3383</v>
      </c>
      <c s="35" t="s">
        <v>5</v>
      </c>
      <c s="6" t="s">
        <v>3584</v>
      </c>
      <c s="36" t="s">
        <v>75</v>
      </c>
      <c s="37">
        <v>1</v>
      </c>
      <c s="36">
        <v>0</v>
      </c>
      <c s="36">
        <f>ROUND(G101*H101,6)</f>
      </c>
      <c r="L101" s="38">
        <v>0</v>
      </c>
      <c s="32">
        <f>ROUND(ROUND(L101,2)*ROUND(G101,3),2)</f>
      </c>
      <c s="36" t="s">
        <v>55</v>
      </c>
      <c>
        <f>(M101*21)/100</f>
      </c>
      <c t="s">
        <v>27</v>
      </c>
    </row>
    <row r="102" spans="1:5" ht="12.75">
      <c r="A102" s="35" t="s">
        <v>56</v>
      </c>
      <c r="E102" s="39" t="s">
        <v>5</v>
      </c>
    </row>
    <row r="103" spans="1:5" ht="63.75">
      <c r="A103" s="35" t="s">
        <v>57</v>
      </c>
      <c r="E103" s="40" t="s">
        <v>3692</v>
      </c>
    </row>
    <row r="104" spans="1:5" ht="51">
      <c r="A104" t="s">
        <v>59</v>
      </c>
      <c r="E104" s="39" t="s">
        <v>3583</v>
      </c>
    </row>
    <row r="105" spans="1:16" ht="12.75">
      <c r="A105" t="s">
        <v>49</v>
      </c>
      <c s="34" t="s">
        <v>168</v>
      </c>
      <c s="34" t="s">
        <v>3586</v>
      </c>
      <c s="35" t="s">
        <v>5</v>
      </c>
      <c s="6" t="s">
        <v>3587</v>
      </c>
      <c s="36" t="s">
        <v>75</v>
      </c>
      <c s="37">
        <v>122.6</v>
      </c>
      <c s="36">
        <v>0</v>
      </c>
      <c s="36">
        <f>ROUND(G105*H105,6)</f>
      </c>
      <c r="L105" s="38">
        <v>0</v>
      </c>
      <c s="32">
        <f>ROUND(ROUND(L105,2)*ROUND(G105,3),2)</f>
      </c>
      <c s="36" t="s">
        <v>55</v>
      </c>
      <c>
        <f>(M105*21)/100</f>
      </c>
      <c t="s">
        <v>27</v>
      </c>
    </row>
    <row r="106" spans="1:5" ht="12.75">
      <c r="A106" s="35" t="s">
        <v>56</v>
      </c>
      <c r="E106" s="39" t="s">
        <v>5</v>
      </c>
    </row>
    <row r="107" spans="1:5" ht="63.75">
      <c r="A107" s="35" t="s">
        <v>57</v>
      </c>
      <c r="E107" s="40" t="s">
        <v>3588</v>
      </c>
    </row>
    <row r="108" spans="1:5" ht="25.5">
      <c r="A108" t="s">
        <v>59</v>
      </c>
      <c r="E108" s="39" t="s">
        <v>3589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1105</v>
      </c>
      <c r="E8" s="30" t="s">
        <v>1104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12.75">
      <c r="A10" t="s">
        <v>49</v>
      </c>
      <c s="34" t="s">
        <v>4</v>
      </c>
      <c s="34" t="s">
        <v>125</v>
      </c>
      <c s="35" t="s">
        <v>5</v>
      </c>
      <c s="6" t="s">
        <v>1106</v>
      </c>
      <c s="36" t="s">
        <v>75</v>
      </c>
      <c s="37">
        <v>450</v>
      </c>
      <c s="36">
        <v>0</v>
      </c>
      <c s="36">
        <f>ROUND(G10*H10,6)</f>
      </c>
      <c r="L10" s="38">
        <v>0</v>
      </c>
      <c s="32">
        <f>ROUND(ROUND(L10,2)*ROUND(G10,3),2)</f>
      </c>
      <c s="36" t="s">
        <v>55</v>
      </c>
      <c>
        <f>(M10*21)/100</f>
      </c>
      <c t="s">
        <v>27</v>
      </c>
    </row>
    <row r="11" spans="1:5" ht="12.75">
      <c r="A11" s="35" t="s">
        <v>56</v>
      </c>
      <c r="E11" s="39" t="s">
        <v>5</v>
      </c>
    </row>
    <row r="12" spans="1:5" ht="12.75">
      <c r="A12" s="35" t="s">
        <v>57</v>
      </c>
      <c r="E12" s="40" t="s">
        <v>1107</v>
      </c>
    </row>
    <row r="13" spans="1:5" ht="102">
      <c r="A13" t="s">
        <v>59</v>
      </c>
      <c r="E13" s="39" t="s">
        <v>867</v>
      </c>
    </row>
    <row r="14" spans="1:16" ht="12.75">
      <c r="A14" t="s">
        <v>49</v>
      </c>
      <c s="34" t="s">
        <v>27</v>
      </c>
      <c s="34" t="s">
        <v>868</v>
      </c>
      <c s="35" t="s">
        <v>5</v>
      </c>
      <c s="6" t="s">
        <v>869</v>
      </c>
      <c s="36" t="s">
        <v>75</v>
      </c>
      <c s="37">
        <v>31</v>
      </c>
      <c s="36">
        <v>0</v>
      </c>
      <c s="36">
        <f>ROUND(G14*H14,6)</f>
      </c>
      <c r="L14" s="38">
        <v>0</v>
      </c>
      <c s="32">
        <f>ROUND(ROUND(L14,2)*ROUND(G14,3),2)</f>
      </c>
      <c s="36" t="s">
        <v>55</v>
      </c>
      <c>
        <f>(M14*21)/100</f>
      </c>
      <c t="s">
        <v>27</v>
      </c>
    </row>
    <row r="15" spans="1:5" ht="12.75">
      <c r="A15" s="35" t="s">
        <v>56</v>
      </c>
      <c r="E15" s="39" t="s">
        <v>5</v>
      </c>
    </row>
    <row r="16" spans="1:5" ht="12.75">
      <c r="A16" s="35" t="s">
        <v>57</v>
      </c>
      <c r="E16" s="40" t="s">
        <v>1108</v>
      </c>
    </row>
    <row r="17" spans="1:5" ht="102">
      <c r="A17" t="s">
        <v>59</v>
      </c>
      <c r="E17" s="39" t="s">
        <v>871</v>
      </c>
    </row>
    <row r="18" spans="1:16" ht="12.75">
      <c r="A18" t="s">
        <v>49</v>
      </c>
      <c s="34" t="s">
        <v>26</v>
      </c>
      <c s="34" t="s">
        <v>1109</v>
      </c>
      <c s="35" t="s">
        <v>5</v>
      </c>
      <c s="6" t="s">
        <v>1110</v>
      </c>
      <c s="36" t="s">
        <v>75</v>
      </c>
      <c s="37">
        <v>450</v>
      </c>
      <c s="36">
        <v>0</v>
      </c>
      <c s="36">
        <f>ROUND(G18*H18,6)</f>
      </c>
      <c r="L18" s="38">
        <v>0</v>
      </c>
      <c s="32">
        <f>ROUND(ROUND(L18,2)*ROUND(G18,3),2)</f>
      </c>
      <c s="36" t="s">
        <v>55</v>
      </c>
      <c>
        <f>(M18*21)/100</f>
      </c>
      <c t="s">
        <v>27</v>
      </c>
    </row>
    <row r="19" spans="1:5" ht="12.75">
      <c r="A19" s="35" t="s">
        <v>56</v>
      </c>
      <c r="E19" s="39" t="s">
        <v>5</v>
      </c>
    </row>
    <row r="20" spans="1:5" ht="12.75">
      <c r="A20" s="35" t="s">
        <v>57</v>
      </c>
      <c r="E20" s="40" t="s">
        <v>1107</v>
      </c>
    </row>
    <row r="21" spans="1:5" ht="140.25">
      <c r="A21" t="s">
        <v>59</v>
      </c>
      <c r="E21" s="39" t="s">
        <v>879</v>
      </c>
    </row>
    <row r="22" spans="1:16" ht="25.5">
      <c r="A22" t="s">
        <v>49</v>
      </c>
      <c s="34" t="s">
        <v>72</v>
      </c>
      <c s="34" t="s">
        <v>1111</v>
      </c>
      <c s="35" t="s">
        <v>5</v>
      </c>
      <c s="6" t="s">
        <v>1112</v>
      </c>
      <c s="36" t="s">
        <v>75</v>
      </c>
      <c s="37">
        <v>10</v>
      </c>
      <c s="36">
        <v>0</v>
      </c>
      <c s="36">
        <f>ROUND(G22*H22,6)</f>
      </c>
      <c r="L22" s="38">
        <v>0</v>
      </c>
      <c s="32">
        <f>ROUND(ROUND(L22,2)*ROUND(G22,3),2)</f>
      </c>
      <c s="36" t="s">
        <v>55</v>
      </c>
      <c>
        <f>(M22*21)/100</f>
      </c>
      <c t="s">
        <v>27</v>
      </c>
    </row>
    <row r="23" spans="1:5" ht="12.75">
      <c r="A23" s="35" t="s">
        <v>56</v>
      </c>
      <c r="E23" s="39" t="s">
        <v>5</v>
      </c>
    </row>
    <row r="24" spans="1:5" ht="12.75">
      <c r="A24" s="35" t="s">
        <v>57</v>
      </c>
      <c r="E24" s="40" t="s">
        <v>862</v>
      </c>
    </row>
    <row r="25" spans="1:5" ht="89.25">
      <c r="A25" t="s">
        <v>59</v>
      </c>
      <c r="E25" s="39" t="s">
        <v>466</v>
      </c>
    </row>
    <row r="26" spans="1:16" ht="12.75">
      <c r="A26" t="s">
        <v>49</v>
      </c>
      <c s="34" t="s">
        <v>77</v>
      </c>
      <c s="34" t="s">
        <v>213</v>
      </c>
      <c s="35" t="s">
        <v>5</v>
      </c>
      <c s="6" t="s">
        <v>1113</v>
      </c>
      <c s="36" t="s">
        <v>75</v>
      </c>
      <c s="37">
        <v>20</v>
      </c>
      <c s="36">
        <v>0</v>
      </c>
      <c s="36">
        <f>ROUND(G26*H26,6)</f>
      </c>
      <c r="L26" s="38">
        <v>0</v>
      </c>
      <c s="32">
        <f>ROUND(ROUND(L26,2)*ROUND(G26,3),2)</f>
      </c>
      <c s="36" t="s">
        <v>55</v>
      </c>
      <c>
        <f>(M26*21)/100</f>
      </c>
      <c t="s">
        <v>27</v>
      </c>
    </row>
    <row r="27" spans="1:5" ht="12.75">
      <c r="A27" s="35" t="s">
        <v>56</v>
      </c>
      <c r="E27" s="39" t="s">
        <v>5</v>
      </c>
    </row>
    <row r="28" spans="1:5" ht="12.75">
      <c r="A28" s="35" t="s">
        <v>57</v>
      </c>
      <c r="E28" s="40" t="s">
        <v>893</v>
      </c>
    </row>
    <row r="29" spans="1:5" ht="89.25">
      <c r="A29" t="s">
        <v>59</v>
      </c>
      <c r="E29" s="39" t="s">
        <v>466</v>
      </c>
    </row>
    <row r="30" spans="1:16" ht="25.5">
      <c r="A30" t="s">
        <v>49</v>
      </c>
      <c s="34" t="s">
        <v>82</v>
      </c>
      <c s="34" t="s">
        <v>1114</v>
      </c>
      <c s="35" t="s">
        <v>5</v>
      </c>
      <c s="6" t="s">
        <v>1115</v>
      </c>
      <c s="36" t="s">
        <v>90</v>
      </c>
      <c s="37">
        <v>2</v>
      </c>
      <c s="36">
        <v>0</v>
      </c>
      <c s="36">
        <f>ROUND(G30*H30,6)</f>
      </c>
      <c r="L30" s="38">
        <v>0</v>
      </c>
      <c s="32">
        <f>ROUND(ROUND(L30,2)*ROUND(G30,3),2)</f>
      </c>
      <c s="36" t="s">
        <v>55</v>
      </c>
      <c>
        <f>(M30*21)/100</f>
      </c>
      <c t="s">
        <v>27</v>
      </c>
    </row>
    <row r="31" spans="1:5" ht="12.75">
      <c r="A31" s="35" t="s">
        <v>56</v>
      </c>
      <c r="E31" s="39" t="s">
        <v>5</v>
      </c>
    </row>
    <row r="32" spans="1:5" ht="12.75">
      <c r="A32" s="35" t="s">
        <v>57</v>
      </c>
      <c r="E32" s="40" t="s">
        <v>895</v>
      </c>
    </row>
    <row r="33" spans="1:5" ht="102">
      <c r="A33" t="s">
        <v>59</v>
      </c>
      <c r="E33" s="39" t="s">
        <v>1116</v>
      </c>
    </row>
    <row r="34" spans="1:16" ht="12.75">
      <c r="A34" t="s">
        <v>49</v>
      </c>
      <c s="34" t="s">
        <v>87</v>
      </c>
      <c s="34" t="s">
        <v>1117</v>
      </c>
      <c s="35" t="s">
        <v>5</v>
      </c>
      <c s="6" t="s">
        <v>1118</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02">
      <c r="A37" t="s">
        <v>59</v>
      </c>
      <c r="E37" s="39" t="s">
        <v>931</v>
      </c>
    </row>
    <row r="38" spans="1:16" ht="12.75">
      <c r="A38" t="s">
        <v>49</v>
      </c>
      <c s="34" t="s">
        <v>108</v>
      </c>
      <c s="34" t="s">
        <v>1020</v>
      </c>
      <c s="35" t="s">
        <v>5</v>
      </c>
      <c s="6" t="s">
        <v>1021</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5</v>
      </c>
    </row>
    <row r="41" spans="1:5" ht="178.5">
      <c r="A41" t="s">
        <v>59</v>
      </c>
      <c r="E41" s="39" t="s">
        <v>956</v>
      </c>
    </row>
    <row r="42" spans="1:16" ht="12.75">
      <c r="A42" t="s">
        <v>49</v>
      </c>
      <c s="34" t="s">
        <v>112</v>
      </c>
      <c s="34" t="s">
        <v>1022</v>
      </c>
      <c s="35" t="s">
        <v>5</v>
      </c>
      <c s="6" t="s">
        <v>1023</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5</v>
      </c>
    </row>
    <row r="45" spans="1:5" ht="127.5">
      <c r="A45" t="s">
        <v>59</v>
      </c>
      <c r="E45" s="39" t="s">
        <v>959</v>
      </c>
    </row>
    <row r="46" spans="1:16" ht="12.75">
      <c r="A46" t="s">
        <v>49</v>
      </c>
      <c s="34" t="s">
        <v>116</v>
      </c>
      <c s="34" t="s">
        <v>1028</v>
      </c>
      <c s="35" t="s">
        <v>5</v>
      </c>
      <c s="6" t="s">
        <v>1029</v>
      </c>
      <c s="36" t="s">
        <v>90</v>
      </c>
      <c s="37">
        <v>1</v>
      </c>
      <c s="36">
        <v>0</v>
      </c>
      <c s="36">
        <f>ROUND(G46*H46,6)</f>
      </c>
      <c r="L46" s="38">
        <v>0</v>
      </c>
      <c s="32">
        <f>ROUND(ROUND(L46,2)*ROUND(G46,3),2)</f>
      </c>
      <c s="36" t="s">
        <v>55</v>
      </c>
      <c>
        <f>(M46*21)/100</f>
      </c>
      <c t="s">
        <v>27</v>
      </c>
    </row>
    <row r="47" spans="1:5" ht="12.75">
      <c r="A47" s="35" t="s">
        <v>56</v>
      </c>
      <c r="E47" s="39" t="s">
        <v>5</v>
      </c>
    </row>
    <row r="48" spans="1:5" ht="12.75">
      <c r="A48" s="35" t="s">
        <v>57</v>
      </c>
      <c r="E48" s="40" t="s">
        <v>899</v>
      </c>
    </row>
    <row r="49" spans="1:5" ht="178.5">
      <c r="A49" t="s">
        <v>59</v>
      </c>
      <c r="E49" s="39" t="s">
        <v>956</v>
      </c>
    </row>
    <row r="50" spans="1:16" ht="12.75">
      <c r="A50" t="s">
        <v>49</v>
      </c>
      <c s="34" t="s">
        <v>120</v>
      </c>
      <c s="34" t="s">
        <v>1030</v>
      </c>
      <c s="35" t="s">
        <v>5</v>
      </c>
      <c s="6" t="s">
        <v>1031</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27.5">
      <c r="A53" t="s">
        <v>59</v>
      </c>
      <c r="E53" s="39" t="s">
        <v>959</v>
      </c>
    </row>
    <row r="54" spans="1:16" ht="12.75">
      <c r="A54" t="s">
        <v>49</v>
      </c>
      <c s="34" t="s">
        <v>124</v>
      </c>
      <c s="34" t="s">
        <v>1036</v>
      </c>
      <c s="35" t="s">
        <v>5</v>
      </c>
      <c s="6" t="s">
        <v>1037</v>
      </c>
      <c s="36" t="s">
        <v>90</v>
      </c>
      <c s="37">
        <v>18</v>
      </c>
      <c s="36">
        <v>0</v>
      </c>
      <c s="36">
        <f>ROUND(G54*H54,6)</f>
      </c>
      <c r="L54" s="38">
        <v>0</v>
      </c>
      <c s="32">
        <f>ROUND(ROUND(L54,2)*ROUND(G54,3),2)</f>
      </c>
      <c s="36" t="s">
        <v>55</v>
      </c>
      <c>
        <f>(M54*21)/100</f>
      </c>
      <c t="s">
        <v>27</v>
      </c>
    </row>
    <row r="55" spans="1:5" ht="12.75">
      <c r="A55" s="35" t="s">
        <v>56</v>
      </c>
      <c r="E55" s="39" t="s">
        <v>5</v>
      </c>
    </row>
    <row r="56" spans="1:5" ht="12.75">
      <c r="A56" s="35" t="s">
        <v>57</v>
      </c>
      <c r="E56" s="40" t="s">
        <v>1119</v>
      </c>
    </row>
    <row r="57" spans="1:5" ht="178.5">
      <c r="A57" t="s">
        <v>59</v>
      </c>
      <c r="E57" s="39" t="s">
        <v>956</v>
      </c>
    </row>
    <row r="58" spans="1:16" ht="12.75">
      <c r="A58" t="s">
        <v>49</v>
      </c>
      <c s="34" t="s">
        <v>128</v>
      </c>
      <c s="34" t="s">
        <v>1038</v>
      </c>
      <c s="35" t="s">
        <v>5</v>
      </c>
      <c s="6" t="s">
        <v>1039</v>
      </c>
      <c s="36" t="s">
        <v>90</v>
      </c>
      <c s="37">
        <v>18</v>
      </c>
      <c s="36">
        <v>0</v>
      </c>
      <c s="36">
        <f>ROUND(G58*H58,6)</f>
      </c>
      <c r="L58" s="38">
        <v>0</v>
      </c>
      <c s="32">
        <f>ROUND(ROUND(L58,2)*ROUND(G58,3),2)</f>
      </c>
      <c s="36" t="s">
        <v>55</v>
      </c>
      <c>
        <f>(M58*21)/100</f>
      </c>
      <c t="s">
        <v>27</v>
      </c>
    </row>
    <row r="59" spans="1:5" ht="12.75">
      <c r="A59" s="35" t="s">
        <v>56</v>
      </c>
      <c r="E59" s="39" t="s">
        <v>5</v>
      </c>
    </row>
    <row r="60" spans="1:5" ht="12.75">
      <c r="A60" s="35" t="s">
        <v>57</v>
      </c>
      <c r="E60" s="40" t="s">
        <v>1119</v>
      </c>
    </row>
    <row r="61" spans="1:5" ht="127.5">
      <c r="A61" t="s">
        <v>59</v>
      </c>
      <c r="E61" s="39" t="s">
        <v>959</v>
      </c>
    </row>
    <row r="62" spans="1:16" ht="12.75">
      <c r="A62" t="s">
        <v>49</v>
      </c>
      <c s="34" t="s">
        <v>131</v>
      </c>
      <c s="34" t="s">
        <v>1040</v>
      </c>
      <c s="35" t="s">
        <v>5</v>
      </c>
      <c s="6" t="s">
        <v>1041</v>
      </c>
      <c s="36" t="s">
        <v>90</v>
      </c>
      <c s="37">
        <v>18</v>
      </c>
      <c s="36">
        <v>0</v>
      </c>
      <c s="36">
        <f>ROUND(G62*H62,6)</f>
      </c>
      <c r="L62" s="38">
        <v>0</v>
      </c>
      <c s="32">
        <f>ROUND(ROUND(L62,2)*ROUND(G62,3),2)</f>
      </c>
      <c s="36" t="s">
        <v>55</v>
      </c>
      <c>
        <f>(M62*21)/100</f>
      </c>
      <c t="s">
        <v>27</v>
      </c>
    </row>
    <row r="63" spans="1:5" ht="12.75">
      <c r="A63" s="35" t="s">
        <v>56</v>
      </c>
      <c r="E63" s="39" t="s">
        <v>5</v>
      </c>
    </row>
    <row r="64" spans="1:5" ht="12.75">
      <c r="A64" s="35" t="s">
        <v>57</v>
      </c>
      <c r="E64" s="40" t="s">
        <v>1119</v>
      </c>
    </row>
    <row r="65" spans="1:5" ht="178.5">
      <c r="A65" t="s">
        <v>59</v>
      </c>
      <c r="E65" s="39" t="s">
        <v>956</v>
      </c>
    </row>
    <row r="66" spans="1:16" ht="12.75">
      <c r="A66" t="s">
        <v>49</v>
      </c>
      <c s="34" t="s">
        <v>135</v>
      </c>
      <c s="34" t="s">
        <v>1043</v>
      </c>
      <c s="35" t="s">
        <v>5</v>
      </c>
      <c s="6" t="s">
        <v>1044</v>
      </c>
      <c s="36" t="s">
        <v>90</v>
      </c>
      <c s="37">
        <v>18</v>
      </c>
      <c s="36">
        <v>0</v>
      </c>
      <c s="36">
        <f>ROUND(G66*H66,6)</f>
      </c>
      <c r="L66" s="38">
        <v>0</v>
      </c>
      <c s="32">
        <f>ROUND(ROUND(L66,2)*ROUND(G66,3),2)</f>
      </c>
      <c s="36" t="s">
        <v>55</v>
      </c>
      <c>
        <f>(M66*21)/100</f>
      </c>
      <c t="s">
        <v>27</v>
      </c>
    </row>
    <row r="67" spans="1:5" ht="12.75">
      <c r="A67" s="35" t="s">
        <v>56</v>
      </c>
      <c r="E67" s="39" t="s">
        <v>5</v>
      </c>
    </row>
    <row r="68" spans="1:5" ht="12.75">
      <c r="A68" s="35" t="s">
        <v>57</v>
      </c>
      <c r="E68" s="40" t="s">
        <v>1119</v>
      </c>
    </row>
    <row r="69" spans="1:5" ht="127.5">
      <c r="A69" t="s">
        <v>59</v>
      </c>
      <c r="E69" s="39" t="s">
        <v>959</v>
      </c>
    </row>
    <row r="70" spans="1:16" ht="12.75">
      <c r="A70" t="s">
        <v>49</v>
      </c>
      <c s="34" t="s">
        <v>139</v>
      </c>
      <c s="34" t="s">
        <v>1050</v>
      </c>
      <c s="35" t="s">
        <v>5</v>
      </c>
      <c s="6" t="s">
        <v>1051</v>
      </c>
      <c s="36" t="s">
        <v>90</v>
      </c>
      <c s="37">
        <v>1</v>
      </c>
      <c s="36">
        <v>0</v>
      </c>
      <c s="36">
        <f>ROUND(G70*H70,6)</f>
      </c>
      <c r="L70" s="38">
        <v>0</v>
      </c>
      <c s="32">
        <f>ROUND(ROUND(L70,2)*ROUND(G70,3),2)</f>
      </c>
      <c s="36" t="s">
        <v>55</v>
      </c>
      <c>
        <f>(M70*21)/100</f>
      </c>
      <c t="s">
        <v>27</v>
      </c>
    </row>
    <row r="71" spans="1:5" ht="12.75">
      <c r="A71" s="35" t="s">
        <v>56</v>
      </c>
      <c r="E71" s="39" t="s">
        <v>5</v>
      </c>
    </row>
    <row r="72" spans="1:5" ht="12.75">
      <c r="A72" s="35" t="s">
        <v>57</v>
      </c>
      <c r="E72" s="40" t="s">
        <v>899</v>
      </c>
    </row>
    <row r="73" spans="1:5" ht="127.5">
      <c r="A73" t="s">
        <v>59</v>
      </c>
      <c r="E73" s="39" t="s">
        <v>1052</v>
      </c>
    </row>
    <row r="74" spans="1:16" ht="12.75">
      <c r="A74" t="s">
        <v>49</v>
      </c>
      <c s="34" t="s">
        <v>143</v>
      </c>
      <c s="34" t="s">
        <v>1120</v>
      </c>
      <c s="35" t="s">
        <v>5</v>
      </c>
      <c s="6" t="s">
        <v>1121</v>
      </c>
      <c s="36" t="s">
        <v>171</v>
      </c>
      <c s="37">
        <v>0.06</v>
      </c>
      <c s="36">
        <v>0</v>
      </c>
      <c s="36">
        <f>ROUND(G74*H74,6)</f>
      </c>
      <c r="L74" s="38">
        <v>0</v>
      </c>
      <c s="32">
        <f>ROUND(ROUND(L74,2)*ROUND(G74,3),2)</f>
      </c>
      <c s="36" t="s">
        <v>55</v>
      </c>
      <c>
        <f>(M74*21)/100</f>
      </c>
      <c t="s">
        <v>27</v>
      </c>
    </row>
    <row r="75" spans="1:5" ht="12.75">
      <c r="A75" s="35" t="s">
        <v>56</v>
      </c>
      <c r="E75" s="39" t="s">
        <v>5</v>
      </c>
    </row>
    <row r="76" spans="1:5" ht="12.75">
      <c r="A76" s="35" t="s">
        <v>57</v>
      </c>
      <c r="E76" s="40" t="s">
        <v>1122</v>
      </c>
    </row>
    <row r="77" spans="1:5" ht="102">
      <c r="A77" t="s">
        <v>59</v>
      </c>
      <c r="E77" s="39" t="s">
        <v>1123</v>
      </c>
    </row>
    <row r="78" spans="1:16" ht="12.75">
      <c r="A78" t="s">
        <v>49</v>
      </c>
      <c s="34" t="s">
        <v>147</v>
      </c>
      <c s="34" t="s">
        <v>1124</v>
      </c>
      <c s="35" t="s">
        <v>5</v>
      </c>
      <c s="6" t="s">
        <v>1125</v>
      </c>
      <c s="36" t="s">
        <v>171</v>
      </c>
      <c s="37">
        <v>0.06</v>
      </c>
      <c s="36">
        <v>0</v>
      </c>
      <c s="36">
        <f>ROUND(G78*H78,6)</f>
      </c>
      <c r="L78" s="38">
        <v>0</v>
      </c>
      <c s="32">
        <f>ROUND(ROUND(L78,2)*ROUND(G78,3),2)</f>
      </c>
      <c s="36" t="s">
        <v>55</v>
      </c>
      <c>
        <f>(M78*21)/100</f>
      </c>
      <c t="s">
        <v>27</v>
      </c>
    </row>
    <row r="79" spans="1:5" ht="12.75">
      <c r="A79" s="35" t="s">
        <v>56</v>
      </c>
      <c r="E79" s="39" t="s">
        <v>5</v>
      </c>
    </row>
    <row r="80" spans="1:5" ht="12.75">
      <c r="A80" s="35" t="s">
        <v>57</v>
      </c>
      <c r="E80" s="40" t="s">
        <v>1122</v>
      </c>
    </row>
    <row r="81" spans="1:5" ht="102">
      <c r="A81" t="s">
        <v>59</v>
      </c>
      <c r="E81" s="39" t="s">
        <v>1126</v>
      </c>
    </row>
    <row r="82" spans="1:16" ht="25.5">
      <c r="A82" t="s">
        <v>49</v>
      </c>
      <c s="34" t="s">
        <v>151</v>
      </c>
      <c s="34" t="s">
        <v>1127</v>
      </c>
      <c s="35" t="s">
        <v>5</v>
      </c>
      <c s="6" t="s">
        <v>1128</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91.25">
      <c r="A85" t="s">
        <v>59</v>
      </c>
      <c r="E85" s="39" t="s">
        <v>1129</v>
      </c>
    </row>
    <row r="86" spans="1:16" ht="12.75">
      <c r="A86" t="s">
        <v>49</v>
      </c>
      <c s="34" t="s">
        <v>155</v>
      </c>
      <c s="34" t="s">
        <v>1130</v>
      </c>
      <c s="35" t="s">
        <v>5</v>
      </c>
      <c s="6" t="s">
        <v>1131</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40.25">
      <c r="A89" t="s">
        <v>59</v>
      </c>
      <c r="E89" s="39" t="s">
        <v>855</v>
      </c>
    </row>
    <row r="90" spans="1:16" ht="12.75">
      <c r="A90" t="s">
        <v>49</v>
      </c>
      <c s="34" t="s">
        <v>158</v>
      </c>
      <c s="34" t="s">
        <v>1132</v>
      </c>
      <c s="35" t="s">
        <v>5</v>
      </c>
      <c s="6" t="s">
        <v>1133</v>
      </c>
      <c s="36" t="s">
        <v>90</v>
      </c>
      <c s="37">
        <v>13</v>
      </c>
      <c s="36">
        <v>0</v>
      </c>
      <c s="36">
        <f>ROUND(G90*H90,6)</f>
      </c>
      <c r="L90" s="38">
        <v>0</v>
      </c>
      <c s="32">
        <f>ROUND(ROUND(L90,2)*ROUND(G90,3),2)</f>
      </c>
      <c s="36" t="s">
        <v>55</v>
      </c>
      <c>
        <f>(M90*21)/100</f>
      </c>
      <c t="s">
        <v>27</v>
      </c>
    </row>
    <row r="91" spans="1:5" ht="12.75">
      <c r="A91" s="35" t="s">
        <v>56</v>
      </c>
      <c r="E91" s="39" t="s">
        <v>5</v>
      </c>
    </row>
    <row r="92" spans="1:5" ht="12.75">
      <c r="A92" s="35" t="s">
        <v>57</v>
      </c>
      <c r="E92" s="40" t="s">
        <v>1134</v>
      </c>
    </row>
    <row r="93" spans="1:5" ht="191.25">
      <c r="A93" t="s">
        <v>59</v>
      </c>
      <c r="E93" s="39" t="s">
        <v>1129</v>
      </c>
    </row>
    <row r="94" spans="1:16" ht="25.5">
      <c r="A94" t="s">
        <v>49</v>
      </c>
      <c s="34" t="s">
        <v>164</v>
      </c>
      <c s="34" t="s">
        <v>1135</v>
      </c>
      <c s="35" t="s">
        <v>5</v>
      </c>
      <c s="6" t="s">
        <v>1136</v>
      </c>
      <c s="36" t="s">
        <v>90</v>
      </c>
      <c s="37">
        <v>4</v>
      </c>
      <c s="36">
        <v>0</v>
      </c>
      <c s="36">
        <f>ROUND(G94*H94,6)</f>
      </c>
      <c r="L94" s="38">
        <v>0</v>
      </c>
      <c s="32">
        <f>ROUND(ROUND(L94,2)*ROUND(G94,3),2)</f>
      </c>
      <c s="36" t="s">
        <v>55</v>
      </c>
      <c>
        <f>(M94*21)/100</f>
      </c>
      <c t="s">
        <v>27</v>
      </c>
    </row>
    <row r="95" spans="1:5" ht="12.75">
      <c r="A95" s="35" t="s">
        <v>56</v>
      </c>
      <c r="E95" s="39" t="s">
        <v>5</v>
      </c>
    </row>
    <row r="96" spans="1:5" ht="12.75">
      <c r="A96" s="35" t="s">
        <v>57</v>
      </c>
      <c r="E96" s="40" t="s">
        <v>860</v>
      </c>
    </row>
    <row r="97" spans="1:5" ht="191.25">
      <c r="A97" t="s">
        <v>59</v>
      </c>
      <c r="E97" s="39" t="s">
        <v>1129</v>
      </c>
    </row>
    <row r="98" spans="1:16" ht="12.75">
      <c r="A98" t="s">
        <v>49</v>
      </c>
      <c s="34" t="s">
        <v>168</v>
      </c>
      <c s="34" t="s">
        <v>1137</v>
      </c>
      <c s="35" t="s">
        <v>5</v>
      </c>
      <c s="6" t="s">
        <v>1138</v>
      </c>
      <c s="36" t="s">
        <v>90</v>
      </c>
      <c s="37">
        <v>18</v>
      </c>
      <c s="36">
        <v>0</v>
      </c>
      <c s="36">
        <f>ROUND(G98*H98,6)</f>
      </c>
      <c r="L98" s="38">
        <v>0</v>
      </c>
      <c s="32">
        <f>ROUND(ROUND(L98,2)*ROUND(G98,3),2)</f>
      </c>
      <c s="36" t="s">
        <v>55</v>
      </c>
      <c>
        <f>(M98*21)/100</f>
      </c>
      <c t="s">
        <v>27</v>
      </c>
    </row>
    <row r="99" spans="1:5" ht="12.75">
      <c r="A99" s="35" t="s">
        <v>56</v>
      </c>
      <c r="E99" s="39" t="s">
        <v>5</v>
      </c>
    </row>
    <row r="100" spans="1:5" ht="12.75">
      <c r="A100" s="35" t="s">
        <v>57</v>
      </c>
      <c r="E100" s="40" t="s">
        <v>1119</v>
      </c>
    </row>
    <row r="101" spans="1:5" ht="140.25">
      <c r="A101" t="s">
        <v>59</v>
      </c>
      <c r="E101" s="39" t="s">
        <v>855</v>
      </c>
    </row>
    <row r="102" spans="1:16" ht="12.75">
      <c r="A102" t="s">
        <v>49</v>
      </c>
      <c s="34" t="s">
        <v>173</v>
      </c>
      <c s="34" t="s">
        <v>1139</v>
      </c>
      <c s="35" t="s">
        <v>5</v>
      </c>
      <c s="6" t="s">
        <v>1140</v>
      </c>
      <c s="36" t="s">
        <v>90</v>
      </c>
      <c s="37">
        <v>13</v>
      </c>
      <c s="36">
        <v>0</v>
      </c>
      <c s="36">
        <f>ROUND(G102*H102,6)</f>
      </c>
      <c r="L102" s="38">
        <v>0</v>
      </c>
      <c s="32">
        <f>ROUND(ROUND(L102,2)*ROUND(G102,3),2)</f>
      </c>
      <c s="36" t="s">
        <v>55</v>
      </c>
      <c>
        <f>(M102*21)/100</f>
      </c>
      <c t="s">
        <v>27</v>
      </c>
    </row>
    <row r="103" spans="1:5" ht="12.75">
      <c r="A103" s="35" t="s">
        <v>56</v>
      </c>
      <c r="E103" s="39" t="s">
        <v>5</v>
      </c>
    </row>
    <row r="104" spans="1:5" ht="12.75">
      <c r="A104" s="35" t="s">
        <v>57</v>
      </c>
      <c r="E104" s="40" t="s">
        <v>1134</v>
      </c>
    </row>
    <row r="105" spans="1:5" ht="191.25">
      <c r="A105" t="s">
        <v>59</v>
      </c>
      <c r="E105" s="39" t="s">
        <v>1129</v>
      </c>
    </row>
    <row r="106" spans="1:16" ht="12.75">
      <c r="A106" t="s">
        <v>49</v>
      </c>
      <c s="34" t="s">
        <v>176</v>
      </c>
      <c s="34" t="s">
        <v>1141</v>
      </c>
      <c s="35" t="s">
        <v>5</v>
      </c>
      <c s="6" t="s">
        <v>1142</v>
      </c>
      <c s="36" t="s">
        <v>90</v>
      </c>
      <c s="37">
        <v>13</v>
      </c>
      <c s="36">
        <v>0</v>
      </c>
      <c s="36">
        <f>ROUND(G106*H106,6)</f>
      </c>
      <c r="L106" s="38">
        <v>0</v>
      </c>
      <c s="32">
        <f>ROUND(ROUND(L106,2)*ROUND(G106,3),2)</f>
      </c>
      <c s="36" t="s">
        <v>55</v>
      </c>
      <c>
        <f>(M106*21)/100</f>
      </c>
      <c t="s">
        <v>27</v>
      </c>
    </row>
    <row r="107" spans="1:5" ht="12.75">
      <c r="A107" s="35" t="s">
        <v>56</v>
      </c>
      <c r="E107" s="39" t="s">
        <v>5</v>
      </c>
    </row>
    <row r="108" spans="1:5" ht="12.75">
      <c r="A108" s="35" t="s">
        <v>57</v>
      </c>
      <c r="E108" s="40" t="s">
        <v>1134</v>
      </c>
    </row>
    <row r="109" spans="1:5" ht="140.25">
      <c r="A109" t="s">
        <v>59</v>
      </c>
      <c r="E109" s="39" t="s">
        <v>855</v>
      </c>
    </row>
    <row r="110" spans="1:16" ht="12.75">
      <c r="A110" t="s">
        <v>49</v>
      </c>
      <c s="34" t="s">
        <v>180</v>
      </c>
      <c s="34" t="s">
        <v>1143</v>
      </c>
      <c s="35" t="s">
        <v>5</v>
      </c>
      <c s="6" t="s">
        <v>1144</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91.25">
      <c r="A113" t="s">
        <v>59</v>
      </c>
      <c r="E113" s="39" t="s">
        <v>1129</v>
      </c>
    </row>
    <row r="114" spans="1:16" ht="12.75">
      <c r="A114" t="s">
        <v>49</v>
      </c>
      <c s="34" t="s">
        <v>916</v>
      </c>
      <c s="34" t="s">
        <v>1145</v>
      </c>
      <c s="35" t="s">
        <v>5</v>
      </c>
      <c s="6" t="s">
        <v>1146</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40.25">
      <c r="A117" t="s">
        <v>59</v>
      </c>
      <c r="E117" s="39" t="s">
        <v>855</v>
      </c>
    </row>
    <row r="118" spans="1:16" ht="12.75">
      <c r="A118" t="s">
        <v>49</v>
      </c>
      <c s="34" t="s">
        <v>919</v>
      </c>
      <c s="34" t="s">
        <v>1147</v>
      </c>
      <c s="35" t="s">
        <v>5</v>
      </c>
      <c s="6" t="s">
        <v>1148</v>
      </c>
      <c s="36" t="s">
        <v>1149</v>
      </c>
      <c s="37">
        <v>1.7</v>
      </c>
      <c s="36">
        <v>0</v>
      </c>
      <c s="36">
        <f>ROUND(G118*H118,6)</f>
      </c>
      <c r="L118" s="38">
        <v>0</v>
      </c>
      <c s="32">
        <f>ROUND(ROUND(L118,2)*ROUND(G118,3),2)</f>
      </c>
      <c s="36" t="s">
        <v>55</v>
      </c>
      <c>
        <f>(M118*21)/100</f>
      </c>
      <c t="s">
        <v>27</v>
      </c>
    </row>
    <row r="119" spans="1:5" ht="12.75">
      <c r="A119" s="35" t="s">
        <v>56</v>
      </c>
      <c r="E119" s="39" t="s">
        <v>5</v>
      </c>
    </row>
    <row r="120" spans="1:5" ht="12.75">
      <c r="A120" s="35" t="s">
        <v>57</v>
      </c>
      <c r="E120" s="40" t="s">
        <v>1150</v>
      </c>
    </row>
    <row r="121" spans="1:5" ht="178.5">
      <c r="A121" t="s">
        <v>59</v>
      </c>
      <c r="E121" s="39" t="s">
        <v>1151</v>
      </c>
    </row>
    <row r="122" spans="1:16" ht="12.75">
      <c r="A122" t="s">
        <v>49</v>
      </c>
      <c s="34" t="s">
        <v>183</v>
      </c>
      <c s="34" t="s">
        <v>1152</v>
      </c>
      <c s="35" t="s">
        <v>5</v>
      </c>
      <c s="6" t="s">
        <v>1153</v>
      </c>
      <c s="36" t="s">
        <v>1149</v>
      </c>
      <c s="37">
        <v>1.7</v>
      </c>
      <c s="36">
        <v>0</v>
      </c>
      <c s="36">
        <f>ROUND(G122*H122,6)</f>
      </c>
      <c r="L122" s="38">
        <v>0</v>
      </c>
      <c s="32">
        <f>ROUND(ROUND(L122,2)*ROUND(G122,3),2)</f>
      </c>
      <c s="36" t="s">
        <v>55</v>
      </c>
      <c>
        <f>(M122*21)/100</f>
      </c>
      <c t="s">
        <v>27</v>
      </c>
    </row>
    <row r="123" spans="1:5" ht="12.75">
      <c r="A123" s="35" t="s">
        <v>56</v>
      </c>
      <c r="E123" s="39" t="s">
        <v>5</v>
      </c>
    </row>
    <row r="124" spans="1:5" ht="12.75">
      <c r="A124" s="35" t="s">
        <v>57</v>
      </c>
      <c r="E124" s="40" t="s">
        <v>1150</v>
      </c>
    </row>
    <row r="125" spans="1:5" ht="102">
      <c r="A125" t="s">
        <v>59</v>
      </c>
      <c r="E125" s="39" t="s">
        <v>1154</v>
      </c>
    </row>
    <row r="126" spans="1:16" ht="12.75">
      <c r="A126" t="s">
        <v>49</v>
      </c>
      <c s="34" t="s">
        <v>187</v>
      </c>
      <c s="34" t="s">
        <v>1155</v>
      </c>
      <c s="35" t="s">
        <v>5</v>
      </c>
      <c s="6" t="s">
        <v>1156</v>
      </c>
      <c s="36" t="s">
        <v>1157</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40.25">
      <c r="A129" t="s">
        <v>59</v>
      </c>
      <c r="E129" s="39" t="s">
        <v>1158</v>
      </c>
    </row>
    <row r="130" spans="1:16" ht="12.75">
      <c r="A130" t="s">
        <v>49</v>
      </c>
      <c s="34" t="s">
        <v>191</v>
      </c>
      <c s="34" t="s">
        <v>1159</v>
      </c>
      <c s="35" t="s">
        <v>5</v>
      </c>
      <c s="6" t="s">
        <v>1160</v>
      </c>
      <c s="36" t="s">
        <v>1157</v>
      </c>
      <c s="37">
        <v>1</v>
      </c>
      <c s="36">
        <v>0</v>
      </c>
      <c s="36">
        <f>ROUND(G130*H130,6)</f>
      </c>
      <c r="L130" s="38">
        <v>0</v>
      </c>
      <c s="32">
        <f>ROUND(ROUND(L130,2)*ROUND(G130,3),2)</f>
      </c>
      <c s="36" t="s">
        <v>55</v>
      </c>
      <c>
        <f>(M130*21)/100</f>
      </c>
      <c t="s">
        <v>27</v>
      </c>
    </row>
    <row r="131" spans="1:5" ht="12.75">
      <c r="A131" s="35" t="s">
        <v>56</v>
      </c>
      <c r="E131" s="39" t="s">
        <v>5</v>
      </c>
    </row>
    <row r="132" spans="1:5" ht="12.75">
      <c r="A132" s="35" t="s">
        <v>57</v>
      </c>
      <c r="E132" s="40" t="s">
        <v>899</v>
      </c>
    </row>
    <row r="133" spans="1:5" ht="140.25">
      <c r="A133" t="s">
        <v>59</v>
      </c>
      <c r="E133" s="39" t="s">
        <v>1161</v>
      </c>
    </row>
    <row r="134" spans="1:16" ht="12.75">
      <c r="A134" t="s">
        <v>49</v>
      </c>
      <c s="34" t="s">
        <v>196</v>
      </c>
      <c s="34" t="s">
        <v>159</v>
      </c>
      <c s="35" t="s">
        <v>5</v>
      </c>
      <c s="6" t="s">
        <v>160</v>
      </c>
      <c s="36" t="s">
        <v>171</v>
      </c>
      <c s="37">
        <v>1.806</v>
      </c>
      <c s="36">
        <v>0</v>
      </c>
      <c s="36">
        <f>ROUND(G134*H134,6)</f>
      </c>
      <c r="L134" s="38">
        <v>0</v>
      </c>
      <c s="32">
        <f>ROUND(ROUND(L134,2)*ROUND(G134,3),2)</f>
      </c>
      <c s="36" t="s">
        <v>55</v>
      </c>
      <c>
        <f>(M134*21)/100</f>
      </c>
      <c t="s">
        <v>27</v>
      </c>
    </row>
    <row r="135" spans="1:5" ht="12.75">
      <c r="A135" s="35" t="s">
        <v>56</v>
      </c>
      <c r="E135" s="39" t="s">
        <v>5</v>
      </c>
    </row>
    <row r="136" spans="1:5" ht="25.5">
      <c r="A136" s="35" t="s">
        <v>57</v>
      </c>
      <c r="E136" s="40" t="s">
        <v>1162</v>
      </c>
    </row>
    <row r="137" spans="1:5" ht="76.5">
      <c r="A137" t="s">
        <v>59</v>
      </c>
      <c r="E137" s="39" t="s">
        <v>471</v>
      </c>
    </row>
    <row r="138" spans="1:16" ht="12.75">
      <c r="A138" t="s">
        <v>49</v>
      </c>
      <c s="34" t="s">
        <v>200</v>
      </c>
      <c s="34" t="s">
        <v>169</v>
      </c>
      <c s="35" t="s">
        <v>5</v>
      </c>
      <c s="6" t="s">
        <v>170</v>
      </c>
      <c s="36" t="s">
        <v>171</v>
      </c>
      <c s="37">
        <v>1.806</v>
      </c>
      <c s="36">
        <v>0</v>
      </c>
      <c s="36">
        <f>ROUND(G138*H138,6)</f>
      </c>
      <c r="L138" s="38">
        <v>0</v>
      </c>
      <c s="32">
        <f>ROUND(ROUND(L138,2)*ROUND(G138,3),2)</f>
      </c>
      <c s="36" t="s">
        <v>55</v>
      </c>
      <c>
        <f>(M138*21)/100</f>
      </c>
      <c t="s">
        <v>27</v>
      </c>
    </row>
    <row r="139" spans="1:5" ht="12.75">
      <c r="A139" s="35" t="s">
        <v>56</v>
      </c>
      <c r="E139" s="39" t="s">
        <v>5</v>
      </c>
    </row>
    <row r="140" spans="1:5" ht="25.5">
      <c r="A140" s="35" t="s">
        <v>57</v>
      </c>
      <c r="E140" s="40" t="s">
        <v>1162</v>
      </c>
    </row>
    <row r="141" spans="1:5" ht="204">
      <c r="A141" t="s">
        <v>59</v>
      </c>
      <c r="E141" s="39" t="s">
        <v>479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3695</v>
      </c>
      <c r="E8" s="30" t="s">
        <v>3694</v>
      </c>
      <c r="J8" s="29">
        <f>0+J9+J18+J27+J52</f>
      </c>
      <c s="29">
        <f>0+K9+K18+K27+K52</f>
      </c>
      <c s="29">
        <f>0+L9+L18+L27+L52</f>
      </c>
      <c s="29">
        <f>0+M9+M18+M27+M52</f>
      </c>
    </row>
    <row r="9" spans="1:13" ht="12.75">
      <c r="A9" t="s">
        <v>46</v>
      </c>
      <c r="C9" s="31" t="s">
        <v>47</v>
      </c>
      <c r="E9" s="33" t="s">
        <v>48</v>
      </c>
      <c r="J9" s="32">
        <f>0</f>
      </c>
      <c s="32">
        <f>0</f>
      </c>
      <c s="32">
        <f>0+L10+L14</f>
      </c>
      <c s="32">
        <f>0+M10+M14</f>
      </c>
    </row>
    <row r="10" spans="1:16" ht="25.5">
      <c r="A10" t="s">
        <v>49</v>
      </c>
      <c s="34" t="s">
        <v>4</v>
      </c>
      <c s="34" t="s">
        <v>2087</v>
      </c>
      <c s="35" t="s">
        <v>2088</v>
      </c>
      <c s="6" t="s">
        <v>2089</v>
      </c>
      <c s="36" t="s">
        <v>793</v>
      </c>
      <c s="37">
        <v>252.185</v>
      </c>
      <c s="36">
        <v>0</v>
      </c>
      <c s="36">
        <f>ROUND(G10*H10,6)</f>
      </c>
      <c r="L10" s="38">
        <v>0</v>
      </c>
      <c s="32">
        <f>ROUND(ROUND(L10,2)*ROUND(G10,3),2)</f>
      </c>
      <c s="36" t="s">
        <v>55</v>
      </c>
      <c>
        <f>(M10*21)/100</f>
      </c>
      <c t="s">
        <v>27</v>
      </c>
    </row>
    <row r="11" spans="1:5" ht="25.5">
      <c r="A11" s="35" t="s">
        <v>56</v>
      </c>
      <c r="E11" s="39" t="s">
        <v>3440</v>
      </c>
    </row>
    <row r="12" spans="1:5" ht="63.75">
      <c r="A12" s="35" t="s">
        <v>57</v>
      </c>
      <c r="E12" s="40" t="s">
        <v>3696</v>
      </c>
    </row>
    <row r="13" spans="1:5" ht="25.5">
      <c r="A13" t="s">
        <v>59</v>
      </c>
      <c r="E13" s="39" t="s">
        <v>1766</v>
      </c>
    </row>
    <row r="14" spans="1:16" ht="12.75">
      <c r="A14" t="s">
        <v>49</v>
      </c>
      <c s="34" t="s">
        <v>143</v>
      </c>
      <c s="34" t="s">
        <v>3182</v>
      </c>
      <c s="35" t="s">
        <v>5</v>
      </c>
      <c s="6" t="s">
        <v>3183</v>
      </c>
      <c s="36" t="s">
        <v>54</v>
      </c>
      <c s="37">
        <v>1</v>
      </c>
      <c s="36">
        <v>0</v>
      </c>
      <c s="36">
        <f>ROUND(G14*H14,6)</f>
      </c>
      <c r="L14" s="38">
        <v>0</v>
      </c>
      <c s="32">
        <f>ROUND(ROUND(L14,2)*ROUND(G14,3),2)</f>
      </c>
      <c s="36" t="s">
        <v>55</v>
      </c>
      <c>
        <f>(M14*21)/100</f>
      </c>
      <c t="s">
        <v>27</v>
      </c>
    </row>
    <row r="15" spans="1:5" ht="12.75">
      <c r="A15" s="35" t="s">
        <v>56</v>
      </c>
      <c r="E15" s="39" t="s">
        <v>5</v>
      </c>
    </row>
    <row r="16" spans="1:5" ht="25.5">
      <c r="A16" s="35" t="s">
        <v>57</v>
      </c>
      <c r="E16" s="40" t="s">
        <v>58</v>
      </c>
    </row>
    <row r="17" spans="1:5" ht="12.75">
      <c r="A17" t="s">
        <v>59</v>
      </c>
      <c r="E17" s="39" t="s">
        <v>60</v>
      </c>
    </row>
    <row r="18" spans="1:13" ht="12.75">
      <c r="A18" t="s">
        <v>46</v>
      </c>
      <c r="C18" s="31" t="s">
        <v>4</v>
      </c>
      <c r="E18" s="33" t="s">
        <v>837</v>
      </c>
      <c r="J18" s="32">
        <f>0</f>
      </c>
      <c s="32">
        <f>0</f>
      </c>
      <c s="32">
        <f>0+L19+L23</f>
      </c>
      <c s="32">
        <f>0+M19+M23</f>
      </c>
    </row>
    <row r="19" spans="1:16" ht="25.5">
      <c r="A19" t="s">
        <v>49</v>
      </c>
      <c s="34" t="s">
        <v>27</v>
      </c>
      <c s="34" t="s">
        <v>3217</v>
      </c>
      <c s="35" t="s">
        <v>5</v>
      </c>
      <c s="6" t="s">
        <v>3450</v>
      </c>
      <c s="36" t="s">
        <v>64</v>
      </c>
      <c s="37">
        <v>11.277</v>
      </c>
      <c s="36">
        <v>0</v>
      </c>
      <c s="36">
        <f>ROUND(G19*H19,6)</f>
      </c>
      <c r="L19" s="38">
        <v>0</v>
      </c>
      <c s="32">
        <f>ROUND(ROUND(L19,2)*ROUND(G19,3),2)</f>
      </c>
      <c s="36" t="s">
        <v>55</v>
      </c>
      <c>
        <f>(M19*21)/100</f>
      </c>
      <c t="s">
        <v>27</v>
      </c>
    </row>
    <row r="20" spans="1:5" ht="25.5">
      <c r="A20" s="35" t="s">
        <v>56</v>
      </c>
      <c r="E20" s="39" t="s">
        <v>3451</v>
      </c>
    </row>
    <row r="21" spans="1:5" ht="63.75">
      <c r="A21" s="35" t="s">
        <v>57</v>
      </c>
      <c r="E21" s="40" t="s">
        <v>3697</v>
      </c>
    </row>
    <row r="22" spans="1:5" ht="63.75">
      <c r="A22" t="s">
        <v>59</v>
      </c>
      <c r="E22" s="39" t="s">
        <v>3446</v>
      </c>
    </row>
    <row r="23" spans="1:16" ht="12.75">
      <c r="A23" t="s">
        <v>49</v>
      </c>
      <c s="34" t="s">
        <v>26</v>
      </c>
      <c s="34" t="s">
        <v>2817</v>
      </c>
      <c s="35" t="s">
        <v>5</v>
      </c>
      <c s="6" t="s">
        <v>3456</v>
      </c>
      <c s="36" t="s">
        <v>64</v>
      </c>
      <c s="37">
        <v>43.65</v>
      </c>
      <c s="36">
        <v>0</v>
      </c>
      <c s="36">
        <f>ROUND(G23*H23,6)</f>
      </c>
      <c r="L23" s="38">
        <v>0</v>
      </c>
      <c s="32">
        <f>ROUND(ROUND(L23,2)*ROUND(G23,3),2)</f>
      </c>
      <c s="36" t="s">
        <v>55</v>
      </c>
      <c>
        <f>(M23*21)/100</f>
      </c>
      <c t="s">
        <v>27</v>
      </c>
    </row>
    <row r="24" spans="1:5" ht="12.75">
      <c r="A24" s="35" t="s">
        <v>56</v>
      </c>
      <c r="E24" s="39" t="s">
        <v>3444</v>
      </c>
    </row>
    <row r="25" spans="1:5" ht="76.5">
      <c r="A25" s="35" t="s">
        <v>57</v>
      </c>
      <c r="E25" s="40" t="s">
        <v>3698</v>
      </c>
    </row>
    <row r="26" spans="1:5" ht="63.75">
      <c r="A26" t="s">
        <v>59</v>
      </c>
      <c r="E26" s="39" t="s">
        <v>3446</v>
      </c>
    </row>
    <row r="27" spans="1:13" ht="12.75">
      <c r="A27" t="s">
        <v>46</v>
      </c>
      <c r="C27" s="31" t="s">
        <v>77</v>
      </c>
      <c r="E27" s="33" t="s">
        <v>1914</v>
      </c>
      <c r="J27" s="32">
        <f>0</f>
      </c>
      <c s="32">
        <f>0</f>
      </c>
      <c s="32">
        <f>0+L28+L32+L36+L40+L44+L48</f>
      </c>
      <c s="32">
        <f>0+M28+M32+M36+M40+M44+M48</f>
      </c>
    </row>
    <row r="28" spans="1:16" ht="12.75">
      <c r="A28" t="s">
        <v>49</v>
      </c>
      <c s="34" t="s">
        <v>72</v>
      </c>
      <c s="34" t="s">
        <v>2235</v>
      </c>
      <c s="35" t="s">
        <v>5</v>
      </c>
      <c s="6" t="s">
        <v>3494</v>
      </c>
      <c s="36" t="s">
        <v>64</v>
      </c>
      <c s="37">
        <v>31.325</v>
      </c>
      <c s="36">
        <v>0</v>
      </c>
      <c s="36">
        <f>ROUND(G28*H28,6)</f>
      </c>
      <c r="L28" s="38">
        <v>0</v>
      </c>
      <c s="32">
        <f>ROUND(ROUND(L28,2)*ROUND(G28,3),2)</f>
      </c>
      <c s="36" t="s">
        <v>55</v>
      </c>
      <c>
        <f>(M28*21)/100</f>
      </c>
      <c t="s">
        <v>27</v>
      </c>
    </row>
    <row r="29" spans="1:5" ht="12.75">
      <c r="A29" s="35" t="s">
        <v>56</v>
      </c>
      <c r="E29" s="39" t="s">
        <v>5</v>
      </c>
    </row>
    <row r="30" spans="1:5" ht="63.75">
      <c r="A30" s="35" t="s">
        <v>57</v>
      </c>
      <c r="E30" s="40" t="s">
        <v>3699</v>
      </c>
    </row>
    <row r="31" spans="1:5" ht="51">
      <c r="A31" t="s">
        <v>59</v>
      </c>
      <c r="E31" s="39" t="s">
        <v>3493</v>
      </c>
    </row>
    <row r="32" spans="1:16" ht="12.75">
      <c r="A32" t="s">
        <v>49</v>
      </c>
      <c s="34" t="s">
        <v>77</v>
      </c>
      <c s="34" t="s">
        <v>2289</v>
      </c>
      <c s="35" t="s">
        <v>5</v>
      </c>
      <c s="6" t="s">
        <v>3499</v>
      </c>
      <c s="36" t="s">
        <v>85</v>
      </c>
      <c s="37">
        <v>354.46</v>
      </c>
      <c s="36">
        <v>0</v>
      </c>
      <c s="36">
        <f>ROUND(G32*H32,6)</f>
      </c>
      <c r="L32" s="38">
        <v>0</v>
      </c>
      <c s="32">
        <f>ROUND(ROUND(L32,2)*ROUND(G32,3),2)</f>
      </c>
      <c s="36" t="s">
        <v>55</v>
      </c>
      <c>
        <f>(M32*21)/100</f>
      </c>
      <c t="s">
        <v>27</v>
      </c>
    </row>
    <row r="33" spans="1:5" ht="12.75">
      <c r="A33" s="35" t="s">
        <v>56</v>
      </c>
      <c r="E33" s="39" t="s">
        <v>5</v>
      </c>
    </row>
    <row r="34" spans="1:5" ht="76.5">
      <c r="A34" s="35" t="s">
        <v>57</v>
      </c>
      <c r="E34" s="40" t="s">
        <v>3700</v>
      </c>
    </row>
    <row r="35" spans="1:5" ht="51">
      <c r="A35" t="s">
        <v>59</v>
      </c>
      <c r="E35" s="39" t="s">
        <v>3498</v>
      </c>
    </row>
    <row r="36" spans="1:16" ht="12.75">
      <c r="A36" t="s">
        <v>49</v>
      </c>
      <c s="34" t="s">
        <v>82</v>
      </c>
      <c s="34" t="s">
        <v>3198</v>
      </c>
      <c s="35" t="s">
        <v>5</v>
      </c>
      <c s="6" t="s">
        <v>3199</v>
      </c>
      <c s="36" t="s">
        <v>85</v>
      </c>
      <c s="37">
        <v>177.23</v>
      </c>
      <c s="36">
        <v>0</v>
      </c>
      <c s="36">
        <f>ROUND(G36*H36,6)</f>
      </c>
      <c r="L36" s="38">
        <v>0</v>
      </c>
      <c s="32">
        <f>ROUND(ROUND(L36,2)*ROUND(G36,3),2)</f>
      </c>
      <c s="36" t="s">
        <v>55</v>
      </c>
      <c>
        <f>(M36*21)/100</f>
      </c>
      <c t="s">
        <v>27</v>
      </c>
    </row>
    <row r="37" spans="1:5" ht="12.75">
      <c r="A37" s="35" t="s">
        <v>56</v>
      </c>
      <c r="E37" s="39" t="s">
        <v>5</v>
      </c>
    </row>
    <row r="38" spans="1:5" ht="63.75">
      <c r="A38" s="35" t="s">
        <v>57</v>
      </c>
      <c r="E38" s="40" t="s">
        <v>3701</v>
      </c>
    </row>
    <row r="39" spans="1:5" ht="140.25">
      <c r="A39" t="s">
        <v>59</v>
      </c>
      <c r="E39" s="39" t="s">
        <v>3502</v>
      </c>
    </row>
    <row r="40" spans="1:16" ht="12.75">
      <c r="A40" t="s">
        <v>49</v>
      </c>
      <c s="34" t="s">
        <v>87</v>
      </c>
      <c s="34" t="s">
        <v>3203</v>
      </c>
      <c s="35" t="s">
        <v>5</v>
      </c>
      <c s="6" t="s">
        <v>3204</v>
      </c>
      <c s="36" t="s">
        <v>85</v>
      </c>
      <c s="37">
        <v>177.23</v>
      </c>
      <c s="36">
        <v>0</v>
      </c>
      <c s="36">
        <f>ROUND(G40*H40,6)</f>
      </c>
      <c r="L40" s="38">
        <v>0</v>
      </c>
      <c s="32">
        <f>ROUND(ROUND(L40,2)*ROUND(G40,3),2)</f>
      </c>
      <c s="36" t="s">
        <v>55</v>
      </c>
      <c>
        <f>(M40*21)/100</f>
      </c>
      <c t="s">
        <v>27</v>
      </c>
    </row>
    <row r="41" spans="1:5" ht="12.75">
      <c r="A41" s="35" t="s">
        <v>56</v>
      </c>
      <c r="E41" s="39" t="s">
        <v>5</v>
      </c>
    </row>
    <row r="42" spans="1:5" ht="63.75">
      <c r="A42" s="35" t="s">
        <v>57</v>
      </c>
      <c r="E42" s="40" t="s">
        <v>3701</v>
      </c>
    </row>
    <row r="43" spans="1:5" ht="140.25">
      <c r="A43" t="s">
        <v>59</v>
      </c>
      <c r="E43" s="39" t="s">
        <v>3502</v>
      </c>
    </row>
    <row r="44" spans="1:16" ht="12.75">
      <c r="A44" t="s">
        <v>49</v>
      </c>
      <c s="34" t="s">
        <v>108</v>
      </c>
      <c s="34" t="s">
        <v>3702</v>
      </c>
      <c s="35" t="s">
        <v>5</v>
      </c>
      <c s="6" t="s">
        <v>3703</v>
      </c>
      <c s="36" t="s">
        <v>85</v>
      </c>
      <c s="37">
        <v>125.3</v>
      </c>
      <c s="36">
        <v>0</v>
      </c>
      <c s="36">
        <f>ROUND(G44*H44,6)</f>
      </c>
      <c r="L44" s="38">
        <v>0</v>
      </c>
      <c s="32">
        <f>ROUND(ROUND(L44,2)*ROUND(G44,3),2)</f>
      </c>
      <c s="36" t="s">
        <v>55</v>
      </c>
      <c>
        <f>(M44*21)/100</f>
      </c>
      <c t="s">
        <v>27</v>
      </c>
    </row>
    <row r="45" spans="1:5" ht="12.75">
      <c r="A45" s="35" t="s">
        <v>56</v>
      </c>
      <c r="E45" s="39" t="s">
        <v>5</v>
      </c>
    </row>
    <row r="46" spans="1:5" ht="63.75">
      <c r="A46" s="35" t="s">
        <v>57</v>
      </c>
      <c r="E46" s="40" t="s">
        <v>3704</v>
      </c>
    </row>
    <row r="47" spans="1:5" ht="153">
      <c r="A47" t="s">
        <v>59</v>
      </c>
      <c r="E47" s="39" t="s">
        <v>3508</v>
      </c>
    </row>
    <row r="48" spans="1:16" ht="12.75">
      <c r="A48" t="s">
        <v>49</v>
      </c>
      <c s="34" t="s">
        <v>112</v>
      </c>
      <c s="34" t="s">
        <v>3520</v>
      </c>
      <c s="35" t="s">
        <v>5</v>
      </c>
      <c s="6" t="s">
        <v>3521</v>
      </c>
      <c s="36" t="s">
        <v>75</v>
      </c>
      <c s="37">
        <v>84</v>
      </c>
      <c s="36">
        <v>0</v>
      </c>
      <c s="36">
        <f>ROUND(G48*H48,6)</f>
      </c>
      <c r="L48" s="38">
        <v>0</v>
      </c>
      <c s="32">
        <f>ROUND(ROUND(L48,2)*ROUND(G48,3),2)</f>
      </c>
      <c s="36" t="s">
        <v>55</v>
      </c>
      <c>
        <f>(M48*21)/100</f>
      </c>
      <c t="s">
        <v>27</v>
      </c>
    </row>
    <row r="49" spans="1:5" ht="12.75">
      <c r="A49" s="35" t="s">
        <v>56</v>
      </c>
      <c r="E49" s="39" t="s">
        <v>5</v>
      </c>
    </row>
    <row r="50" spans="1:5" ht="63.75">
      <c r="A50" s="35" t="s">
        <v>57</v>
      </c>
      <c r="E50" s="40" t="s">
        <v>3705</v>
      </c>
    </row>
    <row r="51" spans="1:5" ht="38.25">
      <c r="A51" t="s">
        <v>59</v>
      </c>
      <c r="E51" s="39" t="s">
        <v>3523</v>
      </c>
    </row>
    <row r="52" spans="1:13" ht="12.75">
      <c r="A52" t="s">
        <v>46</v>
      </c>
      <c r="C52" s="31" t="s">
        <v>112</v>
      </c>
      <c r="E52" s="33" t="s">
        <v>1999</v>
      </c>
      <c r="J52" s="32">
        <f>0</f>
      </c>
      <c s="32">
        <f>0</f>
      </c>
      <c s="32">
        <f>0+L53+L57+L61+L65+L69+L73+L77</f>
      </c>
      <c s="32">
        <f>0+M53+M57+M61+M65+M69+M73+M77</f>
      </c>
    </row>
    <row r="53" spans="1:16" ht="25.5">
      <c r="A53" t="s">
        <v>49</v>
      </c>
      <c s="34" t="s">
        <v>116</v>
      </c>
      <c s="34" t="s">
        <v>3532</v>
      </c>
      <c s="35" t="s">
        <v>5</v>
      </c>
      <c s="6" t="s">
        <v>3533</v>
      </c>
      <c s="36" t="s">
        <v>90</v>
      </c>
      <c s="37">
        <v>1</v>
      </c>
      <c s="36">
        <v>0</v>
      </c>
      <c s="36">
        <f>ROUND(G53*H53,6)</f>
      </c>
      <c r="L53" s="38">
        <v>0</v>
      </c>
      <c s="32">
        <f>ROUND(ROUND(L53,2)*ROUND(G53,3),2)</f>
      </c>
      <c s="36" t="s">
        <v>55</v>
      </c>
      <c>
        <f>(M53*21)/100</f>
      </c>
      <c t="s">
        <v>27</v>
      </c>
    </row>
    <row r="54" spans="1:5" ht="12.75">
      <c r="A54" s="35" t="s">
        <v>56</v>
      </c>
      <c r="E54" s="39" t="s">
        <v>5</v>
      </c>
    </row>
    <row r="55" spans="1:5" ht="63.75">
      <c r="A55" s="35" t="s">
        <v>57</v>
      </c>
      <c r="E55" s="40" t="s">
        <v>3692</v>
      </c>
    </row>
    <row r="56" spans="1:5" ht="25.5">
      <c r="A56" t="s">
        <v>59</v>
      </c>
      <c r="E56" s="39" t="s">
        <v>3535</v>
      </c>
    </row>
    <row r="57" spans="1:16" ht="25.5">
      <c r="A57" t="s">
        <v>49</v>
      </c>
      <c s="34" t="s">
        <v>120</v>
      </c>
      <c s="34" t="s">
        <v>2052</v>
      </c>
      <c s="35" t="s">
        <v>5</v>
      </c>
      <c s="6" t="s">
        <v>3546</v>
      </c>
      <c s="36" t="s">
        <v>90</v>
      </c>
      <c s="37">
        <v>1</v>
      </c>
      <c s="36">
        <v>0</v>
      </c>
      <c s="36">
        <f>ROUND(G57*H57,6)</f>
      </c>
      <c r="L57" s="38">
        <v>0</v>
      </c>
      <c s="32">
        <f>ROUND(ROUND(L57,2)*ROUND(G57,3),2)</f>
      </c>
      <c s="36" t="s">
        <v>55</v>
      </c>
      <c>
        <f>(M57*21)/100</f>
      </c>
      <c t="s">
        <v>27</v>
      </c>
    </row>
    <row r="58" spans="1:5" ht="12.75">
      <c r="A58" s="35" t="s">
        <v>56</v>
      </c>
      <c r="E58" s="39" t="s">
        <v>5</v>
      </c>
    </row>
    <row r="59" spans="1:5" ht="63.75">
      <c r="A59" s="35" t="s">
        <v>57</v>
      </c>
      <c r="E59" s="40" t="s">
        <v>3692</v>
      </c>
    </row>
    <row r="60" spans="1:5" ht="25.5">
      <c r="A60" t="s">
        <v>59</v>
      </c>
      <c r="E60" s="39" t="s">
        <v>3548</v>
      </c>
    </row>
    <row r="61" spans="1:16" ht="25.5">
      <c r="A61" t="s">
        <v>49</v>
      </c>
      <c s="34" t="s">
        <v>124</v>
      </c>
      <c s="34" t="s">
        <v>3553</v>
      </c>
      <c s="35" t="s">
        <v>5</v>
      </c>
      <c s="6" t="s">
        <v>3554</v>
      </c>
      <c s="36" t="s">
        <v>85</v>
      </c>
      <c s="37">
        <v>6.125</v>
      </c>
      <c s="36">
        <v>0</v>
      </c>
      <c s="36">
        <f>ROUND(G61*H61,6)</f>
      </c>
      <c r="L61" s="38">
        <v>0</v>
      </c>
      <c s="32">
        <f>ROUND(ROUND(L61,2)*ROUND(G61,3),2)</f>
      </c>
      <c s="36" t="s">
        <v>55</v>
      </c>
      <c>
        <f>(M61*21)/100</f>
      </c>
      <c t="s">
        <v>27</v>
      </c>
    </row>
    <row r="62" spans="1:5" ht="12.75">
      <c r="A62" s="35" t="s">
        <v>56</v>
      </c>
      <c r="E62" s="39" t="s">
        <v>5</v>
      </c>
    </row>
    <row r="63" spans="1:5" ht="63.75">
      <c r="A63" s="35" t="s">
        <v>57</v>
      </c>
      <c r="E63" s="40" t="s">
        <v>3706</v>
      </c>
    </row>
    <row r="64" spans="1:5" ht="38.25">
      <c r="A64" t="s">
        <v>59</v>
      </c>
      <c r="E64" s="39" t="s">
        <v>3557</v>
      </c>
    </row>
    <row r="65" spans="1:16" ht="25.5">
      <c r="A65" t="s">
        <v>49</v>
      </c>
      <c s="34" t="s">
        <v>128</v>
      </c>
      <c s="34" t="s">
        <v>3559</v>
      </c>
      <c s="35" t="s">
        <v>5</v>
      </c>
      <c s="6" t="s">
        <v>3560</v>
      </c>
      <c s="36" t="s">
        <v>85</v>
      </c>
      <c s="37">
        <v>6.125</v>
      </c>
      <c s="36">
        <v>0</v>
      </c>
      <c s="36">
        <f>ROUND(G65*H65,6)</f>
      </c>
      <c r="L65" s="38">
        <v>0</v>
      </c>
      <c s="32">
        <f>ROUND(ROUND(L65,2)*ROUND(G65,3),2)</f>
      </c>
      <c s="36" t="s">
        <v>55</v>
      </c>
      <c>
        <f>(M65*21)/100</f>
      </c>
      <c t="s">
        <v>27</v>
      </c>
    </row>
    <row r="66" spans="1:5" ht="12.75">
      <c r="A66" s="35" t="s">
        <v>56</v>
      </c>
      <c r="E66" s="39" t="s">
        <v>5</v>
      </c>
    </row>
    <row r="67" spans="1:5" ht="63.75">
      <c r="A67" s="35" t="s">
        <v>57</v>
      </c>
      <c r="E67" s="40" t="s">
        <v>3707</v>
      </c>
    </row>
    <row r="68" spans="1:5" ht="38.25">
      <c r="A68" t="s">
        <v>59</v>
      </c>
      <c r="E68" s="39" t="s">
        <v>3557</v>
      </c>
    </row>
    <row r="69" spans="1:16" ht="12.75">
      <c r="A69" t="s">
        <v>49</v>
      </c>
      <c s="34" t="s">
        <v>131</v>
      </c>
      <c s="34" t="s">
        <v>3567</v>
      </c>
      <c s="35" t="s">
        <v>5</v>
      </c>
      <c s="6" t="s">
        <v>3568</v>
      </c>
      <c s="36" t="s">
        <v>90</v>
      </c>
      <c s="37">
        <v>1</v>
      </c>
      <c s="36">
        <v>0</v>
      </c>
      <c s="36">
        <f>ROUND(G69*H69,6)</f>
      </c>
      <c r="L69" s="38">
        <v>0</v>
      </c>
      <c s="32">
        <f>ROUND(ROUND(L69,2)*ROUND(G69,3),2)</f>
      </c>
      <c s="36" t="s">
        <v>55</v>
      </c>
      <c>
        <f>(M69*21)/100</f>
      </c>
      <c t="s">
        <v>27</v>
      </c>
    </row>
    <row r="70" spans="1:5" ht="12.75">
      <c r="A70" s="35" t="s">
        <v>56</v>
      </c>
      <c r="E70" s="39" t="s">
        <v>5</v>
      </c>
    </row>
    <row r="71" spans="1:5" ht="63.75">
      <c r="A71" s="35" t="s">
        <v>57</v>
      </c>
      <c r="E71" s="40" t="s">
        <v>3708</v>
      </c>
    </row>
    <row r="72" spans="1:5" ht="38.25">
      <c r="A72" t="s">
        <v>59</v>
      </c>
      <c r="E72" s="39" t="s">
        <v>3570</v>
      </c>
    </row>
    <row r="73" spans="1:16" ht="12.75">
      <c r="A73" t="s">
        <v>49</v>
      </c>
      <c s="34" t="s">
        <v>135</v>
      </c>
      <c s="34" t="s">
        <v>3580</v>
      </c>
      <c s="35" t="s">
        <v>5</v>
      </c>
      <c s="6" t="s">
        <v>3581</v>
      </c>
      <c s="36" t="s">
        <v>75</v>
      </c>
      <c s="37">
        <v>51</v>
      </c>
      <c s="36">
        <v>0</v>
      </c>
      <c s="36">
        <f>ROUND(G73*H73,6)</f>
      </c>
      <c r="L73" s="38">
        <v>0</v>
      </c>
      <c s="32">
        <f>ROUND(ROUND(L73,2)*ROUND(G73,3),2)</f>
      </c>
      <c s="36" t="s">
        <v>55</v>
      </c>
      <c>
        <f>(M73*21)/100</f>
      </c>
      <c t="s">
        <v>27</v>
      </c>
    </row>
    <row r="74" spans="1:5" ht="12.75">
      <c r="A74" s="35" t="s">
        <v>56</v>
      </c>
      <c r="E74" s="39" t="s">
        <v>5</v>
      </c>
    </row>
    <row r="75" spans="1:5" ht="63.75">
      <c r="A75" s="35" t="s">
        <v>57</v>
      </c>
      <c r="E75" s="40" t="s">
        <v>3709</v>
      </c>
    </row>
    <row r="76" spans="1:5" ht="51">
      <c r="A76" t="s">
        <v>59</v>
      </c>
      <c r="E76" s="39" t="s">
        <v>3583</v>
      </c>
    </row>
    <row r="77" spans="1:16" ht="12.75">
      <c r="A77" t="s">
        <v>49</v>
      </c>
      <c s="34" t="s">
        <v>139</v>
      </c>
      <c s="34" t="s">
        <v>3586</v>
      </c>
      <c s="35" t="s">
        <v>5</v>
      </c>
      <c s="6" t="s">
        <v>3587</v>
      </c>
      <c s="36" t="s">
        <v>75</v>
      </c>
      <c s="37">
        <v>31.3</v>
      </c>
      <c s="36">
        <v>0</v>
      </c>
      <c s="36">
        <f>ROUND(G77*H77,6)</f>
      </c>
      <c r="L77" s="38">
        <v>0</v>
      </c>
      <c s="32">
        <f>ROUND(ROUND(L77,2)*ROUND(G77,3),2)</f>
      </c>
      <c s="36" t="s">
        <v>55</v>
      </c>
      <c>
        <f>(M77*21)/100</f>
      </c>
      <c t="s">
        <v>27</v>
      </c>
    </row>
    <row r="78" spans="1:5" ht="12.75">
      <c r="A78" s="35" t="s">
        <v>56</v>
      </c>
      <c r="E78" s="39" t="s">
        <v>5</v>
      </c>
    </row>
    <row r="79" spans="1:5" ht="63.75">
      <c r="A79" s="35" t="s">
        <v>57</v>
      </c>
      <c r="E79" s="40" t="s">
        <v>3710</v>
      </c>
    </row>
    <row r="80" spans="1:5" ht="25.5">
      <c r="A80" t="s">
        <v>59</v>
      </c>
      <c r="E80" s="39" t="s">
        <v>3589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3715</v>
      </c>
      <c r="E8" s="30" t="s">
        <v>3714</v>
      </c>
      <c r="J8" s="29">
        <f>0+J9</f>
      </c>
      <c s="29">
        <f>0+K9</f>
      </c>
      <c s="29">
        <f>0+L9</f>
      </c>
      <c s="29">
        <f>0+M9</f>
      </c>
    </row>
    <row r="9" spans="1:13" ht="12.75">
      <c r="A9" t="s">
        <v>46</v>
      </c>
      <c r="C9" s="31" t="s">
        <v>87</v>
      </c>
      <c r="E9" s="33" t="s">
        <v>848</v>
      </c>
      <c r="J9" s="32">
        <f>0</f>
      </c>
      <c s="32">
        <f>0</f>
      </c>
      <c s="32">
        <f>0+L10+L14+L18+L22+L26+L30+L34+L38+L42+L46+L50+L54+L58+L62+L66+L70+L74+L78+L82+L86+L90+L94+L98</f>
      </c>
      <c s="32">
        <f>0+M10+M14+M18+M22+M26+M30+M34+M38+M42+M46+M50+M54+M58+M62+M66+M70+M74+M78+M82+M86+M90+M94+M98</f>
      </c>
    </row>
    <row r="10" spans="1:16" ht="25.5">
      <c r="A10" t="s">
        <v>49</v>
      </c>
      <c s="34" t="s">
        <v>4</v>
      </c>
      <c s="34" t="s">
        <v>3716</v>
      </c>
      <c s="35" t="s">
        <v>5</v>
      </c>
      <c s="6" t="s">
        <v>3717</v>
      </c>
      <c s="36" t="s">
        <v>75</v>
      </c>
      <c s="37">
        <v>250</v>
      </c>
      <c s="36">
        <v>0</v>
      </c>
      <c s="36">
        <f>ROUND(G10*H10,6)</f>
      </c>
      <c r="L10" s="38">
        <v>0</v>
      </c>
      <c s="32">
        <f>ROUND(ROUND(L10,2)*ROUND(G10,3),2)</f>
      </c>
      <c s="36" t="s">
        <v>1891</v>
      </c>
      <c>
        <f>(M10*21)/100</f>
      </c>
      <c t="s">
        <v>27</v>
      </c>
    </row>
    <row r="11" spans="1:5" ht="12.75">
      <c r="A11" s="35" t="s">
        <v>56</v>
      </c>
      <c r="E11" s="39" t="s">
        <v>5</v>
      </c>
    </row>
    <row r="12" spans="1:5" ht="12.75">
      <c r="A12" s="35" t="s">
        <v>57</v>
      </c>
      <c r="E12" s="40" t="s">
        <v>5</v>
      </c>
    </row>
    <row r="13" spans="1:5" ht="76.5">
      <c r="A13" t="s">
        <v>59</v>
      </c>
      <c r="E13" s="39" t="s">
        <v>3718</v>
      </c>
    </row>
    <row r="14" spans="1:16" ht="12.75">
      <c r="A14" t="s">
        <v>49</v>
      </c>
      <c s="34" t="s">
        <v>27</v>
      </c>
      <c s="34" t="s">
        <v>923</v>
      </c>
      <c s="35" t="s">
        <v>5</v>
      </c>
      <c s="6" t="s">
        <v>3719</v>
      </c>
      <c s="36" t="s">
        <v>75</v>
      </c>
      <c s="37">
        <v>20</v>
      </c>
      <c s="36">
        <v>0</v>
      </c>
      <c s="36">
        <f>ROUND(G14*H14,6)</f>
      </c>
      <c r="L14" s="38">
        <v>0</v>
      </c>
      <c s="32">
        <f>ROUND(ROUND(L14,2)*ROUND(G14,3),2)</f>
      </c>
      <c s="36" t="s">
        <v>1891</v>
      </c>
      <c>
        <f>(M14*21)/100</f>
      </c>
      <c t="s">
        <v>27</v>
      </c>
    </row>
    <row r="15" spans="1:5" ht="12.75">
      <c r="A15" s="35" t="s">
        <v>56</v>
      </c>
      <c r="E15" s="39" t="s">
        <v>5</v>
      </c>
    </row>
    <row r="16" spans="1:5" ht="12.75">
      <c r="A16" s="35" t="s">
        <v>57</v>
      </c>
      <c r="E16" s="40" t="s">
        <v>5</v>
      </c>
    </row>
    <row r="17" spans="1:5" ht="89.25">
      <c r="A17" t="s">
        <v>59</v>
      </c>
      <c r="E17" s="39" t="s">
        <v>3720</v>
      </c>
    </row>
    <row r="18" spans="1:16" ht="25.5">
      <c r="A18" t="s">
        <v>49</v>
      </c>
      <c s="34" t="s">
        <v>26</v>
      </c>
      <c s="34" t="s">
        <v>227</v>
      </c>
      <c s="35" t="s">
        <v>5</v>
      </c>
      <c s="6" t="s">
        <v>3721</v>
      </c>
      <c s="36" t="s">
        <v>90</v>
      </c>
      <c s="37">
        <v>4</v>
      </c>
      <c s="36">
        <v>0</v>
      </c>
      <c s="36">
        <f>ROUND(G18*H18,6)</f>
      </c>
      <c r="L18" s="38">
        <v>0</v>
      </c>
      <c s="32">
        <f>ROUND(ROUND(L18,2)*ROUND(G18,3),2)</f>
      </c>
      <c s="36" t="s">
        <v>1891</v>
      </c>
      <c>
        <f>(M18*21)/100</f>
      </c>
      <c t="s">
        <v>27</v>
      </c>
    </row>
    <row r="19" spans="1:5" ht="12.75">
      <c r="A19" s="35" t="s">
        <v>56</v>
      </c>
      <c r="E19" s="39" t="s">
        <v>5</v>
      </c>
    </row>
    <row r="20" spans="1:5" ht="12.75">
      <c r="A20" s="35" t="s">
        <v>57</v>
      </c>
      <c r="E20" s="40" t="s">
        <v>5</v>
      </c>
    </row>
    <row r="21" spans="1:5" ht="102">
      <c r="A21" t="s">
        <v>59</v>
      </c>
      <c r="E21" s="39" t="s">
        <v>3722</v>
      </c>
    </row>
    <row r="22" spans="1:16" ht="12.75">
      <c r="A22" t="s">
        <v>49</v>
      </c>
      <c s="34" t="s">
        <v>72</v>
      </c>
      <c s="34" t="s">
        <v>3723</v>
      </c>
      <c s="35" t="s">
        <v>5</v>
      </c>
      <c s="6" t="s">
        <v>3724</v>
      </c>
      <c s="36" t="s">
        <v>90</v>
      </c>
      <c s="37">
        <v>2</v>
      </c>
      <c s="36">
        <v>0</v>
      </c>
      <c s="36">
        <f>ROUND(G22*H22,6)</f>
      </c>
      <c r="L22" s="38">
        <v>0</v>
      </c>
      <c s="32">
        <f>ROUND(ROUND(L22,2)*ROUND(G22,3),2)</f>
      </c>
      <c s="36" t="s">
        <v>1891</v>
      </c>
      <c>
        <f>(M22*21)/100</f>
      </c>
      <c t="s">
        <v>27</v>
      </c>
    </row>
    <row r="23" spans="1:5" ht="12.75">
      <c r="A23" s="35" t="s">
        <v>56</v>
      </c>
      <c r="E23" s="39" t="s">
        <v>5</v>
      </c>
    </row>
    <row r="24" spans="1:5" ht="12.75">
      <c r="A24" s="35" t="s">
        <v>57</v>
      </c>
      <c r="E24" s="40" t="s">
        <v>5</v>
      </c>
    </row>
    <row r="25" spans="1:5" ht="178.5">
      <c r="A25" t="s">
        <v>59</v>
      </c>
      <c r="E25" s="39" t="s">
        <v>3725</v>
      </c>
    </row>
    <row r="26" spans="1:16" ht="12.75">
      <c r="A26" t="s">
        <v>49</v>
      </c>
      <c s="34" t="s">
        <v>77</v>
      </c>
      <c s="34" t="s">
        <v>3726</v>
      </c>
      <c s="35" t="s">
        <v>5</v>
      </c>
      <c s="6" t="s">
        <v>3727</v>
      </c>
      <c s="36" t="s">
        <v>90</v>
      </c>
      <c s="37">
        <v>2</v>
      </c>
      <c s="36">
        <v>0</v>
      </c>
      <c s="36">
        <f>ROUND(G26*H26,6)</f>
      </c>
      <c r="L26" s="38">
        <v>0</v>
      </c>
      <c s="32">
        <f>ROUND(ROUND(L26,2)*ROUND(G26,3),2)</f>
      </c>
      <c s="36" t="s">
        <v>1891</v>
      </c>
      <c>
        <f>(M26*21)/100</f>
      </c>
      <c t="s">
        <v>27</v>
      </c>
    </row>
    <row r="27" spans="1:5" ht="12.75">
      <c r="A27" s="35" t="s">
        <v>56</v>
      </c>
      <c r="E27" s="39" t="s">
        <v>5</v>
      </c>
    </row>
    <row r="28" spans="1:5" ht="12.75">
      <c r="A28" s="35" t="s">
        <v>57</v>
      </c>
      <c r="E28" s="40" t="s">
        <v>5</v>
      </c>
    </row>
    <row r="29" spans="1:5" ht="127.5">
      <c r="A29" t="s">
        <v>59</v>
      </c>
      <c r="E29" s="39" t="s">
        <v>3728</v>
      </c>
    </row>
    <row r="30" spans="1:16" ht="12.75">
      <c r="A30" t="s">
        <v>49</v>
      </c>
      <c s="34" t="s">
        <v>82</v>
      </c>
      <c s="34" t="s">
        <v>1120</v>
      </c>
      <c s="35" t="s">
        <v>5</v>
      </c>
      <c s="6" t="s">
        <v>3729</v>
      </c>
      <c s="36" t="s">
        <v>171</v>
      </c>
      <c s="37">
        <v>0.32</v>
      </c>
      <c s="36">
        <v>0</v>
      </c>
      <c s="36">
        <f>ROUND(G30*H30,6)</f>
      </c>
      <c r="L30" s="38">
        <v>0</v>
      </c>
      <c s="32">
        <f>ROUND(ROUND(L30,2)*ROUND(G30,3),2)</f>
      </c>
      <c s="36" t="s">
        <v>1891</v>
      </c>
      <c>
        <f>(M30*21)/100</f>
      </c>
      <c t="s">
        <v>27</v>
      </c>
    </row>
    <row r="31" spans="1:5" ht="12.75">
      <c r="A31" s="35" t="s">
        <v>56</v>
      </c>
      <c r="E31" s="39" t="s">
        <v>5</v>
      </c>
    </row>
    <row r="32" spans="1:5" ht="12.75">
      <c r="A32" s="35" t="s">
        <v>57</v>
      </c>
      <c r="E32" s="40" t="s">
        <v>5</v>
      </c>
    </row>
    <row r="33" spans="1:5" ht="102">
      <c r="A33" t="s">
        <v>59</v>
      </c>
      <c r="E33" s="39" t="s">
        <v>3730</v>
      </c>
    </row>
    <row r="34" spans="1:16" ht="12.75">
      <c r="A34" t="s">
        <v>49</v>
      </c>
      <c s="34" t="s">
        <v>87</v>
      </c>
      <c s="34" t="s">
        <v>1124</v>
      </c>
      <c s="35" t="s">
        <v>5</v>
      </c>
      <c s="6" t="s">
        <v>3731</v>
      </c>
      <c s="36" t="s">
        <v>171</v>
      </c>
      <c s="37">
        <v>0.32</v>
      </c>
      <c s="36">
        <v>0</v>
      </c>
      <c s="36">
        <f>ROUND(G34*H34,6)</f>
      </c>
      <c r="L34" s="38">
        <v>0</v>
      </c>
      <c s="32">
        <f>ROUND(ROUND(L34,2)*ROUND(G34,3),2)</f>
      </c>
      <c s="36" t="s">
        <v>1891</v>
      </c>
      <c>
        <f>(M34*21)/100</f>
      </c>
      <c t="s">
        <v>27</v>
      </c>
    </row>
    <row r="35" spans="1:5" ht="12.75">
      <c r="A35" s="35" t="s">
        <v>56</v>
      </c>
      <c r="E35" s="39" t="s">
        <v>5</v>
      </c>
    </row>
    <row r="36" spans="1:5" ht="12.75">
      <c r="A36" s="35" t="s">
        <v>57</v>
      </c>
      <c r="E36" s="40" t="s">
        <v>5</v>
      </c>
    </row>
    <row r="37" spans="1:5" ht="102">
      <c r="A37" t="s">
        <v>59</v>
      </c>
      <c r="E37" s="39" t="s">
        <v>3732</v>
      </c>
    </row>
    <row r="38" spans="1:16" ht="12.75">
      <c r="A38" t="s">
        <v>49</v>
      </c>
      <c s="34" t="s">
        <v>108</v>
      </c>
      <c s="34" t="s">
        <v>3733</v>
      </c>
      <c s="35" t="s">
        <v>5</v>
      </c>
      <c s="6" t="s">
        <v>3734</v>
      </c>
      <c s="36" t="s">
        <v>75</v>
      </c>
      <c s="37">
        <v>150</v>
      </c>
      <c s="36">
        <v>0</v>
      </c>
      <c s="36">
        <f>ROUND(G38*H38,6)</f>
      </c>
      <c r="L38" s="38">
        <v>0</v>
      </c>
      <c s="32">
        <f>ROUND(ROUND(L38,2)*ROUND(G38,3),2)</f>
      </c>
      <c s="36" t="s">
        <v>1891</v>
      </c>
      <c>
        <f>(M38*21)/100</f>
      </c>
      <c t="s">
        <v>27</v>
      </c>
    </row>
    <row r="39" spans="1:5" ht="12.75">
      <c r="A39" s="35" t="s">
        <v>56</v>
      </c>
      <c r="E39" s="39" t="s">
        <v>5</v>
      </c>
    </row>
    <row r="40" spans="1:5" ht="12.75">
      <c r="A40" s="35" t="s">
        <v>57</v>
      </c>
      <c r="E40" s="40" t="s">
        <v>5</v>
      </c>
    </row>
    <row r="41" spans="1:5" ht="102">
      <c r="A41" t="s">
        <v>59</v>
      </c>
      <c r="E41" s="39" t="s">
        <v>3735</v>
      </c>
    </row>
    <row r="42" spans="1:16" ht="12.75">
      <c r="A42" t="s">
        <v>49</v>
      </c>
      <c s="34" t="s">
        <v>112</v>
      </c>
      <c s="34" t="s">
        <v>3736</v>
      </c>
      <c s="35" t="s">
        <v>5</v>
      </c>
      <c s="6" t="s">
        <v>3737</v>
      </c>
      <c s="36" t="s">
        <v>75</v>
      </c>
      <c s="37">
        <v>150</v>
      </c>
      <c s="36">
        <v>0</v>
      </c>
      <c s="36">
        <f>ROUND(G42*H42,6)</f>
      </c>
      <c r="L42" s="38">
        <v>0</v>
      </c>
      <c s="32">
        <f>ROUND(ROUND(L42,2)*ROUND(G42,3),2)</f>
      </c>
      <c s="36" t="s">
        <v>1891</v>
      </c>
      <c>
        <f>(M42*21)/100</f>
      </c>
      <c t="s">
        <v>27</v>
      </c>
    </row>
    <row r="43" spans="1:5" ht="12.75">
      <c r="A43" s="35" t="s">
        <v>56</v>
      </c>
      <c r="E43" s="39" t="s">
        <v>5</v>
      </c>
    </row>
    <row r="44" spans="1:5" ht="12.75">
      <c r="A44" s="35" t="s">
        <v>57</v>
      </c>
      <c r="E44" s="40" t="s">
        <v>5</v>
      </c>
    </row>
    <row r="45" spans="1:5" ht="102">
      <c r="A45" t="s">
        <v>59</v>
      </c>
      <c r="E45" s="39" t="s">
        <v>3738</v>
      </c>
    </row>
    <row r="46" spans="1:16" ht="12.75">
      <c r="A46" t="s">
        <v>49</v>
      </c>
      <c s="34" t="s">
        <v>116</v>
      </c>
      <c s="34" t="s">
        <v>3739</v>
      </c>
      <c s="35" t="s">
        <v>5</v>
      </c>
      <c s="6" t="s">
        <v>3740</v>
      </c>
      <c s="36" t="s">
        <v>90</v>
      </c>
      <c s="37">
        <v>8</v>
      </c>
      <c s="36">
        <v>0</v>
      </c>
      <c s="36">
        <f>ROUND(G46*H46,6)</f>
      </c>
      <c r="L46" s="38">
        <v>0</v>
      </c>
      <c s="32">
        <f>ROUND(ROUND(L46,2)*ROUND(G46,3),2)</f>
      </c>
      <c s="36" t="s">
        <v>1891</v>
      </c>
      <c>
        <f>(M46*21)/100</f>
      </c>
      <c t="s">
        <v>27</v>
      </c>
    </row>
    <row r="47" spans="1:5" ht="12.75">
      <c r="A47" s="35" t="s">
        <v>56</v>
      </c>
      <c r="E47" s="39" t="s">
        <v>5</v>
      </c>
    </row>
    <row r="48" spans="1:5" ht="12.75">
      <c r="A48" s="35" t="s">
        <v>57</v>
      </c>
      <c r="E48" s="40" t="s">
        <v>5</v>
      </c>
    </row>
    <row r="49" spans="1:5" ht="114.75">
      <c r="A49" t="s">
        <v>59</v>
      </c>
      <c r="E49" s="39" t="s">
        <v>3741</v>
      </c>
    </row>
    <row r="50" spans="1:16" ht="12.75">
      <c r="A50" t="s">
        <v>49</v>
      </c>
      <c s="34" t="s">
        <v>120</v>
      </c>
      <c s="34" t="s">
        <v>3742</v>
      </c>
      <c s="35" t="s">
        <v>5</v>
      </c>
      <c s="6" t="s">
        <v>3743</v>
      </c>
      <c s="36" t="s">
        <v>90</v>
      </c>
      <c s="37">
        <v>8</v>
      </c>
      <c s="36">
        <v>0</v>
      </c>
      <c s="36">
        <f>ROUND(G50*H50,6)</f>
      </c>
      <c r="L50" s="38">
        <v>0</v>
      </c>
      <c s="32">
        <f>ROUND(ROUND(L50,2)*ROUND(G50,3),2)</f>
      </c>
      <c s="36" t="s">
        <v>1891</v>
      </c>
      <c>
        <f>(M50*21)/100</f>
      </c>
      <c t="s">
        <v>27</v>
      </c>
    </row>
    <row r="51" spans="1:5" ht="12.75">
      <c r="A51" s="35" t="s">
        <v>56</v>
      </c>
      <c r="E51" s="39" t="s">
        <v>5</v>
      </c>
    </row>
    <row r="52" spans="1:5" ht="12.75">
      <c r="A52" s="35" t="s">
        <v>57</v>
      </c>
      <c r="E52" s="40" t="s">
        <v>5</v>
      </c>
    </row>
    <row r="53" spans="1:5" ht="140.25">
      <c r="A53" t="s">
        <v>59</v>
      </c>
      <c r="E53" s="39" t="s">
        <v>3744</v>
      </c>
    </row>
    <row r="54" spans="1:16" ht="12.75">
      <c r="A54" t="s">
        <v>49</v>
      </c>
      <c s="34" t="s">
        <v>124</v>
      </c>
      <c s="34" t="s">
        <v>3745</v>
      </c>
      <c s="35" t="s">
        <v>91</v>
      </c>
      <c s="6" t="s">
        <v>3746</v>
      </c>
      <c s="36" t="s">
        <v>90</v>
      </c>
      <c s="37">
        <v>2</v>
      </c>
      <c s="36">
        <v>0</v>
      </c>
      <c s="36">
        <f>ROUND(G54*H54,6)</f>
      </c>
      <c r="L54" s="38">
        <v>0</v>
      </c>
      <c s="32">
        <f>ROUND(ROUND(L54,2)*ROUND(G54,3),2)</f>
      </c>
      <c s="36" t="s">
        <v>1891</v>
      </c>
      <c>
        <f>(M54*21)/100</f>
      </c>
      <c t="s">
        <v>27</v>
      </c>
    </row>
    <row r="55" spans="1:5" ht="12.75">
      <c r="A55" s="35" t="s">
        <v>56</v>
      </c>
      <c r="E55" s="39" t="s">
        <v>5</v>
      </c>
    </row>
    <row r="56" spans="1:5" ht="12.75">
      <c r="A56" s="35" t="s">
        <v>57</v>
      </c>
      <c r="E56" s="40" t="s">
        <v>5</v>
      </c>
    </row>
    <row r="57" spans="1:5" ht="114.75">
      <c r="A57" t="s">
        <v>59</v>
      </c>
      <c r="E57" s="39" t="s">
        <v>3741</v>
      </c>
    </row>
    <row r="58" spans="1:16" ht="12.75">
      <c r="A58" t="s">
        <v>49</v>
      </c>
      <c s="34" t="s">
        <v>128</v>
      </c>
      <c s="34" t="s">
        <v>3747</v>
      </c>
      <c s="35" t="s">
        <v>91</v>
      </c>
      <c s="6" t="s">
        <v>3748</v>
      </c>
      <c s="36" t="s">
        <v>90</v>
      </c>
      <c s="37">
        <v>2</v>
      </c>
      <c s="36">
        <v>0</v>
      </c>
      <c s="36">
        <f>ROUND(G58*H58,6)</f>
      </c>
      <c r="L58" s="38">
        <v>0</v>
      </c>
      <c s="32">
        <f>ROUND(ROUND(L58,2)*ROUND(G58,3),2)</f>
      </c>
      <c s="36" t="s">
        <v>1891</v>
      </c>
      <c>
        <f>(M58*21)/100</f>
      </c>
      <c t="s">
        <v>27</v>
      </c>
    </row>
    <row r="59" spans="1:5" ht="12.75">
      <c r="A59" s="35" t="s">
        <v>56</v>
      </c>
      <c r="E59" s="39" t="s">
        <v>5</v>
      </c>
    </row>
    <row r="60" spans="1:5" ht="12.75">
      <c r="A60" s="35" t="s">
        <v>57</v>
      </c>
      <c r="E60" s="40" t="s">
        <v>5</v>
      </c>
    </row>
    <row r="61" spans="1:5" ht="191.25">
      <c r="A61" t="s">
        <v>59</v>
      </c>
      <c r="E61" s="39" t="s">
        <v>3749</v>
      </c>
    </row>
    <row r="62" spans="1:16" ht="12.75">
      <c r="A62" t="s">
        <v>49</v>
      </c>
      <c s="34" t="s">
        <v>131</v>
      </c>
      <c s="34" t="s">
        <v>3750</v>
      </c>
      <c s="35" t="s">
        <v>91</v>
      </c>
      <c s="6" t="s">
        <v>3751</v>
      </c>
      <c s="36" t="s">
        <v>90</v>
      </c>
      <c s="37">
        <v>2</v>
      </c>
      <c s="36">
        <v>0</v>
      </c>
      <c s="36">
        <f>ROUND(G62*H62,6)</f>
      </c>
      <c r="L62" s="38">
        <v>0</v>
      </c>
      <c s="32">
        <f>ROUND(ROUND(L62,2)*ROUND(G62,3),2)</f>
      </c>
      <c s="36" t="s">
        <v>1891</v>
      </c>
      <c>
        <f>(M62*21)/100</f>
      </c>
      <c t="s">
        <v>27</v>
      </c>
    </row>
    <row r="63" spans="1:5" ht="12.75">
      <c r="A63" s="35" t="s">
        <v>56</v>
      </c>
      <c r="E63" s="39" t="s">
        <v>5</v>
      </c>
    </row>
    <row r="64" spans="1:5" ht="12.75">
      <c r="A64" s="35" t="s">
        <v>57</v>
      </c>
      <c r="E64" s="40" t="s">
        <v>5</v>
      </c>
    </row>
    <row r="65" spans="1:5" ht="140.25">
      <c r="A65" t="s">
        <v>59</v>
      </c>
      <c r="E65" s="39" t="s">
        <v>3744</v>
      </c>
    </row>
    <row r="66" spans="1:16" ht="12.75">
      <c r="A66" t="s">
        <v>49</v>
      </c>
      <c s="34" t="s">
        <v>135</v>
      </c>
      <c s="34" t="s">
        <v>1622</v>
      </c>
      <c s="35" t="s">
        <v>91</v>
      </c>
      <c s="6" t="s">
        <v>3752</v>
      </c>
      <c s="36" t="s">
        <v>90</v>
      </c>
      <c s="37">
        <v>2</v>
      </c>
      <c s="36">
        <v>0</v>
      </c>
      <c s="36">
        <f>ROUND(G66*H66,6)</f>
      </c>
      <c r="L66" s="38">
        <v>0</v>
      </c>
      <c s="32">
        <f>ROUND(ROUND(L66,2)*ROUND(G66,3),2)</f>
      </c>
      <c s="36" t="s">
        <v>1891</v>
      </c>
      <c>
        <f>(M66*21)/100</f>
      </c>
      <c t="s">
        <v>27</v>
      </c>
    </row>
    <row r="67" spans="1:5" ht="12.75">
      <c r="A67" s="35" t="s">
        <v>56</v>
      </c>
      <c r="E67" s="39" t="s">
        <v>5</v>
      </c>
    </row>
    <row r="68" spans="1:5" ht="12.75">
      <c r="A68" s="35" t="s">
        <v>57</v>
      </c>
      <c r="E68" s="40" t="s">
        <v>5</v>
      </c>
    </row>
    <row r="69" spans="1:5" ht="114.75">
      <c r="A69" t="s">
        <v>59</v>
      </c>
      <c r="E69" s="39" t="s">
        <v>3741</v>
      </c>
    </row>
    <row r="70" spans="1:16" ht="12.75">
      <c r="A70" t="s">
        <v>49</v>
      </c>
      <c s="34" t="s">
        <v>139</v>
      </c>
      <c s="34" t="s">
        <v>1624</v>
      </c>
      <c s="35" t="s">
        <v>91</v>
      </c>
      <c s="6" t="s">
        <v>3753</v>
      </c>
      <c s="36" t="s">
        <v>90</v>
      </c>
      <c s="37">
        <v>2</v>
      </c>
      <c s="36">
        <v>0</v>
      </c>
      <c s="36">
        <f>ROUND(G70*H70,6)</f>
      </c>
      <c r="L70" s="38">
        <v>0</v>
      </c>
      <c s="32">
        <f>ROUND(ROUND(L70,2)*ROUND(G70,3),2)</f>
      </c>
      <c s="36" t="s">
        <v>1891</v>
      </c>
      <c>
        <f>(M70*21)/100</f>
      </c>
      <c t="s">
        <v>27</v>
      </c>
    </row>
    <row r="71" spans="1:5" ht="12.75">
      <c r="A71" s="35" t="s">
        <v>56</v>
      </c>
      <c r="E71" s="39" t="s">
        <v>5</v>
      </c>
    </row>
    <row r="72" spans="1:5" ht="12.75">
      <c r="A72" s="35" t="s">
        <v>57</v>
      </c>
      <c r="E72" s="40" t="s">
        <v>5</v>
      </c>
    </row>
    <row r="73" spans="1:5" ht="140.25">
      <c r="A73" t="s">
        <v>59</v>
      </c>
      <c r="E73" s="39" t="s">
        <v>3744</v>
      </c>
    </row>
    <row r="74" spans="1:16" ht="12.75">
      <c r="A74" t="s">
        <v>49</v>
      </c>
      <c s="34" t="s">
        <v>143</v>
      </c>
      <c s="34" t="s">
        <v>3754</v>
      </c>
      <c s="35" t="s">
        <v>91</v>
      </c>
      <c s="6" t="s">
        <v>3755</v>
      </c>
      <c s="36" t="s">
        <v>90</v>
      </c>
      <c s="37">
        <v>2</v>
      </c>
      <c s="36">
        <v>0</v>
      </c>
      <c s="36">
        <f>ROUND(G74*H74,6)</f>
      </c>
      <c r="L74" s="38">
        <v>0</v>
      </c>
      <c s="32">
        <f>ROUND(ROUND(L74,2)*ROUND(G74,3),2)</f>
      </c>
      <c s="36" t="s">
        <v>1891</v>
      </c>
      <c>
        <f>(M74*21)/100</f>
      </c>
      <c t="s">
        <v>27</v>
      </c>
    </row>
    <row r="75" spans="1:5" ht="12.75">
      <c r="A75" s="35" t="s">
        <v>56</v>
      </c>
      <c r="E75" s="39" t="s">
        <v>5</v>
      </c>
    </row>
    <row r="76" spans="1:5" ht="12.75">
      <c r="A76" s="35" t="s">
        <v>57</v>
      </c>
      <c r="E76" s="40" t="s">
        <v>5</v>
      </c>
    </row>
    <row r="77" spans="1:5" ht="114.75">
      <c r="A77" t="s">
        <v>59</v>
      </c>
      <c r="E77" s="39" t="s">
        <v>3741</v>
      </c>
    </row>
    <row r="78" spans="1:16" ht="25.5">
      <c r="A78" t="s">
        <v>49</v>
      </c>
      <c s="34" t="s">
        <v>147</v>
      </c>
      <c s="34" t="s">
        <v>3756</v>
      </c>
      <c s="35" t="s">
        <v>91</v>
      </c>
      <c s="6" t="s">
        <v>3757</v>
      </c>
      <c s="36" t="s">
        <v>90</v>
      </c>
      <c s="37">
        <v>2</v>
      </c>
      <c s="36">
        <v>0</v>
      </c>
      <c s="36">
        <f>ROUND(G78*H78,6)</f>
      </c>
      <c r="L78" s="38">
        <v>0</v>
      </c>
      <c s="32">
        <f>ROUND(ROUND(L78,2)*ROUND(G78,3),2)</f>
      </c>
      <c s="36" t="s">
        <v>1764</v>
      </c>
      <c>
        <f>(M78*21)/100</f>
      </c>
      <c t="s">
        <v>27</v>
      </c>
    </row>
    <row r="79" spans="1:5" ht="12.75">
      <c r="A79" s="35" t="s">
        <v>56</v>
      </c>
      <c r="E79" s="39" t="s">
        <v>5</v>
      </c>
    </row>
    <row r="80" spans="1:5" ht="12.75">
      <c r="A80" s="35" t="s">
        <v>57</v>
      </c>
      <c r="E80" s="40" t="s">
        <v>5</v>
      </c>
    </row>
    <row r="81" spans="1:5" ht="114.75">
      <c r="A81" t="s">
        <v>59</v>
      </c>
      <c r="E81" s="39" t="s">
        <v>3741</v>
      </c>
    </row>
    <row r="82" spans="1:16" ht="25.5">
      <c r="A82" t="s">
        <v>49</v>
      </c>
      <c s="34" t="s">
        <v>151</v>
      </c>
      <c s="34" t="s">
        <v>3758</v>
      </c>
      <c s="35" t="s">
        <v>91</v>
      </c>
      <c s="6" t="s">
        <v>3759</v>
      </c>
      <c s="36" t="s">
        <v>90</v>
      </c>
      <c s="37">
        <v>2</v>
      </c>
      <c s="36">
        <v>0</v>
      </c>
      <c s="36">
        <f>ROUND(G82*H82,6)</f>
      </c>
      <c r="L82" s="38">
        <v>0</v>
      </c>
      <c s="32">
        <f>ROUND(ROUND(L82,2)*ROUND(G82,3),2)</f>
      </c>
      <c s="36" t="s">
        <v>1764</v>
      </c>
      <c>
        <f>(M82*21)/100</f>
      </c>
      <c t="s">
        <v>27</v>
      </c>
    </row>
    <row r="83" spans="1:5" ht="12.75">
      <c r="A83" s="35" t="s">
        <v>56</v>
      </c>
      <c r="E83" s="39" t="s">
        <v>5</v>
      </c>
    </row>
    <row r="84" spans="1:5" ht="12.75">
      <c r="A84" s="35" t="s">
        <v>57</v>
      </c>
      <c r="E84" s="40" t="s">
        <v>5</v>
      </c>
    </row>
    <row r="85" spans="1:5" ht="114.75">
      <c r="A85" t="s">
        <v>59</v>
      </c>
      <c r="E85" s="39" t="s">
        <v>3741</v>
      </c>
    </row>
    <row r="86" spans="1:16" ht="12.75">
      <c r="A86" t="s">
        <v>49</v>
      </c>
      <c s="34" t="s">
        <v>155</v>
      </c>
      <c s="34" t="s">
        <v>3760</v>
      </c>
      <c s="35" t="s">
        <v>91</v>
      </c>
      <c s="6" t="s">
        <v>3761</v>
      </c>
      <c s="36" t="s">
        <v>54</v>
      </c>
      <c s="37">
        <v>2</v>
      </c>
      <c s="36">
        <v>0</v>
      </c>
      <c s="36">
        <f>ROUND(G86*H86,6)</f>
      </c>
      <c r="L86" s="38">
        <v>0</v>
      </c>
      <c s="32">
        <f>ROUND(ROUND(L86,2)*ROUND(G86,3),2)</f>
      </c>
      <c s="36" t="s">
        <v>1891</v>
      </c>
      <c>
        <f>(M86*21)/100</f>
      </c>
      <c t="s">
        <v>27</v>
      </c>
    </row>
    <row r="87" spans="1:5" ht="12.75">
      <c r="A87" s="35" t="s">
        <v>56</v>
      </c>
      <c r="E87" s="39" t="s">
        <v>5</v>
      </c>
    </row>
    <row r="88" spans="1:5" ht="12.75">
      <c r="A88" s="35" t="s">
        <v>57</v>
      </c>
      <c r="E88" s="40" t="s">
        <v>5</v>
      </c>
    </row>
    <row r="89" spans="1:5" ht="178.5">
      <c r="A89" t="s">
        <v>59</v>
      </c>
      <c r="E89" s="39" t="s">
        <v>3762</v>
      </c>
    </row>
    <row r="90" spans="1:16" ht="12.75">
      <c r="A90" t="s">
        <v>49</v>
      </c>
      <c s="34" t="s">
        <v>158</v>
      </c>
      <c s="34" t="s">
        <v>3763</v>
      </c>
      <c s="35" t="s">
        <v>91</v>
      </c>
      <c s="6" t="s">
        <v>3764</v>
      </c>
      <c s="36" t="s">
        <v>90</v>
      </c>
      <c s="37">
        <v>2</v>
      </c>
      <c s="36">
        <v>0</v>
      </c>
      <c s="36">
        <f>ROUND(G90*H90,6)</f>
      </c>
      <c r="L90" s="38">
        <v>0</v>
      </c>
      <c s="32">
        <f>ROUND(ROUND(L90,2)*ROUND(G90,3),2)</f>
      </c>
      <c s="36" t="s">
        <v>1891</v>
      </c>
      <c>
        <f>(M90*21)/100</f>
      </c>
      <c t="s">
        <v>27</v>
      </c>
    </row>
    <row r="91" spans="1:5" ht="12.75">
      <c r="A91" s="35" t="s">
        <v>56</v>
      </c>
      <c r="E91" s="39" t="s">
        <v>5</v>
      </c>
    </row>
    <row r="92" spans="1:5" ht="12.75">
      <c r="A92" s="35" t="s">
        <v>57</v>
      </c>
      <c r="E92" s="40" t="s">
        <v>5</v>
      </c>
    </row>
    <row r="93" spans="1:5" ht="127.5">
      <c r="A93" t="s">
        <v>59</v>
      </c>
      <c r="E93" s="39" t="s">
        <v>3728</v>
      </c>
    </row>
    <row r="94" spans="1:16" ht="12.75">
      <c r="A94" t="s">
        <v>49</v>
      </c>
      <c s="34" t="s">
        <v>164</v>
      </c>
      <c s="34" t="s">
        <v>3765</v>
      </c>
      <c s="35" t="s">
        <v>5</v>
      </c>
      <c s="6" t="s">
        <v>3766</v>
      </c>
      <c s="36" t="s">
        <v>90</v>
      </c>
      <c s="37">
        <v>2</v>
      </c>
      <c s="36">
        <v>0</v>
      </c>
      <c s="36">
        <f>ROUND(G94*H94,6)</f>
      </c>
      <c r="L94" s="38">
        <v>0</v>
      </c>
      <c s="32">
        <f>ROUND(ROUND(L94,2)*ROUND(G94,3),2)</f>
      </c>
      <c s="36" t="s">
        <v>1891</v>
      </c>
      <c>
        <f>(M94*21)/100</f>
      </c>
      <c t="s">
        <v>27</v>
      </c>
    </row>
    <row r="95" spans="1:5" ht="12.75">
      <c r="A95" s="35" t="s">
        <v>56</v>
      </c>
      <c r="E95" s="39" t="s">
        <v>5</v>
      </c>
    </row>
    <row r="96" spans="1:5" ht="12.75">
      <c r="A96" s="35" t="s">
        <v>57</v>
      </c>
      <c r="E96" s="40" t="s">
        <v>5</v>
      </c>
    </row>
    <row r="97" spans="1:5" ht="178.5">
      <c r="A97" t="s">
        <v>59</v>
      </c>
      <c r="E97" s="39" t="s">
        <v>3762</v>
      </c>
    </row>
    <row r="98" spans="1:16" ht="12.75">
      <c r="A98" t="s">
        <v>49</v>
      </c>
      <c s="34" t="s">
        <v>168</v>
      </c>
      <c s="34" t="s">
        <v>3767</v>
      </c>
      <c s="35" t="s">
        <v>5</v>
      </c>
      <c s="6" t="s">
        <v>3768</v>
      </c>
      <c s="36" t="s">
        <v>90</v>
      </c>
      <c s="37">
        <v>2</v>
      </c>
      <c s="36">
        <v>0</v>
      </c>
      <c s="36">
        <f>ROUND(G98*H98,6)</f>
      </c>
      <c r="L98" s="38">
        <v>0</v>
      </c>
      <c s="32">
        <f>ROUND(ROUND(L98,2)*ROUND(G98,3),2)</f>
      </c>
      <c s="36" t="s">
        <v>1891</v>
      </c>
      <c>
        <f>(M98*21)/100</f>
      </c>
      <c t="s">
        <v>27</v>
      </c>
    </row>
    <row r="99" spans="1:5" ht="12.75">
      <c r="A99" s="35" t="s">
        <v>56</v>
      </c>
      <c r="E99" s="39" t="s">
        <v>5</v>
      </c>
    </row>
    <row r="100" spans="1:5" ht="12.75">
      <c r="A100" s="35" t="s">
        <v>57</v>
      </c>
      <c r="E100" s="40" t="s">
        <v>5</v>
      </c>
    </row>
    <row r="101" spans="1:5" ht="127.5">
      <c r="A101" t="s">
        <v>59</v>
      </c>
      <c r="E101" s="39" t="s">
        <v>3728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3771</v>
      </c>
      <c r="E8" s="30" t="s">
        <v>3770</v>
      </c>
      <c r="J8" s="29">
        <f>0+J9+J22+J27+J32+J37+J42+J47+J52+J109</f>
      </c>
      <c s="29">
        <f>0+K9+K22+K27+K32+K37+K42+K47+K52+K109</f>
      </c>
      <c s="29">
        <f>0+L9+L22+L27+L32+L37+L42+L47+L52+L109</f>
      </c>
      <c s="29">
        <f>0+M9+M22+M27+M32+M37+M42+M47+M52+M109</f>
      </c>
    </row>
    <row r="9" spans="1:13" ht="12.75">
      <c r="A9" t="s">
        <v>46</v>
      </c>
      <c r="C9" s="31" t="s">
        <v>3772</v>
      </c>
      <c r="E9" s="33" t="s">
        <v>2840</v>
      </c>
      <c r="J9" s="32">
        <f>0</f>
      </c>
      <c s="32">
        <f>0</f>
      </c>
      <c s="32">
        <f>0+L10+L14+L18</f>
      </c>
      <c s="32">
        <f>0+M10+M14+M18</f>
      </c>
    </row>
    <row r="10" spans="1:16" ht="12.75">
      <c r="A10" t="s">
        <v>49</v>
      </c>
      <c s="34" t="s">
        <v>4</v>
      </c>
      <c s="34" t="s">
        <v>3773</v>
      </c>
      <c s="35" t="s">
        <v>5</v>
      </c>
      <c s="6" t="s">
        <v>3774</v>
      </c>
      <c s="36" t="s">
        <v>85</v>
      </c>
      <c s="37">
        <v>725.77</v>
      </c>
      <c s="36">
        <v>0</v>
      </c>
      <c s="36">
        <f>ROUND(G10*H10,6)</f>
      </c>
      <c r="L10" s="38">
        <v>0</v>
      </c>
      <c s="32">
        <f>ROUND(ROUND(L10,2)*ROUND(G10,3),2)</f>
      </c>
      <c s="36" t="s">
        <v>808</v>
      </c>
      <c>
        <f>(M10*21)/100</f>
      </c>
      <c t="s">
        <v>27</v>
      </c>
    </row>
    <row r="11" spans="1:5" ht="12.75">
      <c r="A11" s="35" t="s">
        <v>56</v>
      </c>
      <c r="E11" s="39" t="s">
        <v>3775</v>
      </c>
    </row>
    <row r="12" spans="1:5" ht="63.75">
      <c r="A12" s="35" t="s">
        <v>57</v>
      </c>
      <c r="E12" s="40" t="s">
        <v>3776</v>
      </c>
    </row>
    <row r="13" spans="1:5" ht="12.75">
      <c r="A13" t="s">
        <v>59</v>
      </c>
      <c r="E13" s="39" t="s">
        <v>5</v>
      </c>
    </row>
    <row r="14" spans="1:16" ht="12.75">
      <c r="A14" t="s">
        <v>49</v>
      </c>
      <c s="34" t="s">
        <v>27</v>
      </c>
      <c s="34" t="s">
        <v>3777</v>
      </c>
      <c s="35" t="s">
        <v>5</v>
      </c>
      <c s="6" t="s">
        <v>3778</v>
      </c>
      <c s="36" t="s">
        <v>75</v>
      </c>
      <c s="37">
        <v>993.2</v>
      </c>
      <c s="36">
        <v>0</v>
      </c>
      <c s="36">
        <f>ROUND(G14*H14,6)</f>
      </c>
      <c r="L14" s="38">
        <v>0</v>
      </c>
      <c s="32">
        <f>ROUND(ROUND(L14,2)*ROUND(G14,3),2)</f>
      </c>
      <c s="36" t="s">
        <v>808</v>
      </c>
      <c>
        <f>(M14*21)/100</f>
      </c>
      <c t="s">
        <v>27</v>
      </c>
    </row>
    <row r="15" spans="1:5" ht="25.5">
      <c r="A15" s="35" t="s">
        <v>56</v>
      </c>
      <c r="E15" s="39" t="s">
        <v>3779</v>
      </c>
    </row>
    <row r="16" spans="1:5" ht="63.75">
      <c r="A16" s="35" t="s">
        <v>57</v>
      </c>
      <c r="E16" s="40" t="s">
        <v>3780</v>
      </c>
    </row>
    <row r="17" spans="1:5" ht="12.75">
      <c r="A17" t="s">
        <v>59</v>
      </c>
      <c r="E17" s="39" t="s">
        <v>5</v>
      </c>
    </row>
    <row r="18" spans="1:16" ht="25.5">
      <c r="A18" t="s">
        <v>49</v>
      </c>
      <c s="34" t="s">
        <v>26</v>
      </c>
      <c s="34" t="s">
        <v>3781</v>
      </c>
      <c s="35" t="s">
        <v>5</v>
      </c>
      <c s="6" t="s">
        <v>3782</v>
      </c>
      <c s="36" t="s">
        <v>85</v>
      </c>
      <c s="37">
        <v>725.77</v>
      </c>
      <c s="36">
        <v>0</v>
      </c>
      <c s="36">
        <f>ROUND(G18*H18,6)</f>
      </c>
      <c r="L18" s="38">
        <v>0</v>
      </c>
      <c s="32">
        <f>ROUND(ROUND(L18,2)*ROUND(G18,3),2)</f>
      </c>
      <c s="36" t="s">
        <v>808</v>
      </c>
      <c>
        <f>(M18*21)/100</f>
      </c>
      <c t="s">
        <v>27</v>
      </c>
    </row>
    <row r="19" spans="1:5" ht="25.5">
      <c r="A19" s="35" t="s">
        <v>56</v>
      </c>
      <c r="E19" s="39" t="s">
        <v>3783</v>
      </c>
    </row>
    <row r="20" spans="1:5" ht="12.75">
      <c r="A20" s="35" t="s">
        <v>57</v>
      </c>
      <c r="E20" s="40" t="s">
        <v>5</v>
      </c>
    </row>
    <row r="21" spans="1:5" ht="12.75">
      <c r="A21" t="s">
        <v>59</v>
      </c>
      <c r="E21" s="39" t="s">
        <v>5</v>
      </c>
    </row>
    <row r="22" spans="1:13" ht="12.75">
      <c r="A22" t="s">
        <v>46</v>
      </c>
      <c r="C22" s="31" t="s">
        <v>3784</v>
      </c>
      <c r="E22" s="33" t="s">
        <v>3785</v>
      </c>
      <c r="J22" s="32">
        <f>0</f>
      </c>
      <c s="32">
        <f>0</f>
      </c>
      <c s="32">
        <f>0+L23</f>
      </c>
      <c s="32">
        <f>0+M23</f>
      </c>
    </row>
    <row r="23" spans="1:16" ht="25.5">
      <c r="A23" t="s">
        <v>49</v>
      </c>
      <c s="34" t="s">
        <v>72</v>
      </c>
      <c s="34" t="s">
        <v>3786</v>
      </c>
      <c s="35" t="s">
        <v>5</v>
      </c>
      <c s="6" t="s">
        <v>3787</v>
      </c>
      <c s="36" t="s">
        <v>85</v>
      </c>
      <c s="37">
        <v>725.77</v>
      </c>
      <c s="36">
        <v>0</v>
      </c>
      <c s="36">
        <f>ROUND(G23*H23,6)</f>
      </c>
      <c r="L23" s="38">
        <v>0</v>
      </c>
      <c s="32">
        <f>ROUND(ROUND(L23,2)*ROUND(G23,3),2)</f>
      </c>
      <c s="36" t="s">
        <v>808</v>
      </c>
      <c>
        <f>(M23*21)/100</f>
      </c>
      <c t="s">
        <v>27</v>
      </c>
    </row>
    <row r="24" spans="1:5" ht="25.5">
      <c r="A24" s="35" t="s">
        <v>56</v>
      </c>
      <c r="E24" s="39" t="s">
        <v>3788</v>
      </c>
    </row>
    <row r="25" spans="1:5" ht="63.75">
      <c r="A25" s="35" t="s">
        <v>57</v>
      </c>
      <c r="E25" s="40" t="s">
        <v>3789</v>
      </c>
    </row>
    <row r="26" spans="1:5" ht="12.75">
      <c r="A26" t="s">
        <v>59</v>
      </c>
      <c r="E26" s="39" t="s">
        <v>5</v>
      </c>
    </row>
    <row r="27" spans="1:13" ht="12.75">
      <c r="A27" t="s">
        <v>46</v>
      </c>
      <c r="C27" s="31" t="s">
        <v>3790</v>
      </c>
      <c r="E27" s="33" t="s">
        <v>3791</v>
      </c>
      <c r="J27" s="32">
        <f>0</f>
      </c>
      <c s="32">
        <f>0</f>
      </c>
      <c s="32">
        <f>0+L28</f>
      </c>
      <c s="32">
        <f>0+M28</f>
      </c>
    </row>
    <row r="28" spans="1:16" ht="12.75">
      <c r="A28" t="s">
        <v>49</v>
      </c>
      <c s="34" t="s">
        <v>77</v>
      </c>
      <c s="34" t="s">
        <v>3792</v>
      </c>
      <c s="35" t="s">
        <v>5</v>
      </c>
      <c s="6" t="s">
        <v>3793</v>
      </c>
      <c s="36" t="s">
        <v>85</v>
      </c>
      <c s="37">
        <v>889.82</v>
      </c>
      <c s="36">
        <v>0</v>
      </c>
      <c s="36">
        <f>ROUND(G28*H28,6)</f>
      </c>
      <c r="L28" s="38">
        <v>0</v>
      </c>
      <c s="32">
        <f>ROUND(ROUND(L28,2)*ROUND(G28,3),2)</f>
      </c>
      <c s="36" t="s">
        <v>808</v>
      </c>
      <c>
        <f>(M28*21)/100</f>
      </c>
      <c t="s">
        <v>27</v>
      </c>
    </row>
    <row r="29" spans="1:5" ht="12.75">
      <c r="A29" s="35" t="s">
        <v>56</v>
      </c>
      <c r="E29" s="39" t="s">
        <v>3794</v>
      </c>
    </row>
    <row r="30" spans="1:5" ht="76.5">
      <c r="A30" s="35" t="s">
        <v>57</v>
      </c>
      <c r="E30" s="40" t="s">
        <v>3795</v>
      </c>
    </row>
    <row r="31" spans="1:5" ht="12.75">
      <c r="A31" t="s">
        <v>59</v>
      </c>
      <c r="E31" s="39" t="s">
        <v>5</v>
      </c>
    </row>
    <row r="32" spans="1:13" ht="12.75">
      <c r="A32" t="s">
        <v>46</v>
      </c>
      <c r="C32" s="31" t="s">
        <v>3796</v>
      </c>
      <c r="E32" s="33" t="s">
        <v>3797</v>
      </c>
      <c r="J32" s="32">
        <f>0</f>
      </c>
      <c s="32">
        <f>0</f>
      </c>
      <c s="32">
        <f>0+L33</f>
      </c>
      <c s="32">
        <f>0+M33</f>
      </c>
    </row>
    <row r="33" spans="1:16" ht="12.75">
      <c r="A33" t="s">
        <v>49</v>
      </c>
      <c s="34" t="s">
        <v>82</v>
      </c>
      <c s="34" t="s">
        <v>3798</v>
      </c>
      <c s="35" t="s">
        <v>5</v>
      </c>
      <c s="6" t="s">
        <v>3799</v>
      </c>
      <c s="36" t="s">
        <v>85</v>
      </c>
      <c s="37">
        <v>84.61</v>
      </c>
      <c s="36">
        <v>0</v>
      </c>
      <c s="36">
        <f>ROUND(G33*H33,6)</f>
      </c>
      <c r="L33" s="38">
        <v>0</v>
      </c>
      <c s="32">
        <f>ROUND(ROUND(L33,2)*ROUND(G33,3),2)</f>
      </c>
      <c s="36" t="s">
        <v>808</v>
      </c>
      <c>
        <f>(M33*21)/100</f>
      </c>
      <c t="s">
        <v>27</v>
      </c>
    </row>
    <row r="34" spans="1:5" ht="12.75">
      <c r="A34" s="35" t="s">
        <v>56</v>
      </c>
      <c r="E34" s="39" t="s">
        <v>3800</v>
      </c>
    </row>
    <row r="35" spans="1:5" ht="63.75">
      <c r="A35" s="35" t="s">
        <v>57</v>
      </c>
      <c r="E35" s="40" t="s">
        <v>3801</v>
      </c>
    </row>
    <row r="36" spans="1:5" ht="12.75">
      <c r="A36" t="s">
        <v>59</v>
      </c>
      <c r="E36" s="39" t="s">
        <v>5</v>
      </c>
    </row>
    <row r="37" spans="1:13" ht="12.75">
      <c r="A37" t="s">
        <v>46</v>
      </c>
      <c r="C37" s="31" t="s">
        <v>3802</v>
      </c>
      <c r="E37" s="33" t="s">
        <v>3803</v>
      </c>
      <c r="J37" s="32">
        <f>0</f>
      </c>
      <c s="32">
        <f>0</f>
      </c>
      <c s="32">
        <f>0+L38</f>
      </c>
      <c s="32">
        <f>0+M38</f>
      </c>
    </row>
    <row r="38" spans="1:16" ht="12.75">
      <c r="A38" t="s">
        <v>49</v>
      </c>
      <c s="34" t="s">
        <v>87</v>
      </c>
      <c s="34" t="s">
        <v>3804</v>
      </c>
      <c s="35" t="s">
        <v>5</v>
      </c>
      <c s="6" t="s">
        <v>3805</v>
      </c>
      <c s="36" t="s">
        <v>85</v>
      </c>
      <c s="37">
        <v>15.12</v>
      </c>
      <c s="36">
        <v>0</v>
      </c>
      <c s="36">
        <f>ROUND(G38*H38,6)</f>
      </c>
      <c r="L38" s="38">
        <v>0</v>
      </c>
      <c s="32">
        <f>ROUND(ROUND(L38,2)*ROUND(G38,3),2)</f>
      </c>
      <c s="36" t="s">
        <v>808</v>
      </c>
      <c>
        <f>(M38*21)/100</f>
      </c>
      <c t="s">
        <v>27</v>
      </c>
    </row>
    <row r="39" spans="1:5" ht="12.75">
      <c r="A39" s="35" t="s">
        <v>56</v>
      </c>
      <c r="E39" s="39" t="s">
        <v>5</v>
      </c>
    </row>
    <row r="40" spans="1:5" ht="63.75">
      <c r="A40" s="35" t="s">
        <v>57</v>
      </c>
      <c r="E40" s="40" t="s">
        <v>3806</v>
      </c>
    </row>
    <row r="41" spans="1:5" ht="12.75">
      <c r="A41" t="s">
        <v>59</v>
      </c>
      <c r="E41" s="39" t="s">
        <v>5</v>
      </c>
    </row>
    <row r="42" spans="1:13" ht="12.75">
      <c r="A42" t="s">
        <v>46</v>
      </c>
      <c r="C42" s="31" t="s">
        <v>3807</v>
      </c>
      <c r="E42" s="33" t="s">
        <v>3808</v>
      </c>
      <c r="J42" s="32">
        <f>0</f>
      </c>
      <c s="32">
        <f>0</f>
      </c>
      <c s="32">
        <f>0+L43</f>
      </c>
      <c s="32">
        <f>0+M43</f>
      </c>
    </row>
    <row r="43" spans="1:16" ht="12.75">
      <c r="A43" t="s">
        <v>49</v>
      </c>
      <c s="34" t="s">
        <v>108</v>
      </c>
      <c s="34" t="s">
        <v>3809</v>
      </c>
      <c s="35" t="s">
        <v>5</v>
      </c>
      <c s="6" t="s">
        <v>3810</v>
      </c>
      <c s="36" t="s">
        <v>85</v>
      </c>
      <c s="37">
        <v>1112.91</v>
      </c>
      <c s="36">
        <v>0</v>
      </c>
      <c s="36">
        <f>ROUND(G43*H43,6)</f>
      </c>
      <c r="L43" s="38">
        <v>0</v>
      </c>
      <c s="32">
        <f>ROUND(ROUND(L43,2)*ROUND(G43,3),2)</f>
      </c>
      <c s="36" t="s">
        <v>808</v>
      </c>
      <c>
        <f>(M43*21)/100</f>
      </c>
      <c t="s">
        <v>27</v>
      </c>
    </row>
    <row r="44" spans="1:5" ht="12.75">
      <c r="A44" s="35" t="s">
        <v>56</v>
      </c>
      <c r="E44" s="39" t="s">
        <v>5</v>
      </c>
    </row>
    <row r="45" spans="1:5" ht="114.75">
      <c r="A45" s="35" t="s">
        <v>57</v>
      </c>
      <c r="E45" s="40" t="s">
        <v>3811</v>
      </c>
    </row>
    <row r="46" spans="1:5" ht="12.75">
      <c r="A46" t="s">
        <v>59</v>
      </c>
      <c r="E46" s="39" t="s">
        <v>5</v>
      </c>
    </row>
    <row r="47" spans="1:13" ht="12.75">
      <c r="A47" t="s">
        <v>46</v>
      </c>
      <c r="C47" s="31" t="s">
        <v>3812</v>
      </c>
      <c r="E47" s="33" t="s">
        <v>3813</v>
      </c>
      <c r="J47" s="32">
        <f>0</f>
      </c>
      <c s="32">
        <f>0</f>
      </c>
      <c s="32">
        <f>0+L48</f>
      </c>
      <c s="32">
        <f>0+M48</f>
      </c>
    </row>
    <row r="48" spans="1:16" ht="12.75">
      <c r="A48" t="s">
        <v>49</v>
      </c>
      <c s="34" t="s">
        <v>112</v>
      </c>
      <c s="34" t="s">
        <v>3814</v>
      </c>
      <c s="35" t="s">
        <v>5</v>
      </c>
      <c s="6" t="s">
        <v>3815</v>
      </c>
      <c s="36" t="s">
        <v>85</v>
      </c>
      <c s="37">
        <v>161.27</v>
      </c>
      <c s="36">
        <v>0</v>
      </c>
      <c s="36">
        <f>ROUND(G48*H48,6)</f>
      </c>
      <c r="L48" s="38">
        <v>0</v>
      </c>
      <c s="32">
        <f>ROUND(ROUND(L48,2)*ROUND(G48,3),2)</f>
      </c>
      <c s="36" t="s">
        <v>808</v>
      </c>
      <c>
        <f>(M48*21)/100</f>
      </c>
      <c t="s">
        <v>27</v>
      </c>
    </row>
    <row r="49" spans="1:5" ht="12.75">
      <c r="A49" s="35" t="s">
        <v>56</v>
      </c>
      <c r="E49" s="39" t="s">
        <v>3816</v>
      </c>
    </row>
    <row r="50" spans="1:5" ht="89.25">
      <c r="A50" s="35" t="s">
        <v>57</v>
      </c>
      <c r="E50" s="40" t="s">
        <v>3817</v>
      </c>
    </row>
    <row r="51" spans="1:5" ht="12.75">
      <c r="A51" t="s">
        <v>59</v>
      </c>
      <c r="E51" s="39" t="s">
        <v>5</v>
      </c>
    </row>
    <row r="52" spans="1:13" ht="12.75">
      <c r="A52" t="s">
        <v>46</v>
      </c>
      <c r="C52" s="31" t="s">
        <v>112</v>
      </c>
      <c r="E52" s="33" t="s">
        <v>3818</v>
      </c>
      <c r="J52" s="32">
        <f>0</f>
      </c>
      <c s="32">
        <f>0</f>
      </c>
      <c s="32">
        <f>0+L53+L57+L61+L65+L69+L73+L77+L81+L85+L89+L93+L97+L101+L105</f>
      </c>
      <c s="32">
        <f>0+M53+M57+M61+M65+M69+M73+M77+M81+M85+M89+M93+M97+M101+M105</f>
      </c>
    </row>
    <row r="53" spans="1:16" ht="12.75">
      <c r="A53" t="s">
        <v>49</v>
      </c>
      <c s="34" t="s">
        <v>116</v>
      </c>
      <c s="34" t="s">
        <v>3819</v>
      </c>
      <c s="35" t="s">
        <v>5</v>
      </c>
      <c s="6" t="s">
        <v>3820</v>
      </c>
      <c s="36" t="s">
        <v>85</v>
      </c>
      <c s="37">
        <v>447.228</v>
      </c>
      <c s="36">
        <v>0</v>
      </c>
      <c s="36">
        <f>ROUND(G53*H53,6)</f>
      </c>
      <c r="L53" s="38">
        <v>0</v>
      </c>
      <c s="32">
        <f>ROUND(ROUND(L53,2)*ROUND(G53,3),2)</f>
      </c>
      <c s="36" t="s">
        <v>808</v>
      </c>
      <c>
        <f>(M53*21)/100</f>
      </c>
      <c t="s">
        <v>27</v>
      </c>
    </row>
    <row r="54" spans="1:5" ht="25.5">
      <c r="A54" s="35" t="s">
        <v>56</v>
      </c>
      <c r="E54" s="39" t="s">
        <v>3821</v>
      </c>
    </row>
    <row r="55" spans="1:5" ht="63.75">
      <c r="A55" s="35" t="s">
        <v>57</v>
      </c>
      <c r="E55" s="40" t="s">
        <v>3822</v>
      </c>
    </row>
    <row r="56" spans="1:5" ht="12.75">
      <c r="A56" t="s">
        <v>59</v>
      </c>
      <c r="E56" s="39" t="s">
        <v>5</v>
      </c>
    </row>
    <row r="57" spans="1:16" ht="12.75">
      <c r="A57" t="s">
        <v>49</v>
      </c>
      <c s="34" t="s">
        <v>120</v>
      </c>
      <c s="34" t="s">
        <v>3823</v>
      </c>
      <c s="35" t="s">
        <v>5</v>
      </c>
      <c s="6" t="s">
        <v>3824</v>
      </c>
      <c s="36" t="s">
        <v>64</v>
      </c>
      <c s="37">
        <v>44.563</v>
      </c>
      <c s="36">
        <v>0</v>
      </c>
      <c s="36">
        <f>ROUND(G57*H57,6)</f>
      </c>
      <c r="L57" s="38">
        <v>0</v>
      </c>
      <c s="32">
        <f>ROUND(ROUND(L57,2)*ROUND(G57,3),2)</f>
      </c>
      <c s="36" t="s">
        <v>808</v>
      </c>
      <c>
        <f>(M57*21)/100</f>
      </c>
      <c t="s">
        <v>27</v>
      </c>
    </row>
    <row r="58" spans="1:5" ht="25.5">
      <c r="A58" s="35" t="s">
        <v>56</v>
      </c>
      <c r="E58" s="39" t="s">
        <v>3825</v>
      </c>
    </row>
    <row r="59" spans="1:5" ht="76.5">
      <c r="A59" s="35" t="s">
        <v>57</v>
      </c>
      <c r="E59" s="40" t="s">
        <v>3826</v>
      </c>
    </row>
    <row r="60" spans="1:5" ht="12.75">
      <c r="A60" t="s">
        <v>59</v>
      </c>
      <c r="E60" s="39" t="s">
        <v>5</v>
      </c>
    </row>
    <row r="61" spans="1:16" ht="25.5">
      <c r="A61" t="s">
        <v>49</v>
      </c>
      <c s="34" t="s">
        <v>124</v>
      </c>
      <c s="34" t="s">
        <v>3827</v>
      </c>
      <c s="35" t="s">
        <v>5</v>
      </c>
      <c s="6" t="s">
        <v>3828</v>
      </c>
      <c s="36" t="s">
        <v>64</v>
      </c>
      <c s="37">
        <v>166.937</v>
      </c>
      <c s="36">
        <v>0</v>
      </c>
      <c s="36">
        <f>ROUND(G61*H61,6)</f>
      </c>
      <c r="L61" s="38">
        <v>0</v>
      </c>
      <c s="32">
        <f>ROUND(ROUND(L61,2)*ROUND(G61,3),2)</f>
      </c>
      <c s="36" t="s">
        <v>808</v>
      </c>
      <c>
        <f>(M61*21)/100</f>
      </c>
      <c t="s">
        <v>27</v>
      </c>
    </row>
    <row r="62" spans="1:5" ht="12.75">
      <c r="A62" s="35" t="s">
        <v>56</v>
      </c>
      <c r="E62" s="39" t="s">
        <v>3829</v>
      </c>
    </row>
    <row r="63" spans="1:5" ht="114.75">
      <c r="A63" s="35" t="s">
        <v>57</v>
      </c>
      <c r="E63" s="40" t="s">
        <v>3830</v>
      </c>
    </row>
    <row r="64" spans="1:5" ht="12.75">
      <c r="A64" t="s">
        <v>59</v>
      </c>
      <c r="E64" s="39" t="s">
        <v>5</v>
      </c>
    </row>
    <row r="65" spans="1:16" ht="12.75">
      <c r="A65" t="s">
        <v>49</v>
      </c>
      <c s="34" t="s">
        <v>128</v>
      </c>
      <c s="34" t="s">
        <v>3831</v>
      </c>
      <c s="35" t="s">
        <v>5</v>
      </c>
      <c s="6" t="s">
        <v>3832</v>
      </c>
      <c s="36" t="s">
        <v>85</v>
      </c>
      <c s="37">
        <v>262.89</v>
      </c>
      <c s="36">
        <v>0</v>
      </c>
      <c s="36">
        <f>ROUND(G65*H65,6)</f>
      </c>
      <c r="L65" s="38">
        <v>0</v>
      </c>
      <c s="32">
        <f>ROUND(ROUND(L65,2)*ROUND(G65,3),2)</f>
      </c>
      <c s="36" t="s">
        <v>808</v>
      </c>
      <c>
        <f>(M65*21)/100</f>
      </c>
      <c t="s">
        <v>27</v>
      </c>
    </row>
    <row r="66" spans="1:5" ht="25.5">
      <c r="A66" s="35" t="s">
        <v>56</v>
      </c>
      <c r="E66" s="39" t="s">
        <v>3833</v>
      </c>
    </row>
    <row r="67" spans="1:5" ht="114.75">
      <c r="A67" s="35" t="s">
        <v>57</v>
      </c>
      <c r="E67" s="40" t="s">
        <v>3834</v>
      </c>
    </row>
    <row r="68" spans="1:5" ht="12.75">
      <c r="A68" t="s">
        <v>59</v>
      </c>
      <c r="E68" s="39" t="s">
        <v>5</v>
      </c>
    </row>
    <row r="69" spans="1:16" ht="12.75">
      <c r="A69" t="s">
        <v>49</v>
      </c>
      <c s="34" t="s">
        <v>131</v>
      </c>
      <c s="34" t="s">
        <v>3835</v>
      </c>
      <c s="35" t="s">
        <v>5</v>
      </c>
      <c s="6" t="s">
        <v>3836</v>
      </c>
      <c s="36" t="s">
        <v>85</v>
      </c>
      <c s="37">
        <v>42.42</v>
      </c>
      <c s="36">
        <v>0</v>
      </c>
      <c s="36">
        <f>ROUND(G69*H69,6)</f>
      </c>
      <c r="L69" s="38">
        <v>0</v>
      </c>
      <c s="32">
        <f>ROUND(ROUND(L69,2)*ROUND(G69,3),2)</f>
      </c>
      <c s="36" t="s">
        <v>808</v>
      </c>
      <c>
        <f>(M69*21)/100</f>
      </c>
      <c t="s">
        <v>27</v>
      </c>
    </row>
    <row r="70" spans="1:5" ht="25.5">
      <c r="A70" s="35" t="s">
        <v>56</v>
      </c>
      <c r="E70" s="39" t="s">
        <v>3837</v>
      </c>
    </row>
    <row r="71" spans="1:5" ht="63.75">
      <c r="A71" s="35" t="s">
        <v>57</v>
      </c>
      <c r="E71" s="40" t="s">
        <v>3838</v>
      </c>
    </row>
    <row r="72" spans="1:5" ht="12.75">
      <c r="A72" t="s">
        <v>59</v>
      </c>
      <c r="E72" s="39" t="s">
        <v>5</v>
      </c>
    </row>
    <row r="73" spans="1:16" ht="12.75">
      <c r="A73" t="s">
        <v>49</v>
      </c>
      <c s="34" t="s">
        <v>135</v>
      </c>
      <c s="34" t="s">
        <v>3839</v>
      </c>
      <c s="35" t="s">
        <v>5</v>
      </c>
      <c s="6" t="s">
        <v>3840</v>
      </c>
      <c s="36" t="s">
        <v>85</v>
      </c>
      <c s="37">
        <v>5.45</v>
      </c>
      <c s="36">
        <v>0</v>
      </c>
      <c s="36">
        <f>ROUND(G73*H73,6)</f>
      </c>
      <c r="L73" s="38">
        <v>0</v>
      </c>
      <c s="32">
        <f>ROUND(ROUND(L73,2)*ROUND(G73,3),2)</f>
      </c>
      <c s="36" t="s">
        <v>808</v>
      </c>
      <c>
        <f>(M73*21)/100</f>
      </c>
      <c t="s">
        <v>27</v>
      </c>
    </row>
    <row r="74" spans="1:5" ht="25.5">
      <c r="A74" s="35" t="s">
        <v>56</v>
      </c>
      <c r="E74" s="39" t="s">
        <v>3841</v>
      </c>
    </row>
    <row r="75" spans="1:5" ht="63.75">
      <c r="A75" s="35" t="s">
        <v>57</v>
      </c>
      <c r="E75" s="40" t="s">
        <v>3842</v>
      </c>
    </row>
    <row r="76" spans="1:5" ht="12.75">
      <c r="A76" t="s">
        <v>59</v>
      </c>
      <c r="E76" s="39" t="s">
        <v>5</v>
      </c>
    </row>
    <row r="77" spans="1:16" ht="12.75">
      <c r="A77" t="s">
        <v>49</v>
      </c>
      <c s="34" t="s">
        <v>139</v>
      </c>
      <c s="34" t="s">
        <v>3843</v>
      </c>
      <c s="35" t="s">
        <v>5</v>
      </c>
      <c s="6" t="s">
        <v>3844</v>
      </c>
      <c s="36" t="s">
        <v>85</v>
      </c>
      <c s="37">
        <v>170.5</v>
      </c>
      <c s="36">
        <v>0</v>
      </c>
      <c s="36">
        <f>ROUND(G77*H77,6)</f>
      </c>
      <c r="L77" s="38">
        <v>0</v>
      </c>
      <c s="32">
        <f>ROUND(ROUND(L77,2)*ROUND(G77,3),2)</f>
      </c>
      <c s="36" t="s">
        <v>808</v>
      </c>
      <c>
        <f>(M77*21)/100</f>
      </c>
      <c t="s">
        <v>27</v>
      </c>
    </row>
    <row r="78" spans="1:5" ht="25.5">
      <c r="A78" s="35" t="s">
        <v>56</v>
      </c>
      <c r="E78" s="39" t="s">
        <v>3845</v>
      </c>
    </row>
    <row r="79" spans="1:5" ht="114.75">
      <c r="A79" s="35" t="s">
        <v>57</v>
      </c>
      <c r="E79" s="40" t="s">
        <v>3846</v>
      </c>
    </row>
    <row r="80" spans="1:5" ht="12.75">
      <c r="A80" t="s">
        <v>59</v>
      </c>
      <c r="E80" s="39" t="s">
        <v>5</v>
      </c>
    </row>
    <row r="81" spans="1:16" ht="12.75">
      <c r="A81" t="s">
        <v>49</v>
      </c>
      <c s="34" t="s">
        <v>143</v>
      </c>
      <c s="34" t="s">
        <v>3847</v>
      </c>
      <c s="35" t="s">
        <v>5</v>
      </c>
      <c s="6" t="s">
        <v>3848</v>
      </c>
      <c s="36" t="s">
        <v>75</v>
      </c>
      <c s="37">
        <v>114.75</v>
      </c>
      <c s="36">
        <v>0</v>
      </c>
      <c s="36">
        <f>ROUND(G81*H81,6)</f>
      </c>
      <c r="L81" s="38">
        <v>0</v>
      </c>
      <c s="32">
        <f>ROUND(ROUND(L81,2)*ROUND(G81,3),2)</f>
      </c>
      <c s="36" t="s">
        <v>808</v>
      </c>
      <c>
        <f>(M81*21)/100</f>
      </c>
      <c t="s">
        <v>27</v>
      </c>
    </row>
    <row r="82" spans="1:5" ht="25.5">
      <c r="A82" s="35" t="s">
        <v>56</v>
      </c>
      <c r="E82" s="39" t="s">
        <v>3849</v>
      </c>
    </row>
    <row r="83" spans="1:5" ht="153">
      <c r="A83" s="35" t="s">
        <v>57</v>
      </c>
      <c r="E83" s="40" t="s">
        <v>3850</v>
      </c>
    </row>
    <row r="84" spans="1:5" ht="12.75">
      <c r="A84" t="s">
        <v>59</v>
      </c>
      <c r="E84" s="39" t="s">
        <v>5</v>
      </c>
    </row>
    <row r="85" spans="1:16" ht="12.75">
      <c r="A85" t="s">
        <v>49</v>
      </c>
      <c s="34" t="s">
        <v>147</v>
      </c>
      <c s="34" t="s">
        <v>3851</v>
      </c>
      <c s="35" t="s">
        <v>5</v>
      </c>
      <c s="6" t="s">
        <v>3852</v>
      </c>
      <c s="36" t="s">
        <v>75</v>
      </c>
      <c s="37">
        <v>54.75</v>
      </c>
      <c s="36">
        <v>0</v>
      </c>
      <c s="36">
        <f>ROUND(G85*H85,6)</f>
      </c>
      <c r="L85" s="38">
        <v>0</v>
      </c>
      <c s="32">
        <f>ROUND(ROUND(L85,2)*ROUND(G85,3),2)</f>
      </c>
      <c s="36" t="s">
        <v>808</v>
      </c>
      <c>
        <f>(M85*21)/100</f>
      </c>
      <c t="s">
        <v>27</v>
      </c>
    </row>
    <row r="86" spans="1:5" ht="25.5">
      <c r="A86" s="35" t="s">
        <v>56</v>
      </c>
      <c r="E86" s="39" t="s">
        <v>3853</v>
      </c>
    </row>
    <row r="87" spans="1:5" ht="114.75">
      <c r="A87" s="35" t="s">
        <v>57</v>
      </c>
      <c r="E87" s="40" t="s">
        <v>3854</v>
      </c>
    </row>
    <row r="88" spans="1:5" ht="12.75">
      <c r="A88" t="s">
        <v>59</v>
      </c>
      <c r="E88" s="39" t="s">
        <v>5</v>
      </c>
    </row>
    <row r="89" spans="1:16" ht="12.75">
      <c r="A89" t="s">
        <v>49</v>
      </c>
      <c s="34" t="s">
        <v>151</v>
      </c>
      <c s="34" t="s">
        <v>3855</v>
      </c>
      <c s="35" t="s">
        <v>5</v>
      </c>
      <c s="6" t="s">
        <v>3856</v>
      </c>
      <c s="36" t="s">
        <v>75</v>
      </c>
      <c s="37">
        <v>19.6</v>
      </c>
      <c s="36">
        <v>0</v>
      </c>
      <c s="36">
        <f>ROUND(G89*H89,6)</f>
      </c>
      <c r="L89" s="38">
        <v>0</v>
      </c>
      <c s="32">
        <f>ROUND(ROUND(L89,2)*ROUND(G89,3),2)</f>
      </c>
      <c s="36" t="s">
        <v>808</v>
      </c>
      <c>
        <f>(M89*21)/100</f>
      </c>
      <c t="s">
        <v>27</v>
      </c>
    </row>
    <row r="90" spans="1:5" ht="25.5">
      <c r="A90" s="35" t="s">
        <v>56</v>
      </c>
      <c r="E90" s="39" t="s">
        <v>3857</v>
      </c>
    </row>
    <row r="91" spans="1:5" ht="63.75">
      <c r="A91" s="35" t="s">
        <v>57</v>
      </c>
      <c r="E91" s="40" t="s">
        <v>3858</v>
      </c>
    </row>
    <row r="92" spans="1:5" ht="12.75">
      <c r="A92" t="s">
        <v>59</v>
      </c>
      <c r="E92" s="39" t="s">
        <v>5</v>
      </c>
    </row>
    <row r="93" spans="1:16" ht="25.5">
      <c r="A93" t="s">
        <v>49</v>
      </c>
      <c s="34" t="s">
        <v>155</v>
      </c>
      <c s="34" t="s">
        <v>3859</v>
      </c>
      <c s="35" t="s">
        <v>5</v>
      </c>
      <c s="6" t="s">
        <v>3860</v>
      </c>
      <c s="36" t="s">
        <v>85</v>
      </c>
      <c s="37">
        <v>189.25</v>
      </c>
      <c s="36">
        <v>0</v>
      </c>
      <c s="36">
        <f>ROUND(G93*H93,6)</f>
      </c>
      <c r="L93" s="38">
        <v>0</v>
      </c>
      <c s="32">
        <f>ROUND(ROUND(L93,2)*ROUND(G93,3),2)</f>
      </c>
      <c s="36" t="s">
        <v>808</v>
      </c>
      <c>
        <f>(M93*21)/100</f>
      </c>
      <c t="s">
        <v>27</v>
      </c>
    </row>
    <row r="94" spans="1:5" ht="25.5">
      <c r="A94" s="35" t="s">
        <v>56</v>
      </c>
      <c r="E94" s="39" t="s">
        <v>3861</v>
      </c>
    </row>
    <row r="95" spans="1:5" ht="63.75">
      <c r="A95" s="35" t="s">
        <v>57</v>
      </c>
      <c r="E95" s="40" t="s">
        <v>3862</v>
      </c>
    </row>
    <row r="96" spans="1:5" ht="12.75">
      <c r="A96" t="s">
        <v>59</v>
      </c>
      <c r="E96" s="39" t="s">
        <v>5</v>
      </c>
    </row>
    <row r="97" spans="1:16" ht="25.5">
      <c r="A97" t="s">
        <v>49</v>
      </c>
      <c s="34" t="s">
        <v>158</v>
      </c>
      <c s="34" t="s">
        <v>3863</v>
      </c>
      <c s="35" t="s">
        <v>5</v>
      </c>
      <c s="6" t="s">
        <v>3864</v>
      </c>
      <c s="36" t="s">
        <v>85</v>
      </c>
      <c s="37">
        <v>725.77</v>
      </c>
      <c s="36">
        <v>0</v>
      </c>
      <c s="36">
        <f>ROUND(G97*H97,6)</f>
      </c>
      <c r="L97" s="38">
        <v>0</v>
      </c>
      <c s="32">
        <f>ROUND(ROUND(L97,2)*ROUND(G97,3),2)</f>
      </c>
      <c s="36" t="s">
        <v>808</v>
      </c>
      <c>
        <f>(M97*21)/100</f>
      </c>
      <c t="s">
        <v>27</v>
      </c>
    </row>
    <row r="98" spans="1:5" ht="25.5">
      <c r="A98" s="35" t="s">
        <v>56</v>
      </c>
      <c r="E98" s="39" t="s">
        <v>3865</v>
      </c>
    </row>
    <row r="99" spans="1:5" ht="63.75">
      <c r="A99" s="35" t="s">
        <v>57</v>
      </c>
      <c r="E99" s="40" t="s">
        <v>3789</v>
      </c>
    </row>
    <row r="100" spans="1:5" ht="12.75">
      <c r="A100" t="s">
        <v>59</v>
      </c>
      <c r="E100" s="39" t="s">
        <v>5</v>
      </c>
    </row>
    <row r="101" spans="1:16" ht="25.5">
      <c r="A101" t="s">
        <v>49</v>
      </c>
      <c s="34" t="s">
        <v>164</v>
      </c>
      <c s="34" t="s">
        <v>3866</v>
      </c>
      <c s="35" t="s">
        <v>5</v>
      </c>
      <c s="6" t="s">
        <v>3867</v>
      </c>
      <c s="36" t="s">
        <v>85</v>
      </c>
      <c s="37">
        <v>4522.185</v>
      </c>
      <c s="36">
        <v>0</v>
      </c>
      <c s="36">
        <f>ROUND(G101*H101,6)</f>
      </c>
      <c r="L101" s="38">
        <v>0</v>
      </c>
      <c s="32">
        <f>ROUND(ROUND(L101,2)*ROUND(G101,3),2)</f>
      </c>
      <c s="36" t="s">
        <v>808</v>
      </c>
      <c>
        <f>(M101*21)/100</f>
      </c>
      <c t="s">
        <v>27</v>
      </c>
    </row>
    <row r="102" spans="1:5" ht="25.5">
      <c r="A102" s="35" t="s">
        <v>56</v>
      </c>
      <c r="E102" s="39" t="s">
        <v>3868</v>
      </c>
    </row>
    <row r="103" spans="1:5" ht="255">
      <c r="A103" s="35" t="s">
        <v>57</v>
      </c>
      <c r="E103" s="40" t="s">
        <v>3869</v>
      </c>
    </row>
    <row r="104" spans="1:5" ht="12.75">
      <c r="A104" t="s">
        <v>59</v>
      </c>
      <c r="E104" s="39" t="s">
        <v>5</v>
      </c>
    </row>
    <row r="105" spans="1:16" ht="25.5">
      <c r="A105" t="s">
        <v>49</v>
      </c>
      <c s="34" t="s">
        <v>168</v>
      </c>
      <c s="34" t="s">
        <v>3870</v>
      </c>
      <c s="35" t="s">
        <v>5</v>
      </c>
      <c s="6" t="s">
        <v>3871</v>
      </c>
      <c s="36" t="s">
        <v>85</v>
      </c>
      <c s="37">
        <v>1241.652</v>
      </c>
      <c s="36">
        <v>0</v>
      </c>
      <c s="36">
        <f>ROUND(G105*H105,6)</f>
      </c>
      <c r="L105" s="38">
        <v>0</v>
      </c>
      <c s="32">
        <f>ROUND(ROUND(L105,2)*ROUND(G105,3),2)</f>
      </c>
      <c s="36" t="s">
        <v>808</v>
      </c>
      <c>
        <f>(M105*21)/100</f>
      </c>
      <c t="s">
        <v>27</v>
      </c>
    </row>
    <row r="106" spans="1:5" ht="25.5">
      <c r="A106" s="35" t="s">
        <v>56</v>
      </c>
      <c r="E106" s="39" t="s">
        <v>3872</v>
      </c>
    </row>
    <row r="107" spans="1:5" ht="191.25">
      <c r="A107" s="35" t="s">
        <v>57</v>
      </c>
      <c r="E107" s="40" t="s">
        <v>3873</v>
      </c>
    </row>
    <row r="108" spans="1:5" ht="12.75">
      <c r="A108" t="s">
        <v>59</v>
      </c>
      <c r="E108" s="39" t="s">
        <v>5</v>
      </c>
    </row>
    <row r="109" spans="1:13" ht="12.75">
      <c r="A109" t="s">
        <v>46</v>
      </c>
      <c r="C109" s="31" t="s">
        <v>3874</v>
      </c>
      <c r="E109" s="33" t="s">
        <v>3875</v>
      </c>
      <c r="J109" s="32">
        <f>0</f>
      </c>
      <c s="32">
        <f>0</f>
      </c>
      <c s="32">
        <f>0+L110+L114+L118+L122+L126</f>
      </c>
      <c s="32">
        <f>0+M110+M114+M118+M122+M126</f>
      </c>
    </row>
    <row r="110" spans="1:16" ht="12.75">
      <c r="A110" t="s">
        <v>49</v>
      </c>
      <c s="34" t="s">
        <v>173</v>
      </c>
      <c s="34" t="s">
        <v>3876</v>
      </c>
      <c s="35" t="s">
        <v>5</v>
      </c>
      <c s="6" t="s">
        <v>3877</v>
      </c>
      <c s="36" t="s">
        <v>793</v>
      </c>
      <c s="37">
        <v>1030.561</v>
      </c>
      <c s="36">
        <v>0</v>
      </c>
      <c s="36">
        <f>ROUND(G110*H110,6)</f>
      </c>
      <c r="L110" s="38">
        <v>0</v>
      </c>
      <c s="32">
        <f>ROUND(ROUND(L110,2)*ROUND(G110,3),2)</f>
      </c>
      <c s="36" t="s">
        <v>808</v>
      </c>
      <c>
        <f>(M110*21)/100</f>
      </c>
      <c t="s">
        <v>27</v>
      </c>
    </row>
    <row r="111" spans="1:5" ht="12.75">
      <c r="A111" s="35" t="s">
        <v>56</v>
      </c>
      <c r="E111" s="39" t="s">
        <v>3878</v>
      </c>
    </row>
    <row r="112" spans="1:5" ht="12.75">
      <c r="A112" s="35" t="s">
        <v>57</v>
      </c>
      <c r="E112" s="40" t="s">
        <v>5</v>
      </c>
    </row>
    <row r="113" spans="1:5" ht="25.5">
      <c r="A113" t="s">
        <v>59</v>
      </c>
      <c r="E113" s="39" t="s">
        <v>3879</v>
      </c>
    </row>
    <row r="114" spans="1:16" ht="12.75">
      <c r="A114" t="s">
        <v>49</v>
      </c>
      <c s="34" t="s">
        <v>176</v>
      </c>
      <c s="34" t="s">
        <v>3880</v>
      </c>
      <c s="35" t="s">
        <v>5</v>
      </c>
      <c s="6" t="s">
        <v>3881</v>
      </c>
      <c s="36" t="s">
        <v>793</v>
      </c>
      <c s="37">
        <v>1030.561</v>
      </c>
      <c s="36">
        <v>0</v>
      </c>
      <c s="36">
        <f>ROUND(G114*H114,6)</f>
      </c>
      <c r="L114" s="38">
        <v>0</v>
      </c>
      <c s="32">
        <f>ROUND(ROUND(L114,2)*ROUND(G114,3),2)</f>
      </c>
      <c s="36" t="s">
        <v>808</v>
      </c>
      <c>
        <f>(M114*21)/100</f>
      </c>
      <c t="s">
        <v>27</v>
      </c>
    </row>
    <row r="115" spans="1:5" ht="12.75">
      <c r="A115" s="35" t="s">
        <v>56</v>
      </c>
      <c r="E115" s="39" t="s">
        <v>3882</v>
      </c>
    </row>
    <row r="116" spans="1:5" ht="12.75">
      <c r="A116" s="35" t="s">
        <v>57</v>
      </c>
      <c r="E116" s="40" t="s">
        <v>5</v>
      </c>
    </row>
    <row r="117" spans="1:5" ht="12.75">
      <c r="A117" t="s">
        <v>59</v>
      </c>
      <c r="E117" s="39" t="s">
        <v>5</v>
      </c>
    </row>
    <row r="118" spans="1:16" ht="25.5">
      <c r="A118" t="s">
        <v>49</v>
      </c>
      <c s="34" t="s">
        <v>180</v>
      </c>
      <c s="34" t="s">
        <v>3883</v>
      </c>
      <c s="35" t="s">
        <v>5</v>
      </c>
      <c s="6" t="s">
        <v>3884</v>
      </c>
      <c s="36" t="s">
        <v>793</v>
      </c>
      <c s="37">
        <v>1030.561</v>
      </c>
      <c s="36">
        <v>0</v>
      </c>
      <c s="36">
        <f>ROUND(G118*H118,6)</f>
      </c>
      <c r="L118" s="38">
        <v>0</v>
      </c>
      <c s="32">
        <f>ROUND(ROUND(L118,2)*ROUND(G118,3),2)</f>
      </c>
      <c s="36" t="s">
        <v>808</v>
      </c>
      <c>
        <f>(M118*21)/100</f>
      </c>
      <c t="s">
        <v>27</v>
      </c>
    </row>
    <row r="119" spans="1:5" ht="25.5">
      <c r="A119" s="35" t="s">
        <v>56</v>
      </c>
      <c r="E119" s="39" t="s">
        <v>3885</v>
      </c>
    </row>
    <row r="120" spans="1:5" ht="12.75">
      <c r="A120" s="35" t="s">
        <v>57</v>
      </c>
      <c r="E120" s="40" t="s">
        <v>5</v>
      </c>
    </row>
    <row r="121" spans="1:5" ht="165.75">
      <c r="A121" t="s">
        <v>59</v>
      </c>
      <c r="E121" s="39" t="s">
        <v>3886</v>
      </c>
    </row>
    <row r="122" spans="1:16" ht="25.5">
      <c r="A122" t="s">
        <v>49</v>
      </c>
      <c s="34" t="s">
        <v>916</v>
      </c>
      <c s="34" t="s">
        <v>3887</v>
      </c>
      <c s="35" t="s">
        <v>5</v>
      </c>
      <c s="6" t="s">
        <v>3888</v>
      </c>
      <c s="36" t="s">
        <v>793</v>
      </c>
      <c s="37">
        <v>1030.561</v>
      </c>
      <c s="36">
        <v>0</v>
      </c>
      <c s="36">
        <f>ROUND(G122*H122,6)</f>
      </c>
      <c r="L122" s="38">
        <v>0</v>
      </c>
      <c s="32">
        <f>ROUND(ROUND(L122,2)*ROUND(G122,3),2)</f>
      </c>
      <c s="36" t="s">
        <v>808</v>
      </c>
      <c>
        <f>(M122*21)/100</f>
      </c>
      <c t="s">
        <v>27</v>
      </c>
    </row>
    <row r="123" spans="1:5" ht="38.25">
      <c r="A123" s="35" t="s">
        <v>56</v>
      </c>
      <c r="E123" s="39" t="s">
        <v>3889</v>
      </c>
    </row>
    <row r="124" spans="1:5" ht="12.75">
      <c r="A124" s="35" t="s">
        <v>57</v>
      </c>
      <c r="E124" s="40" t="s">
        <v>5</v>
      </c>
    </row>
    <row r="125" spans="1:5" ht="165.75">
      <c r="A125" t="s">
        <v>59</v>
      </c>
      <c r="E125" s="39" t="s">
        <v>3890</v>
      </c>
    </row>
    <row r="126" spans="1:16" ht="25.5">
      <c r="A126" t="s">
        <v>49</v>
      </c>
      <c s="34" t="s">
        <v>919</v>
      </c>
      <c s="34" t="s">
        <v>3891</v>
      </c>
      <c s="35" t="s">
        <v>3892</v>
      </c>
      <c s="6" t="s">
        <v>3893</v>
      </c>
      <c s="36" t="s">
        <v>793</v>
      </c>
      <c s="37">
        <v>1030.561</v>
      </c>
      <c s="36">
        <v>0</v>
      </c>
      <c s="36">
        <f>ROUND(G126*H126,6)</f>
      </c>
      <c r="L126" s="38">
        <v>0</v>
      </c>
      <c s="32">
        <f>ROUND(ROUND(L126,2)*ROUND(G126,3),2)</f>
      </c>
      <c s="36" t="s">
        <v>808</v>
      </c>
      <c>
        <f>(M126*21)/100</f>
      </c>
      <c t="s">
        <v>27</v>
      </c>
    </row>
    <row r="127" spans="1:5" ht="12.75">
      <c r="A127" s="35" t="s">
        <v>56</v>
      </c>
      <c r="E127" s="39" t="s">
        <v>3177</v>
      </c>
    </row>
    <row r="128" spans="1:5" ht="12.75">
      <c r="A128" s="35" t="s">
        <v>57</v>
      </c>
      <c r="E128" s="40" t="s">
        <v>5</v>
      </c>
    </row>
    <row r="129" spans="1:5" ht="12.75">
      <c r="A129" t="s">
        <v>59</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9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COUNTIFS(L8:L921,"=0",A8:A921,"P")+COUNTIFS(L8:L921,"",A8:A921,"P")+SUM(Q8:Q921)</f>
      </c>
    </row>
    <row r="8" spans="1:13" ht="12.75">
      <c r="A8" t="s">
        <v>44</v>
      </c>
      <c r="C8" s="28" t="s">
        <v>3896</v>
      </c>
      <c r="E8" s="30" t="s">
        <v>3895</v>
      </c>
      <c r="J8" s="29">
        <f>0+J9+J54+J91+J168+J273+J370+J415+J464+J481+J554+J579+J640+J701+J734+J771+J808+J857+J886+J899+J920</f>
      </c>
      <c s="29">
        <f>0+K9+K54+K91+K168+K273+K370+K415+K464+K481+K554+K579+K640+K701+K734+K771+K808+K857+K886+K899+K920</f>
      </c>
      <c s="29">
        <f>0+L9+L54+L91+L168+L273+L370+L415+L464+L481+L554+L579+L640+L701+L734+L771+L808+L857+L886+L899+L920</f>
      </c>
      <c s="29">
        <f>0+M9+M54+M91+M168+M273+M370+M415+M464+M481+M554+M579+M640+M701+M734+M771+M808+M857+M886+M899+M920</f>
      </c>
    </row>
    <row r="9" spans="1:13" ht="12.75">
      <c r="A9" t="s">
        <v>46</v>
      </c>
      <c r="C9" s="31" t="s">
        <v>4</v>
      </c>
      <c r="E9" s="33" t="s">
        <v>837</v>
      </c>
      <c r="J9" s="32">
        <f>0</f>
      </c>
      <c s="32">
        <f>0</f>
      </c>
      <c s="32">
        <f>0+L10+L14+L18+L22+L26+L30+L34+L38+L42+L46+L50</f>
      </c>
      <c s="32">
        <f>0+M10+M14+M18+M22+M26+M30+M34+M38+M42+M46+M50</f>
      </c>
    </row>
    <row r="10" spans="1:16" ht="25.5">
      <c r="A10" t="s">
        <v>49</v>
      </c>
      <c s="34" t="s">
        <v>4</v>
      </c>
      <c s="34" t="s">
        <v>3897</v>
      </c>
      <c s="35" t="s">
        <v>5</v>
      </c>
      <c s="6" t="s">
        <v>3898</v>
      </c>
      <c s="36" t="s">
        <v>64</v>
      </c>
      <c s="37">
        <v>226.888</v>
      </c>
      <c s="36">
        <v>0</v>
      </c>
      <c s="36">
        <f>ROUND(G10*H10,6)</f>
      </c>
      <c r="L10" s="38">
        <v>0</v>
      </c>
      <c s="32">
        <f>ROUND(ROUND(L10,2)*ROUND(G10,3),2)</f>
      </c>
      <c s="36" t="s">
        <v>808</v>
      </c>
      <c>
        <f>(M10*21)/100</f>
      </c>
      <c t="s">
        <v>27</v>
      </c>
    </row>
    <row r="11" spans="1:5" ht="25.5">
      <c r="A11" s="35" t="s">
        <v>56</v>
      </c>
      <c r="E11" s="39" t="s">
        <v>3899</v>
      </c>
    </row>
    <row r="12" spans="1:5" ht="89.25">
      <c r="A12" s="35" t="s">
        <v>57</v>
      </c>
      <c r="E12" s="40" t="s">
        <v>3900</v>
      </c>
    </row>
    <row r="13" spans="1:5" ht="12.75">
      <c r="A13" t="s">
        <v>59</v>
      </c>
      <c r="E13" s="39" t="s">
        <v>5</v>
      </c>
    </row>
    <row r="14" spans="1:16" ht="25.5">
      <c r="A14" t="s">
        <v>49</v>
      </c>
      <c s="34" t="s">
        <v>27</v>
      </c>
      <c s="34" t="s">
        <v>3901</v>
      </c>
      <c s="35" t="s">
        <v>5</v>
      </c>
      <c s="6" t="s">
        <v>3902</v>
      </c>
      <c s="36" t="s">
        <v>64</v>
      </c>
      <c s="37">
        <v>306.03</v>
      </c>
      <c s="36">
        <v>0</v>
      </c>
      <c s="36">
        <f>ROUND(G14*H14,6)</f>
      </c>
      <c r="L14" s="38">
        <v>0</v>
      </c>
      <c s="32">
        <f>ROUND(ROUND(L14,2)*ROUND(G14,3),2)</f>
      </c>
      <c s="36" t="s">
        <v>808</v>
      </c>
      <c>
        <f>(M14*21)/100</f>
      </c>
      <c t="s">
        <v>27</v>
      </c>
    </row>
    <row r="15" spans="1:5" ht="25.5">
      <c r="A15" s="35" t="s">
        <v>56</v>
      </c>
      <c r="E15" s="39" t="s">
        <v>3903</v>
      </c>
    </row>
    <row r="16" spans="1:5" ht="51">
      <c r="A16" s="35" t="s">
        <v>57</v>
      </c>
      <c r="E16" s="40" t="s">
        <v>3904</v>
      </c>
    </row>
    <row r="17" spans="1:5" ht="12.75">
      <c r="A17" t="s">
        <v>59</v>
      </c>
      <c r="E17" s="39" t="s">
        <v>5</v>
      </c>
    </row>
    <row r="18" spans="1:16" ht="12.75">
      <c r="A18" t="s">
        <v>49</v>
      </c>
      <c s="34" t="s">
        <v>26</v>
      </c>
      <c s="34" t="s">
        <v>3905</v>
      </c>
      <c s="35" t="s">
        <v>5</v>
      </c>
      <c s="6" t="s">
        <v>3906</v>
      </c>
      <c s="36" t="s">
        <v>64</v>
      </c>
      <c s="37">
        <v>11.476</v>
      </c>
      <c s="36">
        <v>0</v>
      </c>
      <c s="36">
        <f>ROUND(G18*H18,6)</f>
      </c>
      <c r="L18" s="38">
        <v>0</v>
      </c>
      <c s="32">
        <f>ROUND(ROUND(L18,2)*ROUND(G18,3),2)</f>
      </c>
      <c s="36" t="s">
        <v>808</v>
      </c>
      <c>
        <f>(M18*21)/100</f>
      </c>
      <c t="s">
        <v>27</v>
      </c>
    </row>
    <row r="19" spans="1:5" ht="12.75">
      <c r="A19" s="35" t="s">
        <v>56</v>
      </c>
      <c r="E19" s="39" t="s">
        <v>3907</v>
      </c>
    </row>
    <row r="20" spans="1:5" ht="51">
      <c r="A20" s="35" t="s">
        <v>57</v>
      </c>
      <c r="E20" s="40" t="s">
        <v>3908</v>
      </c>
    </row>
    <row r="21" spans="1:5" ht="12.75">
      <c r="A21" t="s">
        <v>59</v>
      </c>
      <c r="E21" s="39" t="s">
        <v>5</v>
      </c>
    </row>
    <row r="22" spans="1:16" ht="25.5">
      <c r="A22" t="s">
        <v>49</v>
      </c>
      <c s="34" t="s">
        <v>72</v>
      </c>
      <c s="34" t="s">
        <v>3909</v>
      </c>
      <c s="35" t="s">
        <v>5</v>
      </c>
      <c s="6" t="s">
        <v>3910</v>
      </c>
      <c s="36" t="s">
        <v>64</v>
      </c>
      <c s="37">
        <v>646.404</v>
      </c>
      <c s="36">
        <v>0</v>
      </c>
      <c s="36">
        <f>ROUND(G22*H22,6)</f>
      </c>
      <c r="L22" s="38">
        <v>0</v>
      </c>
      <c s="32">
        <f>ROUND(ROUND(L22,2)*ROUND(G22,3),2)</f>
      </c>
      <c s="36" t="s">
        <v>808</v>
      </c>
      <c>
        <f>(M22*21)/100</f>
      </c>
      <c t="s">
        <v>27</v>
      </c>
    </row>
    <row r="23" spans="1:5" ht="38.25">
      <c r="A23" s="35" t="s">
        <v>56</v>
      </c>
      <c r="E23" s="39" t="s">
        <v>3911</v>
      </c>
    </row>
    <row r="24" spans="1:5" ht="89.25">
      <c r="A24" s="35" t="s">
        <v>57</v>
      </c>
      <c r="E24" s="40" t="s">
        <v>3912</v>
      </c>
    </row>
    <row r="25" spans="1:5" ht="12.75">
      <c r="A25" t="s">
        <v>59</v>
      </c>
      <c r="E25" s="39" t="s">
        <v>5</v>
      </c>
    </row>
    <row r="26" spans="1:16" ht="25.5">
      <c r="A26" t="s">
        <v>49</v>
      </c>
      <c s="34" t="s">
        <v>77</v>
      </c>
      <c s="34" t="s">
        <v>3913</v>
      </c>
      <c s="35" t="s">
        <v>5</v>
      </c>
      <c s="6" t="s">
        <v>3914</v>
      </c>
      <c s="36" t="s">
        <v>64</v>
      </c>
      <c s="37">
        <v>442.384</v>
      </c>
      <c s="36">
        <v>0</v>
      </c>
      <c s="36">
        <f>ROUND(G26*H26,6)</f>
      </c>
      <c r="L26" s="38">
        <v>0</v>
      </c>
      <c s="32">
        <f>ROUND(ROUND(L26,2)*ROUND(G26,3),2)</f>
      </c>
      <c s="36" t="s">
        <v>808</v>
      </c>
      <c>
        <f>(M26*21)/100</f>
      </c>
      <c t="s">
        <v>27</v>
      </c>
    </row>
    <row r="27" spans="1:5" ht="38.25">
      <c r="A27" s="35" t="s">
        <v>56</v>
      </c>
      <c r="E27" s="39" t="s">
        <v>3915</v>
      </c>
    </row>
    <row r="28" spans="1:5" ht="89.25">
      <c r="A28" s="35" t="s">
        <v>57</v>
      </c>
      <c r="E28" s="40" t="s">
        <v>3916</v>
      </c>
    </row>
    <row r="29" spans="1:5" ht="63.75">
      <c r="A29" t="s">
        <v>59</v>
      </c>
      <c r="E29" s="39" t="s">
        <v>3917</v>
      </c>
    </row>
    <row r="30" spans="1:16" ht="25.5">
      <c r="A30" t="s">
        <v>49</v>
      </c>
      <c s="34" t="s">
        <v>82</v>
      </c>
      <c s="34" t="s">
        <v>3918</v>
      </c>
      <c s="35" t="s">
        <v>5</v>
      </c>
      <c s="6" t="s">
        <v>3919</v>
      </c>
      <c s="36" t="s">
        <v>64</v>
      </c>
      <c s="37">
        <v>3981.456</v>
      </c>
      <c s="36">
        <v>0</v>
      </c>
      <c s="36">
        <f>ROUND(G30*H30,6)</f>
      </c>
      <c r="L30" s="38">
        <v>0</v>
      </c>
      <c s="32">
        <f>ROUND(ROUND(L30,2)*ROUND(G30,3),2)</f>
      </c>
      <c s="36" t="s">
        <v>808</v>
      </c>
      <c>
        <f>(M30*21)/100</f>
      </c>
      <c t="s">
        <v>27</v>
      </c>
    </row>
    <row r="31" spans="1:5" ht="51">
      <c r="A31" s="35" t="s">
        <v>56</v>
      </c>
      <c r="E31" s="39" t="s">
        <v>3920</v>
      </c>
    </row>
    <row r="32" spans="1:5" ht="12.75">
      <c r="A32" s="35" t="s">
        <v>57</v>
      </c>
      <c r="E32" s="40" t="s">
        <v>5</v>
      </c>
    </row>
    <row r="33" spans="1:5" ht="63.75">
      <c r="A33" t="s">
        <v>59</v>
      </c>
      <c r="E33" s="39" t="s">
        <v>3917</v>
      </c>
    </row>
    <row r="34" spans="1:16" ht="12.75">
      <c r="A34" t="s">
        <v>49</v>
      </c>
      <c s="34" t="s">
        <v>87</v>
      </c>
      <c s="34" t="s">
        <v>3921</v>
      </c>
      <c s="35" t="s">
        <v>5</v>
      </c>
      <c s="6" t="s">
        <v>3922</v>
      </c>
      <c s="36" t="s">
        <v>64</v>
      </c>
      <c s="37">
        <v>544.394</v>
      </c>
      <c s="36">
        <v>0</v>
      </c>
      <c s="36">
        <f>ROUND(G34*H34,6)</f>
      </c>
      <c r="L34" s="38">
        <v>0</v>
      </c>
      <c s="32">
        <f>ROUND(ROUND(L34,2)*ROUND(G34,3),2)</f>
      </c>
      <c s="36" t="s">
        <v>808</v>
      </c>
      <c>
        <f>(M34*21)/100</f>
      </c>
      <c t="s">
        <v>27</v>
      </c>
    </row>
    <row r="35" spans="1:5" ht="25.5">
      <c r="A35" s="35" t="s">
        <v>56</v>
      </c>
      <c r="E35" s="39" t="s">
        <v>3923</v>
      </c>
    </row>
    <row r="36" spans="1:5" ht="76.5">
      <c r="A36" s="35" t="s">
        <v>57</v>
      </c>
      <c r="E36" s="40" t="s">
        <v>3924</v>
      </c>
    </row>
    <row r="37" spans="1:5" ht="12.75">
      <c r="A37" t="s">
        <v>59</v>
      </c>
      <c r="E37" s="39" t="s">
        <v>5</v>
      </c>
    </row>
    <row r="38" spans="1:16" ht="12.75">
      <c r="A38" t="s">
        <v>49</v>
      </c>
      <c s="34" t="s">
        <v>108</v>
      </c>
      <c s="34" t="s">
        <v>3925</v>
      </c>
      <c s="35" t="s">
        <v>5</v>
      </c>
      <c s="6" t="s">
        <v>3926</v>
      </c>
      <c s="36" t="s">
        <v>64</v>
      </c>
      <c s="37">
        <v>544.394</v>
      </c>
      <c s="36">
        <v>0</v>
      </c>
      <c s="36">
        <f>ROUND(G38*H38,6)</f>
      </c>
      <c r="L38" s="38">
        <v>0</v>
      </c>
      <c s="32">
        <f>ROUND(ROUND(L38,2)*ROUND(G38,3),2)</f>
      </c>
      <c s="36" t="s">
        <v>808</v>
      </c>
      <c>
        <f>(M38*21)/100</f>
      </c>
      <c t="s">
        <v>27</v>
      </c>
    </row>
    <row r="39" spans="1:5" ht="25.5">
      <c r="A39" s="35" t="s">
        <v>56</v>
      </c>
      <c r="E39" s="39" t="s">
        <v>3927</v>
      </c>
    </row>
    <row r="40" spans="1:5" ht="76.5">
      <c r="A40" s="35" t="s">
        <v>57</v>
      </c>
      <c r="E40" s="40" t="s">
        <v>3928</v>
      </c>
    </row>
    <row r="41" spans="1:5" ht="153">
      <c r="A41" t="s">
        <v>59</v>
      </c>
      <c r="E41" s="39" t="s">
        <v>3929</v>
      </c>
    </row>
    <row r="42" spans="1:16" ht="12.75">
      <c r="A42" t="s">
        <v>49</v>
      </c>
      <c s="34" t="s">
        <v>112</v>
      </c>
      <c s="34" t="s">
        <v>3930</v>
      </c>
      <c s="35" t="s">
        <v>5</v>
      </c>
      <c s="6" t="s">
        <v>3931</v>
      </c>
      <c s="36" t="s">
        <v>64</v>
      </c>
      <c s="37">
        <v>306.03</v>
      </c>
      <c s="36">
        <v>0</v>
      </c>
      <c s="36">
        <f>ROUND(G42*H42,6)</f>
      </c>
      <c r="L42" s="38">
        <v>0</v>
      </c>
      <c s="32">
        <f>ROUND(ROUND(L42,2)*ROUND(G42,3),2)</f>
      </c>
      <c s="36" t="s">
        <v>808</v>
      </c>
      <c>
        <f>(M42*21)/100</f>
      </c>
      <c t="s">
        <v>27</v>
      </c>
    </row>
    <row r="43" spans="1:5" ht="25.5">
      <c r="A43" s="35" t="s">
        <v>56</v>
      </c>
      <c r="E43" s="39" t="s">
        <v>3932</v>
      </c>
    </row>
    <row r="44" spans="1:5" ht="102">
      <c r="A44" s="35" t="s">
        <v>57</v>
      </c>
      <c r="E44" s="40" t="s">
        <v>3933</v>
      </c>
    </row>
    <row r="45" spans="1:5" ht="242.25">
      <c r="A45" t="s">
        <v>59</v>
      </c>
      <c r="E45" s="39" t="s">
        <v>3934</v>
      </c>
    </row>
    <row r="46" spans="1:16" ht="12.75">
      <c r="A46" t="s">
        <v>49</v>
      </c>
      <c s="34" t="s">
        <v>116</v>
      </c>
      <c s="34" t="s">
        <v>3935</v>
      </c>
      <c s="35" t="s">
        <v>5</v>
      </c>
      <c s="6" t="s">
        <v>3936</v>
      </c>
      <c s="36" t="s">
        <v>793</v>
      </c>
      <c s="37">
        <v>408.04</v>
      </c>
      <c s="36">
        <v>0</v>
      </c>
      <c s="36">
        <f>ROUND(G46*H46,6)</f>
      </c>
      <c r="L46" s="38">
        <v>0</v>
      </c>
      <c s="32">
        <f>ROUND(ROUND(L46,2)*ROUND(G46,3),2)</f>
      </c>
      <c s="36" t="s">
        <v>808</v>
      </c>
      <c>
        <f>(M46*21)/100</f>
      </c>
      <c t="s">
        <v>27</v>
      </c>
    </row>
    <row r="47" spans="1:5" ht="12.75">
      <c r="A47" s="35" t="s">
        <v>56</v>
      </c>
      <c r="E47" s="39" t="s">
        <v>5</v>
      </c>
    </row>
    <row r="48" spans="1:5" ht="76.5">
      <c r="A48" s="35" t="s">
        <v>57</v>
      </c>
      <c r="E48" s="40" t="s">
        <v>3937</v>
      </c>
    </row>
    <row r="49" spans="1:5" ht="12.75">
      <c r="A49" t="s">
        <v>59</v>
      </c>
      <c r="E49" s="39" t="s">
        <v>5</v>
      </c>
    </row>
    <row r="50" spans="1:16" ht="25.5">
      <c r="A50" t="s">
        <v>49</v>
      </c>
      <c s="34" t="s">
        <v>120</v>
      </c>
      <c s="34" t="s">
        <v>805</v>
      </c>
      <c s="35" t="s">
        <v>806</v>
      </c>
      <c s="6" t="s">
        <v>3938</v>
      </c>
      <c s="36" t="s">
        <v>793</v>
      </c>
      <c s="37">
        <v>796.291</v>
      </c>
      <c s="36">
        <v>0</v>
      </c>
      <c s="36">
        <f>ROUND(G50*H50,6)</f>
      </c>
      <c r="L50" s="38">
        <v>0</v>
      </c>
      <c s="32">
        <f>ROUND(ROUND(L50,2)*ROUND(G50,3),2)</f>
      </c>
      <c s="36" t="s">
        <v>808</v>
      </c>
      <c>
        <f>(M50*21)/100</f>
      </c>
      <c t="s">
        <v>27</v>
      </c>
    </row>
    <row r="51" spans="1:5" ht="12.75">
      <c r="A51" s="35" t="s">
        <v>56</v>
      </c>
      <c r="E51" s="39" t="s">
        <v>3939</v>
      </c>
    </row>
    <row r="52" spans="1:5" ht="12.75">
      <c r="A52" s="35" t="s">
        <v>57</v>
      </c>
      <c r="E52" s="40" t="s">
        <v>5</v>
      </c>
    </row>
    <row r="53" spans="1:5" ht="12.75">
      <c r="A53" t="s">
        <v>59</v>
      </c>
      <c r="E53" s="39" t="s">
        <v>5</v>
      </c>
    </row>
    <row r="54" spans="1:13" ht="12.75">
      <c r="A54" t="s">
        <v>46</v>
      </c>
      <c r="C54" s="31" t="s">
        <v>27</v>
      </c>
      <c r="E54" s="33" t="s">
        <v>3940</v>
      </c>
      <c r="J54" s="32">
        <f>0</f>
      </c>
      <c s="32">
        <f>0</f>
      </c>
      <c s="32">
        <f>0+L55+L59+L63+L67+L71+L75+L79+L83+L87</f>
      </c>
      <c s="32">
        <f>0+M55+M59+M63+M67+M71+M75+M79+M83+M87</f>
      </c>
    </row>
    <row r="55" spans="1:16" ht="25.5">
      <c r="A55" t="s">
        <v>49</v>
      </c>
      <c s="34" t="s">
        <v>124</v>
      </c>
      <c s="34" t="s">
        <v>3941</v>
      </c>
      <c s="35" t="s">
        <v>5</v>
      </c>
      <c s="6" t="s">
        <v>3942</v>
      </c>
      <c s="36" t="s">
        <v>64</v>
      </c>
      <c s="37">
        <v>28.388</v>
      </c>
      <c s="36">
        <v>0</v>
      </c>
      <c s="36">
        <f>ROUND(G55*H55,6)</f>
      </c>
      <c r="L55" s="38">
        <v>0</v>
      </c>
      <c s="32">
        <f>ROUND(ROUND(L55,2)*ROUND(G55,3),2)</f>
      </c>
      <c s="36" t="s">
        <v>808</v>
      </c>
      <c>
        <f>(M55*21)/100</f>
      </c>
      <c t="s">
        <v>27</v>
      </c>
    </row>
    <row r="56" spans="1:5" ht="25.5">
      <c r="A56" s="35" t="s">
        <v>56</v>
      </c>
      <c r="E56" s="39" t="s">
        <v>3943</v>
      </c>
    </row>
    <row r="57" spans="1:5" ht="63.75">
      <c r="A57" s="35" t="s">
        <v>57</v>
      </c>
      <c r="E57" s="40" t="s">
        <v>3944</v>
      </c>
    </row>
    <row r="58" spans="1:5" ht="12.75">
      <c r="A58" t="s">
        <v>59</v>
      </c>
      <c r="E58" s="39" t="s">
        <v>5</v>
      </c>
    </row>
    <row r="59" spans="1:16" ht="12.75">
      <c r="A59" t="s">
        <v>49</v>
      </c>
      <c s="34" t="s">
        <v>128</v>
      </c>
      <c s="34" t="s">
        <v>3945</v>
      </c>
      <c s="35" t="s">
        <v>5</v>
      </c>
      <c s="6" t="s">
        <v>3946</v>
      </c>
      <c s="36" t="s">
        <v>64</v>
      </c>
      <c s="37">
        <v>78.385</v>
      </c>
      <c s="36">
        <v>0</v>
      </c>
      <c s="36">
        <f>ROUND(G59*H59,6)</f>
      </c>
      <c r="L59" s="38">
        <v>0</v>
      </c>
      <c s="32">
        <f>ROUND(ROUND(L59,2)*ROUND(G59,3),2)</f>
      </c>
      <c s="36" t="s">
        <v>808</v>
      </c>
      <c>
        <f>(M59*21)/100</f>
      </c>
      <c t="s">
        <v>27</v>
      </c>
    </row>
    <row r="60" spans="1:5" ht="25.5">
      <c r="A60" s="35" t="s">
        <v>56</v>
      </c>
      <c r="E60" s="39" t="s">
        <v>3947</v>
      </c>
    </row>
    <row r="61" spans="1:5" ht="165.75">
      <c r="A61" s="35" t="s">
        <v>57</v>
      </c>
      <c r="E61" s="40" t="s">
        <v>3948</v>
      </c>
    </row>
    <row r="62" spans="1:5" ht="12.75">
      <c r="A62" t="s">
        <v>59</v>
      </c>
      <c r="E62" s="39" t="s">
        <v>5</v>
      </c>
    </row>
    <row r="63" spans="1:16" ht="12.75">
      <c r="A63" t="s">
        <v>49</v>
      </c>
      <c s="34" t="s">
        <v>131</v>
      </c>
      <c s="34" t="s">
        <v>3949</v>
      </c>
      <c s="35" t="s">
        <v>5</v>
      </c>
      <c s="6" t="s">
        <v>3950</v>
      </c>
      <c s="36" t="s">
        <v>64</v>
      </c>
      <c s="37">
        <v>53.881</v>
      </c>
      <c s="36">
        <v>0</v>
      </c>
      <c s="36">
        <f>ROUND(G63*H63,6)</f>
      </c>
      <c r="L63" s="38">
        <v>0</v>
      </c>
      <c s="32">
        <f>ROUND(ROUND(L63,2)*ROUND(G63,3),2)</f>
      </c>
      <c s="36" t="s">
        <v>808</v>
      </c>
      <c>
        <f>(M63*21)/100</f>
      </c>
      <c t="s">
        <v>27</v>
      </c>
    </row>
    <row r="64" spans="1:5" ht="25.5">
      <c r="A64" s="35" t="s">
        <v>56</v>
      </c>
      <c r="E64" s="39" t="s">
        <v>3951</v>
      </c>
    </row>
    <row r="65" spans="1:5" ht="191.25">
      <c r="A65" s="35" t="s">
        <v>57</v>
      </c>
      <c r="E65" s="40" t="s">
        <v>3952</v>
      </c>
    </row>
    <row r="66" spans="1:5" ht="12.75">
      <c r="A66" t="s">
        <v>59</v>
      </c>
      <c r="E66" s="39" t="s">
        <v>5</v>
      </c>
    </row>
    <row r="67" spans="1:16" ht="12.75">
      <c r="A67" t="s">
        <v>49</v>
      </c>
      <c s="34" t="s">
        <v>135</v>
      </c>
      <c s="34" t="s">
        <v>3953</v>
      </c>
      <c s="35" t="s">
        <v>5</v>
      </c>
      <c s="6" t="s">
        <v>3954</v>
      </c>
      <c s="36" t="s">
        <v>54</v>
      </c>
      <c s="37">
        <v>1</v>
      </c>
      <c s="36">
        <v>0</v>
      </c>
      <c s="36">
        <f>ROUND(G67*H67,6)</f>
      </c>
      <c r="L67" s="38">
        <v>0</v>
      </c>
      <c s="32">
        <f>ROUND(ROUND(L67,2)*ROUND(G67,3),2)</f>
      </c>
      <c s="36" t="s">
        <v>808</v>
      </c>
      <c>
        <f>(M67*21)/100</f>
      </c>
      <c t="s">
        <v>27</v>
      </c>
    </row>
    <row r="68" spans="1:5" ht="12.75">
      <c r="A68" s="35" t="s">
        <v>56</v>
      </c>
      <c r="E68" s="39" t="s">
        <v>5</v>
      </c>
    </row>
    <row r="69" spans="1:5" ht="12.75">
      <c r="A69" s="35" t="s">
        <v>57</v>
      </c>
      <c r="E69" s="40" t="s">
        <v>5</v>
      </c>
    </row>
    <row r="70" spans="1:5" ht="12.75">
      <c r="A70" t="s">
        <v>59</v>
      </c>
      <c r="E70" s="39" t="s">
        <v>5</v>
      </c>
    </row>
    <row r="71" spans="1:16" ht="12.75">
      <c r="A71" t="s">
        <v>49</v>
      </c>
      <c s="34" t="s">
        <v>139</v>
      </c>
      <c s="34" t="s">
        <v>3955</v>
      </c>
      <c s="35" t="s">
        <v>5</v>
      </c>
      <c s="6" t="s">
        <v>3956</v>
      </c>
      <c s="36" t="s">
        <v>793</v>
      </c>
      <c s="37">
        <v>2.447</v>
      </c>
      <c s="36">
        <v>0</v>
      </c>
      <c s="36">
        <f>ROUND(G71*H71,6)</f>
      </c>
      <c r="L71" s="38">
        <v>0</v>
      </c>
      <c s="32">
        <f>ROUND(ROUND(L71,2)*ROUND(G71,3),2)</f>
      </c>
      <c s="36" t="s">
        <v>808</v>
      </c>
      <c>
        <f>(M71*21)/100</f>
      </c>
      <c t="s">
        <v>27</v>
      </c>
    </row>
    <row r="72" spans="1:5" ht="12.75">
      <c r="A72" s="35" t="s">
        <v>56</v>
      </c>
      <c r="E72" s="39" t="s">
        <v>3957</v>
      </c>
    </row>
    <row r="73" spans="1:5" ht="191.25">
      <c r="A73" s="35" t="s">
        <v>57</v>
      </c>
      <c r="E73" s="40" t="s">
        <v>3958</v>
      </c>
    </row>
    <row r="74" spans="1:5" ht="12.75">
      <c r="A74" t="s">
        <v>59</v>
      </c>
      <c r="E74" s="39" t="s">
        <v>5</v>
      </c>
    </row>
    <row r="75" spans="1:16" ht="12.75">
      <c r="A75" t="s">
        <v>49</v>
      </c>
      <c s="34" t="s">
        <v>143</v>
      </c>
      <c s="34" t="s">
        <v>3959</v>
      </c>
      <c s="35" t="s">
        <v>5</v>
      </c>
      <c s="6" t="s">
        <v>3960</v>
      </c>
      <c s="36" t="s">
        <v>64</v>
      </c>
      <c s="37">
        <v>10</v>
      </c>
      <c s="36">
        <v>0</v>
      </c>
      <c s="36">
        <f>ROUND(G75*H75,6)</f>
      </c>
      <c r="L75" s="38">
        <v>0</v>
      </c>
      <c s="32">
        <f>ROUND(ROUND(L75,2)*ROUND(G75,3),2)</f>
      </c>
      <c s="36" t="s">
        <v>808</v>
      </c>
      <c>
        <f>(M75*21)/100</f>
      </c>
      <c t="s">
        <v>27</v>
      </c>
    </row>
    <row r="76" spans="1:5" ht="25.5">
      <c r="A76" s="35" t="s">
        <v>56</v>
      </c>
      <c r="E76" s="39" t="s">
        <v>3961</v>
      </c>
    </row>
    <row r="77" spans="1:5" ht="63.75">
      <c r="A77" s="35" t="s">
        <v>57</v>
      </c>
      <c r="E77" s="40" t="s">
        <v>3962</v>
      </c>
    </row>
    <row r="78" spans="1:5" ht="12.75">
      <c r="A78" t="s">
        <v>59</v>
      </c>
      <c r="E78" s="39" t="s">
        <v>5</v>
      </c>
    </row>
    <row r="79" spans="1:16" ht="25.5">
      <c r="A79" t="s">
        <v>49</v>
      </c>
      <c s="34" t="s">
        <v>147</v>
      </c>
      <c s="34" t="s">
        <v>3963</v>
      </c>
      <c s="35" t="s">
        <v>5</v>
      </c>
      <c s="6" t="s">
        <v>3964</v>
      </c>
      <c s="36" t="s">
        <v>85</v>
      </c>
      <c s="37">
        <v>54.055</v>
      </c>
      <c s="36">
        <v>0</v>
      </c>
      <c s="36">
        <f>ROUND(G79*H79,6)</f>
      </c>
      <c r="L79" s="38">
        <v>0</v>
      </c>
      <c s="32">
        <f>ROUND(ROUND(L79,2)*ROUND(G79,3),2)</f>
      </c>
      <c s="36" t="s">
        <v>808</v>
      </c>
      <c>
        <f>(M79*21)/100</f>
      </c>
      <c t="s">
        <v>27</v>
      </c>
    </row>
    <row r="80" spans="1:5" ht="25.5">
      <c r="A80" s="35" t="s">
        <v>56</v>
      </c>
      <c r="E80" s="39" t="s">
        <v>3965</v>
      </c>
    </row>
    <row r="81" spans="1:5" ht="76.5">
      <c r="A81" s="35" t="s">
        <v>57</v>
      </c>
      <c r="E81" s="40" t="s">
        <v>3966</v>
      </c>
    </row>
    <row r="82" spans="1:5" ht="12.75">
      <c r="A82" t="s">
        <v>59</v>
      </c>
      <c r="E82" s="39" t="s">
        <v>5</v>
      </c>
    </row>
    <row r="83" spans="1:16" ht="12.75">
      <c r="A83" t="s">
        <v>49</v>
      </c>
      <c s="34" t="s">
        <v>151</v>
      </c>
      <c s="34" t="s">
        <v>3967</v>
      </c>
      <c s="35" t="s">
        <v>5</v>
      </c>
      <c s="6" t="s">
        <v>3968</v>
      </c>
      <c s="36" t="s">
        <v>793</v>
      </c>
      <c s="37">
        <v>1.622</v>
      </c>
      <c s="36">
        <v>0</v>
      </c>
      <c s="36">
        <f>ROUND(G83*H83,6)</f>
      </c>
      <c r="L83" s="38">
        <v>0</v>
      </c>
      <c s="32">
        <f>ROUND(ROUND(L83,2)*ROUND(G83,3),2)</f>
      </c>
      <c s="36" t="s">
        <v>808</v>
      </c>
      <c>
        <f>(M83*21)/100</f>
      </c>
      <c t="s">
        <v>27</v>
      </c>
    </row>
    <row r="84" spans="1:5" ht="38.25">
      <c r="A84" s="35" t="s">
        <v>56</v>
      </c>
      <c r="E84" s="39" t="s">
        <v>3969</v>
      </c>
    </row>
    <row r="85" spans="1:5" ht="51">
      <c r="A85" s="35" t="s">
        <v>57</v>
      </c>
      <c r="E85" s="40" t="s">
        <v>3970</v>
      </c>
    </row>
    <row r="86" spans="1:5" ht="12.75">
      <c r="A86" t="s">
        <v>59</v>
      </c>
      <c r="E86" s="39" t="s">
        <v>5</v>
      </c>
    </row>
    <row r="87" spans="1:16" ht="12.75">
      <c r="A87" t="s">
        <v>49</v>
      </c>
      <c s="34" t="s">
        <v>155</v>
      </c>
      <c s="34" t="s">
        <v>3971</v>
      </c>
      <c s="35" t="s">
        <v>5</v>
      </c>
      <c s="6" t="s">
        <v>3972</v>
      </c>
      <c s="36" t="s">
        <v>90</v>
      </c>
      <c s="37">
        <v>189.25</v>
      </c>
      <c s="36">
        <v>0</v>
      </c>
      <c s="36">
        <f>ROUND(G87*H87,6)</f>
      </c>
      <c r="L87" s="38">
        <v>0</v>
      </c>
      <c s="32">
        <f>ROUND(ROUND(L87,2)*ROUND(G87,3),2)</f>
      </c>
      <c s="36" t="s">
        <v>808</v>
      </c>
      <c>
        <f>(M87*21)/100</f>
      </c>
      <c t="s">
        <v>27</v>
      </c>
    </row>
    <row r="88" spans="1:5" ht="38.25">
      <c r="A88" s="35" t="s">
        <v>56</v>
      </c>
      <c r="E88" s="39" t="s">
        <v>3973</v>
      </c>
    </row>
    <row r="89" spans="1:5" ht="63.75">
      <c r="A89" s="35" t="s">
        <v>57</v>
      </c>
      <c r="E89" s="40" t="s">
        <v>3974</v>
      </c>
    </row>
    <row r="90" spans="1:5" ht="12.75">
      <c r="A90" t="s">
        <v>59</v>
      </c>
      <c r="E90" s="39" t="s">
        <v>5</v>
      </c>
    </row>
    <row r="91" spans="1:13" ht="12.75">
      <c r="A91" t="s">
        <v>46</v>
      </c>
      <c r="C91" s="31" t="s">
        <v>26</v>
      </c>
      <c r="E91" s="33" t="s">
        <v>3975</v>
      </c>
      <c r="J91" s="32">
        <f>0</f>
      </c>
      <c s="32">
        <f>0</f>
      </c>
      <c s="32">
        <f>0+L92+L96+L100+L104+L108+L112+L116+L120+L124+L128+L132+L136+L140+L144+L148+L152+L156+L160+L164</f>
      </c>
      <c s="32">
        <f>0+M92+M96+M100+M104+M108+M112+M116+M120+M124+M128+M132+M136+M140+M144+M148+M152+M156+M160+M164</f>
      </c>
    </row>
    <row r="92" spans="1:16" ht="12.75">
      <c r="A92" t="s">
        <v>49</v>
      </c>
      <c s="34" t="s">
        <v>158</v>
      </c>
      <c s="34" t="s">
        <v>3976</v>
      </c>
      <c s="35" t="s">
        <v>5</v>
      </c>
      <c s="6" t="s">
        <v>3977</v>
      </c>
      <c s="36" t="s">
        <v>793</v>
      </c>
      <c s="37">
        <v>0.003</v>
      </c>
      <c s="36">
        <v>0</v>
      </c>
      <c s="36">
        <f>ROUND(G92*H92,6)</f>
      </c>
      <c r="L92" s="38">
        <v>0</v>
      </c>
      <c s="32">
        <f>ROUND(ROUND(L92,2)*ROUND(G92,3),2)</f>
      </c>
      <c s="36" t="s">
        <v>808</v>
      </c>
      <c>
        <f>(M92*21)/100</f>
      </c>
      <c t="s">
        <v>27</v>
      </c>
    </row>
    <row r="93" spans="1:5" ht="12.75">
      <c r="A93" s="35" t="s">
        <v>56</v>
      </c>
      <c r="E93" s="39" t="s">
        <v>5</v>
      </c>
    </row>
    <row r="94" spans="1:5" ht="12.75">
      <c r="A94" s="35" t="s">
        <v>57</v>
      </c>
      <c r="E94" s="40" t="s">
        <v>5</v>
      </c>
    </row>
    <row r="95" spans="1:5" ht="12.75">
      <c r="A95" t="s">
        <v>59</v>
      </c>
      <c r="E95" s="39" t="s">
        <v>5</v>
      </c>
    </row>
    <row r="96" spans="1:16" ht="12.75">
      <c r="A96" t="s">
        <v>49</v>
      </c>
      <c s="34" t="s">
        <v>164</v>
      </c>
      <c s="34" t="s">
        <v>3978</v>
      </c>
      <c s="35" t="s">
        <v>5</v>
      </c>
      <c s="6" t="s">
        <v>3979</v>
      </c>
      <c s="36" t="s">
        <v>85</v>
      </c>
      <c s="37">
        <v>9.595</v>
      </c>
      <c s="36">
        <v>0</v>
      </c>
      <c s="36">
        <f>ROUND(G96*H96,6)</f>
      </c>
      <c r="L96" s="38">
        <v>0</v>
      </c>
      <c s="32">
        <f>ROUND(ROUND(L96,2)*ROUND(G96,3),2)</f>
      </c>
      <c s="36" t="s">
        <v>808</v>
      </c>
      <c>
        <f>(M96*21)/100</f>
      </c>
      <c t="s">
        <v>27</v>
      </c>
    </row>
    <row r="97" spans="1:5" ht="25.5">
      <c r="A97" s="35" t="s">
        <v>56</v>
      </c>
      <c r="E97" s="39" t="s">
        <v>3980</v>
      </c>
    </row>
    <row r="98" spans="1:5" ht="89.25">
      <c r="A98" s="35" t="s">
        <v>57</v>
      </c>
      <c r="E98" s="40" t="s">
        <v>3981</v>
      </c>
    </row>
    <row r="99" spans="1:5" ht="12.75">
      <c r="A99" t="s">
        <v>59</v>
      </c>
      <c r="E99" s="39" t="s">
        <v>5</v>
      </c>
    </row>
    <row r="100" spans="1:16" ht="12.75">
      <c r="A100" t="s">
        <v>49</v>
      </c>
      <c s="34" t="s">
        <v>168</v>
      </c>
      <c s="34" t="s">
        <v>3982</v>
      </c>
      <c s="35" t="s">
        <v>5</v>
      </c>
      <c s="6" t="s">
        <v>3983</v>
      </c>
      <c s="36" t="s">
        <v>85</v>
      </c>
      <c s="37">
        <v>1.046</v>
      </c>
      <c s="36">
        <v>0</v>
      </c>
      <c s="36">
        <f>ROUND(G100*H100,6)</f>
      </c>
      <c r="L100" s="38">
        <v>0</v>
      </c>
      <c s="32">
        <f>ROUND(ROUND(L100,2)*ROUND(G100,3),2)</f>
      </c>
      <c s="36" t="s">
        <v>808</v>
      </c>
      <c>
        <f>(M100*21)/100</f>
      </c>
      <c t="s">
        <v>27</v>
      </c>
    </row>
    <row r="101" spans="1:5" ht="25.5">
      <c r="A101" s="35" t="s">
        <v>56</v>
      </c>
      <c r="E101" s="39" t="s">
        <v>3984</v>
      </c>
    </row>
    <row r="102" spans="1:5" ht="76.5">
      <c r="A102" s="35" t="s">
        <v>57</v>
      </c>
      <c r="E102" s="40" t="s">
        <v>3985</v>
      </c>
    </row>
    <row r="103" spans="1:5" ht="12.75">
      <c r="A103" t="s">
        <v>59</v>
      </c>
      <c r="E103" s="39" t="s">
        <v>5</v>
      </c>
    </row>
    <row r="104" spans="1:16" ht="12.75">
      <c r="A104" t="s">
        <v>49</v>
      </c>
      <c s="34" t="s">
        <v>173</v>
      </c>
      <c s="34" t="s">
        <v>3986</v>
      </c>
      <c s="35" t="s">
        <v>5</v>
      </c>
      <c s="6" t="s">
        <v>3987</v>
      </c>
      <c s="36" t="s">
        <v>85</v>
      </c>
      <c s="37">
        <v>2.025</v>
      </c>
      <c s="36">
        <v>0</v>
      </c>
      <c s="36">
        <f>ROUND(G104*H104,6)</f>
      </c>
      <c r="L104" s="38">
        <v>0</v>
      </c>
      <c s="32">
        <f>ROUND(ROUND(L104,2)*ROUND(G104,3),2)</f>
      </c>
      <c s="36" t="s">
        <v>808</v>
      </c>
      <c>
        <f>(M104*21)/100</f>
      </c>
      <c t="s">
        <v>27</v>
      </c>
    </row>
    <row r="105" spans="1:5" ht="25.5">
      <c r="A105" s="35" t="s">
        <v>56</v>
      </c>
      <c r="E105" s="39" t="s">
        <v>3988</v>
      </c>
    </row>
    <row r="106" spans="1:5" ht="76.5">
      <c r="A106" s="35" t="s">
        <v>57</v>
      </c>
      <c r="E106" s="40" t="s">
        <v>3989</v>
      </c>
    </row>
    <row r="107" spans="1:5" ht="12.75">
      <c r="A107" t="s">
        <v>59</v>
      </c>
      <c r="E107" s="39" t="s">
        <v>5</v>
      </c>
    </row>
    <row r="108" spans="1:16" ht="12.75">
      <c r="A108" t="s">
        <v>49</v>
      </c>
      <c s="34" t="s">
        <v>176</v>
      </c>
      <c s="34" t="s">
        <v>3990</v>
      </c>
      <c s="35" t="s">
        <v>5</v>
      </c>
      <c s="6" t="s">
        <v>3991</v>
      </c>
      <c s="36" t="s">
        <v>85</v>
      </c>
      <c s="37">
        <v>7.512</v>
      </c>
      <c s="36">
        <v>0</v>
      </c>
      <c s="36">
        <f>ROUND(G108*H108,6)</f>
      </c>
      <c r="L108" s="38">
        <v>0</v>
      </c>
      <c s="32">
        <f>ROUND(ROUND(L108,2)*ROUND(G108,3),2)</f>
      </c>
      <c s="36" t="s">
        <v>808</v>
      </c>
      <c>
        <f>(M108*21)/100</f>
      </c>
      <c t="s">
        <v>27</v>
      </c>
    </row>
    <row r="109" spans="1:5" ht="25.5">
      <c r="A109" s="35" t="s">
        <v>56</v>
      </c>
      <c r="E109" s="39" t="s">
        <v>3992</v>
      </c>
    </row>
    <row r="110" spans="1:5" ht="114.75">
      <c r="A110" s="35" t="s">
        <v>57</v>
      </c>
      <c r="E110" s="40" t="s">
        <v>3993</v>
      </c>
    </row>
    <row r="111" spans="1:5" ht="12.75">
      <c r="A111" t="s">
        <v>59</v>
      </c>
      <c r="E111" s="39" t="s">
        <v>5</v>
      </c>
    </row>
    <row r="112" spans="1:16" ht="25.5">
      <c r="A112" t="s">
        <v>49</v>
      </c>
      <c s="34" t="s">
        <v>180</v>
      </c>
      <c s="34" t="s">
        <v>3994</v>
      </c>
      <c s="35" t="s">
        <v>5</v>
      </c>
      <c s="6" t="s">
        <v>3995</v>
      </c>
      <c s="36" t="s">
        <v>85</v>
      </c>
      <c s="37">
        <v>76.263</v>
      </c>
      <c s="36">
        <v>0</v>
      </c>
      <c s="36">
        <f>ROUND(G112*H112,6)</f>
      </c>
      <c r="L112" s="38">
        <v>0</v>
      </c>
      <c s="32">
        <f>ROUND(ROUND(L112,2)*ROUND(G112,3),2)</f>
      </c>
      <c s="36" t="s">
        <v>808</v>
      </c>
      <c>
        <f>(M112*21)/100</f>
      </c>
      <c t="s">
        <v>27</v>
      </c>
    </row>
    <row r="113" spans="1:5" ht="25.5">
      <c r="A113" s="35" t="s">
        <v>56</v>
      </c>
      <c r="E113" s="39" t="s">
        <v>3996</v>
      </c>
    </row>
    <row r="114" spans="1:5" ht="191.25">
      <c r="A114" s="35" t="s">
        <v>57</v>
      </c>
      <c r="E114" s="40" t="s">
        <v>3997</v>
      </c>
    </row>
    <row r="115" spans="1:5" ht="12.75">
      <c r="A115" t="s">
        <v>59</v>
      </c>
      <c r="E115" s="39" t="s">
        <v>5</v>
      </c>
    </row>
    <row r="116" spans="1:16" ht="12.75">
      <c r="A116" t="s">
        <v>49</v>
      </c>
      <c s="34" t="s">
        <v>916</v>
      </c>
      <c s="34" t="s">
        <v>3998</v>
      </c>
      <c s="35" t="s">
        <v>5</v>
      </c>
      <c s="6" t="s">
        <v>3999</v>
      </c>
      <c s="36" t="s">
        <v>90</v>
      </c>
      <c s="37">
        <v>74</v>
      </c>
      <c s="36">
        <v>0</v>
      </c>
      <c s="36">
        <f>ROUND(G116*H116,6)</f>
      </c>
      <c r="L116" s="38">
        <v>0</v>
      </c>
      <c s="32">
        <f>ROUND(ROUND(L116,2)*ROUND(G116,3),2)</f>
      </c>
      <c s="36" t="s">
        <v>808</v>
      </c>
      <c>
        <f>(M116*21)/100</f>
      </c>
      <c t="s">
        <v>27</v>
      </c>
    </row>
    <row r="117" spans="1:5" ht="25.5">
      <c r="A117" s="35" t="s">
        <v>56</v>
      </c>
      <c r="E117" s="39" t="s">
        <v>4000</v>
      </c>
    </row>
    <row r="118" spans="1:5" ht="114.75">
      <c r="A118" s="35" t="s">
        <v>57</v>
      </c>
      <c r="E118" s="40" t="s">
        <v>4001</v>
      </c>
    </row>
    <row r="119" spans="1:5" ht="12.75">
      <c r="A119" t="s">
        <v>59</v>
      </c>
      <c r="E119" s="39" t="s">
        <v>5</v>
      </c>
    </row>
    <row r="120" spans="1:16" ht="12.75">
      <c r="A120" t="s">
        <v>49</v>
      </c>
      <c s="34" t="s">
        <v>919</v>
      </c>
      <c s="34" t="s">
        <v>4002</v>
      </c>
      <c s="35" t="s">
        <v>5</v>
      </c>
      <c s="6" t="s">
        <v>4003</v>
      </c>
      <c s="36" t="s">
        <v>90</v>
      </c>
      <c s="37">
        <v>38</v>
      </c>
      <c s="36">
        <v>0</v>
      </c>
      <c s="36">
        <f>ROUND(G120*H120,6)</f>
      </c>
      <c r="L120" s="38">
        <v>0</v>
      </c>
      <c s="32">
        <f>ROUND(ROUND(L120,2)*ROUND(G120,3),2)</f>
      </c>
      <c s="36" t="s">
        <v>808</v>
      </c>
      <c>
        <f>(M120*21)/100</f>
      </c>
      <c t="s">
        <v>27</v>
      </c>
    </row>
    <row r="121" spans="1:5" ht="25.5">
      <c r="A121" s="35" t="s">
        <v>56</v>
      </c>
      <c r="E121" s="39" t="s">
        <v>4004</v>
      </c>
    </row>
    <row r="122" spans="1:5" ht="89.25">
      <c r="A122" s="35" t="s">
        <v>57</v>
      </c>
      <c r="E122" s="40" t="s">
        <v>4005</v>
      </c>
    </row>
    <row r="123" spans="1:5" ht="12.75">
      <c r="A123" t="s">
        <v>59</v>
      </c>
      <c r="E123" s="39" t="s">
        <v>5</v>
      </c>
    </row>
    <row r="124" spans="1:16" ht="25.5">
      <c r="A124" t="s">
        <v>49</v>
      </c>
      <c s="34" t="s">
        <v>183</v>
      </c>
      <c s="34" t="s">
        <v>4006</v>
      </c>
      <c s="35" t="s">
        <v>5</v>
      </c>
      <c s="6" t="s">
        <v>4007</v>
      </c>
      <c s="36" t="s">
        <v>793</v>
      </c>
      <c s="37">
        <v>0.003</v>
      </c>
      <c s="36">
        <v>0</v>
      </c>
      <c s="36">
        <f>ROUND(G124*H124,6)</f>
      </c>
      <c r="L124" s="38">
        <v>0</v>
      </c>
      <c s="32">
        <f>ROUND(ROUND(L124,2)*ROUND(G124,3),2)</f>
      </c>
      <c s="36" t="s">
        <v>808</v>
      </c>
      <c>
        <f>(M124*21)/100</f>
      </c>
      <c t="s">
        <v>27</v>
      </c>
    </row>
    <row r="125" spans="1:5" ht="25.5">
      <c r="A125" s="35" t="s">
        <v>56</v>
      </c>
      <c r="E125" s="39" t="s">
        <v>4008</v>
      </c>
    </row>
    <row r="126" spans="1:5" ht="63.75">
      <c r="A126" s="35" t="s">
        <v>57</v>
      </c>
      <c r="E126" s="40" t="s">
        <v>4009</v>
      </c>
    </row>
    <row r="127" spans="1:5" ht="12.75">
      <c r="A127" t="s">
        <v>59</v>
      </c>
      <c r="E127" s="39" t="s">
        <v>5</v>
      </c>
    </row>
    <row r="128" spans="1:16" ht="25.5">
      <c r="A128" t="s">
        <v>49</v>
      </c>
      <c s="34" t="s">
        <v>187</v>
      </c>
      <c s="34" t="s">
        <v>4010</v>
      </c>
      <c s="35" t="s">
        <v>5</v>
      </c>
      <c s="6" t="s">
        <v>4011</v>
      </c>
      <c s="36" t="s">
        <v>75</v>
      </c>
      <c s="37">
        <v>172.44</v>
      </c>
      <c s="36">
        <v>0</v>
      </c>
      <c s="36">
        <f>ROUND(G128*H128,6)</f>
      </c>
      <c r="L128" s="38">
        <v>0</v>
      </c>
      <c s="32">
        <f>ROUND(ROUND(L128,2)*ROUND(G128,3),2)</f>
      </c>
      <c s="36" t="s">
        <v>808</v>
      </c>
      <c>
        <f>(M128*21)/100</f>
      </c>
      <c t="s">
        <v>27</v>
      </c>
    </row>
    <row r="129" spans="1:5" ht="25.5">
      <c r="A129" s="35" t="s">
        <v>56</v>
      </c>
      <c r="E129" s="39" t="s">
        <v>4012</v>
      </c>
    </row>
    <row r="130" spans="1:5" ht="63.75">
      <c r="A130" s="35" t="s">
        <v>57</v>
      </c>
      <c r="E130" s="40" t="s">
        <v>4013</v>
      </c>
    </row>
    <row r="131" spans="1:5" ht="12.75">
      <c r="A131" t="s">
        <v>59</v>
      </c>
      <c r="E131" s="39" t="s">
        <v>5</v>
      </c>
    </row>
    <row r="132" spans="1:16" ht="25.5">
      <c r="A132" t="s">
        <v>49</v>
      </c>
      <c s="34" t="s">
        <v>191</v>
      </c>
      <c s="34" t="s">
        <v>4014</v>
      </c>
      <c s="35" t="s">
        <v>5</v>
      </c>
      <c s="6" t="s">
        <v>4015</v>
      </c>
      <c s="36" t="s">
        <v>75</v>
      </c>
      <c s="37">
        <v>103.82</v>
      </c>
      <c s="36">
        <v>0</v>
      </c>
      <c s="36">
        <f>ROUND(G132*H132,6)</f>
      </c>
      <c r="L132" s="38">
        <v>0</v>
      </c>
      <c s="32">
        <f>ROUND(ROUND(L132,2)*ROUND(G132,3),2)</f>
      </c>
      <c s="36" t="s">
        <v>808</v>
      </c>
      <c>
        <f>(M132*21)/100</f>
      </c>
      <c t="s">
        <v>27</v>
      </c>
    </row>
    <row r="133" spans="1:5" ht="25.5">
      <c r="A133" s="35" t="s">
        <v>56</v>
      </c>
      <c r="E133" s="39" t="s">
        <v>4016</v>
      </c>
    </row>
    <row r="134" spans="1:5" ht="63.75">
      <c r="A134" s="35" t="s">
        <v>57</v>
      </c>
      <c r="E134" s="40" t="s">
        <v>4017</v>
      </c>
    </row>
    <row r="135" spans="1:5" ht="12.75">
      <c r="A135" t="s">
        <v>59</v>
      </c>
      <c r="E135" s="39" t="s">
        <v>5</v>
      </c>
    </row>
    <row r="136" spans="1:16" ht="25.5">
      <c r="A136" t="s">
        <v>49</v>
      </c>
      <c s="34" t="s">
        <v>196</v>
      </c>
      <c s="34" t="s">
        <v>4018</v>
      </c>
      <c s="35" t="s">
        <v>5</v>
      </c>
      <c s="6" t="s">
        <v>4019</v>
      </c>
      <c s="36" t="s">
        <v>75</v>
      </c>
      <c s="37">
        <v>412.24</v>
      </c>
      <c s="36">
        <v>0</v>
      </c>
      <c s="36">
        <f>ROUND(G136*H136,6)</f>
      </c>
      <c r="L136" s="38">
        <v>0</v>
      </c>
      <c s="32">
        <f>ROUND(ROUND(L136,2)*ROUND(G136,3),2)</f>
      </c>
      <c s="36" t="s">
        <v>808</v>
      </c>
      <c>
        <f>(M136*21)/100</f>
      </c>
      <c t="s">
        <v>27</v>
      </c>
    </row>
    <row r="137" spans="1:5" ht="25.5">
      <c r="A137" s="35" t="s">
        <v>56</v>
      </c>
      <c r="E137" s="39" t="s">
        <v>4020</v>
      </c>
    </row>
    <row r="138" spans="1:5" ht="63.75">
      <c r="A138" s="35" t="s">
        <v>57</v>
      </c>
      <c r="E138" s="40" t="s">
        <v>4021</v>
      </c>
    </row>
    <row r="139" spans="1:5" ht="12.75">
      <c r="A139" t="s">
        <v>59</v>
      </c>
      <c r="E139" s="39" t="s">
        <v>5</v>
      </c>
    </row>
    <row r="140" spans="1:16" ht="12.75">
      <c r="A140" t="s">
        <v>49</v>
      </c>
      <c s="34" t="s">
        <v>200</v>
      </c>
      <c s="34" t="s">
        <v>4022</v>
      </c>
      <c s="35" t="s">
        <v>5</v>
      </c>
      <c s="6" t="s">
        <v>4023</v>
      </c>
      <c s="36" t="s">
        <v>85</v>
      </c>
      <c s="37">
        <v>12.187</v>
      </c>
      <c s="36">
        <v>0</v>
      </c>
      <c s="36">
        <f>ROUND(G140*H140,6)</f>
      </c>
      <c r="L140" s="38">
        <v>0</v>
      </c>
      <c s="32">
        <f>ROUND(ROUND(L140,2)*ROUND(G140,3),2)</f>
      </c>
      <c s="36" t="s">
        <v>808</v>
      </c>
      <c>
        <f>(M140*21)/100</f>
      </c>
      <c t="s">
        <v>27</v>
      </c>
    </row>
    <row r="141" spans="1:5" ht="25.5">
      <c r="A141" s="35" t="s">
        <v>56</v>
      </c>
      <c r="E141" s="39" t="s">
        <v>4024</v>
      </c>
    </row>
    <row r="142" spans="1:5" ht="76.5">
      <c r="A142" s="35" t="s">
        <v>57</v>
      </c>
      <c r="E142" s="40" t="s">
        <v>4025</v>
      </c>
    </row>
    <row r="143" spans="1:5" ht="12.75">
      <c r="A143" t="s">
        <v>59</v>
      </c>
      <c r="E143" s="39" t="s">
        <v>5</v>
      </c>
    </row>
    <row r="144" spans="1:16" ht="12.75">
      <c r="A144" t="s">
        <v>49</v>
      </c>
      <c s="34" t="s">
        <v>204</v>
      </c>
      <c s="34" t="s">
        <v>4026</v>
      </c>
      <c s="35" t="s">
        <v>5</v>
      </c>
      <c s="6" t="s">
        <v>4027</v>
      </c>
      <c s="36" t="s">
        <v>85</v>
      </c>
      <c s="37">
        <v>312.382</v>
      </c>
      <c s="36">
        <v>0</v>
      </c>
      <c s="36">
        <f>ROUND(G144*H144,6)</f>
      </c>
      <c r="L144" s="38">
        <v>0</v>
      </c>
      <c s="32">
        <f>ROUND(ROUND(L144,2)*ROUND(G144,3),2)</f>
      </c>
      <c s="36" t="s">
        <v>808</v>
      </c>
      <c>
        <f>(M144*21)/100</f>
      </c>
      <c t="s">
        <v>27</v>
      </c>
    </row>
    <row r="145" spans="1:5" ht="25.5">
      <c r="A145" s="35" t="s">
        <v>56</v>
      </c>
      <c r="E145" s="39" t="s">
        <v>4028</v>
      </c>
    </row>
    <row r="146" spans="1:5" ht="191.25">
      <c r="A146" s="35" t="s">
        <v>57</v>
      </c>
      <c r="E146" s="40" t="s">
        <v>4029</v>
      </c>
    </row>
    <row r="147" spans="1:5" ht="12.75">
      <c r="A147" t="s">
        <v>59</v>
      </c>
      <c r="E147" s="39" t="s">
        <v>5</v>
      </c>
    </row>
    <row r="148" spans="1:16" ht="25.5">
      <c r="A148" t="s">
        <v>49</v>
      </c>
      <c s="34" t="s">
        <v>208</v>
      </c>
      <c s="34" t="s">
        <v>4030</v>
      </c>
      <c s="35" t="s">
        <v>5</v>
      </c>
      <c s="6" t="s">
        <v>4031</v>
      </c>
      <c s="36" t="s">
        <v>85</v>
      </c>
      <c s="37">
        <v>55.1</v>
      </c>
      <c s="36">
        <v>0</v>
      </c>
      <c s="36">
        <f>ROUND(G148*H148,6)</f>
      </c>
      <c r="L148" s="38">
        <v>0</v>
      </c>
      <c s="32">
        <f>ROUND(ROUND(L148,2)*ROUND(G148,3),2)</f>
      </c>
      <c s="36" t="s">
        <v>808</v>
      </c>
      <c>
        <f>(M148*21)/100</f>
      </c>
      <c t="s">
        <v>27</v>
      </c>
    </row>
    <row r="149" spans="1:5" ht="25.5">
      <c r="A149" s="35" t="s">
        <v>56</v>
      </c>
      <c r="E149" s="39" t="s">
        <v>4032</v>
      </c>
    </row>
    <row r="150" spans="1:5" ht="102">
      <c r="A150" s="35" t="s">
        <v>57</v>
      </c>
      <c r="E150" s="40" t="s">
        <v>4033</v>
      </c>
    </row>
    <row r="151" spans="1:5" ht="12.75">
      <c r="A151" t="s">
        <v>59</v>
      </c>
      <c r="E151" s="39" t="s">
        <v>5</v>
      </c>
    </row>
    <row r="152" spans="1:16" ht="12.75">
      <c r="A152" t="s">
        <v>49</v>
      </c>
      <c s="34" t="s">
        <v>212</v>
      </c>
      <c s="34" t="s">
        <v>4034</v>
      </c>
      <c s="35" t="s">
        <v>5</v>
      </c>
      <c s="6" t="s">
        <v>4035</v>
      </c>
      <c s="36" t="s">
        <v>85</v>
      </c>
      <c s="37">
        <v>17.66</v>
      </c>
      <c s="36">
        <v>0</v>
      </c>
      <c s="36">
        <f>ROUND(G152*H152,6)</f>
      </c>
      <c r="L152" s="38">
        <v>0</v>
      </c>
      <c s="32">
        <f>ROUND(ROUND(L152,2)*ROUND(G152,3),2)</f>
      </c>
      <c s="36" t="s">
        <v>808</v>
      </c>
      <c>
        <f>(M152*21)/100</f>
      </c>
      <c t="s">
        <v>27</v>
      </c>
    </row>
    <row r="153" spans="1:5" ht="25.5">
      <c r="A153" s="35" t="s">
        <v>56</v>
      </c>
      <c r="E153" s="39" t="s">
        <v>4036</v>
      </c>
    </row>
    <row r="154" spans="1:5" ht="12.75">
      <c r="A154" s="35" t="s">
        <v>57</v>
      </c>
      <c r="E154" s="40" t="s">
        <v>5</v>
      </c>
    </row>
    <row r="155" spans="1:5" ht="12.75">
      <c r="A155" t="s">
        <v>59</v>
      </c>
      <c r="E155" s="39" t="s">
        <v>5</v>
      </c>
    </row>
    <row r="156" spans="1:16" ht="12.75">
      <c r="A156" t="s">
        <v>49</v>
      </c>
      <c s="34" t="s">
        <v>217</v>
      </c>
      <c s="34" t="s">
        <v>4037</v>
      </c>
      <c s="35" t="s">
        <v>5</v>
      </c>
      <c s="6" t="s">
        <v>4038</v>
      </c>
      <c s="36" t="s">
        <v>85</v>
      </c>
      <c s="37">
        <v>3.17</v>
      </c>
      <c s="36">
        <v>0</v>
      </c>
      <c s="36">
        <f>ROUND(G156*H156,6)</f>
      </c>
      <c r="L156" s="38">
        <v>0</v>
      </c>
      <c s="32">
        <f>ROUND(ROUND(L156,2)*ROUND(G156,3),2)</f>
      </c>
      <c s="36" t="s">
        <v>808</v>
      </c>
      <c>
        <f>(M156*21)/100</f>
      </c>
      <c t="s">
        <v>27</v>
      </c>
    </row>
    <row r="157" spans="1:5" ht="25.5">
      <c r="A157" s="35" t="s">
        <v>56</v>
      </c>
      <c r="E157" s="39" t="s">
        <v>4039</v>
      </c>
    </row>
    <row r="158" spans="1:5" ht="12.75">
      <c r="A158" s="35" t="s">
        <v>57</v>
      </c>
      <c r="E158" s="40" t="s">
        <v>5</v>
      </c>
    </row>
    <row r="159" spans="1:5" ht="12.75">
      <c r="A159" t="s">
        <v>59</v>
      </c>
      <c r="E159" s="39" t="s">
        <v>5</v>
      </c>
    </row>
    <row r="160" spans="1:16" ht="12.75">
      <c r="A160" t="s">
        <v>49</v>
      </c>
      <c s="34" t="s">
        <v>221</v>
      </c>
      <c s="34" t="s">
        <v>4040</v>
      </c>
      <c s="35" t="s">
        <v>5</v>
      </c>
      <c s="6" t="s">
        <v>4041</v>
      </c>
      <c s="36" t="s">
        <v>85</v>
      </c>
      <c s="37">
        <v>28.315</v>
      </c>
      <c s="36">
        <v>0</v>
      </c>
      <c s="36">
        <f>ROUND(G160*H160,6)</f>
      </c>
      <c r="L160" s="38">
        <v>0</v>
      </c>
      <c s="32">
        <f>ROUND(ROUND(L160,2)*ROUND(G160,3),2)</f>
      </c>
      <c s="36" t="s">
        <v>808</v>
      </c>
      <c>
        <f>(M160*21)/100</f>
      </c>
      <c t="s">
        <v>27</v>
      </c>
    </row>
    <row r="161" spans="1:5" ht="51">
      <c r="A161" s="35" t="s">
        <v>56</v>
      </c>
      <c r="E161" s="39" t="s">
        <v>4042</v>
      </c>
    </row>
    <row r="162" spans="1:5" ht="63.75">
      <c r="A162" s="35" t="s">
        <v>57</v>
      </c>
      <c r="E162" s="40" t="s">
        <v>4043</v>
      </c>
    </row>
    <row r="163" spans="1:5" ht="12.75">
      <c r="A163" t="s">
        <v>59</v>
      </c>
      <c r="E163" s="39" t="s">
        <v>5</v>
      </c>
    </row>
    <row r="164" spans="1:16" ht="12.75">
      <c r="A164" t="s">
        <v>49</v>
      </c>
      <c s="34" t="s">
        <v>226</v>
      </c>
      <c s="34" t="s">
        <v>4044</v>
      </c>
      <c s="35" t="s">
        <v>5</v>
      </c>
      <c s="6" t="s">
        <v>4045</v>
      </c>
      <c s="36" t="s">
        <v>85</v>
      </c>
      <c s="37">
        <v>83.32</v>
      </c>
      <c s="36">
        <v>0</v>
      </c>
      <c s="36">
        <f>ROUND(G164*H164,6)</f>
      </c>
      <c r="L164" s="38">
        <v>0</v>
      </c>
      <c s="32">
        <f>ROUND(ROUND(L164,2)*ROUND(G164,3),2)</f>
      </c>
      <c s="36" t="s">
        <v>808</v>
      </c>
      <c>
        <f>(M164*21)/100</f>
      </c>
      <c t="s">
        <v>27</v>
      </c>
    </row>
    <row r="165" spans="1:5" ht="25.5">
      <c r="A165" s="35" t="s">
        <v>56</v>
      </c>
      <c r="E165" s="39" t="s">
        <v>4046</v>
      </c>
    </row>
    <row r="166" spans="1:5" ht="12.75">
      <c r="A166" s="35" t="s">
        <v>57</v>
      </c>
      <c r="E166" s="40" t="s">
        <v>5</v>
      </c>
    </row>
    <row r="167" spans="1:5" ht="12.75">
      <c r="A167" t="s">
        <v>59</v>
      </c>
      <c r="E167" s="39" t="s">
        <v>5</v>
      </c>
    </row>
    <row r="168" spans="1:13" ht="12.75">
      <c r="A168" t="s">
        <v>46</v>
      </c>
      <c r="C168" s="31" t="s">
        <v>72</v>
      </c>
      <c r="E168" s="33" t="s">
        <v>2146</v>
      </c>
      <c r="J168" s="32">
        <f>0</f>
      </c>
      <c s="32">
        <f>0</f>
      </c>
      <c s="32">
        <f>0+L169+L173+L177+L181+L185+L189+L193+L197+L201+L205+L209+L213+L217+L221+L225+L229+L233+L237+L241+L245+L249+L253+L257+L261+L265+L269</f>
      </c>
      <c s="32">
        <f>0+M169+M173+M177+M181+M185+M189+M193+M197+M201+M205+M209+M213+M217+M221+M225+M229+M233+M237+M241+M245+M249+M253+M257+M261+M265+M269</f>
      </c>
    </row>
    <row r="169" spans="1:16" ht="12.75">
      <c r="A169" t="s">
        <v>49</v>
      </c>
      <c s="34" t="s">
        <v>231</v>
      </c>
      <c s="34" t="s">
        <v>4047</v>
      </c>
      <c s="35" t="s">
        <v>27</v>
      </c>
      <c s="6" t="s">
        <v>4048</v>
      </c>
      <c s="36" t="s">
        <v>793</v>
      </c>
      <c s="37">
        <v>1.124</v>
      </c>
      <c s="36">
        <v>0</v>
      </c>
      <c s="36">
        <f>ROUND(G169*H169,6)</f>
      </c>
      <c r="L169" s="38">
        <v>0</v>
      </c>
      <c s="32">
        <f>ROUND(ROUND(L169,2)*ROUND(G169,3),2)</f>
      </c>
      <c s="36" t="s">
        <v>808</v>
      </c>
      <c>
        <f>(M169*21)/100</f>
      </c>
      <c t="s">
        <v>27</v>
      </c>
    </row>
    <row r="170" spans="1:5" ht="12.75">
      <c r="A170" s="35" t="s">
        <v>56</v>
      </c>
      <c r="E170" s="39" t="s">
        <v>5</v>
      </c>
    </row>
    <row r="171" spans="1:5" ht="127.5">
      <c r="A171" s="35" t="s">
        <v>57</v>
      </c>
      <c r="E171" s="40" t="s">
        <v>4049</v>
      </c>
    </row>
    <row r="172" spans="1:5" ht="12.75">
      <c r="A172" t="s">
        <v>59</v>
      </c>
      <c r="E172" s="39" t="s">
        <v>5</v>
      </c>
    </row>
    <row r="173" spans="1:16" ht="12.75">
      <c r="A173" t="s">
        <v>49</v>
      </c>
      <c s="34" t="s">
        <v>235</v>
      </c>
      <c s="34" t="s">
        <v>4050</v>
      </c>
      <c s="35" t="s">
        <v>5</v>
      </c>
      <c s="6" t="s">
        <v>4051</v>
      </c>
      <c s="36" t="s">
        <v>793</v>
      </c>
      <c s="37">
        <v>1.155</v>
      </c>
      <c s="36">
        <v>0</v>
      </c>
      <c s="36">
        <f>ROUND(G173*H173,6)</f>
      </c>
      <c r="L173" s="38">
        <v>0</v>
      </c>
      <c s="32">
        <f>ROUND(ROUND(L173,2)*ROUND(G173,3),2)</f>
      </c>
      <c s="36" t="s">
        <v>808</v>
      </c>
      <c>
        <f>(M173*21)/100</f>
      </c>
      <c t="s">
        <v>27</v>
      </c>
    </row>
    <row r="174" spans="1:5" ht="12.75">
      <c r="A174" s="35" t="s">
        <v>56</v>
      </c>
      <c r="E174" s="39" t="s">
        <v>5</v>
      </c>
    </row>
    <row r="175" spans="1:5" ht="140.25">
      <c r="A175" s="35" t="s">
        <v>57</v>
      </c>
      <c r="E175" s="40" t="s">
        <v>4052</v>
      </c>
    </row>
    <row r="176" spans="1:5" ht="12.75">
      <c r="A176" t="s">
        <v>59</v>
      </c>
      <c r="E176" s="39" t="s">
        <v>5</v>
      </c>
    </row>
    <row r="177" spans="1:16" ht="12.75">
      <c r="A177" t="s">
        <v>49</v>
      </c>
      <c s="34" t="s">
        <v>239</v>
      </c>
      <c s="34" t="s">
        <v>4053</v>
      </c>
      <c s="35" t="s">
        <v>5</v>
      </c>
      <c s="6" t="s">
        <v>4054</v>
      </c>
      <c s="36" t="s">
        <v>793</v>
      </c>
      <c s="37">
        <v>0.642</v>
      </c>
      <c s="36">
        <v>0</v>
      </c>
      <c s="36">
        <f>ROUND(G177*H177,6)</f>
      </c>
      <c r="L177" s="38">
        <v>0</v>
      </c>
      <c s="32">
        <f>ROUND(ROUND(L177,2)*ROUND(G177,3),2)</f>
      </c>
      <c s="36" t="s">
        <v>808</v>
      </c>
      <c>
        <f>(M177*21)/100</f>
      </c>
      <c t="s">
        <v>27</v>
      </c>
    </row>
    <row r="178" spans="1:5" ht="12.75">
      <c r="A178" s="35" t="s">
        <v>56</v>
      </c>
      <c r="E178" s="39" t="s">
        <v>5</v>
      </c>
    </row>
    <row r="179" spans="1:5" ht="102">
      <c r="A179" s="35" t="s">
        <v>57</v>
      </c>
      <c r="E179" s="40" t="s">
        <v>4055</v>
      </c>
    </row>
    <row r="180" spans="1:5" ht="12.75">
      <c r="A180" t="s">
        <v>59</v>
      </c>
      <c r="E180" s="39" t="s">
        <v>5</v>
      </c>
    </row>
    <row r="181" spans="1:16" ht="12.75">
      <c r="A181" t="s">
        <v>49</v>
      </c>
      <c s="34" t="s">
        <v>243</v>
      </c>
      <c s="34" t="s">
        <v>4056</v>
      </c>
      <c s="35" t="s">
        <v>5</v>
      </c>
      <c s="6" t="s">
        <v>4057</v>
      </c>
      <c s="36" t="s">
        <v>793</v>
      </c>
      <c s="37">
        <v>2.142</v>
      </c>
      <c s="36">
        <v>0</v>
      </c>
      <c s="36">
        <f>ROUND(G181*H181,6)</f>
      </c>
      <c r="L181" s="38">
        <v>0</v>
      </c>
      <c s="32">
        <f>ROUND(ROUND(L181,2)*ROUND(G181,3),2)</f>
      </c>
      <c s="36" t="s">
        <v>808</v>
      </c>
      <c>
        <f>(M181*21)/100</f>
      </c>
      <c t="s">
        <v>27</v>
      </c>
    </row>
    <row r="182" spans="1:5" ht="12.75">
      <c r="A182" s="35" t="s">
        <v>56</v>
      </c>
      <c r="E182" s="39" t="s">
        <v>5</v>
      </c>
    </row>
    <row r="183" spans="1:5" ht="127.5">
      <c r="A183" s="35" t="s">
        <v>57</v>
      </c>
      <c r="E183" s="40" t="s">
        <v>4058</v>
      </c>
    </row>
    <row r="184" spans="1:5" ht="12.75">
      <c r="A184" t="s">
        <v>59</v>
      </c>
      <c r="E184" s="39" t="s">
        <v>5</v>
      </c>
    </row>
    <row r="185" spans="1:16" ht="12.75">
      <c r="A185" t="s">
        <v>49</v>
      </c>
      <c s="34" t="s">
        <v>247</v>
      </c>
      <c s="34" t="s">
        <v>4059</v>
      </c>
      <c s="35" t="s">
        <v>5</v>
      </c>
      <c s="6" t="s">
        <v>4060</v>
      </c>
      <c s="36" t="s">
        <v>793</v>
      </c>
      <c s="37">
        <v>1.139</v>
      </c>
      <c s="36">
        <v>0</v>
      </c>
      <c s="36">
        <f>ROUND(G185*H185,6)</f>
      </c>
      <c r="L185" s="38">
        <v>0</v>
      </c>
      <c s="32">
        <f>ROUND(ROUND(L185,2)*ROUND(G185,3),2)</f>
      </c>
      <c s="36" t="s">
        <v>808</v>
      </c>
      <c>
        <f>(M185*21)/100</f>
      </c>
      <c t="s">
        <v>27</v>
      </c>
    </row>
    <row r="186" spans="1:5" ht="12.75">
      <c r="A186" s="35" t="s">
        <v>56</v>
      </c>
      <c r="E186" s="39" t="s">
        <v>5</v>
      </c>
    </row>
    <row r="187" spans="1:5" ht="76.5">
      <c r="A187" s="35" t="s">
        <v>57</v>
      </c>
      <c r="E187" s="40" t="s">
        <v>4061</v>
      </c>
    </row>
    <row r="188" spans="1:5" ht="12.75">
      <c r="A188" t="s">
        <v>59</v>
      </c>
      <c r="E188" s="39" t="s">
        <v>5</v>
      </c>
    </row>
    <row r="189" spans="1:16" ht="12.75">
      <c r="A189" t="s">
        <v>49</v>
      </c>
      <c s="34" t="s">
        <v>251</v>
      </c>
      <c s="34" t="s">
        <v>4062</v>
      </c>
      <c s="35" t="s">
        <v>5</v>
      </c>
      <c s="6" t="s">
        <v>4063</v>
      </c>
      <c s="36" t="s">
        <v>793</v>
      </c>
      <c s="37">
        <v>3.838</v>
      </c>
      <c s="36">
        <v>0</v>
      </c>
      <c s="36">
        <f>ROUND(G189*H189,6)</f>
      </c>
      <c r="L189" s="38">
        <v>0</v>
      </c>
      <c s="32">
        <f>ROUND(ROUND(L189,2)*ROUND(G189,3),2)</f>
      </c>
      <c s="36" t="s">
        <v>808</v>
      </c>
      <c>
        <f>(M189*21)/100</f>
      </c>
      <c t="s">
        <v>27</v>
      </c>
    </row>
    <row r="190" spans="1:5" ht="12.75">
      <c r="A190" s="35" t="s">
        <v>56</v>
      </c>
      <c r="E190" s="39" t="s">
        <v>5</v>
      </c>
    </row>
    <row r="191" spans="1:5" ht="153">
      <c r="A191" s="35" t="s">
        <v>57</v>
      </c>
      <c r="E191" s="40" t="s">
        <v>4064</v>
      </c>
    </row>
    <row r="192" spans="1:5" ht="12.75">
      <c r="A192" t="s">
        <v>59</v>
      </c>
      <c r="E192" s="39" t="s">
        <v>5</v>
      </c>
    </row>
    <row r="193" spans="1:16" ht="12.75">
      <c r="A193" t="s">
        <v>49</v>
      </c>
      <c s="34" t="s">
        <v>255</v>
      </c>
      <c s="34" t="s">
        <v>4065</v>
      </c>
      <c s="35" t="s">
        <v>5</v>
      </c>
      <c s="6" t="s">
        <v>4066</v>
      </c>
      <c s="36" t="s">
        <v>793</v>
      </c>
      <c s="37">
        <v>9.932</v>
      </c>
      <c s="36">
        <v>0</v>
      </c>
      <c s="36">
        <f>ROUND(G193*H193,6)</f>
      </c>
      <c r="L193" s="38">
        <v>0</v>
      </c>
      <c s="32">
        <f>ROUND(ROUND(L193,2)*ROUND(G193,3),2)</f>
      </c>
      <c s="36" t="s">
        <v>808</v>
      </c>
      <c>
        <f>(M193*21)/100</f>
      </c>
      <c t="s">
        <v>27</v>
      </c>
    </row>
    <row r="194" spans="1:5" ht="12.75">
      <c r="A194" s="35" t="s">
        <v>56</v>
      </c>
      <c r="E194" s="39" t="s">
        <v>5</v>
      </c>
    </row>
    <row r="195" spans="1:5" ht="153">
      <c r="A195" s="35" t="s">
        <v>57</v>
      </c>
      <c r="E195" s="40" t="s">
        <v>4067</v>
      </c>
    </row>
    <row r="196" spans="1:5" ht="12.75">
      <c r="A196" t="s">
        <v>59</v>
      </c>
      <c r="E196" s="39" t="s">
        <v>5</v>
      </c>
    </row>
    <row r="197" spans="1:16" ht="12.75">
      <c r="A197" t="s">
        <v>49</v>
      </c>
      <c s="34" t="s">
        <v>259</v>
      </c>
      <c s="34" t="s">
        <v>4068</v>
      </c>
      <c s="35" t="s">
        <v>5</v>
      </c>
      <c s="6" t="s">
        <v>4069</v>
      </c>
      <c s="36" t="s">
        <v>793</v>
      </c>
      <c s="37">
        <v>1.657</v>
      </c>
      <c s="36">
        <v>0</v>
      </c>
      <c s="36">
        <f>ROUND(G197*H197,6)</f>
      </c>
      <c r="L197" s="38">
        <v>0</v>
      </c>
      <c s="32">
        <f>ROUND(ROUND(L197,2)*ROUND(G197,3),2)</f>
      </c>
      <c s="36" t="s">
        <v>808</v>
      </c>
      <c>
        <f>(M197*21)/100</f>
      </c>
      <c t="s">
        <v>27</v>
      </c>
    </row>
    <row r="198" spans="1:5" ht="12.75">
      <c r="A198" s="35" t="s">
        <v>56</v>
      </c>
      <c r="E198" s="39" t="s">
        <v>5</v>
      </c>
    </row>
    <row r="199" spans="1:5" ht="76.5">
      <c r="A199" s="35" t="s">
        <v>57</v>
      </c>
      <c r="E199" s="40" t="s">
        <v>4070</v>
      </c>
    </row>
    <row r="200" spans="1:5" ht="12.75">
      <c r="A200" t="s">
        <v>59</v>
      </c>
      <c r="E200" s="39" t="s">
        <v>5</v>
      </c>
    </row>
    <row r="201" spans="1:16" ht="12.75">
      <c r="A201" t="s">
        <v>49</v>
      </c>
      <c s="34" t="s">
        <v>263</v>
      </c>
      <c s="34" t="s">
        <v>4071</v>
      </c>
      <c s="35" t="s">
        <v>5</v>
      </c>
      <c s="6" t="s">
        <v>4072</v>
      </c>
      <c s="36" t="s">
        <v>793</v>
      </c>
      <c s="37">
        <v>0.596</v>
      </c>
      <c s="36">
        <v>0</v>
      </c>
      <c s="36">
        <f>ROUND(G201*H201,6)</f>
      </c>
      <c r="L201" s="38">
        <v>0</v>
      </c>
      <c s="32">
        <f>ROUND(ROUND(L201,2)*ROUND(G201,3),2)</f>
      </c>
      <c s="36" t="s">
        <v>808</v>
      </c>
      <c>
        <f>(M201*21)/100</f>
      </c>
      <c t="s">
        <v>27</v>
      </c>
    </row>
    <row r="202" spans="1:5" ht="12.75">
      <c r="A202" s="35" t="s">
        <v>56</v>
      </c>
      <c r="E202" s="39" t="s">
        <v>5</v>
      </c>
    </row>
    <row r="203" spans="1:5" ht="127.5">
      <c r="A203" s="35" t="s">
        <v>57</v>
      </c>
      <c r="E203" s="40" t="s">
        <v>4073</v>
      </c>
    </row>
    <row r="204" spans="1:5" ht="12.75">
      <c r="A204" t="s">
        <v>59</v>
      </c>
      <c r="E204" s="39" t="s">
        <v>5</v>
      </c>
    </row>
    <row r="205" spans="1:16" ht="12.75">
      <c r="A205" t="s">
        <v>49</v>
      </c>
      <c s="34" t="s">
        <v>267</v>
      </c>
      <c s="34" t="s">
        <v>4074</v>
      </c>
      <c s="35" t="s">
        <v>5</v>
      </c>
      <c s="6" t="s">
        <v>4075</v>
      </c>
      <c s="36" t="s">
        <v>793</v>
      </c>
      <c s="37">
        <v>0.293</v>
      </c>
      <c s="36">
        <v>0</v>
      </c>
      <c s="36">
        <f>ROUND(G205*H205,6)</f>
      </c>
      <c r="L205" s="38">
        <v>0</v>
      </c>
      <c s="32">
        <f>ROUND(ROUND(L205,2)*ROUND(G205,3),2)</f>
      </c>
      <c s="36" t="s">
        <v>808</v>
      </c>
      <c>
        <f>(M205*21)/100</f>
      </c>
      <c t="s">
        <v>27</v>
      </c>
    </row>
    <row r="206" spans="1:5" ht="12.75">
      <c r="A206" s="35" t="s">
        <v>56</v>
      </c>
      <c r="E206" s="39" t="s">
        <v>5</v>
      </c>
    </row>
    <row r="207" spans="1:5" ht="127.5">
      <c r="A207" s="35" t="s">
        <v>57</v>
      </c>
      <c r="E207" s="40" t="s">
        <v>4076</v>
      </c>
    </row>
    <row r="208" spans="1:5" ht="12.75">
      <c r="A208" t="s">
        <v>59</v>
      </c>
      <c r="E208" s="39" t="s">
        <v>5</v>
      </c>
    </row>
    <row r="209" spans="1:16" ht="12.75">
      <c r="A209" t="s">
        <v>49</v>
      </c>
      <c s="34" t="s">
        <v>271</v>
      </c>
      <c s="34" t="s">
        <v>4077</v>
      </c>
      <c s="35" t="s">
        <v>5</v>
      </c>
      <c s="6" t="s">
        <v>4078</v>
      </c>
      <c s="36" t="s">
        <v>793</v>
      </c>
      <c s="37">
        <v>0.436</v>
      </c>
      <c s="36">
        <v>0</v>
      </c>
      <c s="36">
        <f>ROUND(G209*H209,6)</f>
      </c>
      <c r="L209" s="38">
        <v>0</v>
      </c>
      <c s="32">
        <f>ROUND(ROUND(L209,2)*ROUND(G209,3),2)</f>
      </c>
      <c s="36" t="s">
        <v>808</v>
      </c>
      <c>
        <f>(M209*21)/100</f>
      </c>
      <c t="s">
        <v>27</v>
      </c>
    </row>
    <row r="210" spans="1:5" ht="12.75">
      <c r="A210" s="35" t="s">
        <v>56</v>
      </c>
      <c r="E210" s="39" t="s">
        <v>5</v>
      </c>
    </row>
    <row r="211" spans="1:5" ht="153">
      <c r="A211" s="35" t="s">
        <v>57</v>
      </c>
      <c r="E211" s="40" t="s">
        <v>4079</v>
      </c>
    </row>
    <row r="212" spans="1:5" ht="12.75">
      <c r="A212" t="s">
        <v>59</v>
      </c>
      <c r="E212" s="39" t="s">
        <v>5</v>
      </c>
    </row>
    <row r="213" spans="1:16" ht="12.75">
      <c r="A213" t="s">
        <v>49</v>
      </c>
      <c s="34" t="s">
        <v>276</v>
      </c>
      <c s="34" t="s">
        <v>4080</v>
      </c>
      <c s="35" t="s">
        <v>5</v>
      </c>
      <c s="6" t="s">
        <v>4081</v>
      </c>
      <c s="36" t="s">
        <v>793</v>
      </c>
      <c s="37">
        <v>0.679</v>
      </c>
      <c s="36">
        <v>0</v>
      </c>
      <c s="36">
        <f>ROUND(G213*H213,6)</f>
      </c>
      <c r="L213" s="38">
        <v>0</v>
      </c>
      <c s="32">
        <f>ROUND(ROUND(L213,2)*ROUND(G213,3),2)</f>
      </c>
      <c s="36" t="s">
        <v>808</v>
      </c>
      <c>
        <f>(M213*21)/100</f>
      </c>
      <c t="s">
        <v>27</v>
      </c>
    </row>
    <row r="214" spans="1:5" ht="12.75">
      <c r="A214" s="35" t="s">
        <v>56</v>
      </c>
      <c r="E214" s="39" t="s">
        <v>5</v>
      </c>
    </row>
    <row r="215" spans="1:5" ht="127.5">
      <c r="A215" s="35" t="s">
        <v>57</v>
      </c>
      <c r="E215" s="40" t="s">
        <v>4082</v>
      </c>
    </row>
    <row r="216" spans="1:5" ht="12.75">
      <c r="A216" t="s">
        <v>59</v>
      </c>
      <c r="E216" s="39" t="s">
        <v>5</v>
      </c>
    </row>
    <row r="217" spans="1:16" ht="12.75">
      <c r="A217" t="s">
        <v>49</v>
      </c>
      <c s="34" t="s">
        <v>280</v>
      </c>
      <c s="34" t="s">
        <v>4083</v>
      </c>
      <c s="35" t="s">
        <v>5</v>
      </c>
      <c s="6" t="s">
        <v>4084</v>
      </c>
      <c s="36" t="s">
        <v>793</v>
      </c>
      <c s="37">
        <v>1.327</v>
      </c>
      <c s="36">
        <v>0</v>
      </c>
      <c s="36">
        <f>ROUND(G217*H217,6)</f>
      </c>
      <c r="L217" s="38">
        <v>0</v>
      </c>
      <c s="32">
        <f>ROUND(ROUND(L217,2)*ROUND(G217,3),2)</f>
      </c>
      <c s="36" t="s">
        <v>808</v>
      </c>
      <c>
        <f>(M217*21)/100</f>
      </c>
      <c t="s">
        <v>27</v>
      </c>
    </row>
    <row r="218" spans="1:5" ht="12.75">
      <c r="A218" s="35" t="s">
        <v>56</v>
      </c>
      <c r="E218" s="39" t="s">
        <v>5</v>
      </c>
    </row>
    <row r="219" spans="1:5" ht="102">
      <c r="A219" s="35" t="s">
        <v>57</v>
      </c>
      <c r="E219" s="40" t="s">
        <v>4085</v>
      </c>
    </row>
    <row r="220" spans="1:5" ht="12.75">
      <c r="A220" t="s">
        <v>59</v>
      </c>
      <c r="E220" s="39" t="s">
        <v>5</v>
      </c>
    </row>
    <row r="221" spans="1:16" ht="12.75">
      <c r="A221" t="s">
        <v>49</v>
      </c>
      <c s="34" t="s">
        <v>284</v>
      </c>
      <c s="34" t="s">
        <v>4086</v>
      </c>
      <c s="35" t="s">
        <v>5</v>
      </c>
      <c s="6" t="s">
        <v>4087</v>
      </c>
      <c s="36" t="s">
        <v>793</v>
      </c>
      <c s="37">
        <v>2.118</v>
      </c>
      <c s="36">
        <v>0</v>
      </c>
      <c s="36">
        <f>ROUND(G221*H221,6)</f>
      </c>
      <c r="L221" s="38">
        <v>0</v>
      </c>
      <c s="32">
        <f>ROUND(ROUND(L221,2)*ROUND(G221,3),2)</f>
      </c>
      <c s="36" t="s">
        <v>808</v>
      </c>
      <c>
        <f>(M221*21)/100</f>
      </c>
      <c t="s">
        <v>27</v>
      </c>
    </row>
    <row r="222" spans="1:5" ht="12.75">
      <c r="A222" s="35" t="s">
        <v>56</v>
      </c>
      <c r="E222" s="39" t="s">
        <v>5</v>
      </c>
    </row>
    <row r="223" spans="1:5" ht="178.5">
      <c r="A223" s="35" t="s">
        <v>57</v>
      </c>
      <c r="E223" s="40" t="s">
        <v>4088</v>
      </c>
    </row>
    <row r="224" spans="1:5" ht="12.75">
      <c r="A224" t="s">
        <v>59</v>
      </c>
      <c r="E224" s="39" t="s">
        <v>5</v>
      </c>
    </row>
    <row r="225" spans="1:16" ht="12.75">
      <c r="A225" t="s">
        <v>49</v>
      </c>
      <c s="34" t="s">
        <v>288</v>
      </c>
      <c s="34" t="s">
        <v>4089</v>
      </c>
      <c s="35" t="s">
        <v>5</v>
      </c>
      <c s="6" t="s">
        <v>4090</v>
      </c>
      <c s="36" t="s">
        <v>793</v>
      </c>
      <c s="37">
        <v>6.94</v>
      </c>
      <c s="36">
        <v>0</v>
      </c>
      <c s="36">
        <f>ROUND(G225*H225,6)</f>
      </c>
      <c r="L225" s="38">
        <v>0</v>
      </c>
      <c s="32">
        <f>ROUND(ROUND(L225,2)*ROUND(G225,3),2)</f>
      </c>
      <c s="36" t="s">
        <v>808</v>
      </c>
      <c>
        <f>(M225*21)/100</f>
      </c>
      <c t="s">
        <v>27</v>
      </c>
    </row>
    <row r="226" spans="1:5" ht="12.75">
      <c r="A226" s="35" t="s">
        <v>56</v>
      </c>
      <c r="E226" s="39" t="s">
        <v>5</v>
      </c>
    </row>
    <row r="227" spans="1:5" ht="204">
      <c r="A227" s="35" t="s">
        <v>57</v>
      </c>
      <c r="E227" s="40" t="s">
        <v>4091</v>
      </c>
    </row>
    <row r="228" spans="1:5" ht="12.75">
      <c r="A228" t="s">
        <v>59</v>
      </c>
      <c r="E228" s="39" t="s">
        <v>5</v>
      </c>
    </row>
    <row r="229" spans="1:16" ht="12.75">
      <c r="A229" t="s">
        <v>49</v>
      </c>
      <c s="34" t="s">
        <v>292</v>
      </c>
      <c s="34" t="s">
        <v>4092</v>
      </c>
      <c s="35" t="s">
        <v>5</v>
      </c>
      <c s="6" t="s">
        <v>4093</v>
      </c>
      <c s="36" t="s">
        <v>90</v>
      </c>
      <c s="37">
        <v>4</v>
      </c>
      <c s="36">
        <v>0</v>
      </c>
      <c s="36">
        <f>ROUND(G229*H229,6)</f>
      </c>
      <c r="L229" s="38">
        <v>0</v>
      </c>
      <c s="32">
        <f>ROUND(ROUND(L229,2)*ROUND(G229,3),2)</f>
      </c>
      <c s="36" t="s">
        <v>808</v>
      </c>
      <c>
        <f>(M229*21)/100</f>
      </c>
      <c t="s">
        <v>27</v>
      </c>
    </row>
    <row r="230" spans="1:5" ht="38.25">
      <c r="A230" s="35" t="s">
        <v>56</v>
      </c>
      <c r="E230" s="39" t="s">
        <v>4094</v>
      </c>
    </row>
    <row r="231" spans="1:5" ht="63.75">
      <c r="A231" s="35" t="s">
        <v>57</v>
      </c>
      <c r="E231" s="40" t="s">
        <v>4095</v>
      </c>
    </row>
    <row r="232" spans="1:5" ht="12.75">
      <c r="A232" t="s">
        <v>59</v>
      </c>
      <c r="E232" s="39" t="s">
        <v>5</v>
      </c>
    </row>
    <row r="233" spans="1:16" ht="12.75">
      <c r="A233" t="s">
        <v>49</v>
      </c>
      <c s="34" t="s">
        <v>296</v>
      </c>
      <c s="34" t="s">
        <v>4096</v>
      </c>
      <c s="35" t="s">
        <v>5</v>
      </c>
      <c s="6" t="s">
        <v>4097</v>
      </c>
      <c s="36" t="s">
        <v>64</v>
      </c>
      <c s="37">
        <v>44.112</v>
      </c>
      <c s="36">
        <v>0</v>
      </c>
      <c s="36">
        <f>ROUND(G233*H233,6)</f>
      </c>
      <c r="L233" s="38">
        <v>0</v>
      </c>
      <c s="32">
        <f>ROUND(ROUND(L233,2)*ROUND(G233,3),2)</f>
      </c>
      <c s="36" t="s">
        <v>808</v>
      </c>
      <c>
        <f>(M233*21)/100</f>
      </c>
      <c t="s">
        <v>27</v>
      </c>
    </row>
    <row r="234" spans="1:5" ht="38.25">
      <c r="A234" s="35" t="s">
        <v>56</v>
      </c>
      <c r="E234" s="39" t="s">
        <v>4098</v>
      </c>
    </row>
    <row r="235" spans="1:5" ht="216.75">
      <c r="A235" s="35" t="s">
        <v>57</v>
      </c>
      <c r="E235" s="40" t="s">
        <v>4099</v>
      </c>
    </row>
    <row r="236" spans="1:5" ht="12.75">
      <c r="A236" t="s">
        <v>59</v>
      </c>
      <c r="E236" s="39" t="s">
        <v>5</v>
      </c>
    </row>
    <row r="237" spans="1:16" ht="25.5">
      <c r="A237" t="s">
        <v>49</v>
      </c>
      <c s="34" t="s">
        <v>300</v>
      </c>
      <c s="34" t="s">
        <v>4100</v>
      </c>
      <c s="35" t="s">
        <v>5</v>
      </c>
      <c s="6" t="s">
        <v>4101</v>
      </c>
      <c s="36" t="s">
        <v>85</v>
      </c>
      <c s="37">
        <v>735.2</v>
      </c>
      <c s="36">
        <v>0</v>
      </c>
      <c s="36">
        <f>ROUND(G237*H237,6)</f>
      </c>
      <c r="L237" s="38">
        <v>0</v>
      </c>
      <c s="32">
        <f>ROUND(ROUND(L237,2)*ROUND(G237,3),2)</f>
      </c>
      <c s="36" t="s">
        <v>808</v>
      </c>
      <c>
        <f>(M237*21)/100</f>
      </c>
      <c t="s">
        <v>27</v>
      </c>
    </row>
    <row r="238" spans="1:5" ht="63.75">
      <c r="A238" s="35" t="s">
        <v>56</v>
      </c>
      <c r="E238" s="39" t="s">
        <v>4102</v>
      </c>
    </row>
    <row r="239" spans="1:5" ht="216.75">
      <c r="A239" s="35" t="s">
        <v>57</v>
      </c>
      <c r="E239" s="40" t="s">
        <v>4103</v>
      </c>
    </row>
    <row r="240" spans="1:5" ht="12.75">
      <c r="A240" t="s">
        <v>59</v>
      </c>
      <c r="E240" s="39" t="s">
        <v>5</v>
      </c>
    </row>
    <row r="241" spans="1:16" ht="12.75">
      <c r="A241" t="s">
        <v>49</v>
      </c>
      <c s="34" t="s">
        <v>304</v>
      </c>
      <c s="34" t="s">
        <v>4104</v>
      </c>
      <c s="35" t="s">
        <v>5</v>
      </c>
      <c s="6" t="s">
        <v>4105</v>
      </c>
      <c s="36" t="s">
        <v>85</v>
      </c>
      <c s="37">
        <v>735.2</v>
      </c>
      <c s="36">
        <v>0</v>
      </c>
      <c s="36">
        <f>ROUND(G241*H241,6)</f>
      </c>
      <c r="L241" s="38">
        <v>0</v>
      </c>
      <c s="32">
        <f>ROUND(ROUND(L241,2)*ROUND(G241,3),2)</f>
      </c>
      <c s="36" t="s">
        <v>808</v>
      </c>
      <c>
        <f>(M241*21)/100</f>
      </c>
      <c t="s">
        <v>27</v>
      </c>
    </row>
    <row r="242" spans="1:5" ht="25.5">
      <c r="A242" s="35" t="s">
        <v>56</v>
      </c>
      <c r="E242" s="39" t="s">
        <v>4106</v>
      </c>
    </row>
    <row r="243" spans="1:5" ht="216.75">
      <c r="A243" s="35" t="s">
        <v>57</v>
      </c>
      <c r="E243" s="40" t="s">
        <v>4107</v>
      </c>
    </row>
    <row r="244" spans="1:5" ht="12.75">
      <c r="A244" t="s">
        <v>59</v>
      </c>
      <c r="E244" s="39" t="s">
        <v>4108</v>
      </c>
    </row>
    <row r="245" spans="1:16" ht="12.75">
      <c r="A245" t="s">
        <v>49</v>
      </c>
      <c s="34" t="s">
        <v>308</v>
      </c>
      <c s="34" t="s">
        <v>4109</v>
      </c>
      <c s="35" t="s">
        <v>5</v>
      </c>
      <c s="6" t="s">
        <v>4110</v>
      </c>
      <c s="36" t="s">
        <v>85</v>
      </c>
      <c s="37">
        <v>735.2</v>
      </c>
      <c s="36">
        <v>0</v>
      </c>
      <c s="36">
        <f>ROUND(G245*H245,6)</f>
      </c>
      <c r="L245" s="38">
        <v>0</v>
      </c>
      <c s="32">
        <f>ROUND(ROUND(L245,2)*ROUND(G245,3),2)</f>
      </c>
      <c s="36" t="s">
        <v>808</v>
      </c>
      <c>
        <f>(M245*21)/100</f>
      </c>
      <c t="s">
        <v>27</v>
      </c>
    </row>
    <row r="246" spans="1:5" ht="25.5">
      <c r="A246" s="35" t="s">
        <v>56</v>
      </c>
      <c r="E246" s="39" t="s">
        <v>4111</v>
      </c>
    </row>
    <row r="247" spans="1:5" ht="12.75">
      <c r="A247" s="35" t="s">
        <v>57</v>
      </c>
      <c r="E247" s="40" t="s">
        <v>5</v>
      </c>
    </row>
    <row r="248" spans="1:5" ht="12.75">
      <c r="A248" t="s">
        <v>59</v>
      </c>
      <c r="E248" s="39" t="s">
        <v>4108</v>
      </c>
    </row>
    <row r="249" spans="1:16" ht="12.75">
      <c r="A249" t="s">
        <v>49</v>
      </c>
      <c s="34" t="s">
        <v>312</v>
      </c>
      <c s="34" t="s">
        <v>4112</v>
      </c>
      <c s="35" t="s">
        <v>5</v>
      </c>
      <c s="6" t="s">
        <v>4113</v>
      </c>
      <c s="36" t="s">
        <v>793</v>
      </c>
      <c s="37">
        <v>1.901</v>
      </c>
      <c s="36">
        <v>0</v>
      </c>
      <c s="36">
        <f>ROUND(G249*H249,6)</f>
      </c>
      <c r="L249" s="38">
        <v>0</v>
      </c>
      <c s="32">
        <f>ROUND(ROUND(L249,2)*ROUND(G249,3),2)</f>
      </c>
      <c s="36" t="s">
        <v>808</v>
      </c>
      <c>
        <f>(M249*21)/100</f>
      </c>
      <c t="s">
        <v>27</v>
      </c>
    </row>
    <row r="250" spans="1:5" ht="51">
      <c r="A250" s="35" t="s">
        <v>56</v>
      </c>
      <c r="E250" s="39" t="s">
        <v>4114</v>
      </c>
    </row>
    <row r="251" spans="1:5" ht="51">
      <c r="A251" s="35" t="s">
        <v>57</v>
      </c>
      <c r="E251" s="40" t="s">
        <v>4115</v>
      </c>
    </row>
    <row r="252" spans="1:5" ht="12.75">
      <c r="A252" t="s">
        <v>59</v>
      </c>
      <c r="E252" s="39" t="s">
        <v>5</v>
      </c>
    </row>
    <row r="253" spans="1:16" ht="12.75">
      <c r="A253" t="s">
        <v>49</v>
      </c>
      <c s="34" t="s">
        <v>316</v>
      </c>
      <c s="34" t="s">
        <v>4116</v>
      </c>
      <c s="35" t="s">
        <v>5</v>
      </c>
      <c s="6" t="s">
        <v>4117</v>
      </c>
      <c s="36" t="s">
        <v>793</v>
      </c>
      <c s="37">
        <v>8.485</v>
      </c>
      <c s="36">
        <v>0</v>
      </c>
      <c s="36">
        <f>ROUND(G253*H253,6)</f>
      </c>
      <c r="L253" s="38">
        <v>0</v>
      </c>
      <c s="32">
        <f>ROUND(ROUND(L253,2)*ROUND(G253,3),2)</f>
      </c>
      <c s="36" t="s">
        <v>808</v>
      </c>
      <c>
        <f>(M253*21)/100</f>
      </c>
      <c t="s">
        <v>27</v>
      </c>
    </row>
    <row r="254" spans="1:5" ht="51">
      <c r="A254" s="35" t="s">
        <v>56</v>
      </c>
      <c r="E254" s="39" t="s">
        <v>4118</v>
      </c>
    </row>
    <row r="255" spans="1:5" ht="51">
      <c r="A255" s="35" t="s">
        <v>57</v>
      </c>
      <c r="E255" s="40" t="s">
        <v>4119</v>
      </c>
    </row>
    <row r="256" spans="1:5" ht="12.75">
      <c r="A256" t="s">
        <v>59</v>
      </c>
      <c r="E256" s="39" t="s">
        <v>5</v>
      </c>
    </row>
    <row r="257" spans="1:16" ht="25.5">
      <c r="A257" t="s">
        <v>49</v>
      </c>
      <c s="34" t="s">
        <v>320</v>
      </c>
      <c s="34" t="s">
        <v>4120</v>
      </c>
      <c s="35" t="s">
        <v>5</v>
      </c>
      <c s="6" t="s">
        <v>4121</v>
      </c>
      <c s="36" t="s">
        <v>793</v>
      </c>
      <c s="37">
        <v>1.434</v>
      </c>
      <c s="36">
        <v>0</v>
      </c>
      <c s="36">
        <f>ROUND(G257*H257,6)</f>
      </c>
      <c r="L257" s="38">
        <v>0</v>
      </c>
      <c s="32">
        <f>ROUND(ROUND(L257,2)*ROUND(G257,3),2)</f>
      </c>
      <c s="36" t="s">
        <v>808</v>
      </c>
      <c>
        <f>(M257*21)/100</f>
      </c>
      <c t="s">
        <v>27</v>
      </c>
    </row>
    <row r="258" spans="1:5" ht="25.5">
      <c r="A258" s="35" t="s">
        <v>56</v>
      </c>
      <c r="E258" s="39" t="s">
        <v>4122</v>
      </c>
    </row>
    <row r="259" spans="1:5" ht="12.75">
      <c r="A259" s="35" t="s">
        <v>57</v>
      </c>
      <c r="E259" s="40" t="s">
        <v>5</v>
      </c>
    </row>
    <row r="260" spans="1:5" ht="12.75">
      <c r="A260" t="s">
        <v>59</v>
      </c>
      <c r="E260" s="39" t="s">
        <v>5</v>
      </c>
    </row>
    <row r="261" spans="1:16" ht="25.5">
      <c r="A261" t="s">
        <v>49</v>
      </c>
      <c s="34" t="s">
        <v>325</v>
      </c>
      <c s="34" t="s">
        <v>4123</v>
      </c>
      <c s="35" t="s">
        <v>5</v>
      </c>
      <c s="6" t="s">
        <v>4124</v>
      </c>
      <c s="36" t="s">
        <v>793</v>
      </c>
      <c s="37">
        <v>6.703</v>
      </c>
      <c s="36">
        <v>0</v>
      </c>
      <c s="36">
        <f>ROUND(G261*H261,6)</f>
      </c>
      <c r="L261" s="38">
        <v>0</v>
      </c>
      <c s="32">
        <f>ROUND(ROUND(L261,2)*ROUND(G261,3),2)</f>
      </c>
      <c s="36" t="s">
        <v>808</v>
      </c>
      <c>
        <f>(M261*21)/100</f>
      </c>
      <c t="s">
        <v>27</v>
      </c>
    </row>
    <row r="262" spans="1:5" ht="25.5">
      <c r="A262" s="35" t="s">
        <v>56</v>
      </c>
      <c r="E262" s="39" t="s">
        <v>4125</v>
      </c>
    </row>
    <row r="263" spans="1:5" ht="12.75">
      <c r="A263" s="35" t="s">
        <v>57</v>
      </c>
      <c r="E263" s="40" t="s">
        <v>5</v>
      </c>
    </row>
    <row r="264" spans="1:5" ht="12.75">
      <c r="A264" t="s">
        <v>59</v>
      </c>
      <c r="E264" s="39" t="s">
        <v>5</v>
      </c>
    </row>
    <row r="265" spans="1:16" ht="25.5">
      <c r="A265" t="s">
        <v>49</v>
      </c>
      <c s="34" t="s">
        <v>329</v>
      </c>
      <c s="34" t="s">
        <v>4126</v>
      </c>
      <c s="35" t="s">
        <v>5</v>
      </c>
      <c s="6" t="s">
        <v>4127</v>
      </c>
      <c s="36" t="s">
        <v>793</v>
      </c>
      <c s="37">
        <v>20.404</v>
      </c>
      <c s="36">
        <v>0</v>
      </c>
      <c s="36">
        <f>ROUND(G265*H265,6)</f>
      </c>
      <c r="L265" s="38">
        <v>0</v>
      </c>
      <c s="32">
        <f>ROUND(ROUND(L265,2)*ROUND(G265,3),2)</f>
      </c>
      <c s="36" t="s">
        <v>808</v>
      </c>
      <c>
        <f>(M265*21)/100</f>
      </c>
      <c t="s">
        <v>27</v>
      </c>
    </row>
    <row r="266" spans="1:5" ht="25.5">
      <c r="A266" s="35" t="s">
        <v>56</v>
      </c>
      <c r="E266" s="39" t="s">
        <v>4128</v>
      </c>
    </row>
    <row r="267" spans="1:5" ht="12.75">
      <c r="A267" s="35" t="s">
        <v>57</v>
      </c>
      <c r="E267" s="40" t="s">
        <v>5</v>
      </c>
    </row>
    <row r="268" spans="1:5" ht="12.75">
      <c r="A268" t="s">
        <v>59</v>
      </c>
      <c r="E268" s="39" t="s">
        <v>5</v>
      </c>
    </row>
    <row r="269" spans="1:16" ht="12.75">
      <c r="A269" t="s">
        <v>49</v>
      </c>
      <c s="34" t="s">
        <v>333</v>
      </c>
      <c s="34" t="s">
        <v>4129</v>
      </c>
      <c s="35" t="s">
        <v>5</v>
      </c>
      <c s="6" t="s">
        <v>4130</v>
      </c>
      <c s="36" t="s">
        <v>90</v>
      </c>
      <c s="37">
        <v>4</v>
      </c>
      <c s="36">
        <v>0</v>
      </c>
      <c s="36">
        <f>ROUND(G269*H269,6)</f>
      </c>
      <c r="L269" s="38">
        <v>0</v>
      </c>
      <c s="32">
        <f>ROUND(ROUND(L269,2)*ROUND(G269,3),2)</f>
      </c>
      <c s="36" t="s">
        <v>808</v>
      </c>
      <c>
        <f>(M269*21)/100</f>
      </c>
      <c t="s">
        <v>27</v>
      </c>
    </row>
    <row r="270" spans="1:5" ht="12.75">
      <c r="A270" s="35" t="s">
        <v>56</v>
      </c>
      <c r="E270" s="39" t="s">
        <v>5</v>
      </c>
    </row>
    <row r="271" spans="1:5" ht="12.75">
      <c r="A271" s="35" t="s">
        <v>57</v>
      </c>
      <c r="E271" s="40" t="s">
        <v>5</v>
      </c>
    </row>
    <row r="272" spans="1:5" ht="12.75">
      <c r="A272" t="s">
        <v>59</v>
      </c>
      <c r="E272" s="39" t="s">
        <v>5</v>
      </c>
    </row>
    <row r="273" spans="1:13" ht="12.75">
      <c r="A273" t="s">
        <v>46</v>
      </c>
      <c r="C273" s="31" t="s">
        <v>82</v>
      </c>
      <c r="E273" s="33" t="s">
        <v>4131</v>
      </c>
      <c r="J273" s="32">
        <f>0</f>
      </c>
      <c s="32">
        <f>0</f>
      </c>
      <c s="32">
        <f>0+L274+L278+L282+L286+L290+L294+L298+L302+L306+L310+L314+L318+L322+L326+L330+L334+L338+L342+L346+L350+L354+L358+L362+L366</f>
      </c>
      <c s="32">
        <f>0+M274+M278+M282+M286+M290+M294+M298+M302+M306+M310+M314+M318+M322+M326+M330+M334+M338+M342+M346+M350+M354+M358+M362+M366</f>
      </c>
    </row>
    <row r="274" spans="1:16" ht="25.5">
      <c r="A274" t="s">
        <v>49</v>
      </c>
      <c s="34" t="s">
        <v>337</v>
      </c>
      <c s="34" t="s">
        <v>4132</v>
      </c>
      <c s="35" t="s">
        <v>5</v>
      </c>
      <c s="6" t="s">
        <v>4133</v>
      </c>
      <c s="36" t="s">
        <v>85</v>
      </c>
      <c s="37">
        <v>112.77</v>
      </c>
      <c s="36">
        <v>0</v>
      </c>
      <c s="36">
        <f>ROUND(G274*H274,6)</f>
      </c>
      <c r="L274" s="38">
        <v>0</v>
      </c>
      <c s="32">
        <f>ROUND(ROUND(L274,2)*ROUND(G274,3),2)</f>
      </c>
      <c s="36" t="s">
        <v>808</v>
      </c>
      <c>
        <f>(M274*21)/100</f>
      </c>
      <c t="s">
        <v>27</v>
      </c>
    </row>
    <row r="275" spans="1:5" ht="38.25">
      <c r="A275" s="35" t="s">
        <v>56</v>
      </c>
      <c r="E275" s="39" t="s">
        <v>4134</v>
      </c>
    </row>
    <row r="276" spans="1:5" ht="76.5">
      <c r="A276" s="35" t="s">
        <v>57</v>
      </c>
      <c r="E276" s="40" t="s">
        <v>4135</v>
      </c>
    </row>
    <row r="277" spans="1:5" ht="12.75">
      <c r="A277" t="s">
        <v>59</v>
      </c>
      <c r="E277" s="39" t="s">
        <v>5</v>
      </c>
    </row>
    <row r="278" spans="1:16" ht="12.75">
      <c r="A278" t="s">
        <v>49</v>
      </c>
      <c s="34" t="s">
        <v>341</v>
      </c>
      <c s="34" t="s">
        <v>4136</v>
      </c>
      <c s="35" t="s">
        <v>5</v>
      </c>
      <c s="6" t="s">
        <v>4137</v>
      </c>
      <c s="36" t="s">
        <v>85</v>
      </c>
      <c s="37">
        <v>1252.675</v>
      </c>
      <c s="36">
        <v>0</v>
      </c>
      <c s="36">
        <f>ROUND(G278*H278,6)</f>
      </c>
      <c r="L278" s="38">
        <v>0</v>
      </c>
      <c s="32">
        <f>ROUND(ROUND(L278,2)*ROUND(G278,3),2)</f>
      </c>
      <c s="36" t="s">
        <v>808</v>
      </c>
      <c>
        <f>(M278*21)/100</f>
      </c>
      <c t="s">
        <v>27</v>
      </c>
    </row>
    <row r="279" spans="1:5" ht="25.5">
      <c r="A279" s="35" t="s">
        <v>56</v>
      </c>
      <c r="E279" s="39" t="s">
        <v>4138</v>
      </c>
    </row>
    <row r="280" spans="1:5" ht="114.75">
      <c r="A280" s="35" t="s">
        <v>57</v>
      </c>
      <c r="E280" s="40" t="s">
        <v>4139</v>
      </c>
    </row>
    <row r="281" spans="1:5" ht="12.75">
      <c r="A281" t="s">
        <v>59</v>
      </c>
      <c r="E281" s="39" t="s">
        <v>5</v>
      </c>
    </row>
    <row r="282" spans="1:16" ht="12.75">
      <c r="A282" t="s">
        <v>49</v>
      </c>
      <c s="34" t="s">
        <v>345</v>
      </c>
      <c s="34" t="s">
        <v>4140</v>
      </c>
      <c s="35" t="s">
        <v>5</v>
      </c>
      <c s="6" t="s">
        <v>4141</v>
      </c>
      <c s="36" t="s">
        <v>85</v>
      </c>
      <c s="37">
        <v>2983.272</v>
      </c>
      <c s="36">
        <v>0</v>
      </c>
      <c s="36">
        <f>ROUND(G282*H282,6)</f>
      </c>
      <c r="L282" s="38">
        <v>0</v>
      </c>
      <c s="32">
        <f>ROUND(ROUND(L282,2)*ROUND(G282,3),2)</f>
      </c>
      <c s="36" t="s">
        <v>808</v>
      </c>
      <c>
        <f>(M282*21)/100</f>
      </c>
      <c t="s">
        <v>27</v>
      </c>
    </row>
    <row r="283" spans="1:5" ht="25.5">
      <c r="A283" s="35" t="s">
        <v>56</v>
      </c>
      <c r="E283" s="39" t="s">
        <v>4142</v>
      </c>
    </row>
    <row r="284" spans="1:5" ht="25.5">
      <c r="A284" s="35" t="s">
        <v>57</v>
      </c>
      <c r="E284" s="40" t="s">
        <v>4143</v>
      </c>
    </row>
    <row r="285" spans="1:5" ht="12.75">
      <c r="A285" t="s">
        <v>59</v>
      </c>
      <c r="E285" s="39" t="s">
        <v>5</v>
      </c>
    </row>
    <row r="286" spans="1:16" ht="12.75">
      <c r="A286" t="s">
        <v>49</v>
      </c>
      <c s="34" t="s">
        <v>349</v>
      </c>
      <c s="34" t="s">
        <v>4144</v>
      </c>
      <c s="35" t="s">
        <v>5</v>
      </c>
      <c s="6" t="s">
        <v>4145</v>
      </c>
      <c s="36" t="s">
        <v>85</v>
      </c>
      <c s="37">
        <v>1252.675</v>
      </c>
      <c s="36">
        <v>0</v>
      </c>
      <c s="36">
        <f>ROUND(G286*H286,6)</f>
      </c>
      <c r="L286" s="38">
        <v>0</v>
      </c>
      <c s="32">
        <f>ROUND(ROUND(L286,2)*ROUND(G286,3),2)</f>
      </c>
      <c s="36" t="s">
        <v>808</v>
      </c>
      <c>
        <f>(M286*21)/100</f>
      </c>
      <c t="s">
        <v>27</v>
      </c>
    </row>
    <row r="287" spans="1:5" ht="25.5">
      <c r="A287" s="35" t="s">
        <v>56</v>
      </c>
      <c r="E287" s="39" t="s">
        <v>4146</v>
      </c>
    </row>
    <row r="288" spans="1:5" ht="114.75">
      <c r="A288" s="35" t="s">
        <v>57</v>
      </c>
      <c r="E288" s="40" t="s">
        <v>4147</v>
      </c>
    </row>
    <row r="289" spans="1:5" ht="12.75">
      <c r="A289" t="s">
        <v>59</v>
      </c>
      <c r="E289" s="39" t="s">
        <v>5</v>
      </c>
    </row>
    <row r="290" spans="1:16" ht="12.75">
      <c r="A290" t="s">
        <v>49</v>
      </c>
      <c s="34" t="s">
        <v>353</v>
      </c>
      <c s="34" t="s">
        <v>4148</v>
      </c>
      <c s="35" t="s">
        <v>5</v>
      </c>
      <c s="6" t="s">
        <v>4149</v>
      </c>
      <c s="36" t="s">
        <v>85</v>
      </c>
      <c s="37">
        <v>1252.675</v>
      </c>
      <c s="36">
        <v>0</v>
      </c>
      <c s="36">
        <f>ROUND(G290*H290,6)</f>
      </c>
      <c r="L290" s="38">
        <v>0</v>
      </c>
      <c s="32">
        <f>ROUND(ROUND(L290,2)*ROUND(G290,3),2)</f>
      </c>
      <c s="36" t="s">
        <v>808</v>
      </c>
      <c>
        <f>(M290*21)/100</f>
      </c>
      <c t="s">
        <v>27</v>
      </c>
    </row>
    <row r="291" spans="1:5" ht="25.5">
      <c r="A291" s="35" t="s">
        <v>56</v>
      </c>
      <c r="E291" s="39" t="s">
        <v>4150</v>
      </c>
    </row>
    <row r="292" spans="1:5" ht="127.5">
      <c r="A292" s="35" t="s">
        <v>57</v>
      </c>
      <c r="E292" s="40" t="s">
        <v>4151</v>
      </c>
    </row>
    <row r="293" spans="1:5" ht="12.75">
      <c r="A293" t="s">
        <v>59</v>
      </c>
      <c r="E293" s="39" t="s">
        <v>5</v>
      </c>
    </row>
    <row r="294" spans="1:16" ht="12.75">
      <c r="A294" t="s">
        <v>49</v>
      </c>
      <c s="34" t="s">
        <v>357</v>
      </c>
      <c s="34" t="s">
        <v>4152</v>
      </c>
      <c s="35" t="s">
        <v>5</v>
      </c>
      <c s="6" t="s">
        <v>4153</v>
      </c>
      <c s="36" t="s">
        <v>85</v>
      </c>
      <c s="37">
        <v>800.179</v>
      </c>
      <c s="36">
        <v>0</v>
      </c>
      <c s="36">
        <f>ROUND(G294*H294,6)</f>
      </c>
      <c r="L294" s="38">
        <v>0</v>
      </c>
      <c s="32">
        <f>ROUND(ROUND(L294,2)*ROUND(G294,3),2)</f>
      </c>
      <c s="36" t="s">
        <v>808</v>
      </c>
      <c>
        <f>(M294*21)/100</f>
      </c>
      <c t="s">
        <v>27</v>
      </c>
    </row>
    <row r="295" spans="1:5" ht="25.5">
      <c r="A295" s="35" t="s">
        <v>56</v>
      </c>
      <c r="E295" s="39" t="s">
        <v>4154</v>
      </c>
    </row>
    <row r="296" spans="1:5" ht="38.25">
      <c r="A296" s="35" t="s">
        <v>57</v>
      </c>
      <c r="E296" s="40" t="s">
        <v>4155</v>
      </c>
    </row>
    <row r="297" spans="1:5" ht="12.75">
      <c r="A297" t="s">
        <v>59</v>
      </c>
      <c r="E297" s="39" t="s">
        <v>5</v>
      </c>
    </row>
    <row r="298" spans="1:16" ht="12.75">
      <c r="A298" t="s">
        <v>49</v>
      </c>
      <c s="34" t="s">
        <v>361</v>
      </c>
      <c s="34" t="s">
        <v>4156</v>
      </c>
      <c s="35" t="s">
        <v>5</v>
      </c>
      <c s="6" t="s">
        <v>4157</v>
      </c>
      <c s="36" t="s">
        <v>85</v>
      </c>
      <c s="37">
        <v>1616.57</v>
      </c>
      <c s="36">
        <v>0</v>
      </c>
      <c s="36">
        <f>ROUND(G298*H298,6)</f>
      </c>
      <c r="L298" s="38">
        <v>0</v>
      </c>
      <c s="32">
        <f>ROUND(ROUND(L298,2)*ROUND(G298,3),2)</f>
      </c>
      <c s="36" t="s">
        <v>808</v>
      </c>
      <c>
        <f>(M298*21)/100</f>
      </c>
      <c t="s">
        <v>27</v>
      </c>
    </row>
    <row r="299" spans="1:5" ht="25.5">
      <c r="A299" s="35" t="s">
        <v>56</v>
      </c>
      <c r="E299" s="39" t="s">
        <v>4158</v>
      </c>
    </row>
    <row r="300" spans="1:5" ht="89.25">
      <c r="A300" s="35" t="s">
        <v>57</v>
      </c>
      <c r="E300" s="40" t="s">
        <v>4159</v>
      </c>
    </row>
    <row r="301" spans="1:5" ht="12.75">
      <c r="A301" t="s">
        <v>59</v>
      </c>
      <c r="E301" s="39" t="s">
        <v>5</v>
      </c>
    </row>
    <row r="302" spans="1:16" ht="12.75">
      <c r="A302" t="s">
        <v>49</v>
      </c>
      <c s="34" t="s">
        <v>365</v>
      </c>
      <c s="34" t="s">
        <v>4160</v>
      </c>
      <c s="35" t="s">
        <v>5</v>
      </c>
      <c s="6" t="s">
        <v>4161</v>
      </c>
      <c s="36" t="s">
        <v>85</v>
      </c>
      <c s="37">
        <v>187.459</v>
      </c>
      <c s="36">
        <v>0</v>
      </c>
      <c s="36">
        <f>ROUND(G302*H302,6)</f>
      </c>
      <c r="L302" s="38">
        <v>0</v>
      </c>
      <c s="32">
        <f>ROUND(ROUND(L302,2)*ROUND(G302,3),2)</f>
      </c>
      <c s="36" t="s">
        <v>808</v>
      </c>
      <c>
        <f>(M302*21)/100</f>
      </c>
      <c t="s">
        <v>27</v>
      </c>
    </row>
    <row r="303" spans="1:5" ht="25.5">
      <c r="A303" s="35" t="s">
        <v>56</v>
      </c>
      <c r="E303" s="39" t="s">
        <v>4162</v>
      </c>
    </row>
    <row r="304" spans="1:5" ht="89.25">
      <c r="A304" s="35" t="s">
        <v>57</v>
      </c>
      <c r="E304" s="40" t="s">
        <v>4163</v>
      </c>
    </row>
    <row r="305" spans="1:5" ht="12.75">
      <c r="A305" t="s">
        <v>59</v>
      </c>
      <c r="E305" s="39" t="s">
        <v>5</v>
      </c>
    </row>
    <row r="306" spans="1:16" ht="25.5">
      <c r="A306" t="s">
        <v>49</v>
      </c>
      <c s="34" t="s">
        <v>369</v>
      </c>
      <c s="34" t="s">
        <v>4164</v>
      </c>
      <c s="35" t="s">
        <v>5</v>
      </c>
      <c s="6" t="s">
        <v>4165</v>
      </c>
      <c s="36" t="s">
        <v>85</v>
      </c>
      <c s="37">
        <v>1429.111</v>
      </c>
      <c s="36">
        <v>0</v>
      </c>
      <c s="36">
        <f>ROUND(G306*H306,6)</f>
      </c>
      <c r="L306" s="38">
        <v>0</v>
      </c>
      <c s="32">
        <f>ROUND(ROUND(L306,2)*ROUND(G306,3),2)</f>
      </c>
      <c s="36" t="s">
        <v>808</v>
      </c>
      <c>
        <f>(M306*21)/100</f>
      </c>
      <c t="s">
        <v>27</v>
      </c>
    </row>
    <row r="307" spans="1:5" ht="25.5">
      <c r="A307" s="35" t="s">
        <v>56</v>
      </c>
      <c r="E307" s="39" t="s">
        <v>4166</v>
      </c>
    </row>
    <row r="308" spans="1:5" ht="216.75">
      <c r="A308" s="35" t="s">
        <v>57</v>
      </c>
      <c r="E308" s="40" t="s">
        <v>4167</v>
      </c>
    </row>
    <row r="309" spans="1:5" ht="12.75">
      <c r="A309" t="s">
        <v>59</v>
      </c>
      <c r="E309" s="39" t="s">
        <v>5</v>
      </c>
    </row>
    <row r="310" spans="1:16" ht="12.75">
      <c r="A310" t="s">
        <v>49</v>
      </c>
      <c s="34" t="s">
        <v>373</v>
      </c>
      <c s="34" t="s">
        <v>4168</v>
      </c>
      <c s="35" t="s">
        <v>5</v>
      </c>
      <c s="6" t="s">
        <v>4169</v>
      </c>
      <c s="36" t="s">
        <v>85</v>
      </c>
      <c s="37">
        <v>187.459</v>
      </c>
      <c s="36">
        <v>0</v>
      </c>
      <c s="36">
        <f>ROUND(G310*H310,6)</f>
      </c>
      <c r="L310" s="38">
        <v>0</v>
      </c>
      <c s="32">
        <f>ROUND(ROUND(L310,2)*ROUND(G310,3),2)</f>
      </c>
      <c s="36" t="s">
        <v>808</v>
      </c>
      <c>
        <f>(M310*21)/100</f>
      </c>
      <c t="s">
        <v>27</v>
      </c>
    </row>
    <row r="311" spans="1:5" ht="12.75">
      <c r="A311" s="35" t="s">
        <v>56</v>
      </c>
      <c r="E311" s="39" t="s">
        <v>4170</v>
      </c>
    </row>
    <row r="312" spans="1:5" ht="63.75">
      <c r="A312" s="35" t="s">
        <v>57</v>
      </c>
      <c r="E312" s="40" t="s">
        <v>4171</v>
      </c>
    </row>
    <row r="313" spans="1:5" ht="12.75">
      <c r="A313" t="s">
        <v>59</v>
      </c>
      <c r="E313" s="39" t="s">
        <v>5</v>
      </c>
    </row>
    <row r="314" spans="1:16" ht="12.75">
      <c r="A314" t="s">
        <v>49</v>
      </c>
      <c s="34" t="s">
        <v>377</v>
      </c>
      <c s="34" t="s">
        <v>4172</v>
      </c>
      <c s="35" t="s">
        <v>5</v>
      </c>
      <c s="6" t="s">
        <v>4173</v>
      </c>
      <c s="36" t="s">
        <v>85</v>
      </c>
      <c s="37">
        <v>600</v>
      </c>
      <c s="36">
        <v>0</v>
      </c>
      <c s="36">
        <f>ROUND(G314*H314,6)</f>
      </c>
      <c r="L314" s="38">
        <v>0</v>
      </c>
      <c s="32">
        <f>ROUND(ROUND(L314,2)*ROUND(G314,3),2)</f>
      </c>
      <c s="36" t="s">
        <v>808</v>
      </c>
      <c>
        <f>(M314*21)/100</f>
      </c>
      <c t="s">
        <v>27</v>
      </c>
    </row>
    <row r="315" spans="1:5" ht="25.5">
      <c r="A315" s="35" t="s">
        <v>56</v>
      </c>
      <c r="E315" s="39" t="s">
        <v>4174</v>
      </c>
    </row>
    <row r="316" spans="1:5" ht="12.75">
      <c r="A316" s="35" t="s">
        <v>57</v>
      </c>
      <c r="E316" s="40" t="s">
        <v>5</v>
      </c>
    </row>
    <row r="317" spans="1:5" ht="12.75">
      <c r="A317" t="s">
        <v>59</v>
      </c>
      <c r="E317" s="39" t="s">
        <v>5</v>
      </c>
    </row>
    <row r="318" spans="1:16" ht="25.5">
      <c r="A318" t="s">
        <v>49</v>
      </c>
      <c s="34" t="s">
        <v>381</v>
      </c>
      <c s="34" t="s">
        <v>4175</v>
      </c>
      <c s="35" t="s">
        <v>5</v>
      </c>
      <c s="6" t="s">
        <v>4176</v>
      </c>
      <c s="36" t="s">
        <v>64</v>
      </c>
      <c s="37">
        <v>76.981</v>
      </c>
      <c s="36">
        <v>0</v>
      </c>
      <c s="36">
        <f>ROUND(G318*H318,6)</f>
      </c>
      <c r="L318" s="38">
        <v>0</v>
      </c>
      <c s="32">
        <f>ROUND(ROUND(L318,2)*ROUND(G318,3),2)</f>
      </c>
      <c s="36" t="s">
        <v>808</v>
      </c>
      <c>
        <f>(M318*21)/100</f>
      </c>
      <c t="s">
        <v>27</v>
      </c>
    </row>
    <row r="319" spans="1:5" ht="25.5">
      <c r="A319" s="35" t="s">
        <v>56</v>
      </c>
      <c r="E319" s="39" t="s">
        <v>4177</v>
      </c>
    </row>
    <row r="320" spans="1:5" ht="318.75">
      <c r="A320" s="35" t="s">
        <v>57</v>
      </c>
      <c r="E320" s="40" t="s">
        <v>4178</v>
      </c>
    </row>
    <row r="321" spans="1:5" ht="12.75">
      <c r="A321" t="s">
        <v>59</v>
      </c>
      <c r="E321" s="39" t="s">
        <v>5</v>
      </c>
    </row>
    <row r="322" spans="1:16" ht="12.75">
      <c r="A322" t="s">
        <v>49</v>
      </c>
      <c s="34" t="s">
        <v>385</v>
      </c>
      <c s="34" t="s">
        <v>4179</v>
      </c>
      <c s="35" t="s">
        <v>5</v>
      </c>
      <c s="6" t="s">
        <v>4180</v>
      </c>
      <c s="36" t="s">
        <v>64</v>
      </c>
      <c s="37">
        <v>76.981</v>
      </c>
      <c s="36">
        <v>0</v>
      </c>
      <c s="36">
        <f>ROUND(G322*H322,6)</f>
      </c>
      <c r="L322" s="38">
        <v>0</v>
      </c>
      <c s="32">
        <f>ROUND(ROUND(L322,2)*ROUND(G322,3),2)</f>
      </c>
      <c s="36" t="s">
        <v>808</v>
      </c>
      <c>
        <f>(M322*21)/100</f>
      </c>
      <c t="s">
        <v>27</v>
      </c>
    </row>
    <row r="323" spans="1:5" ht="25.5">
      <c r="A323" s="35" t="s">
        <v>56</v>
      </c>
      <c r="E323" s="39" t="s">
        <v>4181</v>
      </c>
    </row>
    <row r="324" spans="1:5" ht="12.75">
      <c r="A324" s="35" t="s">
        <v>57</v>
      </c>
      <c r="E324" s="40" t="s">
        <v>5</v>
      </c>
    </row>
    <row r="325" spans="1:5" ht="12.75">
      <c r="A325" t="s">
        <v>59</v>
      </c>
      <c r="E325" s="39" t="s">
        <v>5</v>
      </c>
    </row>
    <row r="326" spans="1:16" ht="25.5">
      <c r="A326" t="s">
        <v>49</v>
      </c>
      <c s="34" t="s">
        <v>389</v>
      </c>
      <c s="34" t="s">
        <v>4182</v>
      </c>
      <c s="35" t="s">
        <v>5</v>
      </c>
      <c s="6" t="s">
        <v>4183</v>
      </c>
      <c s="36" t="s">
        <v>64</v>
      </c>
      <c s="37">
        <v>76.981</v>
      </c>
      <c s="36">
        <v>0</v>
      </c>
      <c s="36">
        <f>ROUND(G326*H326,6)</f>
      </c>
      <c r="L326" s="38">
        <v>0</v>
      </c>
      <c s="32">
        <f>ROUND(ROUND(L326,2)*ROUND(G326,3),2)</f>
      </c>
      <c s="36" t="s">
        <v>808</v>
      </c>
      <c>
        <f>(M326*21)/100</f>
      </c>
      <c t="s">
        <v>27</v>
      </c>
    </row>
    <row r="327" spans="1:5" ht="25.5">
      <c r="A327" s="35" t="s">
        <v>56</v>
      </c>
      <c r="E327" s="39" t="s">
        <v>4184</v>
      </c>
    </row>
    <row r="328" spans="1:5" ht="12.75">
      <c r="A328" s="35" t="s">
        <v>57</v>
      </c>
      <c r="E328" s="40" t="s">
        <v>5</v>
      </c>
    </row>
    <row r="329" spans="1:5" ht="12.75">
      <c r="A329" t="s">
        <v>59</v>
      </c>
      <c r="E329" s="39" t="s">
        <v>5</v>
      </c>
    </row>
    <row r="330" spans="1:16" ht="12.75">
      <c r="A330" t="s">
        <v>49</v>
      </c>
      <c s="34" t="s">
        <v>394</v>
      </c>
      <c s="34" t="s">
        <v>4185</v>
      </c>
      <c s="35" t="s">
        <v>5</v>
      </c>
      <c s="6" t="s">
        <v>4186</v>
      </c>
      <c s="36" t="s">
        <v>64</v>
      </c>
      <c s="37">
        <v>53.862</v>
      </c>
      <c s="36">
        <v>0</v>
      </c>
      <c s="36">
        <f>ROUND(G330*H330,6)</f>
      </c>
      <c r="L330" s="38">
        <v>0</v>
      </c>
      <c s="32">
        <f>ROUND(ROUND(L330,2)*ROUND(G330,3),2)</f>
      </c>
      <c s="36" t="s">
        <v>808</v>
      </c>
      <c>
        <f>(M330*21)/100</f>
      </c>
      <c t="s">
        <v>27</v>
      </c>
    </row>
    <row r="331" spans="1:5" ht="12.75">
      <c r="A331" s="35" t="s">
        <v>56</v>
      </c>
      <c r="E331" s="39" t="s">
        <v>4187</v>
      </c>
    </row>
    <row r="332" spans="1:5" ht="140.25">
      <c r="A332" s="35" t="s">
        <v>57</v>
      </c>
      <c r="E332" s="40" t="s">
        <v>4188</v>
      </c>
    </row>
    <row r="333" spans="1:5" ht="12.75">
      <c r="A333" t="s">
        <v>59</v>
      </c>
      <c r="E333" s="39" t="s">
        <v>5</v>
      </c>
    </row>
    <row r="334" spans="1:16" ht="12.75">
      <c r="A334" t="s">
        <v>49</v>
      </c>
      <c s="34" t="s">
        <v>398</v>
      </c>
      <c s="34" t="s">
        <v>4189</v>
      </c>
      <c s="35" t="s">
        <v>5</v>
      </c>
      <c s="6" t="s">
        <v>4190</v>
      </c>
      <c s="36" t="s">
        <v>793</v>
      </c>
      <c s="37">
        <v>6.684</v>
      </c>
      <c s="36">
        <v>0</v>
      </c>
      <c s="36">
        <f>ROUND(G334*H334,6)</f>
      </c>
      <c r="L334" s="38">
        <v>0</v>
      </c>
      <c s="32">
        <f>ROUND(ROUND(L334,2)*ROUND(G334,3),2)</f>
      </c>
      <c s="36" t="s">
        <v>808</v>
      </c>
      <c>
        <f>(M334*21)/100</f>
      </c>
      <c t="s">
        <v>27</v>
      </c>
    </row>
    <row r="335" spans="1:5" ht="12.75">
      <c r="A335" s="35" t="s">
        <v>56</v>
      </c>
      <c r="E335" s="39" t="s">
        <v>4191</v>
      </c>
    </row>
    <row r="336" spans="1:5" ht="25.5">
      <c r="A336" s="35" t="s">
        <v>57</v>
      </c>
      <c r="E336" s="40" t="s">
        <v>4192</v>
      </c>
    </row>
    <row r="337" spans="1:5" ht="12.75">
      <c r="A337" t="s">
        <v>59</v>
      </c>
      <c r="E337" s="39" t="s">
        <v>5</v>
      </c>
    </row>
    <row r="338" spans="1:16" ht="12.75">
      <c r="A338" t="s">
        <v>49</v>
      </c>
      <c s="34" t="s">
        <v>402</v>
      </c>
      <c s="34" t="s">
        <v>4193</v>
      </c>
      <c s="35" t="s">
        <v>5</v>
      </c>
      <c s="6" t="s">
        <v>4194</v>
      </c>
      <c s="36" t="s">
        <v>85</v>
      </c>
      <c s="37">
        <v>541.6</v>
      </c>
      <c s="36">
        <v>0</v>
      </c>
      <c s="36">
        <f>ROUND(G338*H338,6)</f>
      </c>
      <c r="L338" s="38">
        <v>0</v>
      </c>
      <c s="32">
        <f>ROUND(ROUND(L338,2)*ROUND(G338,3),2)</f>
      </c>
      <c s="36" t="s">
        <v>808</v>
      </c>
      <c>
        <f>(M338*21)/100</f>
      </c>
      <c t="s">
        <v>27</v>
      </c>
    </row>
    <row r="339" spans="1:5" ht="12.75">
      <c r="A339" s="35" t="s">
        <v>56</v>
      </c>
      <c r="E339" s="39" t="s">
        <v>4195</v>
      </c>
    </row>
    <row r="340" spans="1:5" ht="191.25">
      <c r="A340" s="35" t="s">
        <v>57</v>
      </c>
      <c r="E340" s="40" t="s">
        <v>4196</v>
      </c>
    </row>
    <row r="341" spans="1:5" ht="12.75">
      <c r="A341" t="s">
        <v>59</v>
      </c>
      <c r="E341" s="39" t="s">
        <v>5</v>
      </c>
    </row>
    <row r="342" spans="1:16" ht="12.75">
      <c r="A342" t="s">
        <v>49</v>
      </c>
      <c s="34" t="s">
        <v>406</v>
      </c>
      <c s="34" t="s">
        <v>4197</v>
      </c>
      <c s="35" t="s">
        <v>5</v>
      </c>
      <c s="6" t="s">
        <v>4198</v>
      </c>
      <c s="36" t="s">
        <v>85</v>
      </c>
      <c s="37">
        <v>1243.7</v>
      </c>
      <c s="36">
        <v>0</v>
      </c>
      <c s="36">
        <f>ROUND(G342*H342,6)</f>
      </c>
      <c r="L342" s="38">
        <v>0</v>
      </c>
      <c s="32">
        <f>ROUND(ROUND(L342,2)*ROUND(G342,3),2)</f>
      </c>
      <c s="36" t="s">
        <v>808</v>
      </c>
      <c>
        <f>(M342*21)/100</f>
      </c>
      <c t="s">
        <v>27</v>
      </c>
    </row>
    <row r="343" spans="1:5" ht="12.75">
      <c r="A343" s="35" t="s">
        <v>56</v>
      </c>
      <c r="E343" s="39" t="s">
        <v>4199</v>
      </c>
    </row>
    <row r="344" spans="1:5" ht="409.5">
      <c r="A344" s="35" t="s">
        <v>57</v>
      </c>
      <c r="E344" s="40" t="s">
        <v>4200</v>
      </c>
    </row>
    <row r="345" spans="1:5" ht="12.75">
      <c r="A345" t="s">
        <v>59</v>
      </c>
      <c r="E345" s="39" t="s">
        <v>5</v>
      </c>
    </row>
    <row r="346" spans="1:16" ht="25.5">
      <c r="A346" t="s">
        <v>49</v>
      </c>
      <c s="34" t="s">
        <v>410</v>
      </c>
      <c s="34" t="s">
        <v>4201</v>
      </c>
      <c s="35" t="s">
        <v>5</v>
      </c>
      <c s="6" t="s">
        <v>4202</v>
      </c>
      <c s="36" t="s">
        <v>75</v>
      </c>
      <c s="37">
        <v>626.35</v>
      </c>
      <c s="36">
        <v>0</v>
      </c>
      <c s="36">
        <f>ROUND(G346*H346,6)</f>
      </c>
      <c r="L346" s="38">
        <v>0</v>
      </c>
      <c s="32">
        <f>ROUND(ROUND(L346,2)*ROUND(G346,3),2)</f>
      </c>
      <c s="36" t="s">
        <v>808</v>
      </c>
      <c>
        <f>(M346*21)/100</f>
      </c>
      <c t="s">
        <v>27</v>
      </c>
    </row>
    <row r="347" spans="1:5" ht="25.5">
      <c r="A347" s="35" t="s">
        <v>56</v>
      </c>
      <c r="E347" s="39" t="s">
        <v>4203</v>
      </c>
    </row>
    <row r="348" spans="1:5" ht="191.25">
      <c r="A348" s="35" t="s">
        <v>57</v>
      </c>
      <c r="E348" s="40" t="s">
        <v>4204</v>
      </c>
    </row>
    <row r="349" spans="1:5" ht="12.75">
      <c r="A349" t="s">
        <v>59</v>
      </c>
      <c r="E349" s="39" t="s">
        <v>5</v>
      </c>
    </row>
    <row r="350" spans="1:16" ht="25.5">
      <c r="A350" t="s">
        <v>49</v>
      </c>
      <c s="34" t="s">
        <v>414</v>
      </c>
      <c s="34" t="s">
        <v>4205</v>
      </c>
      <c s="35" t="s">
        <v>5</v>
      </c>
      <c s="6" t="s">
        <v>4206</v>
      </c>
      <c s="36" t="s">
        <v>75</v>
      </c>
      <c s="37">
        <v>829.58</v>
      </c>
      <c s="36">
        <v>0</v>
      </c>
      <c s="36">
        <f>ROUND(G350*H350,6)</f>
      </c>
      <c r="L350" s="38">
        <v>0</v>
      </c>
      <c s="32">
        <f>ROUND(ROUND(L350,2)*ROUND(G350,3),2)</f>
      </c>
      <c s="36" t="s">
        <v>808</v>
      </c>
      <c>
        <f>(M350*21)/100</f>
      </c>
      <c t="s">
        <v>27</v>
      </c>
    </row>
    <row r="351" spans="1:5" ht="25.5">
      <c r="A351" s="35" t="s">
        <v>56</v>
      </c>
      <c r="E351" s="39" t="s">
        <v>4207</v>
      </c>
    </row>
    <row r="352" spans="1:5" ht="318.75">
      <c r="A352" s="35" t="s">
        <v>57</v>
      </c>
      <c r="E352" s="40" t="s">
        <v>4208</v>
      </c>
    </row>
    <row r="353" spans="1:5" ht="12.75">
      <c r="A353" t="s">
        <v>59</v>
      </c>
      <c r="E353" s="39" t="s">
        <v>5</v>
      </c>
    </row>
    <row r="354" spans="1:16" ht="12.75">
      <c r="A354" t="s">
        <v>49</v>
      </c>
      <c s="34" t="s">
        <v>418</v>
      </c>
      <c s="34" t="s">
        <v>4209</v>
      </c>
      <c s="35" t="s">
        <v>5</v>
      </c>
      <c s="6" t="s">
        <v>4210</v>
      </c>
      <c s="36" t="s">
        <v>85</v>
      </c>
      <c s="37">
        <v>452.496</v>
      </c>
      <c s="36">
        <v>0</v>
      </c>
      <c s="36">
        <f>ROUND(G354*H354,6)</f>
      </c>
      <c r="L354" s="38">
        <v>0</v>
      </c>
      <c s="32">
        <f>ROUND(ROUND(L354,2)*ROUND(G354,3),2)</f>
      </c>
      <c s="36" t="s">
        <v>808</v>
      </c>
      <c>
        <f>(M354*21)/100</f>
      </c>
      <c t="s">
        <v>27</v>
      </c>
    </row>
    <row r="355" spans="1:5" ht="12.75">
      <c r="A355" s="35" t="s">
        <v>56</v>
      </c>
      <c r="E355" s="39" t="s">
        <v>5</v>
      </c>
    </row>
    <row r="356" spans="1:5" ht="76.5">
      <c r="A356" s="35" t="s">
        <v>57</v>
      </c>
      <c r="E356" s="40" t="s">
        <v>4211</v>
      </c>
    </row>
    <row r="357" spans="1:5" ht="12.75">
      <c r="A357" t="s">
        <v>59</v>
      </c>
      <c r="E357" s="39" t="s">
        <v>5</v>
      </c>
    </row>
    <row r="358" spans="1:16" ht="12.75">
      <c r="A358" t="s">
        <v>49</v>
      </c>
      <c s="34" t="s">
        <v>422</v>
      </c>
      <c s="34" t="s">
        <v>4212</v>
      </c>
      <c s="35" t="s">
        <v>5</v>
      </c>
      <c s="6" t="s">
        <v>4213</v>
      </c>
      <c s="36" t="s">
        <v>85</v>
      </c>
      <c s="37">
        <v>189.25</v>
      </c>
      <c s="36">
        <v>0</v>
      </c>
      <c s="36">
        <f>ROUND(G358*H358,6)</f>
      </c>
      <c r="L358" s="38">
        <v>0</v>
      </c>
      <c s="32">
        <f>ROUND(ROUND(L358,2)*ROUND(G358,3),2)</f>
      </c>
      <c s="36" t="s">
        <v>808</v>
      </c>
      <c>
        <f>(M358*21)/100</f>
      </c>
      <c t="s">
        <v>27</v>
      </c>
    </row>
    <row r="359" spans="1:5" ht="12.75">
      <c r="A359" s="35" t="s">
        <v>56</v>
      </c>
      <c r="E359" s="39" t="s">
        <v>5</v>
      </c>
    </row>
    <row r="360" spans="1:5" ht="63.75">
      <c r="A360" s="35" t="s">
        <v>57</v>
      </c>
      <c r="E360" s="40" t="s">
        <v>4214</v>
      </c>
    </row>
    <row r="361" spans="1:5" ht="12.75">
      <c r="A361" t="s">
        <v>59</v>
      </c>
      <c r="E361" s="39" t="s">
        <v>5</v>
      </c>
    </row>
    <row r="362" spans="1:16" ht="12.75">
      <c r="A362" t="s">
        <v>49</v>
      </c>
      <c s="34" t="s">
        <v>426</v>
      </c>
      <c s="34" t="s">
        <v>4215</v>
      </c>
      <c s="35" t="s">
        <v>5</v>
      </c>
      <c s="6" t="s">
        <v>4216</v>
      </c>
      <c s="36" t="s">
        <v>85</v>
      </c>
      <c s="37">
        <v>1252.675</v>
      </c>
      <c s="36">
        <v>0</v>
      </c>
      <c s="36">
        <f>ROUND(G362*H362,6)</f>
      </c>
      <c r="L362" s="38">
        <v>0</v>
      </c>
      <c s="32">
        <f>ROUND(ROUND(L362,2)*ROUND(G362,3),2)</f>
      </c>
      <c s="36" t="s">
        <v>808</v>
      </c>
      <c>
        <f>(M362*21)/100</f>
      </c>
      <c t="s">
        <v>27</v>
      </c>
    </row>
    <row r="363" spans="1:5" ht="25.5">
      <c r="A363" s="35" t="s">
        <v>56</v>
      </c>
      <c r="E363" s="39" t="s">
        <v>4217</v>
      </c>
    </row>
    <row r="364" spans="1:5" ht="114.75">
      <c r="A364" s="35" t="s">
        <v>57</v>
      </c>
      <c r="E364" s="40" t="s">
        <v>4218</v>
      </c>
    </row>
    <row r="365" spans="1:5" ht="12.75">
      <c r="A365" t="s">
        <v>59</v>
      </c>
      <c r="E365" s="39" t="s">
        <v>5</v>
      </c>
    </row>
    <row r="366" spans="1:16" ht="12.75">
      <c r="A366" t="s">
        <v>49</v>
      </c>
      <c s="34" t="s">
        <v>430</v>
      </c>
      <c s="34" t="s">
        <v>4219</v>
      </c>
      <c s="35" t="s">
        <v>5</v>
      </c>
      <c s="6" t="s">
        <v>4220</v>
      </c>
      <c s="36" t="s">
        <v>85</v>
      </c>
      <c s="37">
        <v>1252.675</v>
      </c>
      <c s="36">
        <v>0</v>
      </c>
      <c s="36">
        <f>ROUND(G366*H366,6)</f>
      </c>
      <c r="L366" s="38">
        <v>0</v>
      </c>
      <c s="32">
        <f>ROUND(ROUND(L366,2)*ROUND(G366,3),2)</f>
      </c>
      <c s="36" t="s">
        <v>808</v>
      </c>
      <c>
        <f>(M366*21)/100</f>
      </c>
      <c t="s">
        <v>27</v>
      </c>
    </row>
    <row r="367" spans="1:5" ht="25.5">
      <c r="A367" s="35" t="s">
        <v>56</v>
      </c>
      <c r="E367" s="39" t="s">
        <v>4221</v>
      </c>
    </row>
    <row r="368" spans="1:5" ht="12.75">
      <c r="A368" s="35" t="s">
        <v>57</v>
      </c>
      <c r="E368" s="40" t="s">
        <v>5</v>
      </c>
    </row>
    <row r="369" spans="1:5" ht="12.75">
      <c r="A369" t="s">
        <v>59</v>
      </c>
      <c r="E369" s="39" t="s">
        <v>5</v>
      </c>
    </row>
    <row r="370" spans="1:13" ht="12.75">
      <c r="A370" t="s">
        <v>46</v>
      </c>
      <c r="C370" s="31" t="s">
        <v>4222</v>
      </c>
      <c r="E370" s="33" t="s">
        <v>4223</v>
      </c>
      <c r="J370" s="32">
        <f>0</f>
      </c>
      <c s="32">
        <f>0</f>
      </c>
      <c s="32">
        <f>0+L371+L375+L379+L383+L387+L391+L395+L399+L403+L407+L411</f>
      </c>
      <c s="32">
        <f>0+M371+M375+M379+M383+M387+M391+M395+M399+M403+M407+M411</f>
      </c>
    </row>
    <row r="371" spans="1:16" ht="12.75">
      <c r="A371" t="s">
        <v>49</v>
      </c>
      <c s="34" t="s">
        <v>434</v>
      </c>
      <c s="34" t="s">
        <v>4224</v>
      </c>
      <c s="35" t="s">
        <v>5</v>
      </c>
      <c s="6" t="s">
        <v>4225</v>
      </c>
      <c s="36" t="s">
        <v>4226</v>
      </c>
      <c s="37">
        <v>404.075</v>
      </c>
      <c s="36">
        <v>0</v>
      </c>
      <c s="36">
        <f>ROUND(G371*H371,6)</f>
      </c>
      <c r="L371" s="38">
        <v>0</v>
      </c>
      <c s="32">
        <f>ROUND(ROUND(L371,2)*ROUND(G371,3),2)</f>
      </c>
      <c s="36" t="s">
        <v>808</v>
      </c>
      <c>
        <f>(M371*21)/100</f>
      </c>
      <c t="s">
        <v>27</v>
      </c>
    </row>
    <row r="372" spans="1:5" ht="12.75">
      <c r="A372" s="35" t="s">
        <v>56</v>
      </c>
      <c r="E372" s="39" t="s">
        <v>5</v>
      </c>
    </row>
    <row r="373" spans="1:5" ht="12.75">
      <c r="A373" s="35" t="s">
        <v>57</v>
      </c>
      <c r="E373" s="40" t="s">
        <v>5</v>
      </c>
    </row>
    <row r="374" spans="1:5" ht="12.75">
      <c r="A374" t="s">
        <v>59</v>
      </c>
      <c r="E374" s="39" t="s">
        <v>5</v>
      </c>
    </row>
    <row r="375" spans="1:16" ht="12.75">
      <c r="A375" t="s">
        <v>49</v>
      </c>
      <c s="34" t="s">
        <v>439</v>
      </c>
      <c s="34" t="s">
        <v>4227</v>
      </c>
      <c s="35" t="s">
        <v>5</v>
      </c>
      <c s="6" t="s">
        <v>4228</v>
      </c>
      <c s="36" t="s">
        <v>2143</v>
      </c>
      <c s="37">
        <v>5797.581</v>
      </c>
      <c s="36">
        <v>0</v>
      </c>
      <c s="36">
        <f>ROUND(G375*H375,6)</f>
      </c>
      <c r="L375" s="38">
        <v>0</v>
      </c>
      <c s="32">
        <f>ROUND(ROUND(L375,2)*ROUND(G375,3),2)</f>
      </c>
      <c s="36" t="s">
        <v>808</v>
      </c>
      <c>
        <f>(M375*21)/100</f>
      </c>
      <c t="s">
        <v>27</v>
      </c>
    </row>
    <row r="376" spans="1:5" ht="12.75">
      <c r="A376" s="35" t="s">
        <v>56</v>
      </c>
      <c r="E376" s="39" t="s">
        <v>5</v>
      </c>
    </row>
    <row r="377" spans="1:5" ht="12.75">
      <c r="A377" s="35" t="s">
        <v>57</v>
      </c>
      <c r="E377" s="40" t="s">
        <v>5</v>
      </c>
    </row>
    <row r="378" spans="1:5" ht="12.75">
      <c r="A378" t="s">
        <v>59</v>
      </c>
      <c r="E378" s="39" t="s">
        <v>5</v>
      </c>
    </row>
    <row r="379" spans="1:16" ht="25.5">
      <c r="A379" t="s">
        <v>49</v>
      </c>
      <c s="34" t="s">
        <v>443</v>
      </c>
      <c s="34" t="s">
        <v>4229</v>
      </c>
      <c s="35" t="s">
        <v>5</v>
      </c>
      <c s="6" t="s">
        <v>4230</v>
      </c>
      <c s="36" t="s">
        <v>85</v>
      </c>
      <c s="37">
        <v>1444.984</v>
      </c>
      <c s="36">
        <v>0</v>
      </c>
      <c s="36">
        <f>ROUND(G379*H379,6)</f>
      </c>
      <c r="L379" s="38">
        <v>0</v>
      </c>
      <c s="32">
        <f>ROUND(ROUND(L379,2)*ROUND(G379,3),2)</f>
      </c>
      <c s="36" t="s">
        <v>808</v>
      </c>
      <c>
        <f>(M379*21)/100</f>
      </c>
      <c t="s">
        <v>27</v>
      </c>
    </row>
    <row r="380" spans="1:5" ht="12.75">
      <c r="A380" s="35" t="s">
        <v>56</v>
      </c>
      <c r="E380" s="39" t="s">
        <v>5</v>
      </c>
    </row>
    <row r="381" spans="1:5" ht="114.75">
      <c r="A381" s="35" t="s">
        <v>57</v>
      </c>
      <c r="E381" s="40" t="s">
        <v>4231</v>
      </c>
    </row>
    <row r="382" spans="1:5" ht="12.75">
      <c r="A382" t="s">
        <v>59</v>
      </c>
      <c r="E382" s="39" t="s">
        <v>5</v>
      </c>
    </row>
    <row r="383" spans="1:16" ht="38.25">
      <c r="A383" t="s">
        <v>49</v>
      </c>
      <c s="34" t="s">
        <v>447</v>
      </c>
      <c s="34" t="s">
        <v>4232</v>
      </c>
      <c s="35" t="s">
        <v>5</v>
      </c>
      <c s="6" t="s">
        <v>4233</v>
      </c>
      <c s="36" t="s">
        <v>85</v>
      </c>
      <c s="37">
        <v>1210.361</v>
      </c>
      <c s="36">
        <v>0</v>
      </c>
      <c s="36">
        <f>ROUND(G383*H383,6)</f>
      </c>
      <c r="L383" s="38">
        <v>0</v>
      </c>
      <c s="32">
        <f>ROUND(ROUND(L383,2)*ROUND(G383,3),2)</f>
      </c>
      <c s="36" t="s">
        <v>808</v>
      </c>
      <c>
        <f>(M383*21)/100</f>
      </c>
      <c t="s">
        <v>27</v>
      </c>
    </row>
    <row r="384" spans="1:5" ht="12.75">
      <c r="A384" s="35" t="s">
        <v>56</v>
      </c>
      <c r="E384" s="39" t="s">
        <v>5</v>
      </c>
    </row>
    <row r="385" spans="1:5" ht="89.25">
      <c r="A385" s="35" t="s">
        <v>57</v>
      </c>
      <c r="E385" s="40" t="s">
        <v>4234</v>
      </c>
    </row>
    <row r="386" spans="1:5" ht="12.75">
      <c r="A386" t="s">
        <v>59</v>
      </c>
      <c r="E386" s="39" t="s">
        <v>5</v>
      </c>
    </row>
    <row r="387" spans="1:16" ht="12.75">
      <c r="A387" t="s">
        <v>49</v>
      </c>
      <c s="34" t="s">
        <v>450</v>
      </c>
      <c s="34" t="s">
        <v>4235</v>
      </c>
      <c s="35" t="s">
        <v>5</v>
      </c>
      <c s="6" t="s">
        <v>4236</v>
      </c>
      <c s="36" t="s">
        <v>85</v>
      </c>
      <c s="37">
        <v>662.04</v>
      </c>
      <c s="36">
        <v>0</v>
      </c>
      <c s="36">
        <f>ROUND(G387*H387,6)</f>
      </c>
      <c r="L387" s="38">
        <v>0</v>
      </c>
      <c s="32">
        <f>ROUND(ROUND(L387,2)*ROUND(G387,3),2)</f>
      </c>
      <c s="36" t="s">
        <v>808</v>
      </c>
      <c>
        <f>(M387*21)/100</f>
      </c>
      <c t="s">
        <v>27</v>
      </c>
    </row>
    <row r="388" spans="1:5" ht="25.5">
      <c r="A388" s="35" t="s">
        <v>56</v>
      </c>
      <c r="E388" s="39" t="s">
        <v>4237</v>
      </c>
    </row>
    <row r="389" spans="1:5" ht="267.75">
      <c r="A389" s="35" t="s">
        <v>57</v>
      </c>
      <c r="E389" s="40" t="s">
        <v>4238</v>
      </c>
    </row>
    <row r="390" spans="1:5" ht="25.5">
      <c r="A390" t="s">
        <v>59</v>
      </c>
      <c r="E390" s="39" t="s">
        <v>4239</v>
      </c>
    </row>
    <row r="391" spans="1:16" ht="12.75">
      <c r="A391" t="s">
        <v>49</v>
      </c>
      <c s="34" t="s">
        <v>1083</v>
      </c>
      <c s="34" t="s">
        <v>4240</v>
      </c>
      <c s="35" t="s">
        <v>5</v>
      </c>
      <c s="6" t="s">
        <v>4241</v>
      </c>
      <c s="36" t="s">
        <v>85</v>
      </c>
      <c s="37">
        <v>492.46</v>
      </c>
      <c s="36">
        <v>0</v>
      </c>
      <c s="36">
        <f>ROUND(G391*H391,6)</f>
      </c>
      <c r="L391" s="38">
        <v>0</v>
      </c>
      <c s="32">
        <f>ROUND(ROUND(L391,2)*ROUND(G391,3),2)</f>
      </c>
      <c s="36" t="s">
        <v>808</v>
      </c>
      <c>
        <f>(M391*21)/100</f>
      </c>
      <c t="s">
        <v>27</v>
      </c>
    </row>
    <row r="392" spans="1:5" ht="25.5">
      <c r="A392" s="35" t="s">
        <v>56</v>
      </c>
      <c r="E392" s="39" t="s">
        <v>4242</v>
      </c>
    </row>
    <row r="393" spans="1:5" ht="293.25">
      <c r="A393" s="35" t="s">
        <v>57</v>
      </c>
      <c r="E393" s="40" t="s">
        <v>4243</v>
      </c>
    </row>
    <row r="394" spans="1:5" ht="25.5">
      <c r="A394" t="s">
        <v>59</v>
      </c>
      <c r="E394" s="39" t="s">
        <v>4239</v>
      </c>
    </row>
    <row r="395" spans="1:16" ht="12.75">
      <c r="A395" t="s">
        <v>49</v>
      </c>
      <c s="34" t="s">
        <v>1086</v>
      </c>
      <c s="34" t="s">
        <v>4244</v>
      </c>
      <c s="35" t="s">
        <v>5</v>
      </c>
      <c s="6" t="s">
        <v>4245</v>
      </c>
      <c s="36" t="s">
        <v>85</v>
      </c>
      <c s="37">
        <v>1324.08</v>
      </c>
      <c s="36">
        <v>0</v>
      </c>
      <c s="36">
        <f>ROUND(G395*H395,6)</f>
      </c>
      <c r="L395" s="38">
        <v>0</v>
      </c>
      <c s="32">
        <f>ROUND(ROUND(L395,2)*ROUND(G395,3),2)</f>
      </c>
      <c s="36" t="s">
        <v>808</v>
      </c>
      <c>
        <f>(M395*21)/100</f>
      </c>
      <c t="s">
        <v>27</v>
      </c>
    </row>
    <row r="396" spans="1:5" ht="12.75">
      <c r="A396" s="35" t="s">
        <v>56</v>
      </c>
      <c r="E396" s="39" t="s">
        <v>4246</v>
      </c>
    </row>
    <row r="397" spans="1:5" ht="267.75">
      <c r="A397" s="35" t="s">
        <v>57</v>
      </c>
      <c r="E397" s="40" t="s">
        <v>4247</v>
      </c>
    </row>
    <row r="398" spans="1:5" ht="25.5">
      <c r="A398" t="s">
        <v>59</v>
      </c>
      <c r="E398" s="39" t="s">
        <v>4248</v>
      </c>
    </row>
    <row r="399" spans="1:16" ht="12.75">
      <c r="A399" t="s">
        <v>49</v>
      </c>
      <c s="34" t="s">
        <v>451</v>
      </c>
      <c s="34" t="s">
        <v>4249</v>
      </c>
      <c s="35" t="s">
        <v>5</v>
      </c>
      <c s="6" t="s">
        <v>4250</v>
      </c>
      <c s="36" t="s">
        <v>85</v>
      </c>
      <c s="37">
        <v>780.896</v>
      </c>
      <c s="36">
        <v>0</v>
      </c>
      <c s="36">
        <f>ROUND(G399*H399,6)</f>
      </c>
      <c r="L399" s="38">
        <v>0</v>
      </c>
      <c s="32">
        <f>ROUND(ROUND(L399,2)*ROUND(G399,3),2)</f>
      </c>
      <c s="36" t="s">
        <v>808</v>
      </c>
      <c>
        <f>(M399*21)/100</f>
      </c>
      <c t="s">
        <v>27</v>
      </c>
    </row>
    <row r="400" spans="1:5" ht="12.75">
      <c r="A400" s="35" t="s">
        <v>56</v>
      </c>
      <c r="E400" s="39" t="s">
        <v>4251</v>
      </c>
    </row>
    <row r="401" spans="1:5" ht="293.25">
      <c r="A401" s="35" t="s">
        <v>57</v>
      </c>
      <c r="E401" s="40" t="s">
        <v>4252</v>
      </c>
    </row>
    <row r="402" spans="1:5" ht="25.5">
      <c r="A402" t="s">
        <v>59</v>
      </c>
      <c r="E402" s="39" t="s">
        <v>4248</v>
      </c>
    </row>
    <row r="403" spans="1:16" ht="25.5">
      <c r="A403" t="s">
        <v>49</v>
      </c>
      <c s="34" t="s">
        <v>455</v>
      </c>
      <c s="34" t="s">
        <v>4253</v>
      </c>
      <c s="35" t="s">
        <v>5</v>
      </c>
      <c s="6" t="s">
        <v>4254</v>
      </c>
      <c s="36" t="s">
        <v>85</v>
      </c>
      <c s="37">
        <v>408.04</v>
      </c>
      <c s="36">
        <v>0</v>
      </c>
      <c s="36">
        <f>ROUND(G403*H403,6)</f>
      </c>
      <c r="L403" s="38">
        <v>0</v>
      </c>
      <c s="32">
        <f>ROUND(ROUND(L403,2)*ROUND(G403,3),2)</f>
      </c>
      <c s="36" t="s">
        <v>808</v>
      </c>
      <c>
        <f>(M403*21)/100</f>
      </c>
      <c t="s">
        <v>27</v>
      </c>
    </row>
    <row r="404" spans="1:5" ht="38.25">
      <c r="A404" s="35" t="s">
        <v>56</v>
      </c>
      <c r="E404" s="39" t="s">
        <v>4255</v>
      </c>
    </row>
    <row r="405" spans="1:5" ht="51">
      <c r="A405" s="35" t="s">
        <v>57</v>
      </c>
      <c r="E405" s="40" t="s">
        <v>4256</v>
      </c>
    </row>
    <row r="406" spans="1:5" ht="12.75">
      <c r="A406" t="s">
        <v>59</v>
      </c>
      <c r="E406" s="39" t="s">
        <v>5</v>
      </c>
    </row>
    <row r="407" spans="1:16" ht="12.75">
      <c r="A407" t="s">
        <v>49</v>
      </c>
      <c s="34" t="s">
        <v>1094</v>
      </c>
      <c s="34" t="s">
        <v>4257</v>
      </c>
      <c s="35" t="s">
        <v>5</v>
      </c>
      <c s="6" t="s">
        <v>4258</v>
      </c>
      <c s="36" t="s">
        <v>85</v>
      </c>
      <c s="37">
        <v>1705.171</v>
      </c>
      <c s="36">
        <v>0</v>
      </c>
      <c s="36">
        <f>ROUND(G407*H407,6)</f>
      </c>
      <c r="L407" s="38">
        <v>0</v>
      </c>
      <c s="32">
        <f>ROUND(ROUND(L407,2)*ROUND(G407,3),2)</f>
      </c>
      <c s="36" t="s">
        <v>808</v>
      </c>
      <c>
        <f>(M407*21)/100</f>
      </c>
      <c t="s">
        <v>27</v>
      </c>
    </row>
    <row r="408" spans="1:5" ht="25.5">
      <c r="A408" s="35" t="s">
        <v>56</v>
      </c>
      <c r="E408" s="39" t="s">
        <v>4259</v>
      </c>
    </row>
    <row r="409" spans="1:5" ht="114.75">
      <c r="A409" s="35" t="s">
        <v>57</v>
      </c>
      <c r="E409" s="40" t="s">
        <v>4260</v>
      </c>
    </row>
    <row r="410" spans="1:5" ht="12.75">
      <c r="A410" t="s">
        <v>59</v>
      </c>
      <c r="E410" s="39" t="s">
        <v>5</v>
      </c>
    </row>
    <row r="411" spans="1:16" ht="12.75">
      <c r="A411" t="s">
        <v>49</v>
      </c>
      <c s="34" t="s">
        <v>1097</v>
      </c>
      <c s="34" t="s">
        <v>4261</v>
      </c>
      <c s="35" t="s">
        <v>5</v>
      </c>
      <c s="6" t="s">
        <v>4262</v>
      </c>
      <c s="36" t="s">
        <v>793</v>
      </c>
      <c s="37">
        <v>21.523</v>
      </c>
      <c s="36">
        <v>0</v>
      </c>
      <c s="36">
        <f>ROUND(G411*H411,6)</f>
      </c>
      <c r="L411" s="38">
        <v>0</v>
      </c>
      <c s="32">
        <f>ROUND(ROUND(L411,2)*ROUND(G411,3),2)</f>
      </c>
      <c s="36" t="s">
        <v>808</v>
      </c>
      <c>
        <f>(M411*21)/100</f>
      </c>
      <c t="s">
        <v>27</v>
      </c>
    </row>
    <row r="412" spans="1:5" ht="38.25">
      <c r="A412" s="35" t="s">
        <v>56</v>
      </c>
      <c r="E412" s="39" t="s">
        <v>4263</v>
      </c>
    </row>
    <row r="413" spans="1:5" ht="12.75">
      <c r="A413" s="35" t="s">
        <v>57</v>
      </c>
      <c r="E413" s="40" t="s">
        <v>5</v>
      </c>
    </row>
    <row r="414" spans="1:5" ht="114.75">
      <c r="A414" t="s">
        <v>59</v>
      </c>
      <c r="E414" s="39" t="s">
        <v>4264</v>
      </c>
    </row>
    <row r="415" spans="1:13" ht="12.75">
      <c r="A415" t="s">
        <v>46</v>
      </c>
      <c r="C415" s="31" t="s">
        <v>4265</v>
      </c>
      <c r="E415" s="33" t="s">
        <v>4266</v>
      </c>
      <c r="J415" s="32">
        <f>0</f>
      </c>
      <c s="32">
        <f>0</f>
      </c>
      <c s="32">
        <f>0+L416+L420+L424+L428+L432+L436+L440+L444+L448+L452+L456+L460</f>
      </c>
      <c s="32">
        <f>0+M416+M420+M424+M428+M432+M436+M440+M444+M448+M452+M456+M460</f>
      </c>
    </row>
    <row r="416" spans="1:16" ht="12.75">
      <c r="A416" t="s">
        <v>49</v>
      </c>
      <c s="34" t="s">
        <v>500</v>
      </c>
      <c s="34" t="s">
        <v>4267</v>
      </c>
      <c s="35" t="s">
        <v>5</v>
      </c>
      <c s="6" t="s">
        <v>4268</v>
      </c>
      <c s="36" t="s">
        <v>85</v>
      </c>
      <c s="37">
        <v>872.85</v>
      </c>
      <c s="36">
        <v>0</v>
      </c>
      <c s="36">
        <f>ROUND(G416*H416,6)</f>
      </c>
      <c r="L416" s="38">
        <v>0</v>
      </c>
      <c s="32">
        <f>ROUND(ROUND(L416,2)*ROUND(G416,3),2)</f>
      </c>
      <c s="36" t="s">
        <v>808</v>
      </c>
      <c>
        <f>(M416*21)/100</f>
      </c>
      <c t="s">
        <v>27</v>
      </c>
    </row>
    <row r="417" spans="1:5" ht="12.75">
      <c r="A417" s="35" t="s">
        <v>56</v>
      </c>
      <c r="E417" s="39" t="s">
        <v>5</v>
      </c>
    </row>
    <row r="418" spans="1:5" ht="178.5">
      <c r="A418" s="35" t="s">
        <v>57</v>
      </c>
      <c r="E418" s="40" t="s">
        <v>4269</v>
      </c>
    </row>
    <row r="419" spans="1:5" ht="12.75">
      <c r="A419" t="s">
        <v>59</v>
      </c>
      <c r="E419" s="39" t="s">
        <v>5</v>
      </c>
    </row>
    <row r="420" spans="1:16" ht="12.75">
      <c r="A420" t="s">
        <v>49</v>
      </c>
      <c s="34" t="s">
        <v>504</v>
      </c>
      <c s="34" t="s">
        <v>4270</v>
      </c>
      <c s="35" t="s">
        <v>5</v>
      </c>
      <c s="6" t="s">
        <v>4271</v>
      </c>
      <c s="36" t="s">
        <v>85</v>
      </c>
      <c s="37">
        <v>59.461</v>
      </c>
      <c s="36">
        <v>0</v>
      </c>
      <c s="36">
        <f>ROUND(G420*H420,6)</f>
      </c>
      <c r="L420" s="38">
        <v>0</v>
      </c>
      <c s="32">
        <f>ROUND(ROUND(L420,2)*ROUND(G420,3),2)</f>
      </c>
      <c s="36" t="s">
        <v>808</v>
      </c>
      <c>
        <f>(M420*21)/100</f>
      </c>
      <c t="s">
        <v>27</v>
      </c>
    </row>
    <row r="421" spans="1:5" ht="12.75">
      <c r="A421" s="35" t="s">
        <v>56</v>
      </c>
      <c r="E421" s="39" t="s">
        <v>5</v>
      </c>
    </row>
    <row r="422" spans="1:5" ht="12.75">
      <c r="A422" s="35" t="s">
        <v>57</v>
      </c>
      <c r="E422" s="40" t="s">
        <v>5</v>
      </c>
    </row>
    <row r="423" spans="1:5" ht="12.75">
      <c r="A423" t="s">
        <v>59</v>
      </c>
      <c r="E423" s="39" t="s">
        <v>5</v>
      </c>
    </row>
    <row r="424" spans="1:16" ht="12.75">
      <c r="A424" t="s">
        <v>49</v>
      </c>
      <c s="34" t="s">
        <v>508</v>
      </c>
      <c s="34" t="s">
        <v>4272</v>
      </c>
      <c s="35" t="s">
        <v>5</v>
      </c>
      <c s="6" t="s">
        <v>4273</v>
      </c>
      <c s="36" t="s">
        <v>85</v>
      </c>
      <c s="37">
        <v>197.494</v>
      </c>
      <c s="36">
        <v>0</v>
      </c>
      <c s="36">
        <f>ROUND(G424*H424,6)</f>
      </c>
      <c r="L424" s="38">
        <v>0</v>
      </c>
      <c s="32">
        <f>ROUND(ROUND(L424,2)*ROUND(G424,3),2)</f>
      </c>
      <c s="36" t="s">
        <v>808</v>
      </c>
      <c>
        <f>(M424*21)/100</f>
      </c>
      <c t="s">
        <v>27</v>
      </c>
    </row>
    <row r="425" spans="1:5" ht="12.75">
      <c r="A425" s="35" t="s">
        <v>56</v>
      </c>
      <c r="E425" s="39" t="s">
        <v>5</v>
      </c>
    </row>
    <row r="426" spans="1:5" ht="153">
      <c r="A426" s="35" t="s">
        <v>57</v>
      </c>
      <c r="E426" s="40" t="s">
        <v>4274</v>
      </c>
    </row>
    <row r="427" spans="1:5" ht="12.75">
      <c r="A427" t="s">
        <v>59</v>
      </c>
      <c r="E427" s="39" t="s">
        <v>5</v>
      </c>
    </row>
    <row r="428" spans="1:16" ht="25.5">
      <c r="A428" t="s">
        <v>49</v>
      </c>
      <c s="34" t="s">
        <v>513</v>
      </c>
      <c s="34" t="s">
        <v>4275</v>
      </c>
      <c s="35" t="s">
        <v>5</v>
      </c>
      <c s="6" t="s">
        <v>4276</v>
      </c>
      <c s="36" t="s">
        <v>85</v>
      </c>
      <c s="37">
        <v>595.76</v>
      </c>
      <c s="36">
        <v>0</v>
      </c>
      <c s="36">
        <f>ROUND(G428*H428,6)</f>
      </c>
      <c r="L428" s="38">
        <v>0</v>
      </c>
      <c s="32">
        <f>ROUND(ROUND(L428,2)*ROUND(G428,3),2)</f>
      </c>
      <c s="36" t="s">
        <v>808</v>
      </c>
      <c>
        <f>(M428*21)/100</f>
      </c>
      <c t="s">
        <v>27</v>
      </c>
    </row>
    <row r="429" spans="1:5" ht="12.75">
      <c r="A429" s="35" t="s">
        <v>56</v>
      </c>
      <c r="E429" s="39" t="s">
        <v>5</v>
      </c>
    </row>
    <row r="430" spans="1:5" ht="204">
      <c r="A430" s="35" t="s">
        <v>57</v>
      </c>
      <c r="E430" s="40" t="s">
        <v>4277</v>
      </c>
    </row>
    <row r="431" spans="1:5" ht="12.75">
      <c r="A431" t="s">
        <v>59</v>
      </c>
      <c r="E431" s="39" t="s">
        <v>5</v>
      </c>
    </row>
    <row r="432" spans="1:16" ht="25.5">
      <c r="A432" t="s">
        <v>49</v>
      </c>
      <c s="34" t="s">
        <v>517</v>
      </c>
      <c s="34" t="s">
        <v>4278</v>
      </c>
      <c s="35" t="s">
        <v>5</v>
      </c>
      <c s="6" t="s">
        <v>4279</v>
      </c>
      <c s="36" t="s">
        <v>85</v>
      </c>
      <c s="37">
        <v>1514.64</v>
      </c>
      <c s="36">
        <v>0</v>
      </c>
      <c s="36">
        <f>ROUND(G432*H432,6)</f>
      </c>
      <c r="L432" s="38">
        <v>0</v>
      </c>
      <c s="32">
        <f>ROUND(ROUND(L432,2)*ROUND(G432,3),2)</f>
      </c>
      <c s="36" t="s">
        <v>808</v>
      </c>
      <c>
        <f>(M432*21)/100</f>
      </c>
      <c t="s">
        <v>27</v>
      </c>
    </row>
    <row r="433" spans="1:5" ht="25.5">
      <c r="A433" s="35" t="s">
        <v>56</v>
      </c>
      <c r="E433" s="39" t="s">
        <v>4280</v>
      </c>
    </row>
    <row r="434" spans="1:5" ht="12.75">
      <c r="A434" s="35" t="s">
        <v>57</v>
      </c>
      <c r="E434" s="40" t="s">
        <v>5</v>
      </c>
    </row>
    <row r="435" spans="1:5" ht="25.5">
      <c r="A435" t="s">
        <v>59</v>
      </c>
      <c r="E435" s="39" t="s">
        <v>4281</v>
      </c>
    </row>
    <row r="436" spans="1:16" ht="12.75">
      <c r="A436" t="s">
        <v>49</v>
      </c>
      <c s="34" t="s">
        <v>521</v>
      </c>
      <c s="34" t="s">
        <v>4282</v>
      </c>
      <c s="35" t="s">
        <v>5</v>
      </c>
      <c s="6" t="s">
        <v>4283</v>
      </c>
      <c s="36" t="s">
        <v>85</v>
      </c>
      <c s="37">
        <v>740.66</v>
      </c>
      <c s="36">
        <v>0</v>
      </c>
      <c s="36">
        <f>ROUND(G436*H436,6)</f>
      </c>
      <c r="L436" s="38">
        <v>0</v>
      </c>
      <c s="32">
        <f>ROUND(ROUND(L436,2)*ROUND(G436,3),2)</f>
      </c>
      <c s="36" t="s">
        <v>808</v>
      </c>
      <c>
        <f>(M436*21)/100</f>
      </c>
      <c t="s">
        <v>27</v>
      </c>
    </row>
    <row r="437" spans="1:5" ht="12.75">
      <c r="A437" s="35" t="s">
        <v>56</v>
      </c>
      <c r="E437" s="39" t="s">
        <v>4284</v>
      </c>
    </row>
    <row r="438" spans="1:5" ht="89.25">
      <c r="A438" s="35" t="s">
        <v>57</v>
      </c>
      <c r="E438" s="40" t="s">
        <v>4285</v>
      </c>
    </row>
    <row r="439" spans="1:5" ht="12.75">
      <c r="A439" t="s">
        <v>59</v>
      </c>
      <c r="E439" s="39" t="s">
        <v>5</v>
      </c>
    </row>
    <row r="440" spans="1:16" ht="12.75">
      <c r="A440" t="s">
        <v>49</v>
      </c>
      <c s="34" t="s">
        <v>525</v>
      </c>
      <c s="34" t="s">
        <v>4286</v>
      </c>
      <c s="35" t="s">
        <v>5</v>
      </c>
      <c s="6" t="s">
        <v>4287</v>
      </c>
      <c s="36" t="s">
        <v>85</v>
      </c>
      <c s="37">
        <v>740.66</v>
      </c>
      <c s="36">
        <v>0</v>
      </c>
      <c s="36">
        <f>ROUND(G440*H440,6)</f>
      </c>
      <c r="L440" s="38">
        <v>0</v>
      </c>
      <c s="32">
        <f>ROUND(ROUND(L440,2)*ROUND(G440,3),2)</f>
      </c>
      <c s="36" t="s">
        <v>808</v>
      </c>
      <c>
        <f>(M440*21)/100</f>
      </c>
      <c t="s">
        <v>27</v>
      </c>
    </row>
    <row r="441" spans="1:5" ht="25.5">
      <c r="A441" s="35" t="s">
        <v>56</v>
      </c>
      <c r="E441" s="39" t="s">
        <v>4288</v>
      </c>
    </row>
    <row r="442" spans="1:5" ht="89.25">
      <c r="A442" s="35" t="s">
        <v>57</v>
      </c>
      <c r="E442" s="40" t="s">
        <v>4289</v>
      </c>
    </row>
    <row r="443" spans="1:5" ht="12.75">
      <c r="A443" t="s">
        <v>59</v>
      </c>
      <c r="E443" s="39" t="s">
        <v>5</v>
      </c>
    </row>
    <row r="444" spans="1:16" ht="12.75">
      <c r="A444" t="s">
        <v>49</v>
      </c>
      <c s="34" t="s">
        <v>529</v>
      </c>
      <c s="34" t="s">
        <v>4290</v>
      </c>
      <c s="35" t="s">
        <v>5</v>
      </c>
      <c s="6" t="s">
        <v>4291</v>
      </c>
      <c s="36" t="s">
        <v>85</v>
      </c>
      <c s="37">
        <v>740.66</v>
      </c>
      <c s="36">
        <v>0</v>
      </c>
      <c s="36">
        <f>ROUND(G444*H444,6)</f>
      </c>
      <c r="L444" s="38">
        <v>0</v>
      </c>
      <c s="32">
        <f>ROUND(ROUND(L444,2)*ROUND(G444,3),2)</f>
      </c>
      <c s="36" t="s">
        <v>808</v>
      </c>
      <c>
        <f>(M444*21)/100</f>
      </c>
      <c t="s">
        <v>27</v>
      </c>
    </row>
    <row r="445" spans="1:5" ht="25.5">
      <c r="A445" s="35" t="s">
        <v>56</v>
      </c>
      <c r="E445" s="39" t="s">
        <v>4292</v>
      </c>
    </row>
    <row r="446" spans="1:5" ht="89.25">
      <c r="A446" s="35" t="s">
        <v>57</v>
      </c>
      <c r="E446" s="40" t="s">
        <v>4293</v>
      </c>
    </row>
    <row r="447" spans="1:5" ht="12.75">
      <c r="A447" t="s">
        <v>59</v>
      </c>
      <c r="E447" s="39" t="s">
        <v>5</v>
      </c>
    </row>
    <row r="448" spans="1:16" ht="12.75">
      <c r="A448" t="s">
        <v>49</v>
      </c>
      <c s="34" t="s">
        <v>533</v>
      </c>
      <c s="34" t="s">
        <v>4294</v>
      </c>
      <c s="35" t="s">
        <v>5</v>
      </c>
      <c s="6" t="s">
        <v>4295</v>
      </c>
      <c s="36" t="s">
        <v>85</v>
      </c>
      <c s="37">
        <v>740.66</v>
      </c>
      <c s="36">
        <v>0</v>
      </c>
      <c s="36">
        <f>ROUND(G448*H448,6)</f>
      </c>
      <c r="L448" s="38">
        <v>0</v>
      </c>
      <c s="32">
        <f>ROUND(ROUND(L448,2)*ROUND(G448,3),2)</f>
      </c>
      <c s="36" t="s">
        <v>808</v>
      </c>
      <c>
        <f>(M448*21)/100</f>
      </c>
      <c t="s">
        <v>27</v>
      </c>
    </row>
    <row r="449" spans="1:5" ht="25.5">
      <c r="A449" s="35" t="s">
        <v>56</v>
      </c>
      <c r="E449" s="39" t="s">
        <v>4296</v>
      </c>
    </row>
    <row r="450" spans="1:5" ht="89.25">
      <c r="A450" s="35" t="s">
        <v>57</v>
      </c>
      <c r="E450" s="40" t="s">
        <v>4289</v>
      </c>
    </row>
    <row r="451" spans="1:5" ht="12.75">
      <c r="A451" t="s">
        <v>59</v>
      </c>
      <c r="E451" s="39" t="s">
        <v>5</v>
      </c>
    </row>
    <row r="452" spans="1:16" ht="25.5">
      <c r="A452" t="s">
        <v>49</v>
      </c>
      <c s="34" t="s">
        <v>537</v>
      </c>
      <c s="34" t="s">
        <v>4297</v>
      </c>
      <c s="35" t="s">
        <v>5</v>
      </c>
      <c s="6" t="s">
        <v>4298</v>
      </c>
      <c s="36" t="s">
        <v>85</v>
      </c>
      <c s="37">
        <v>54.055</v>
      </c>
      <c s="36">
        <v>0</v>
      </c>
      <c s="36">
        <f>ROUND(G452*H452,6)</f>
      </c>
      <c r="L452" s="38">
        <v>0</v>
      </c>
      <c s="32">
        <f>ROUND(ROUND(L452,2)*ROUND(G452,3),2)</f>
      </c>
      <c s="36" t="s">
        <v>808</v>
      </c>
      <c>
        <f>(M452*21)/100</f>
      </c>
      <c t="s">
        <v>27</v>
      </c>
    </row>
    <row r="453" spans="1:5" ht="25.5">
      <c r="A453" s="35" t="s">
        <v>56</v>
      </c>
      <c r="E453" s="39" t="s">
        <v>4299</v>
      </c>
    </row>
    <row r="454" spans="1:5" ht="76.5">
      <c r="A454" s="35" t="s">
        <v>57</v>
      </c>
      <c r="E454" s="40" t="s">
        <v>4300</v>
      </c>
    </row>
    <row r="455" spans="1:5" ht="12.75">
      <c r="A455" t="s">
        <v>59</v>
      </c>
      <c r="E455" s="39" t="s">
        <v>5</v>
      </c>
    </row>
    <row r="456" spans="1:16" ht="12.75">
      <c r="A456" t="s">
        <v>49</v>
      </c>
      <c s="34" t="s">
        <v>52</v>
      </c>
      <c s="34" t="s">
        <v>4301</v>
      </c>
      <c s="35" t="s">
        <v>5</v>
      </c>
      <c s="6" t="s">
        <v>4302</v>
      </c>
      <c s="36" t="s">
        <v>793</v>
      </c>
      <c s="37">
        <v>17.035</v>
      </c>
      <c s="36">
        <v>0</v>
      </c>
      <c s="36">
        <f>ROUND(G456*H456,6)</f>
      </c>
      <c r="L456" s="38">
        <v>0</v>
      </c>
      <c s="32">
        <f>ROUND(ROUND(L456,2)*ROUND(G456,3),2)</f>
      </c>
      <c s="36" t="s">
        <v>808</v>
      </c>
      <c>
        <f>(M456*21)/100</f>
      </c>
      <c t="s">
        <v>27</v>
      </c>
    </row>
    <row r="457" spans="1:5" ht="25.5">
      <c r="A457" s="35" t="s">
        <v>56</v>
      </c>
      <c r="E457" s="39" t="s">
        <v>4303</v>
      </c>
    </row>
    <row r="458" spans="1:5" ht="12.75">
      <c r="A458" s="35" t="s">
        <v>57</v>
      </c>
      <c r="E458" s="40" t="s">
        <v>5</v>
      </c>
    </row>
    <row r="459" spans="1:5" ht="12.75">
      <c r="A459" t="s">
        <v>59</v>
      </c>
      <c r="E459" s="39" t="s">
        <v>5</v>
      </c>
    </row>
    <row r="460" spans="1:16" ht="12.75">
      <c r="A460" t="s">
        <v>49</v>
      </c>
      <c s="34" t="s">
        <v>544</v>
      </c>
      <c s="34" t="s">
        <v>4304</v>
      </c>
      <c s="35" t="s">
        <v>5</v>
      </c>
      <c s="6" t="s">
        <v>4305</v>
      </c>
      <c s="36" t="s">
        <v>793</v>
      </c>
      <c s="37">
        <v>17.035</v>
      </c>
      <c s="36">
        <v>0</v>
      </c>
      <c s="36">
        <f>ROUND(G460*H460,6)</f>
      </c>
      <c r="L460" s="38">
        <v>0</v>
      </c>
      <c s="32">
        <f>ROUND(ROUND(L460,2)*ROUND(G460,3),2)</f>
      </c>
      <c s="36" t="s">
        <v>808</v>
      </c>
      <c>
        <f>(M460*21)/100</f>
      </c>
      <c t="s">
        <v>27</v>
      </c>
    </row>
    <row r="461" spans="1:5" ht="38.25">
      <c r="A461" s="35" t="s">
        <v>56</v>
      </c>
      <c r="E461" s="39" t="s">
        <v>4306</v>
      </c>
    </row>
    <row r="462" spans="1:5" ht="12.75">
      <c r="A462" s="35" t="s">
        <v>57</v>
      </c>
      <c r="E462" s="40" t="s">
        <v>5</v>
      </c>
    </row>
    <row r="463" spans="1:5" ht="12.75">
      <c r="A463" t="s">
        <v>59</v>
      </c>
      <c r="E463" s="39" t="s">
        <v>5</v>
      </c>
    </row>
    <row r="464" spans="1:13" ht="12.75">
      <c r="A464" t="s">
        <v>46</v>
      </c>
      <c r="C464" s="31" t="s">
        <v>3772</v>
      </c>
      <c r="E464" s="33" t="s">
        <v>2840</v>
      </c>
      <c r="J464" s="32">
        <f>0</f>
      </c>
      <c s="32">
        <f>0</f>
      </c>
      <c s="32">
        <f>0+L465+L469+L473+L477</f>
      </c>
      <c s="32">
        <f>0+M465+M469+M473+M477</f>
      </c>
    </row>
    <row r="465" spans="1:16" ht="12.75">
      <c r="A465" t="s">
        <v>49</v>
      </c>
      <c s="34" t="s">
        <v>548</v>
      </c>
      <c s="34" t="s">
        <v>4307</v>
      </c>
      <c s="35" t="s">
        <v>5</v>
      </c>
      <c s="6" t="s">
        <v>4308</v>
      </c>
      <c s="36" t="s">
        <v>85</v>
      </c>
      <c s="37">
        <v>177.964</v>
      </c>
      <c s="36">
        <v>0</v>
      </c>
      <c s="36">
        <f>ROUND(G465*H465,6)</f>
      </c>
      <c r="L465" s="38">
        <v>0</v>
      </c>
      <c s="32">
        <f>ROUND(ROUND(L465,2)*ROUND(G465,3),2)</f>
      </c>
      <c s="36" t="s">
        <v>808</v>
      </c>
      <c>
        <f>(M465*21)/100</f>
      </c>
      <c t="s">
        <v>27</v>
      </c>
    </row>
    <row r="466" spans="1:5" ht="25.5">
      <c r="A466" s="35" t="s">
        <v>56</v>
      </c>
      <c r="E466" s="39" t="s">
        <v>4309</v>
      </c>
    </row>
    <row r="467" spans="1:5" ht="63.75">
      <c r="A467" s="35" t="s">
        <v>57</v>
      </c>
      <c r="E467" s="40" t="s">
        <v>4310</v>
      </c>
    </row>
    <row r="468" spans="1:5" ht="12.75">
      <c r="A468" t="s">
        <v>59</v>
      </c>
      <c r="E468" s="39" t="s">
        <v>5</v>
      </c>
    </row>
    <row r="469" spans="1:16" ht="25.5">
      <c r="A469" t="s">
        <v>49</v>
      </c>
      <c s="34" t="s">
        <v>552</v>
      </c>
      <c s="34" t="s">
        <v>4311</v>
      </c>
      <c s="35" t="s">
        <v>5</v>
      </c>
      <c s="6" t="s">
        <v>4312</v>
      </c>
      <c s="36" t="s">
        <v>85</v>
      </c>
      <c s="37">
        <v>740.66</v>
      </c>
      <c s="36">
        <v>0</v>
      </c>
      <c s="36">
        <f>ROUND(G469*H469,6)</f>
      </c>
      <c r="L469" s="38">
        <v>0</v>
      </c>
      <c s="32">
        <f>ROUND(ROUND(L469,2)*ROUND(G469,3),2)</f>
      </c>
      <c s="36" t="s">
        <v>808</v>
      </c>
      <c>
        <f>(M469*21)/100</f>
      </c>
      <c t="s">
        <v>27</v>
      </c>
    </row>
    <row r="470" spans="1:5" ht="25.5">
      <c r="A470" s="35" t="s">
        <v>56</v>
      </c>
      <c r="E470" s="39" t="s">
        <v>4313</v>
      </c>
    </row>
    <row r="471" spans="1:5" ht="89.25">
      <c r="A471" s="35" t="s">
        <v>57</v>
      </c>
      <c r="E471" s="40" t="s">
        <v>4314</v>
      </c>
    </row>
    <row r="472" spans="1:5" ht="12.75">
      <c r="A472" t="s">
        <v>59</v>
      </c>
      <c r="E472" s="39" t="s">
        <v>5</v>
      </c>
    </row>
    <row r="473" spans="1:16" ht="12.75">
      <c r="A473" t="s">
        <v>49</v>
      </c>
      <c s="34" t="s">
        <v>556</v>
      </c>
      <c s="34" t="s">
        <v>4315</v>
      </c>
      <c s="35" t="s">
        <v>5</v>
      </c>
      <c s="6" t="s">
        <v>4316</v>
      </c>
      <c s="36" t="s">
        <v>793</v>
      </c>
      <c s="37">
        <v>13.758</v>
      </c>
      <c s="36">
        <v>0</v>
      </c>
      <c s="36">
        <f>ROUND(G473*H473,6)</f>
      </c>
      <c r="L473" s="38">
        <v>0</v>
      </c>
      <c s="32">
        <f>ROUND(ROUND(L473,2)*ROUND(G473,3),2)</f>
      </c>
      <c s="36" t="s">
        <v>808</v>
      </c>
      <c>
        <f>(M473*21)/100</f>
      </c>
      <c t="s">
        <v>27</v>
      </c>
    </row>
    <row r="474" spans="1:5" ht="25.5">
      <c r="A474" s="35" t="s">
        <v>56</v>
      </c>
      <c r="E474" s="39" t="s">
        <v>4317</v>
      </c>
    </row>
    <row r="475" spans="1:5" ht="12.75">
      <c r="A475" s="35" t="s">
        <v>57</v>
      </c>
      <c r="E475" s="40" t="s">
        <v>5</v>
      </c>
    </row>
    <row r="476" spans="1:5" ht="12.75">
      <c r="A476" t="s">
        <v>59</v>
      </c>
      <c r="E476" s="39" t="s">
        <v>5</v>
      </c>
    </row>
    <row r="477" spans="1:16" ht="12.75">
      <c r="A477" t="s">
        <v>49</v>
      </c>
      <c s="34" t="s">
        <v>560</v>
      </c>
      <c s="34" t="s">
        <v>4318</v>
      </c>
      <c s="35" t="s">
        <v>5</v>
      </c>
      <c s="6" t="s">
        <v>4319</v>
      </c>
      <c s="36" t="s">
        <v>793</v>
      </c>
      <c s="37">
        <v>13.758</v>
      </c>
      <c s="36">
        <v>0</v>
      </c>
      <c s="36">
        <f>ROUND(G477*H477,6)</f>
      </c>
      <c r="L477" s="38">
        <v>0</v>
      </c>
      <c s="32">
        <f>ROUND(ROUND(L477,2)*ROUND(G477,3),2)</f>
      </c>
      <c s="36" t="s">
        <v>808</v>
      </c>
      <c>
        <f>(M477*21)/100</f>
      </c>
      <c t="s">
        <v>27</v>
      </c>
    </row>
    <row r="478" spans="1:5" ht="38.25">
      <c r="A478" s="35" t="s">
        <v>56</v>
      </c>
      <c r="E478" s="39" t="s">
        <v>4320</v>
      </c>
    </row>
    <row r="479" spans="1:5" ht="12.75">
      <c r="A479" s="35" t="s">
        <v>57</v>
      </c>
      <c r="E479" s="40" t="s">
        <v>5</v>
      </c>
    </row>
    <row r="480" spans="1:5" ht="12.75">
      <c r="A480" t="s">
        <v>59</v>
      </c>
      <c r="E480" s="39" t="s">
        <v>5</v>
      </c>
    </row>
    <row r="481" spans="1:13" ht="12.75">
      <c r="A481" t="s">
        <v>46</v>
      </c>
      <c r="C481" s="31" t="s">
        <v>3784</v>
      </c>
      <c r="E481" s="33" t="s">
        <v>3785</v>
      </c>
      <c r="J481" s="32">
        <f>0</f>
      </c>
      <c s="32">
        <f>0</f>
      </c>
      <c s="32">
        <f>0+L482+L486+L490+L494+L498+L502+L506+L510+L514+L518+L522+L526+L530+L534+L538+L542+L546+L550</f>
      </c>
      <c s="32">
        <f>0+M482+M486+M490+M494+M498+M502+M506+M510+M514+M518+M522+M526+M530+M534+M538+M542+M546+M550</f>
      </c>
    </row>
    <row r="482" spans="1:16" ht="25.5">
      <c r="A482" t="s">
        <v>49</v>
      </c>
      <c s="34" t="s">
        <v>565</v>
      </c>
      <c s="34" t="s">
        <v>4321</v>
      </c>
      <c s="35" t="s">
        <v>5</v>
      </c>
      <c s="6" t="s">
        <v>4322</v>
      </c>
      <c s="36" t="s">
        <v>85</v>
      </c>
      <c s="37">
        <v>102.705</v>
      </c>
      <c s="36">
        <v>0</v>
      </c>
      <c s="36">
        <f>ROUND(G482*H482,6)</f>
      </c>
      <c r="L482" s="38">
        <v>0</v>
      </c>
      <c s="32">
        <f>ROUND(ROUND(L482,2)*ROUND(G482,3),2)</f>
      </c>
      <c s="36" t="s">
        <v>808</v>
      </c>
      <c>
        <f>(M482*21)/100</f>
      </c>
      <c t="s">
        <v>27</v>
      </c>
    </row>
    <row r="483" spans="1:5" ht="38.25">
      <c r="A483" s="35" t="s">
        <v>56</v>
      </c>
      <c r="E483" s="39" t="s">
        <v>4323</v>
      </c>
    </row>
    <row r="484" spans="1:5" ht="102">
      <c r="A484" s="35" t="s">
        <v>57</v>
      </c>
      <c r="E484" s="40" t="s">
        <v>4324</v>
      </c>
    </row>
    <row r="485" spans="1:5" ht="12.75">
      <c r="A485" t="s">
        <v>59</v>
      </c>
      <c r="E485" s="39" t="s">
        <v>5</v>
      </c>
    </row>
    <row r="486" spans="1:16" ht="25.5">
      <c r="A486" t="s">
        <v>49</v>
      </c>
      <c s="34" t="s">
        <v>569</v>
      </c>
      <c s="34" t="s">
        <v>4325</v>
      </c>
      <c s="35" t="s">
        <v>5</v>
      </c>
      <c s="6" t="s">
        <v>4326</v>
      </c>
      <c s="36" t="s">
        <v>85</v>
      </c>
      <c s="37">
        <v>106.462</v>
      </c>
      <c s="36">
        <v>0</v>
      </c>
      <c s="36">
        <f>ROUND(G486*H486,6)</f>
      </c>
      <c r="L486" s="38">
        <v>0</v>
      </c>
      <c s="32">
        <f>ROUND(ROUND(L486,2)*ROUND(G486,3),2)</f>
      </c>
      <c s="36" t="s">
        <v>808</v>
      </c>
      <c>
        <f>(M486*21)/100</f>
      </c>
      <c t="s">
        <v>27</v>
      </c>
    </row>
    <row r="487" spans="1:5" ht="38.25">
      <c r="A487" s="35" t="s">
        <v>56</v>
      </c>
      <c r="E487" s="39" t="s">
        <v>4327</v>
      </c>
    </row>
    <row r="488" spans="1:5" ht="102">
      <c r="A488" s="35" t="s">
        <v>57</v>
      </c>
      <c r="E488" s="40" t="s">
        <v>4328</v>
      </c>
    </row>
    <row r="489" spans="1:5" ht="12.75">
      <c r="A489" t="s">
        <v>59</v>
      </c>
      <c r="E489" s="39" t="s">
        <v>5</v>
      </c>
    </row>
    <row r="490" spans="1:16" ht="25.5">
      <c r="A490" t="s">
        <v>49</v>
      </c>
      <c s="34" t="s">
        <v>572</v>
      </c>
      <c s="34" t="s">
        <v>4329</v>
      </c>
      <c s="35" t="s">
        <v>5</v>
      </c>
      <c s="6" t="s">
        <v>4330</v>
      </c>
      <c s="36" t="s">
        <v>85</v>
      </c>
      <c s="37">
        <v>206.911</v>
      </c>
      <c s="36">
        <v>0</v>
      </c>
      <c s="36">
        <f>ROUND(G490*H490,6)</f>
      </c>
      <c r="L490" s="38">
        <v>0</v>
      </c>
      <c s="32">
        <f>ROUND(ROUND(L490,2)*ROUND(G490,3),2)</f>
      </c>
      <c s="36" t="s">
        <v>808</v>
      </c>
      <c>
        <f>(M490*21)/100</f>
      </c>
      <c t="s">
        <v>27</v>
      </c>
    </row>
    <row r="491" spans="1:5" ht="38.25">
      <c r="A491" s="35" t="s">
        <v>56</v>
      </c>
      <c r="E491" s="39" t="s">
        <v>4331</v>
      </c>
    </row>
    <row r="492" spans="1:5" ht="140.25">
      <c r="A492" s="35" t="s">
        <v>57</v>
      </c>
      <c r="E492" s="40" t="s">
        <v>4332</v>
      </c>
    </row>
    <row r="493" spans="1:5" ht="12.75">
      <c r="A493" t="s">
        <v>59</v>
      </c>
      <c r="E493" s="39" t="s">
        <v>5</v>
      </c>
    </row>
    <row r="494" spans="1:16" ht="25.5">
      <c r="A494" t="s">
        <v>49</v>
      </c>
      <c s="34" t="s">
        <v>576</v>
      </c>
      <c s="34" t="s">
        <v>4333</v>
      </c>
      <c s="35" t="s">
        <v>5</v>
      </c>
      <c s="6" t="s">
        <v>4334</v>
      </c>
      <c s="36" t="s">
        <v>85</v>
      </c>
      <c s="37">
        <v>4.32</v>
      </c>
      <c s="36">
        <v>0</v>
      </c>
      <c s="36">
        <f>ROUND(G494*H494,6)</f>
      </c>
      <c r="L494" s="38">
        <v>0</v>
      </c>
      <c s="32">
        <f>ROUND(ROUND(L494,2)*ROUND(G494,3),2)</f>
      </c>
      <c s="36" t="s">
        <v>808</v>
      </c>
      <c>
        <f>(M494*21)/100</f>
      </c>
      <c t="s">
        <v>27</v>
      </c>
    </row>
    <row r="495" spans="1:5" ht="51">
      <c r="A495" s="35" t="s">
        <v>56</v>
      </c>
      <c r="E495" s="39" t="s">
        <v>4335</v>
      </c>
    </row>
    <row r="496" spans="1:5" ht="76.5">
      <c r="A496" s="35" t="s">
        <v>57</v>
      </c>
      <c r="E496" s="40" t="s">
        <v>4336</v>
      </c>
    </row>
    <row r="497" spans="1:5" ht="12.75">
      <c r="A497" t="s">
        <v>59</v>
      </c>
      <c r="E497" s="39" t="s">
        <v>5</v>
      </c>
    </row>
    <row r="498" spans="1:16" ht="25.5">
      <c r="A498" t="s">
        <v>49</v>
      </c>
      <c s="34" t="s">
        <v>580</v>
      </c>
      <c s="34" t="s">
        <v>4337</v>
      </c>
      <c s="35" t="s">
        <v>5</v>
      </c>
      <c s="6" t="s">
        <v>4338</v>
      </c>
      <c s="36" t="s">
        <v>85</v>
      </c>
      <c s="37">
        <v>6.56</v>
      </c>
      <c s="36">
        <v>0</v>
      </c>
      <c s="36">
        <f>ROUND(G498*H498,6)</f>
      </c>
      <c r="L498" s="38">
        <v>0</v>
      </c>
      <c s="32">
        <f>ROUND(ROUND(L498,2)*ROUND(G498,3),2)</f>
      </c>
      <c s="36" t="s">
        <v>808</v>
      </c>
      <c>
        <f>(M498*21)/100</f>
      </c>
      <c t="s">
        <v>27</v>
      </c>
    </row>
    <row r="499" spans="1:5" ht="38.25">
      <c r="A499" s="35" t="s">
        <v>56</v>
      </c>
      <c r="E499" s="39" t="s">
        <v>4339</v>
      </c>
    </row>
    <row r="500" spans="1:5" ht="76.5">
      <c r="A500" s="35" t="s">
        <v>57</v>
      </c>
      <c r="E500" s="40" t="s">
        <v>4340</v>
      </c>
    </row>
    <row r="501" spans="1:5" ht="12.75">
      <c r="A501" t="s">
        <v>59</v>
      </c>
      <c r="E501" s="39" t="s">
        <v>5</v>
      </c>
    </row>
    <row r="502" spans="1:16" ht="25.5">
      <c r="A502" t="s">
        <v>49</v>
      </c>
      <c s="34" t="s">
        <v>584</v>
      </c>
      <c s="34" t="s">
        <v>4341</v>
      </c>
      <c s="35" t="s">
        <v>5</v>
      </c>
      <c s="6" t="s">
        <v>4342</v>
      </c>
      <c s="36" t="s">
        <v>85</v>
      </c>
      <c s="37">
        <v>29.834</v>
      </c>
      <c s="36">
        <v>0</v>
      </c>
      <c s="36">
        <f>ROUND(G502*H502,6)</f>
      </c>
      <c r="L502" s="38">
        <v>0</v>
      </c>
      <c s="32">
        <f>ROUND(ROUND(L502,2)*ROUND(G502,3),2)</f>
      </c>
      <c s="36" t="s">
        <v>808</v>
      </c>
      <c>
        <f>(M502*21)/100</f>
      </c>
      <c t="s">
        <v>27</v>
      </c>
    </row>
    <row r="503" spans="1:5" ht="38.25">
      <c r="A503" s="35" t="s">
        <v>56</v>
      </c>
      <c r="E503" s="39" t="s">
        <v>4343</v>
      </c>
    </row>
    <row r="504" spans="1:5" ht="178.5">
      <c r="A504" s="35" t="s">
        <v>57</v>
      </c>
      <c r="E504" s="40" t="s">
        <v>4344</v>
      </c>
    </row>
    <row r="505" spans="1:5" ht="12.75">
      <c r="A505" t="s">
        <v>59</v>
      </c>
      <c r="E505" s="39" t="s">
        <v>5</v>
      </c>
    </row>
    <row r="506" spans="1:16" ht="25.5">
      <c r="A506" t="s">
        <v>49</v>
      </c>
      <c s="34" t="s">
        <v>588</v>
      </c>
      <c s="34" t="s">
        <v>4345</v>
      </c>
      <c s="35" t="s">
        <v>5</v>
      </c>
      <c s="6" t="s">
        <v>4346</v>
      </c>
      <c s="36" t="s">
        <v>85</v>
      </c>
      <c s="37">
        <v>59.273</v>
      </c>
      <c s="36">
        <v>0</v>
      </c>
      <c s="36">
        <f>ROUND(G506*H506,6)</f>
      </c>
      <c r="L506" s="38">
        <v>0</v>
      </c>
      <c s="32">
        <f>ROUND(ROUND(L506,2)*ROUND(G506,3),2)</f>
      </c>
      <c s="36" t="s">
        <v>808</v>
      </c>
      <c>
        <f>(M506*21)/100</f>
      </c>
      <c t="s">
        <v>27</v>
      </c>
    </row>
    <row r="507" spans="1:5" ht="38.25">
      <c r="A507" s="35" t="s">
        <v>56</v>
      </c>
      <c r="E507" s="39" t="s">
        <v>4347</v>
      </c>
    </row>
    <row r="508" spans="1:5" ht="89.25">
      <c r="A508" s="35" t="s">
        <v>57</v>
      </c>
      <c r="E508" s="40" t="s">
        <v>4348</v>
      </c>
    </row>
    <row r="509" spans="1:5" ht="12.75">
      <c r="A509" t="s">
        <v>59</v>
      </c>
      <c r="E509" s="39" t="s">
        <v>5</v>
      </c>
    </row>
    <row r="510" spans="1:16" ht="25.5">
      <c r="A510" t="s">
        <v>49</v>
      </c>
      <c s="34" t="s">
        <v>592</v>
      </c>
      <c s="34" t="s">
        <v>4349</v>
      </c>
      <c s="35" t="s">
        <v>5</v>
      </c>
      <c s="6" t="s">
        <v>4350</v>
      </c>
      <c s="36" t="s">
        <v>85</v>
      </c>
      <c s="37">
        <v>115.137</v>
      </c>
      <c s="36">
        <v>0</v>
      </c>
      <c s="36">
        <f>ROUND(G510*H510,6)</f>
      </c>
      <c r="L510" s="38">
        <v>0</v>
      </c>
      <c s="32">
        <f>ROUND(ROUND(L510,2)*ROUND(G510,3),2)</f>
      </c>
      <c s="36" t="s">
        <v>808</v>
      </c>
      <c>
        <f>(M510*21)/100</f>
      </c>
      <c t="s">
        <v>27</v>
      </c>
    </row>
    <row r="511" spans="1:5" ht="38.25">
      <c r="A511" s="35" t="s">
        <v>56</v>
      </c>
      <c r="E511" s="39" t="s">
        <v>4351</v>
      </c>
    </row>
    <row r="512" spans="1:5" ht="178.5">
      <c r="A512" s="35" t="s">
        <v>57</v>
      </c>
      <c r="E512" s="40" t="s">
        <v>4352</v>
      </c>
    </row>
    <row r="513" spans="1:5" ht="12.75">
      <c r="A513" t="s">
        <v>59</v>
      </c>
      <c r="E513" s="39" t="s">
        <v>5</v>
      </c>
    </row>
    <row r="514" spans="1:16" ht="12.75">
      <c r="A514" t="s">
        <v>49</v>
      </c>
      <c s="34" t="s">
        <v>596</v>
      </c>
      <c s="34" t="s">
        <v>4353</v>
      </c>
      <c s="35" t="s">
        <v>5</v>
      </c>
      <c s="6" t="s">
        <v>4354</v>
      </c>
      <c s="36" t="s">
        <v>85</v>
      </c>
      <c s="37">
        <v>104.921</v>
      </c>
      <c s="36">
        <v>0</v>
      </c>
      <c s="36">
        <f>ROUND(G514*H514,6)</f>
      </c>
      <c r="L514" s="38">
        <v>0</v>
      </c>
      <c s="32">
        <f>ROUND(ROUND(L514,2)*ROUND(G514,3),2)</f>
      </c>
      <c s="36" t="s">
        <v>808</v>
      </c>
      <c>
        <f>(M514*21)/100</f>
      </c>
      <c t="s">
        <v>27</v>
      </c>
    </row>
    <row r="515" spans="1:5" ht="25.5">
      <c r="A515" s="35" t="s">
        <v>56</v>
      </c>
      <c r="E515" s="39" t="s">
        <v>4355</v>
      </c>
    </row>
    <row r="516" spans="1:5" ht="12.75">
      <c r="A516" s="35" t="s">
        <v>57</v>
      </c>
      <c r="E516" s="40" t="s">
        <v>5</v>
      </c>
    </row>
    <row r="517" spans="1:5" ht="229.5">
      <c r="A517" t="s">
        <v>59</v>
      </c>
      <c r="E517" s="39" t="s">
        <v>4356</v>
      </c>
    </row>
    <row r="518" spans="1:16" ht="12.75">
      <c r="A518" t="s">
        <v>49</v>
      </c>
      <c s="34" t="s">
        <v>600</v>
      </c>
      <c s="34" t="s">
        <v>4357</v>
      </c>
      <c s="35" t="s">
        <v>5</v>
      </c>
      <c s="6" t="s">
        <v>4358</v>
      </c>
      <c s="36" t="s">
        <v>85</v>
      </c>
      <c s="37">
        <v>180.24</v>
      </c>
      <c s="36">
        <v>0</v>
      </c>
      <c s="36">
        <f>ROUND(G518*H518,6)</f>
      </c>
      <c r="L518" s="38">
        <v>0</v>
      </c>
      <c s="32">
        <f>ROUND(ROUND(L518,2)*ROUND(G518,3),2)</f>
      </c>
      <c s="36" t="s">
        <v>808</v>
      </c>
      <c>
        <f>(M518*21)/100</f>
      </c>
      <c t="s">
        <v>27</v>
      </c>
    </row>
    <row r="519" spans="1:5" ht="38.25">
      <c r="A519" s="35" t="s">
        <v>56</v>
      </c>
      <c r="E519" s="39" t="s">
        <v>4359</v>
      </c>
    </row>
    <row r="520" spans="1:5" ht="293.25">
      <c r="A520" s="35" t="s">
        <v>57</v>
      </c>
      <c r="E520" s="40" t="s">
        <v>4360</v>
      </c>
    </row>
    <row r="521" spans="1:5" ht="12.75">
      <c r="A521" t="s">
        <v>59</v>
      </c>
      <c r="E521" s="39" t="s">
        <v>5</v>
      </c>
    </row>
    <row r="522" spans="1:16" ht="25.5">
      <c r="A522" t="s">
        <v>49</v>
      </c>
      <c s="34" t="s">
        <v>604</v>
      </c>
      <c s="34" t="s">
        <v>4361</v>
      </c>
      <c s="35" t="s">
        <v>5</v>
      </c>
      <c s="6" t="s">
        <v>4362</v>
      </c>
      <c s="36" t="s">
        <v>85</v>
      </c>
      <c s="37">
        <v>910.84</v>
      </c>
      <c s="36">
        <v>0</v>
      </c>
      <c s="36">
        <f>ROUND(G522*H522,6)</f>
      </c>
      <c r="L522" s="38">
        <v>0</v>
      </c>
      <c s="32">
        <f>ROUND(ROUND(L522,2)*ROUND(G522,3),2)</f>
      </c>
      <c s="36" t="s">
        <v>808</v>
      </c>
      <c>
        <f>(M522*21)/100</f>
      </c>
      <c t="s">
        <v>27</v>
      </c>
    </row>
    <row r="523" spans="1:5" ht="38.25">
      <c r="A523" s="35" t="s">
        <v>56</v>
      </c>
      <c r="E523" s="39" t="s">
        <v>4363</v>
      </c>
    </row>
    <row r="524" spans="1:5" ht="38.25">
      <c r="A524" s="35" t="s">
        <v>57</v>
      </c>
      <c r="E524" s="40" t="s">
        <v>4364</v>
      </c>
    </row>
    <row r="525" spans="1:5" ht="12.75">
      <c r="A525" t="s">
        <v>59</v>
      </c>
      <c r="E525" s="39" t="s">
        <v>5</v>
      </c>
    </row>
    <row r="526" spans="1:16" ht="25.5">
      <c r="A526" t="s">
        <v>49</v>
      </c>
      <c s="34" t="s">
        <v>608</v>
      </c>
      <c s="34" t="s">
        <v>4365</v>
      </c>
      <c s="35" t="s">
        <v>5</v>
      </c>
      <c s="6" t="s">
        <v>4366</v>
      </c>
      <c s="36" t="s">
        <v>85</v>
      </c>
      <c s="37">
        <v>189.36</v>
      </c>
      <c s="36">
        <v>0</v>
      </c>
      <c s="36">
        <f>ROUND(G526*H526,6)</f>
      </c>
      <c r="L526" s="38">
        <v>0</v>
      </c>
      <c s="32">
        <f>ROUND(ROUND(L526,2)*ROUND(G526,3),2)</f>
      </c>
      <c s="36" t="s">
        <v>808</v>
      </c>
      <c>
        <f>(M526*21)/100</f>
      </c>
      <c t="s">
        <v>27</v>
      </c>
    </row>
    <row r="527" spans="1:5" ht="38.25">
      <c r="A527" s="35" t="s">
        <v>56</v>
      </c>
      <c r="E527" s="39" t="s">
        <v>4367</v>
      </c>
    </row>
    <row r="528" spans="1:5" ht="344.25">
      <c r="A528" s="35" t="s">
        <v>57</v>
      </c>
      <c r="E528" s="40" t="s">
        <v>4368</v>
      </c>
    </row>
    <row r="529" spans="1:5" ht="12.75">
      <c r="A529" t="s">
        <v>59</v>
      </c>
      <c r="E529" s="39" t="s">
        <v>5</v>
      </c>
    </row>
    <row r="530" spans="1:16" ht="12.75">
      <c r="A530" t="s">
        <v>49</v>
      </c>
      <c s="34" t="s">
        <v>612</v>
      </c>
      <c s="34" t="s">
        <v>4369</v>
      </c>
      <c s="35" t="s">
        <v>5</v>
      </c>
      <c s="6" t="s">
        <v>4370</v>
      </c>
      <c s="36" t="s">
        <v>85</v>
      </c>
      <c s="37">
        <v>85.83</v>
      </c>
      <c s="36">
        <v>0</v>
      </c>
      <c s="36">
        <f>ROUND(G530*H530,6)</f>
      </c>
      <c r="L530" s="38">
        <v>0</v>
      </c>
      <c s="32">
        <f>ROUND(ROUND(L530,2)*ROUND(G530,3),2)</f>
      </c>
      <c s="36" t="s">
        <v>808</v>
      </c>
      <c>
        <f>(M530*21)/100</f>
      </c>
      <c t="s">
        <v>27</v>
      </c>
    </row>
    <row r="531" spans="1:5" ht="38.25">
      <c r="A531" s="35" t="s">
        <v>56</v>
      </c>
      <c r="E531" s="39" t="s">
        <v>4371</v>
      </c>
    </row>
    <row r="532" spans="1:5" ht="51">
      <c r="A532" s="35" t="s">
        <v>57</v>
      </c>
      <c r="E532" s="40" t="s">
        <v>4372</v>
      </c>
    </row>
    <row r="533" spans="1:5" ht="12.75">
      <c r="A533" t="s">
        <v>59</v>
      </c>
      <c r="E533" s="39" t="s">
        <v>5</v>
      </c>
    </row>
    <row r="534" spans="1:16" ht="25.5">
      <c r="A534" t="s">
        <v>49</v>
      </c>
      <c s="34" t="s">
        <v>615</v>
      </c>
      <c s="34" t="s">
        <v>4373</v>
      </c>
      <c s="35" t="s">
        <v>5</v>
      </c>
      <c s="6" t="s">
        <v>4374</v>
      </c>
      <c s="36" t="s">
        <v>85</v>
      </c>
      <c s="37">
        <v>41.52</v>
      </c>
      <c s="36">
        <v>0</v>
      </c>
      <c s="36">
        <f>ROUND(G534*H534,6)</f>
      </c>
      <c r="L534" s="38">
        <v>0</v>
      </c>
      <c s="32">
        <f>ROUND(ROUND(L534,2)*ROUND(G534,3),2)</f>
      </c>
      <c s="36" t="s">
        <v>808</v>
      </c>
      <c>
        <f>(M534*21)/100</f>
      </c>
      <c t="s">
        <v>27</v>
      </c>
    </row>
    <row r="535" spans="1:5" ht="38.25">
      <c r="A535" s="35" t="s">
        <v>56</v>
      </c>
      <c r="E535" s="39" t="s">
        <v>4375</v>
      </c>
    </row>
    <row r="536" spans="1:5" ht="293.25">
      <c r="A536" s="35" t="s">
        <v>57</v>
      </c>
      <c r="E536" s="40" t="s">
        <v>4376</v>
      </c>
    </row>
    <row r="537" spans="1:5" ht="12.75">
      <c r="A537" t="s">
        <v>59</v>
      </c>
      <c r="E537" s="39" t="s">
        <v>5</v>
      </c>
    </row>
    <row r="538" spans="1:16" ht="12.75">
      <c r="A538" t="s">
        <v>49</v>
      </c>
      <c s="34" t="s">
        <v>619</v>
      </c>
      <c s="34" t="s">
        <v>4377</v>
      </c>
      <c s="35" t="s">
        <v>5</v>
      </c>
      <c s="6" t="s">
        <v>4378</v>
      </c>
      <c s="36" t="s">
        <v>85</v>
      </c>
      <c s="37">
        <v>1218.43</v>
      </c>
      <c s="36">
        <v>0</v>
      </c>
      <c s="36">
        <f>ROUND(G538*H538,6)</f>
      </c>
      <c r="L538" s="38">
        <v>0</v>
      </c>
      <c s="32">
        <f>ROUND(ROUND(L538,2)*ROUND(G538,3),2)</f>
      </c>
      <c s="36" t="s">
        <v>808</v>
      </c>
      <c>
        <f>(M538*21)/100</f>
      </c>
      <c t="s">
        <v>27</v>
      </c>
    </row>
    <row r="539" spans="1:5" ht="25.5">
      <c r="A539" s="35" t="s">
        <v>56</v>
      </c>
      <c r="E539" s="39" t="s">
        <v>4379</v>
      </c>
    </row>
    <row r="540" spans="1:5" ht="12.75">
      <c r="A540" s="35" t="s">
        <v>57</v>
      </c>
      <c r="E540" s="40" t="s">
        <v>5</v>
      </c>
    </row>
    <row r="541" spans="1:5" ht="12.75">
      <c r="A541" t="s">
        <v>59</v>
      </c>
      <c r="E541" s="39" t="s">
        <v>5</v>
      </c>
    </row>
    <row r="542" spans="1:16" ht="12.75">
      <c r="A542" t="s">
        <v>49</v>
      </c>
      <c s="34" t="s">
        <v>623</v>
      </c>
      <c s="34" t="s">
        <v>4380</v>
      </c>
      <c s="35" t="s">
        <v>5</v>
      </c>
      <c s="6" t="s">
        <v>4381</v>
      </c>
      <c s="36" t="s">
        <v>85</v>
      </c>
      <c s="37">
        <v>1218.43</v>
      </c>
      <c s="36">
        <v>0</v>
      </c>
      <c s="36">
        <f>ROUND(G542*H542,6)</f>
      </c>
      <c r="L542" s="38">
        <v>0</v>
      </c>
      <c s="32">
        <f>ROUND(ROUND(L542,2)*ROUND(G542,3),2)</f>
      </c>
      <c s="36" t="s">
        <v>808</v>
      </c>
      <c>
        <f>(M542*21)/100</f>
      </c>
      <c t="s">
        <v>27</v>
      </c>
    </row>
    <row r="543" spans="1:5" ht="25.5">
      <c r="A543" s="35" t="s">
        <v>56</v>
      </c>
      <c r="E543" s="39" t="s">
        <v>4382</v>
      </c>
    </row>
    <row r="544" spans="1:5" ht="12.75">
      <c r="A544" s="35" t="s">
        <v>57</v>
      </c>
      <c r="E544" s="40" t="s">
        <v>5</v>
      </c>
    </row>
    <row r="545" spans="1:5" ht="12.75">
      <c r="A545" t="s">
        <v>59</v>
      </c>
      <c r="E545" s="39" t="s">
        <v>5</v>
      </c>
    </row>
    <row r="546" spans="1:16" ht="12.75">
      <c r="A546" t="s">
        <v>49</v>
      </c>
      <c s="34" t="s">
        <v>627</v>
      </c>
      <c s="34" t="s">
        <v>4383</v>
      </c>
      <c s="35" t="s">
        <v>5</v>
      </c>
      <c s="6" t="s">
        <v>4384</v>
      </c>
      <c s="36" t="s">
        <v>793</v>
      </c>
      <c s="37">
        <v>59.631</v>
      </c>
      <c s="36">
        <v>0</v>
      </c>
      <c s="36">
        <f>ROUND(G546*H546,6)</f>
      </c>
      <c r="L546" s="38">
        <v>0</v>
      </c>
      <c s="32">
        <f>ROUND(ROUND(L546,2)*ROUND(G546,3),2)</f>
      </c>
      <c s="36" t="s">
        <v>808</v>
      </c>
      <c>
        <f>(M546*21)/100</f>
      </c>
      <c t="s">
        <v>27</v>
      </c>
    </row>
    <row r="547" spans="1:5" ht="38.25">
      <c r="A547" s="35" t="s">
        <v>56</v>
      </c>
      <c r="E547" s="39" t="s">
        <v>4385</v>
      </c>
    </row>
    <row r="548" spans="1:5" ht="12.75">
      <c r="A548" s="35" t="s">
        <v>57</v>
      </c>
      <c r="E548" s="40" t="s">
        <v>5</v>
      </c>
    </row>
    <row r="549" spans="1:5" ht="12.75">
      <c r="A549" t="s">
        <v>59</v>
      </c>
      <c r="E549" s="39" t="s">
        <v>5</v>
      </c>
    </row>
    <row r="550" spans="1:16" ht="12.75">
      <c r="A550" t="s">
        <v>49</v>
      </c>
      <c s="34" t="s">
        <v>630</v>
      </c>
      <c s="34" t="s">
        <v>4386</v>
      </c>
      <c s="35" t="s">
        <v>5</v>
      </c>
      <c s="6" t="s">
        <v>4387</v>
      </c>
      <c s="36" t="s">
        <v>793</v>
      </c>
      <c s="37">
        <v>59.631</v>
      </c>
      <c s="36">
        <v>0</v>
      </c>
      <c s="36">
        <f>ROUND(G550*H550,6)</f>
      </c>
      <c r="L550" s="38">
        <v>0</v>
      </c>
      <c s="32">
        <f>ROUND(ROUND(L550,2)*ROUND(G550,3),2)</f>
      </c>
      <c s="36" t="s">
        <v>808</v>
      </c>
      <c>
        <f>(M550*21)/100</f>
      </c>
      <c t="s">
        <v>27</v>
      </c>
    </row>
    <row r="551" spans="1:5" ht="38.25">
      <c r="A551" s="35" t="s">
        <v>56</v>
      </c>
      <c r="E551" s="39" t="s">
        <v>4388</v>
      </c>
    </row>
    <row r="552" spans="1:5" ht="12.75">
      <c r="A552" s="35" t="s">
        <v>57</v>
      </c>
      <c r="E552" s="40" t="s">
        <v>5</v>
      </c>
    </row>
    <row r="553" spans="1:5" ht="12.75">
      <c r="A553" t="s">
        <v>59</v>
      </c>
      <c r="E553" s="39" t="s">
        <v>5</v>
      </c>
    </row>
    <row r="554" spans="1:13" ht="12.75">
      <c r="A554" t="s">
        <v>46</v>
      </c>
      <c r="C554" s="31" t="s">
        <v>3790</v>
      </c>
      <c r="E554" s="33" t="s">
        <v>3791</v>
      </c>
      <c r="J554" s="32">
        <f>0</f>
      </c>
      <c s="32">
        <f>0</f>
      </c>
      <c s="32">
        <f>0+L555+L559+L563+L567+L571+L575</f>
      </c>
      <c s="32">
        <f>0+M555+M559+M563+M567+M571+M575</f>
      </c>
    </row>
    <row r="555" spans="1:16" ht="12.75">
      <c r="A555" t="s">
        <v>49</v>
      </c>
      <c s="34" t="s">
        <v>634</v>
      </c>
      <c s="34" t="s">
        <v>4389</v>
      </c>
      <c s="35" t="s">
        <v>5</v>
      </c>
      <c s="6" t="s">
        <v>4390</v>
      </c>
      <c s="36" t="s">
        <v>85</v>
      </c>
      <c s="37">
        <v>889.82</v>
      </c>
      <c s="36">
        <v>0</v>
      </c>
      <c s="36">
        <f>ROUND(G555*H555,6)</f>
      </c>
      <c r="L555" s="38">
        <v>0</v>
      </c>
      <c s="32">
        <f>ROUND(ROUND(L555,2)*ROUND(G555,3),2)</f>
      </c>
      <c s="36" t="s">
        <v>808</v>
      </c>
      <c>
        <f>(M555*21)/100</f>
      </c>
      <c t="s">
        <v>27</v>
      </c>
    </row>
    <row r="556" spans="1:5" ht="12.75">
      <c r="A556" s="35" t="s">
        <v>56</v>
      </c>
      <c r="E556" s="39" t="s">
        <v>4391</v>
      </c>
    </row>
    <row r="557" spans="1:5" ht="89.25">
      <c r="A557" s="35" t="s">
        <v>57</v>
      </c>
      <c r="E557" s="40" t="s">
        <v>4392</v>
      </c>
    </row>
    <row r="558" spans="1:5" ht="12.75">
      <c r="A558" t="s">
        <v>59</v>
      </c>
      <c r="E558" s="39" t="s">
        <v>5</v>
      </c>
    </row>
    <row r="559" spans="1:16" ht="12.75">
      <c r="A559" t="s">
        <v>49</v>
      </c>
      <c s="34" t="s">
        <v>638</v>
      </c>
      <c s="34" t="s">
        <v>4393</v>
      </c>
      <c s="35" t="s">
        <v>5</v>
      </c>
      <c s="6" t="s">
        <v>4394</v>
      </c>
      <c s="36" t="s">
        <v>75</v>
      </c>
      <c s="37">
        <v>192.5</v>
      </c>
      <c s="36">
        <v>0</v>
      </c>
      <c s="36">
        <f>ROUND(G559*H559,6)</f>
      </c>
      <c r="L559" s="38">
        <v>0</v>
      </c>
      <c s="32">
        <f>ROUND(ROUND(L559,2)*ROUND(G559,3),2)</f>
      </c>
      <c s="36" t="s">
        <v>808</v>
      </c>
      <c>
        <f>(M559*21)/100</f>
      </c>
      <c t="s">
        <v>27</v>
      </c>
    </row>
    <row r="560" spans="1:5" ht="12.75">
      <c r="A560" s="35" t="s">
        <v>56</v>
      </c>
      <c r="E560" s="39" t="s">
        <v>4395</v>
      </c>
    </row>
    <row r="561" spans="1:5" ht="89.25">
      <c r="A561" s="35" t="s">
        <v>57</v>
      </c>
      <c r="E561" s="40" t="s">
        <v>4396</v>
      </c>
    </row>
    <row r="562" spans="1:5" ht="12.75">
      <c r="A562" t="s">
        <v>59</v>
      </c>
      <c r="E562" s="39" t="s">
        <v>5</v>
      </c>
    </row>
    <row r="563" spans="1:16" ht="12.75">
      <c r="A563" t="s">
        <v>49</v>
      </c>
      <c s="34" t="s">
        <v>642</v>
      </c>
      <c s="34" t="s">
        <v>4397</v>
      </c>
      <c s="35" t="s">
        <v>5</v>
      </c>
      <c s="6" t="s">
        <v>4398</v>
      </c>
      <c s="36" t="s">
        <v>75</v>
      </c>
      <c s="37">
        <v>134.38</v>
      </c>
      <c s="36">
        <v>0</v>
      </c>
      <c s="36">
        <f>ROUND(G563*H563,6)</f>
      </c>
      <c r="L563" s="38">
        <v>0</v>
      </c>
      <c s="32">
        <f>ROUND(ROUND(L563,2)*ROUND(G563,3),2)</f>
      </c>
      <c s="36" t="s">
        <v>808</v>
      </c>
      <c>
        <f>(M563*21)/100</f>
      </c>
      <c t="s">
        <v>27</v>
      </c>
    </row>
    <row r="564" spans="1:5" ht="12.75">
      <c r="A564" s="35" t="s">
        <v>56</v>
      </c>
      <c r="E564" s="39" t="s">
        <v>4399</v>
      </c>
    </row>
    <row r="565" spans="1:5" ht="89.25">
      <c r="A565" s="35" t="s">
        <v>57</v>
      </c>
      <c r="E565" s="40" t="s">
        <v>4400</v>
      </c>
    </row>
    <row r="566" spans="1:5" ht="12.75">
      <c r="A566" t="s">
        <v>59</v>
      </c>
      <c r="E566" s="39" t="s">
        <v>5</v>
      </c>
    </row>
    <row r="567" spans="1:16" ht="12.75">
      <c r="A567" t="s">
        <v>49</v>
      </c>
      <c s="34" t="s">
        <v>646</v>
      </c>
      <c s="34" t="s">
        <v>4401</v>
      </c>
      <c s="35" t="s">
        <v>5</v>
      </c>
      <c s="6" t="s">
        <v>4402</v>
      </c>
      <c s="36" t="s">
        <v>75</v>
      </c>
      <c s="37">
        <v>10.6</v>
      </c>
      <c s="36">
        <v>0</v>
      </c>
      <c s="36">
        <f>ROUND(G567*H567,6)</f>
      </c>
      <c r="L567" s="38">
        <v>0</v>
      </c>
      <c s="32">
        <f>ROUND(ROUND(L567,2)*ROUND(G567,3),2)</f>
      </c>
      <c s="36" t="s">
        <v>808</v>
      </c>
      <c>
        <f>(M567*21)/100</f>
      </c>
      <c t="s">
        <v>27</v>
      </c>
    </row>
    <row r="568" spans="1:5" ht="12.75">
      <c r="A568" s="35" t="s">
        <v>56</v>
      </c>
      <c r="E568" s="39" t="s">
        <v>4403</v>
      </c>
    </row>
    <row r="569" spans="1:5" ht="63.75">
      <c r="A569" s="35" t="s">
        <v>57</v>
      </c>
      <c r="E569" s="40" t="s">
        <v>4404</v>
      </c>
    </row>
    <row r="570" spans="1:5" ht="12.75">
      <c r="A570" t="s">
        <v>59</v>
      </c>
      <c r="E570" s="39" t="s">
        <v>5</v>
      </c>
    </row>
    <row r="571" spans="1:16" ht="12.75">
      <c r="A571" t="s">
        <v>49</v>
      </c>
      <c s="34" t="s">
        <v>650</v>
      </c>
      <c s="34" t="s">
        <v>4405</v>
      </c>
      <c s="35" t="s">
        <v>5</v>
      </c>
      <c s="6" t="s">
        <v>4406</v>
      </c>
      <c s="36" t="s">
        <v>793</v>
      </c>
      <c s="37">
        <v>7.507</v>
      </c>
      <c s="36">
        <v>0</v>
      </c>
      <c s="36">
        <f>ROUND(G571*H571,6)</f>
      </c>
      <c r="L571" s="38">
        <v>0</v>
      </c>
      <c s="32">
        <f>ROUND(ROUND(L571,2)*ROUND(G571,3),2)</f>
      </c>
      <c s="36" t="s">
        <v>808</v>
      </c>
      <c>
        <f>(M571*21)/100</f>
      </c>
      <c t="s">
        <v>27</v>
      </c>
    </row>
    <row r="572" spans="1:5" ht="25.5">
      <c r="A572" s="35" t="s">
        <v>56</v>
      </c>
      <c r="E572" s="39" t="s">
        <v>4407</v>
      </c>
    </row>
    <row r="573" spans="1:5" ht="12.75">
      <c r="A573" s="35" t="s">
        <v>57</v>
      </c>
      <c r="E573" s="40" t="s">
        <v>5</v>
      </c>
    </row>
    <row r="574" spans="1:5" ht="12.75">
      <c r="A574" t="s">
        <v>59</v>
      </c>
      <c r="E574" s="39" t="s">
        <v>5</v>
      </c>
    </row>
    <row r="575" spans="1:16" ht="12.75">
      <c r="A575" t="s">
        <v>49</v>
      </c>
      <c s="34" t="s">
        <v>654</v>
      </c>
      <c s="34" t="s">
        <v>4408</v>
      </c>
      <c s="35" t="s">
        <v>5</v>
      </c>
      <c s="6" t="s">
        <v>4409</v>
      </c>
      <c s="36" t="s">
        <v>793</v>
      </c>
      <c s="37">
        <v>7.507</v>
      </c>
      <c s="36">
        <v>0</v>
      </c>
      <c s="36">
        <f>ROUND(G575*H575,6)</f>
      </c>
      <c r="L575" s="38">
        <v>0</v>
      </c>
      <c s="32">
        <f>ROUND(ROUND(L575,2)*ROUND(G575,3),2)</f>
      </c>
      <c s="36" t="s">
        <v>808</v>
      </c>
      <c>
        <f>(M575*21)/100</f>
      </c>
      <c t="s">
        <v>27</v>
      </c>
    </row>
    <row r="576" spans="1:5" ht="38.25">
      <c r="A576" s="35" t="s">
        <v>56</v>
      </c>
      <c r="E576" s="39" t="s">
        <v>4410</v>
      </c>
    </row>
    <row r="577" spans="1:5" ht="12.75">
      <c r="A577" s="35" t="s">
        <v>57</v>
      </c>
      <c r="E577" s="40" t="s">
        <v>5</v>
      </c>
    </row>
    <row r="578" spans="1:5" ht="12.75">
      <c r="A578" t="s">
        <v>59</v>
      </c>
      <c r="E578" s="39" t="s">
        <v>5</v>
      </c>
    </row>
    <row r="579" spans="1:13" ht="12.75">
      <c r="A579" t="s">
        <v>46</v>
      </c>
      <c r="C579" s="31" t="s">
        <v>3802</v>
      </c>
      <c r="E579" s="33" t="s">
        <v>3803</v>
      </c>
      <c r="J579" s="32">
        <f>0</f>
      </c>
      <c s="32">
        <f>0</f>
      </c>
      <c s="32">
        <f>0+L580+L584+L588+L592+L596+L600+L604+L608+L612+L616+L620+L624+L628+L632+L636</f>
      </c>
      <c s="32">
        <f>0+M580+M584+M588+M592+M596+M600+M604+M608+M612+M616+M620+M624+M628+M632+M636</f>
      </c>
    </row>
    <row r="580" spans="1:16" ht="12.75">
      <c r="A580" t="s">
        <v>49</v>
      </c>
      <c s="34" t="s">
        <v>658</v>
      </c>
      <c s="34" t="s">
        <v>4411</v>
      </c>
      <c s="35" t="s">
        <v>5</v>
      </c>
      <c s="6" t="s">
        <v>4412</v>
      </c>
      <c s="36" t="s">
        <v>793</v>
      </c>
      <c s="37">
        <v>0.156</v>
      </c>
      <c s="36">
        <v>0</v>
      </c>
      <c s="36">
        <f>ROUND(G580*H580,6)</f>
      </c>
      <c r="L580" s="38">
        <v>0</v>
      </c>
      <c s="32">
        <f>ROUND(ROUND(L580,2)*ROUND(G580,3),2)</f>
      </c>
      <c s="36" t="s">
        <v>808</v>
      </c>
      <c>
        <f>(M580*21)/100</f>
      </c>
      <c t="s">
        <v>27</v>
      </c>
    </row>
    <row r="581" spans="1:5" ht="12.75">
      <c r="A581" s="35" t="s">
        <v>56</v>
      </c>
      <c r="E581" s="39" t="s">
        <v>5</v>
      </c>
    </row>
    <row r="582" spans="1:5" ht="76.5">
      <c r="A582" s="35" t="s">
        <v>57</v>
      </c>
      <c r="E582" s="40" t="s">
        <v>4413</v>
      </c>
    </row>
    <row r="583" spans="1:5" ht="12.75">
      <c r="A583" t="s">
        <v>59</v>
      </c>
      <c r="E583" s="39" t="s">
        <v>5</v>
      </c>
    </row>
    <row r="584" spans="1:16" ht="12.75">
      <c r="A584" t="s">
        <v>49</v>
      </c>
      <c s="34" t="s">
        <v>662</v>
      </c>
      <c s="34" t="s">
        <v>4414</v>
      </c>
      <c s="35" t="s">
        <v>5</v>
      </c>
      <c s="6" t="s">
        <v>4415</v>
      </c>
      <c s="36" t="s">
        <v>793</v>
      </c>
      <c s="37">
        <v>0.409</v>
      </c>
      <c s="36">
        <v>0</v>
      </c>
      <c s="36">
        <f>ROUND(G584*H584,6)</f>
      </c>
      <c r="L584" s="38">
        <v>0</v>
      </c>
      <c s="32">
        <f>ROUND(ROUND(L584,2)*ROUND(G584,3),2)</f>
      </c>
      <c s="36" t="s">
        <v>808</v>
      </c>
      <c>
        <f>(M584*21)/100</f>
      </c>
      <c t="s">
        <v>27</v>
      </c>
    </row>
    <row r="585" spans="1:5" ht="12.75">
      <c r="A585" s="35" t="s">
        <v>56</v>
      </c>
      <c r="E585" s="39" t="s">
        <v>5</v>
      </c>
    </row>
    <row r="586" spans="1:5" ht="178.5">
      <c r="A586" s="35" t="s">
        <v>57</v>
      </c>
      <c r="E586" s="40" t="s">
        <v>4416</v>
      </c>
    </row>
    <row r="587" spans="1:5" ht="12.75">
      <c r="A587" t="s">
        <v>59</v>
      </c>
      <c r="E587" s="39" t="s">
        <v>5</v>
      </c>
    </row>
    <row r="588" spans="1:16" ht="12.75">
      <c r="A588" t="s">
        <v>49</v>
      </c>
      <c s="34" t="s">
        <v>666</v>
      </c>
      <c s="34" t="s">
        <v>4417</v>
      </c>
      <c s="35" t="s">
        <v>5</v>
      </c>
      <c s="6" t="s">
        <v>4418</v>
      </c>
      <c s="36" t="s">
        <v>793</v>
      </c>
      <c s="37">
        <v>1.237</v>
      </c>
      <c s="36">
        <v>0</v>
      </c>
      <c s="36">
        <f>ROUND(G588*H588,6)</f>
      </c>
      <c r="L588" s="38">
        <v>0</v>
      </c>
      <c s="32">
        <f>ROUND(ROUND(L588,2)*ROUND(G588,3),2)</f>
      </c>
      <c s="36" t="s">
        <v>808</v>
      </c>
      <c>
        <f>(M588*21)/100</f>
      </c>
      <c t="s">
        <v>27</v>
      </c>
    </row>
    <row r="589" spans="1:5" ht="12.75">
      <c r="A589" s="35" t="s">
        <v>56</v>
      </c>
      <c r="E589" s="39" t="s">
        <v>5</v>
      </c>
    </row>
    <row r="590" spans="1:5" ht="178.5">
      <c r="A590" s="35" t="s">
        <v>57</v>
      </c>
      <c r="E590" s="40" t="s">
        <v>4419</v>
      </c>
    </row>
    <row r="591" spans="1:5" ht="12.75">
      <c r="A591" t="s">
        <v>59</v>
      </c>
      <c r="E591" s="39" t="s">
        <v>5</v>
      </c>
    </row>
    <row r="592" spans="1:16" ht="12.75">
      <c r="A592" t="s">
        <v>49</v>
      </c>
      <c s="34" t="s">
        <v>670</v>
      </c>
      <c s="34" t="s">
        <v>4420</v>
      </c>
      <c s="35" t="s">
        <v>5</v>
      </c>
      <c s="6" t="s">
        <v>4421</v>
      </c>
      <c s="36" t="s">
        <v>793</v>
      </c>
      <c s="37">
        <v>0.182</v>
      </c>
      <c s="36">
        <v>0</v>
      </c>
      <c s="36">
        <f>ROUND(G592*H592,6)</f>
      </c>
      <c r="L592" s="38">
        <v>0</v>
      </c>
      <c s="32">
        <f>ROUND(ROUND(L592,2)*ROUND(G592,3),2)</f>
      </c>
      <c s="36" t="s">
        <v>808</v>
      </c>
      <c>
        <f>(M592*21)/100</f>
      </c>
      <c t="s">
        <v>27</v>
      </c>
    </row>
    <row r="593" spans="1:5" ht="12.75">
      <c r="A593" s="35" t="s">
        <v>56</v>
      </c>
      <c r="E593" s="39" t="s">
        <v>5</v>
      </c>
    </row>
    <row r="594" spans="1:5" ht="178.5">
      <c r="A594" s="35" t="s">
        <v>57</v>
      </c>
      <c r="E594" s="40" t="s">
        <v>4422</v>
      </c>
    </row>
    <row r="595" spans="1:5" ht="12.75">
      <c r="A595" t="s">
        <v>59</v>
      </c>
      <c r="E595" s="39" t="s">
        <v>5</v>
      </c>
    </row>
    <row r="596" spans="1:16" ht="12.75">
      <c r="A596" t="s">
        <v>49</v>
      </c>
      <c s="34" t="s">
        <v>675</v>
      </c>
      <c s="34" t="s">
        <v>4047</v>
      </c>
      <c s="35" t="s">
        <v>4</v>
      </c>
      <c s="6" t="s">
        <v>4048</v>
      </c>
      <c s="36" t="s">
        <v>793</v>
      </c>
      <c s="37">
        <v>0.737</v>
      </c>
      <c s="36">
        <v>0</v>
      </c>
      <c s="36">
        <f>ROUND(G596*H596,6)</f>
      </c>
      <c r="L596" s="38">
        <v>0</v>
      </c>
      <c s="32">
        <f>ROUND(ROUND(L596,2)*ROUND(G596,3),2)</f>
      </c>
      <c s="36" t="s">
        <v>808</v>
      </c>
      <c>
        <f>(M596*21)/100</f>
      </c>
      <c t="s">
        <v>27</v>
      </c>
    </row>
    <row r="597" spans="1:5" ht="12.75">
      <c r="A597" s="35" t="s">
        <v>56</v>
      </c>
      <c r="E597" s="39" t="s">
        <v>5</v>
      </c>
    </row>
    <row r="598" spans="1:5" ht="280.5">
      <c r="A598" s="35" t="s">
        <v>57</v>
      </c>
      <c r="E598" s="40" t="s">
        <v>4423</v>
      </c>
    </row>
    <row r="599" spans="1:5" ht="12.75">
      <c r="A599" t="s">
        <v>59</v>
      </c>
      <c r="E599" s="39" t="s">
        <v>5</v>
      </c>
    </row>
    <row r="600" spans="1:16" ht="12.75">
      <c r="A600" t="s">
        <v>49</v>
      </c>
      <c s="34" t="s">
        <v>679</v>
      </c>
      <c s="34" t="s">
        <v>4050</v>
      </c>
      <c s="35" t="s">
        <v>4</v>
      </c>
      <c s="6" t="s">
        <v>4051</v>
      </c>
      <c s="36" t="s">
        <v>793</v>
      </c>
      <c s="37">
        <v>0.466</v>
      </c>
      <c s="36">
        <v>0</v>
      </c>
      <c s="36">
        <f>ROUND(G600*H600,6)</f>
      </c>
      <c r="L600" s="38">
        <v>0</v>
      </c>
      <c s="32">
        <f>ROUND(ROUND(L600,2)*ROUND(G600,3),2)</f>
      </c>
      <c s="36" t="s">
        <v>808</v>
      </c>
      <c>
        <f>(M600*21)/100</f>
      </c>
      <c t="s">
        <v>27</v>
      </c>
    </row>
    <row r="601" spans="1:5" ht="12.75">
      <c r="A601" s="35" t="s">
        <v>56</v>
      </c>
      <c r="E601" s="39" t="s">
        <v>5</v>
      </c>
    </row>
    <row r="602" spans="1:5" ht="153">
      <c r="A602" s="35" t="s">
        <v>57</v>
      </c>
      <c r="E602" s="40" t="s">
        <v>4424</v>
      </c>
    </row>
    <row r="603" spans="1:5" ht="12.75">
      <c r="A603" t="s">
        <v>59</v>
      </c>
      <c r="E603" s="39" t="s">
        <v>5</v>
      </c>
    </row>
    <row r="604" spans="1:16" ht="12.75">
      <c r="A604" t="s">
        <v>49</v>
      </c>
      <c s="34" t="s">
        <v>683</v>
      </c>
      <c s="34" t="s">
        <v>4053</v>
      </c>
      <c s="35" t="s">
        <v>4</v>
      </c>
      <c s="6" t="s">
        <v>4054</v>
      </c>
      <c s="36" t="s">
        <v>793</v>
      </c>
      <c s="37">
        <v>0.611</v>
      </c>
      <c s="36">
        <v>0</v>
      </c>
      <c s="36">
        <f>ROUND(G604*H604,6)</f>
      </c>
      <c r="L604" s="38">
        <v>0</v>
      </c>
      <c s="32">
        <f>ROUND(ROUND(L604,2)*ROUND(G604,3),2)</f>
      </c>
      <c s="36" t="s">
        <v>808</v>
      </c>
      <c>
        <f>(M604*21)/100</f>
      </c>
      <c t="s">
        <v>27</v>
      </c>
    </row>
    <row r="605" spans="1:5" ht="12.75">
      <c r="A605" s="35" t="s">
        <v>56</v>
      </c>
      <c r="E605" s="39" t="s">
        <v>5</v>
      </c>
    </row>
    <row r="606" spans="1:5" ht="153">
      <c r="A606" s="35" t="s">
        <v>57</v>
      </c>
      <c r="E606" s="40" t="s">
        <v>4425</v>
      </c>
    </row>
    <row r="607" spans="1:5" ht="12.75">
      <c r="A607" t="s">
        <v>59</v>
      </c>
      <c r="E607" s="39" t="s">
        <v>5</v>
      </c>
    </row>
    <row r="608" spans="1:16" ht="12.75">
      <c r="A608" t="s">
        <v>49</v>
      </c>
      <c s="34" t="s">
        <v>687</v>
      </c>
      <c s="34" t="s">
        <v>4056</v>
      </c>
      <c s="35" t="s">
        <v>4</v>
      </c>
      <c s="6" t="s">
        <v>4057</v>
      </c>
      <c s="36" t="s">
        <v>793</v>
      </c>
      <c s="37">
        <v>0.522</v>
      </c>
      <c s="36">
        <v>0</v>
      </c>
      <c s="36">
        <f>ROUND(G608*H608,6)</f>
      </c>
      <c r="L608" s="38">
        <v>0</v>
      </c>
      <c s="32">
        <f>ROUND(ROUND(L608,2)*ROUND(G608,3),2)</f>
      </c>
      <c s="36" t="s">
        <v>808</v>
      </c>
      <c>
        <f>(M608*21)/100</f>
      </c>
      <c t="s">
        <v>27</v>
      </c>
    </row>
    <row r="609" spans="1:5" ht="12.75">
      <c r="A609" s="35" t="s">
        <v>56</v>
      </c>
      <c r="E609" s="39" t="s">
        <v>5</v>
      </c>
    </row>
    <row r="610" spans="1:5" ht="127.5">
      <c r="A610" s="35" t="s">
        <v>57</v>
      </c>
      <c r="E610" s="40" t="s">
        <v>4426</v>
      </c>
    </row>
    <row r="611" spans="1:5" ht="12.75">
      <c r="A611" t="s">
        <v>59</v>
      </c>
      <c r="E611" s="39" t="s">
        <v>5</v>
      </c>
    </row>
    <row r="612" spans="1:16" ht="12.75">
      <c r="A612" t="s">
        <v>49</v>
      </c>
      <c s="34" t="s">
        <v>691</v>
      </c>
      <c s="34" t="s">
        <v>4059</v>
      </c>
      <c s="35" t="s">
        <v>4</v>
      </c>
      <c s="6" t="s">
        <v>4060</v>
      </c>
      <c s="36" t="s">
        <v>793</v>
      </c>
      <c s="37">
        <v>1.384</v>
      </c>
      <c s="36">
        <v>0</v>
      </c>
      <c s="36">
        <f>ROUND(G612*H612,6)</f>
      </c>
      <c r="L612" s="38">
        <v>0</v>
      </c>
      <c s="32">
        <f>ROUND(ROUND(L612,2)*ROUND(G612,3),2)</f>
      </c>
      <c s="36" t="s">
        <v>808</v>
      </c>
      <c>
        <f>(M612*21)/100</f>
      </c>
      <c t="s">
        <v>27</v>
      </c>
    </row>
    <row r="613" spans="1:5" ht="12.75">
      <c r="A613" s="35" t="s">
        <v>56</v>
      </c>
      <c r="E613" s="39" t="s">
        <v>5</v>
      </c>
    </row>
    <row r="614" spans="1:5" ht="102">
      <c r="A614" s="35" t="s">
        <v>57</v>
      </c>
      <c r="E614" s="40" t="s">
        <v>4427</v>
      </c>
    </row>
    <row r="615" spans="1:5" ht="12.75">
      <c r="A615" t="s">
        <v>59</v>
      </c>
      <c r="E615" s="39" t="s">
        <v>5</v>
      </c>
    </row>
    <row r="616" spans="1:16" ht="12.75">
      <c r="A616" t="s">
        <v>49</v>
      </c>
      <c s="34" t="s">
        <v>695</v>
      </c>
      <c s="34" t="s">
        <v>4428</v>
      </c>
      <c s="35" t="s">
        <v>5</v>
      </c>
      <c s="6" t="s">
        <v>4429</v>
      </c>
      <c s="36" t="s">
        <v>793</v>
      </c>
      <c s="37">
        <v>0.638</v>
      </c>
      <c s="36">
        <v>0</v>
      </c>
      <c s="36">
        <f>ROUND(G616*H616,6)</f>
      </c>
      <c r="L616" s="38">
        <v>0</v>
      </c>
      <c s="32">
        <f>ROUND(ROUND(L616,2)*ROUND(G616,3),2)</f>
      </c>
      <c s="36" t="s">
        <v>808</v>
      </c>
      <c>
        <f>(M616*21)/100</f>
      </c>
      <c t="s">
        <v>27</v>
      </c>
    </row>
    <row r="617" spans="1:5" ht="12.75">
      <c r="A617" s="35" t="s">
        <v>56</v>
      </c>
      <c r="E617" s="39" t="s">
        <v>5</v>
      </c>
    </row>
    <row r="618" spans="1:5" ht="76.5">
      <c r="A618" s="35" t="s">
        <v>57</v>
      </c>
      <c r="E618" s="40" t="s">
        <v>4430</v>
      </c>
    </row>
    <row r="619" spans="1:5" ht="12.75">
      <c r="A619" t="s">
        <v>59</v>
      </c>
      <c r="E619" s="39" t="s">
        <v>5</v>
      </c>
    </row>
    <row r="620" spans="1:16" ht="12.75">
      <c r="A620" t="s">
        <v>49</v>
      </c>
      <c s="34" t="s">
        <v>699</v>
      </c>
      <c s="34" t="s">
        <v>4431</v>
      </c>
      <c s="35" t="s">
        <v>5</v>
      </c>
      <c s="6" t="s">
        <v>4432</v>
      </c>
      <c s="36" t="s">
        <v>793</v>
      </c>
      <c s="37">
        <v>0.508</v>
      </c>
      <c s="36">
        <v>0</v>
      </c>
      <c s="36">
        <f>ROUND(G620*H620,6)</f>
      </c>
      <c r="L620" s="38">
        <v>0</v>
      </c>
      <c s="32">
        <f>ROUND(ROUND(L620,2)*ROUND(G620,3),2)</f>
      </c>
      <c s="36" t="s">
        <v>808</v>
      </c>
      <c>
        <f>(M620*21)/100</f>
      </c>
      <c t="s">
        <v>27</v>
      </c>
    </row>
    <row r="621" spans="1:5" ht="12.75">
      <c r="A621" s="35" t="s">
        <v>56</v>
      </c>
      <c r="E621" s="39" t="s">
        <v>5</v>
      </c>
    </row>
    <row r="622" spans="1:5" ht="76.5">
      <c r="A622" s="35" t="s">
        <v>57</v>
      </c>
      <c r="E622" s="40" t="s">
        <v>4433</v>
      </c>
    </row>
    <row r="623" spans="1:5" ht="12.75">
      <c r="A623" t="s">
        <v>59</v>
      </c>
      <c r="E623" s="39" t="s">
        <v>5</v>
      </c>
    </row>
    <row r="624" spans="1:16" ht="12.75">
      <c r="A624" t="s">
        <v>49</v>
      </c>
      <c s="34" t="s">
        <v>703</v>
      </c>
      <c s="34" t="s">
        <v>4434</v>
      </c>
      <c s="35" t="s">
        <v>5</v>
      </c>
      <c s="6" t="s">
        <v>4435</v>
      </c>
      <c s="36" t="s">
        <v>793</v>
      </c>
      <c s="37">
        <v>0.685</v>
      </c>
      <c s="36">
        <v>0</v>
      </c>
      <c s="36">
        <f>ROUND(G624*H624,6)</f>
      </c>
      <c r="L624" s="38">
        <v>0</v>
      </c>
      <c s="32">
        <f>ROUND(ROUND(L624,2)*ROUND(G624,3),2)</f>
      </c>
      <c s="36" t="s">
        <v>808</v>
      </c>
      <c>
        <f>(M624*21)/100</f>
      </c>
      <c t="s">
        <v>27</v>
      </c>
    </row>
    <row r="625" spans="1:5" ht="12.75">
      <c r="A625" s="35" t="s">
        <v>56</v>
      </c>
      <c r="E625" s="39" t="s">
        <v>5</v>
      </c>
    </row>
    <row r="626" spans="1:5" ht="25.5">
      <c r="A626" s="35" t="s">
        <v>57</v>
      </c>
      <c r="E626" s="40" t="s">
        <v>4436</v>
      </c>
    </row>
    <row r="627" spans="1:5" ht="12.75">
      <c r="A627" t="s">
        <v>59</v>
      </c>
      <c r="E627" s="39" t="s">
        <v>5</v>
      </c>
    </row>
    <row r="628" spans="1:16" ht="12.75">
      <c r="A628" t="s">
        <v>49</v>
      </c>
      <c s="34" t="s">
        <v>707</v>
      </c>
      <c s="34" t="s">
        <v>4437</v>
      </c>
      <c s="35" t="s">
        <v>5</v>
      </c>
      <c s="6" t="s">
        <v>4438</v>
      </c>
      <c s="36" t="s">
        <v>793</v>
      </c>
      <c s="37">
        <v>0.538</v>
      </c>
      <c s="36">
        <v>0</v>
      </c>
      <c s="36">
        <f>ROUND(G628*H628,6)</f>
      </c>
      <c r="L628" s="38">
        <v>0</v>
      </c>
      <c s="32">
        <f>ROUND(ROUND(L628,2)*ROUND(G628,3),2)</f>
      </c>
      <c s="36" t="s">
        <v>808</v>
      </c>
      <c>
        <f>(M628*21)/100</f>
      </c>
      <c t="s">
        <v>27</v>
      </c>
    </row>
    <row r="629" spans="1:5" ht="12.75">
      <c r="A629" s="35" t="s">
        <v>56</v>
      </c>
      <c r="E629" s="39" t="s">
        <v>5</v>
      </c>
    </row>
    <row r="630" spans="1:5" ht="204">
      <c r="A630" s="35" t="s">
        <v>57</v>
      </c>
      <c r="E630" s="40" t="s">
        <v>4439</v>
      </c>
    </row>
    <row r="631" spans="1:5" ht="12.75">
      <c r="A631" t="s">
        <v>59</v>
      </c>
      <c r="E631" s="39" t="s">
        <v>5</v>
      </c>
    </row>
    <row r="632" spans="1:16" ht="12.75">
      <c r="A632" t="s">
        <v>49</v>
      </c>
      <c s="34" t="s">
        <v>711</v>
      </c>
      <c s="34" t="s">
        <v>4440</v>
      </c>
      <c s="35" t="s">
        <v>5</v>
      </c>
      <c s="6" t="s">
        <v>4441</v>
      </c>
      <c s="36" t="s">
        <v>793</v>
      </c>
      <c s="37">
        <v>0.109</v>
      </c>
      <c s="36">
        <v>0</v>
      </c>
      <c s="36">
        <f>ROUND(G632*H632,6)</f>
      </c>
      <c r="L632" s="38">
        <v>0</v>
      </c>
      <c s="32">
        <f>ROUND(ROUND(L632,2)*ROUND(G632,3),2)</f>
      </c>
      <c s="36" t="s">
        <v>808</v>
      </c>
      <c>
        <f>(M632*21)/100</f>
      </c>
      <c t="s">
        <v>27</v>
      </c>
    </row>
    <row r="633" spans="1:5" ht="12.75">
      <c r="A633" s="35" t="s">
        <v>56</v>
      </c>
      <c r="E633" s="39" t="s">
        <v>5</v>
      </c>
    </row>
    <row r="634" spans="1:5" ht="255">
      <c r="A634" s="35" t="s">
        <v>57</v>
      </c>
      <c r="E634" s="40" t="s">
        <v>4442</v>
      </c>
    </row>
    <row r="635" spans="1:5" ht="12.75">
      <c r="A635" t="s">
        <v>59</v>
      </c>
      <c r="E635" s="39" t="s">
        <v>5</v>
      </c>
    </row>
    <row r="636" spans="1:16" ht="25.5">
      <c r="A636" t="s">
        <v>49</v>
      </c>
      <c s="34" t="s">
        <v>715</v>
      </c>
      <c s="34" t="s">
        <v>4443</v>
      </c>
      <c s="35" t="s">
        <v>5</v>
      </c>
      <c s="6" t="s">
        <v>4444</v>
      </c>
      <c s="36" t="s">
        <v>793</v>
      </c>
      <c s="37">
        <v>6.818</v>
      </c>
      <c s="36">
        <v>0</v>
      </c>
      <c s="36">
        <f>ROUND(G636*H636,6)</f>
      </c>
      <c r="L636" s="38">
        <v>0</v>
      </c>
      <c s="32">
        <f>ROUND(ROUND(L636,2)*ROUND(G636,3),2)</f>
      </c>
      <c s="36" t="s">
        <v>808</v>
      </c>
      <c>
        <f>(M636*21)/100</f>
      </c>
      <c t="s">
        <v>27</v>
      </c>
    </row>
    <row r="637" spans="1:5" ht="12.75">
      <c r="A637" s="35" t="s">
        <v>56</v>
      </c>
      <c r="E637" s="39" t="s">
        <v>5</v>
      </c>
    </row>
    <row r="638" spans="1:5" ht="12.75">
      <c r="A638" s="35" t="s">
        <v>57</v>
      </c>
      <c r="E638" s="40" t="s">
        <v>5</v>
      </c>
    </row>
    <row r="639" spans="1:5" ht="12.75">
      <c r="A639" t="s">
        <v>59</v>
      </c>
      <c r="E639" s="39" t="s">
        <v>5</v>
      </c>
    </row>
    <row r="640" spans="1:13" ht="12.75">
      <c r="A640" t="s">
        <v>46</v>
      </c>
      <c r="C640" s="31" t="s">
        <v>3807</v>
      </c>
      <c r="E640" s="33" t="s">
        <v>3808</v>
      </c>
      <c r="J640" s="32">
        <f>0</f>
      </c>
      <c s="32">
        <f>0</f>
      </c>
      <c s="32">
        <f>0+L641+L645+L649+L653+L657+L661+L665+L669+L673+L677+L681+L685+L689+L693+L697</f>
      </c>
      <c s="32">
        <f>0+M641+M645+M649+M653+M657+M661+M665+M669+M673+M677+M681+M685+M689+M693+M697</f>
      </c>
    </row>
    <row r="641" spans="1:16" ht="12.75">
      <c r="A641" t="s">
        <v>49</v>
      </c>
      <c s="34" t="s">
        <v>719</v>
      </c>
      <c s="34" t="s">
        <v>4445</v>
      </c>
      <c s="35" t="s">
        <v>5</v>
      </c>
      <c s="6" t="s">
        <v>4446</v>
      </c>
      <c s="36" t="s">
        <v>85</v>
      </c>
      <c s="37">
        <v>750.985</v>
      </c>
      <c s="36">
        <v>0</v>
      </c>
      <c s="36">
        <f>ROUND(G641*H641,6)</f>
      </c>
      <c r="L641" s="38">
        <v>0</v>
      </c>
      <c s="32">
        <f>ROUND(ROUND(L641,2)*ROUND(G641,3),2)</f>
      </c>
      <c s="36" t="s">
        <v>808</v>
      </c>
      <c>
        <f>(M641*21)/100</f>
      </c>
      <c t="s">
        <v>27</v>
      </c>
    </row>
    <row r="642" spans="1:5" ht="12.75">
      <c r="A642" s="35" t="s">
        <v>56</v>
      </c>
      <c r="E642" s="39" t="s">
        <v>5</v>
      </c>
    </row>
    <row r="643" spans="1:5" ht="25.5">
      <c r="A643" s="35" t="s">
        <v>57</v>
      </c>
      <c r="E643" s="40" t="s">
        <v>4447</v>
      </c>
    </row>
    <row r="644" spans="1:5" ht="12.75">
      <c r="A644" t="s">
        <v>59</v>
      </c>
      <c r="E644" s="39" t="s">
        <v>5</v>
      </c>
    </row>
    <row r="645" spans="1:16" ht="12.75">
      <c r="A645" t="s">
        <v>49</v>
      </c>
      <c s="34" t="s">
        <v>723</v>
      </c>
      <c s="34" t="s">
        <v>4448</v>
      </c>
      <c s="35" t="s">
        <v>5</v>
      </c>
      <c s="6" t="s">
        <v>4446</v>
      </c>
      <c s="36" t="s">
        <v>85</v>
      </c>
      <c s="37">
        <v>37.336</v>
      </c>
      <c s="36">
        <v>0</v>
      </c>
      <c s="36">
        <f>ROUND(G645*H645,6)</f>
      </c>
      <c r="L645" s="38">
        <v>0</v>
      </c>
      <c s="32">
        <f>ROUND(ROUND(L645,2)*ROUND(G645,3),2)</f>
      </c>
      <c s="36" t="s">
        <v>808</v>
      </c>
      <c>
        <f>(M645*21)/100</f>
      </c>
      <c t="s">
        <v>27</v>
      </c>
    </row>
    <row r="646" spans="1:5" ht="12.75">
      <c r="A646" s="35" t="s">
        <v>56</v>
      </c>
      <c r="E646" s="39" t="s">
        <v>5</v>
      </c>
    </row>
    <row r="647" spans="1:5" ht="76.5">
      <c r="A647" s="35" t="s">
        <v>57</v>
      </c>
      <c r="E647" s="40" t="s">
        <v>4449</v>
      </c>
    </row>
    <row r="648" spans="1:5" ht="12.75">
      <c r="A648" t="s">
        <v>59</v>
      </c>
      <c r="E648" s="39" t="s">
        <v>5</v>
      </c>
    </row>
    <row r="649" spans="1:16" ht="12.75">
      <c r="A649" t="s">
        <v>49</v>
      </c>
      <c s="34" t="s">
        <v>727</v>
      </c>
      <c s="34" t="s">
        <v>4450</v>
      </c>
      <c s="35" t="s">
        <v>5</v>
      </c>
      <c s="6" t="s">
        <v>4451</v>
      </c>
      <c s="36" t="s">
        <v>85</v>
      </c>
      <c s="37">
        <v>730.842</v>
      </c>
      <c s="36">
        <v>0</v>
      </c>
      <c s="36">
        <f>ROUND(G649*H649,6)</f>
      </c>
      <c r="L649" s="38">
        <v>0</v>
      </c>
      <c s="32">
        <f>ROUND(ROUND(L649,2)*ROUND(G649,3),2)</f>
      </c>
      <c s="36" t="s">
        <v>808</v>
      </c>
      <c>
        <f>(M649*21)/100</f>
      </c>
      <c t="s">
        <v>27</v>
      </c>
    </row>
    <row r="650" spans="1:5" ht="12.75">
      <c r="A650" s="35" t="s">
        <v>56</v>
      </c>
      <c r="E650" s="39" t="s">
        <v>4452</v>
      </c>
    </row>
    <row r="651" spans="1:5" ht="369.75">
      <c r="A651" s="35" t="s">
        <v>57</v>
      </c>
      <c r="E651" s="40" t="s">
        <v>4453</v>
      </c>
    </row>
    <row r="652" spans="1:5" ht="76.5">
      <c r="A652" t="s">
        <v>59</v>
      </c>
      <c r="E652" s="39" t="s">
        <v>4454</v>
      </c>
    </row>
    <row r="653" spans="1:16" ht="12.75">
      <c r="A653" t="s">
        <v>49</v>
      </c>
      <c s="34" t="s">
        <v>731</v>
      </c>
      <c s="34" t="s">
        <v>4455</v>
      </c>
      <c s="35" t="s">
        <v>5</v>
      </c>
      <c s="6" t="s">
        <v>4456</v>
      </c>
      <c s="36" t="s">
        <v>85</v>
      </c>
      <c s="37">
        <v>696.9</v>
      </c>
      <c s="36">
        <v>0</v>
      </c>
      <c s="36">
        <f>ROUND(G653*H653,6)</f>
      </c>
      <c r="L653" s="38">
        <v>0</v>
      </c>
      <c s="32">
        <f>ROUND(ROUND(L653,2)*ROUND(G653,3),2)</f>
      </c>
      <c s="36" t="s">
        <v>808</v>
      </c>
      <c>
        <f>(M653*21)/100</f>
      </c>
      <c t="s">
        <v>27</v>
      </c>
    </row>
    <row r="654" spans="1:5" ht="25.5">
      <c r="A654" s="35" t="s">
        <v>56</v>
      </c>
      <c r="E654" s="39" t="s">
        <v>4457</v>
      </c>
    </row>
    <row r="655" spans="1:5" ht="344.25">
      <c r="A655" s="35" t="s">
        <v>57</v>
      </c>
      <c r="E655" s="40" t="s">
        <v>4458</v>
      </c>
    </row>
    <row r="656" spans="1:5" ht="76.5">
      <c r="A656" t="s">
        <v>59</v>
      </c>
      <c r="E656" s="39" t="s">
        <v>4454</v>
      </c>
    </row>
    <row r="657" spans="1:16" ht="25.5">
      <c r="A657" t="s">
        <v>49</v>
      </c>
      <c s="34" t="s">
        <v>735</v>
      </c>
      <c s="34" t="s">
        <v>4459</v>
      </c>
      <c s="35" t="s">
        <v>5</v>
      </c>
      <c s="6" t="s">
        <v>4460</v>
      </c>
      <c s="36" t="s">
        <v>75</v>
      </c>
      <c s="37">
        <v>77.14</v>
      </c>
      <c s="36">
        <v>0</v>
      </c>
      <c s="36">
        <f>ROUND(G657*H657,6)</f>
      </c>
      <c r="L657" s="38">
        <v>0</v>
      </c>
      <c s="32">
        <f>ROUND(ROUND(L657,2)*ROUND(G657,3),2)</f>
      </c>
      <c s="36" t="s">
        <v>808</v>
      </c>
      <c>
        <f>(M657*21)/100</f>
      </c>
      <c t="s">
        <v>27</v>
      </c>
    </row>
    <row r="658" spans="1:5" ht="25.5">
      <c r="A658" s="35" t="s">
        <v>56</v>
      </c>
      <c r="E658" s="39" t="s">
        <v>4461</v>
      </c>
    </row>
    <row r="659" spans="1:5" ht="63.75">
      <c r="A659" s="35" t="s">
        <v>57</v>
      </c>
      <c r="E659" s="40" t="s">
        <v>4462</v>
      </c>
    </row>
    <row r="660" spans="1:5" ht="12.75">
      <c r="A660" t="s">
        <v>59</v>
      </c>
      <c r="E660" s="39" t="s">
        <v>5</v>
      </c>
    </row>
    <row r="661" spans="1:16" ht="25.5">
      <c r="A661" t="s">
        <v>49</v>
      </c>
      <c s="34" t="s">
        <v>740</v>
      </c>
      <c s="34" t="s">
        <v>4463</v>
      </c>
      <c s="35" t="s">
        <v>5</v>
      </c>
      <c s="6" t="s">
        <v>4464</v>
      </c>
      <c s="36" t="s">
        <v>75</v>
      </c>
      <c s="37">
        <v>77.14</v>
      </c>
      <c s="36">
        <v>0</v>
      </c>
      <c s="36">
        <f>ROUND(G661*H661,6)</f>
      </c>
      <c r="L661" s="38">
        <v>0</v>
      </c>
      <c s="32">
        <f>ROUND(ROUND(L661,2)*ROUND(G661,3),2)</f>
      </c>
      <c s="36" t="s">
        <v>808</v>
      </c>
      <c>
        <f>(M661*21)/100</f>
      </c>
      <c t="s">
        <v>27</v>
      </c>
    </row>
    <row r="662" spans="1:5" ht="25.5">
      <c r="A662" s="35" t="s">
        <v>56</v>
      </c>
      <c r="E662" s="39" t="s">
        <v>4465</v>
      </c>
    </row>
    <row r="663" spans="1:5" ht="63.75">
      <c r="A663" s="35" t="s">
        <v>57</v>
      </c>
      <c r="E663" s="40" t="s">
        <v>4462</v>
      </c>
    </row>
    <row r="664" spans="1:5" ht="12.75">
      <c r="A664" t="s">
        <v>59</v>
      </c>
      <c r="E664" s="39" t="s">
        <v>5</v>
      </c>
    </row>
    <row r="665" spans="1:16" ht="12.75">
      <c r="A665" t="s">
        <v>49</v>
      </c>
      <c s="34" t="s">
        <v>744</v>
      </c>
      <c s="34" t="s">
        <v>4466</v>
      </c>
      <c s="35" t="s">
        <v>5</v>
      </c>
      <c s="6" t="s">
        <v>4467</v>
      </c>
      <c s="36" t="s">
        <v>75</v>
      </c>
      <c s="37">
        <v>540.85</v>
      </c>
      <c s="36">
        <v>0</v>
      </c>
      <c s="36">
        <f>ROUND(G665*H665,6)</f>
      </c>
      <c r="L665" s="38">
        <v>0</v>
      </c>
      <c s="32">
        <f>ROUND(ROUND(L665,2)*ROUND(G665,3),2)</f>
      </c>
      <c s="36" t="s">
        <v>808</v>
      </c>
      <c>
        <f>(M665*21)/100</f>
      </c>
      <c t="s">
        <v>27</v>
      </c>
    </row>
    <row r="666" spans="1:5" ht="25.5">
      <c r="A666" s="35" t="s">
        <v>56</v>
      </c>
      <c r="E666" s="39" t="s">
        <v>4468</v>
      </c>
    </row>
    <row r="667" spans="1:5" ht="25.5">
      <c r="A667" s="35" t="s">
        <v>57</v>
      </c>
      <c r="E667" s="40" t="s">
        <v>4469</v>
      </c>
    </row>
    <row r="668" spans="1:5" ht="12.75">
      <c r="A668" t="s">
        <v>59</v>
      </c>
      <c r="E668" s="39" t="s">
        <v>5</v>
      </c>
    </row>
    <row r="669" spans="1:16" ht="25.5">
      <c r="A669" t="s">
        <v>49</v>
      </c>
      <c s="34" t="s">
        <v>748</v>
      </c>
      <c s="34" t="s">
        <v>4470</v>
      </c>
      <c s="35" t="s">
        <v>5</v>
      </c>
      <c s="6" t="s">
        <v>4471</v>
      </c>
      <c s="36" t="s">
        <v>85</v>
      </c>
      <c s="37">
        <v>696.9</v>
      </c>
      <c s="36">
        <v>0</v>
      </c>
      <c s="36">
        <f>ROUND(G669*H669,6)</f>
      </c>
      <c r="L669" s="38">
        <v>0</v>
      </c>
      <c s="32">
        <f>ROUND(ROUND(L669,2)*ROUND(G669,3),2)</f>
      </c>
      <c s="36" t="s">
        <v>808</v>
      </c>
      <c>
        <f>(M669*21)/100</f>
      </c>
      <c t="s">
        <v>27</v>
      </c>
    </row>
    <row r="670" spans="1:5" ht="25.5">
      <c r="A670" s="35" t="s">
        <v>56</v>
      </c>
      <c r="E670" s="39" t="s">
        <v>4472</v>
      </c>
    </row>
    <row r="671" spans="1:5" ht="344.25">
      <c r="A671" s="35" t="s">
        <v>57</v>
      </c>
      <c r="E671" s="40" t="s">
        <v>4473</v>
      </c>
    </row>
    <row r="672" spans="1:5" ht="12.75">
      <c r="A672" t="s">
        <v>59</v>
      </c>
      <c r="E672" s="39" t="s">
        <v>4474</v>
      </c>
    </row>
    <row r="673" spans="1:16" ht="12.75">
      <c r="A673" t="s">
        <v>49</v>
      </c>
      <c s="34" t="s">
        <v>752</v>
      </c>
      <c s="34" t="s">
        <v>4475</v>
      </c>
      <c s="35" t="s">
        <v>5</v>
      </c>
      <c s="6" t="s">
        <v>4476</v>
      </c>
      <c s="36" t="s">
        <v>85</v>
      </c>
      <c s="37">
        <v>730.842</v>
      </c>
      <c s="36">
        <v>0</v>
      </c>
      <c s="36">
        <f>ROUND(G673*H673,6)</f>
      </c>
      <c r="L673" s="38">
        <v>0</v>
      </c>
      <c s="32">
        <f>ROUND(ROUND(L673,2)*ROUND(G673,3),2)</f>
      </c>
      <c s="36" t="s">
        <v>808</v>
      </c>
      <c>
        <f>(M673*21)/100</f>
      </c>
      <c t="s">
        <v>27</v>
      </c>
    </row>
    <row r="674" spans="1:5" ht="12.75">
      <c r="A674" s="35" t="s">
        <v>56</v>
      </c>
      <c r="E674" s="39" t="s">
        <v>4477</v>
      </c>
    </row>
    <row r="675" spans="1:5" ht="369.75">
      <c r="A675" s="35" t="s">
        <v>57</v>
      </c>
      <c r="E675" s="40" t="s">
        <v>4478</v>
      </c>
    </row>
    <row r="676" spans="1:5" ht="76.5">
      <c r="A676" t="s">
        <v>59</v>
      </c>
      <c r="E676" s="39" t="s">
        <v>4454</v>
      </c>
    </row>
    <row r="677" spans="1:16" ht="12.75">
      <c r="A677" t="s">
        <v>49</v>
      </c>
      <c s="34" t="s">
        <v>756</v>
      </c>
      <c s="34" t="s">
        <v>4479</v>
      </c>
      <c s="35" t="s">
        <v>5</v>
      </c>
      <c s="6" t="s">
        <v>4480</v>
      </c>
      <c s="36" t="s">
        <v>85</v>
      </c>
      <c s="37">
        <v>580.27</v>
      </c>
      <c s="36">
        <v>0</v>
      </c>
      <c s="36">
        <f>ROUND(G677*H677,6)</f>
      </c>
      <c r="L677" s="38">
        <v>0</v>
      </c>
      <c s="32">
        <f>ROUND(ROUND(L677,2)*ROUND(G677,3),2)</f>
      </c>
      <c s="36" t="s">
        <v>808</v>
      </c>
      <c>
        <f>(M677*21)/100</f>
      </c>
      <c t="s">
        <v>27</v>
      </c>
    </row>
    <row r="678" spans="1:5" ht="12.75">
      <c r="A678" s="35" t="s">
        <v>56</v>
      </c>
      <c r="E678" s="39" t="s">
        <v>4481</v>
      </c>
    </row>
    <row r="679" spans="1:5" ht="318.75">
      <c r="A679" s="35" t="s">
        <v>57</v>
      </c>
      <c r="E679" s="40" t="s">
        <v>4482</v>
      </c>
    </row>
    <row r="680" spans="1:5" ht="51">
      <c r="A680" t="s">
        <v>59</v>
      </c>
      <c r="E680" s="39" t="s">
        <v>4483</v>
      </c>
    </row>
    <row r="681" spans="1:16" ht="12.75">
      <c r="A681" t="s">
        <v>49</v>
      </c>
      <c s="34" t="s">
        <v>760</v>
      </c>
      <c s="34" t="s">
        <v>4484</v>
      </c>
      <c s="35" t="s">
        <v>5</v>
      </c>
      <c s="6" t="s">
        <v>4485</v>
      </c>
      <c s="36" t="s">
        <v>75</v>
      </c>
      <c s="37">
        <v>870.56</v>
      </c>
      <c s="36">
        <v>0</v>
      </c>
      <c s="36">
        <f>ROUND(G681*H681,6)</f>
      </c>
      <c r="L681" s="38">
        <v>0</v>
      </c>
      <c s="32">
        <f>ROUND(ROUND(L681,2)*ROUND(G681,3),2)</f>
      </c>
      <c s="36" t="s">
        <v>808</v>
      </c>
      <c>
        <f>(M681*21)/100</f>
      </c>
      <c t="s">
        <v>27</v>
      </c>
    </row>
    <row r="682" spans="1:5" ht="12.75">
      <c r="A682" s="35" t="s">
        <v>56</v>
      </c>
      <c r="E682" s="39" t="s">
        <v>4486</v>
      </c>
    </row>
    <row r="683" spans="1:5" ht="344.25">
      <c r="A683" s="35" t="s">
        <v>57</v>
      </c>
      <c r="E683" s="40" t="s">
        <v>4487</v>
      </c>
    </row>
    <row r="684" spans="1:5" ht="51">
      <c r="A684" t="s">
        <v>59</v>
      </c>
      <c r="E684" s="39" t="s">
        <v>4488</v>
      </c>
    </row>
    <row r="685" spans="1:16" ht="12.75">
      <c r="A685" t="s">
        <v>49</v>
      </c>
      <c s="34" t="s">
        <v>764</v>
      </c>
      <c s="34" t="s">
        <v>4489</v>
      </c>
      <c s="35" t="s">
        <v>5</v>
      </c>
      <c s="6" t="s">
        <v>4490</v>
      </c>
      <c s="36" t="s">
        <v>75</v>
      </c>
      <c s="37">
        <v>755.18</v>
      </c>
      <c s="36">
        <v>0</v>
      </c>
      <c s="36">
        <f>ROUND(G685*H685,6)</f>
      </c>
      <c r="L685" s="38">
        <v>0</v>
      </c>
      <c s="32">
        <f>ROUND(ROUND(L685,2)*ROUND(G685,3),2)</f>
      </c>
      <c s="36" t="s">
        <v>808</v>
      </c>
      <c>
        <f>(M685*21)/100</f>
      </c>
      <c t="s">
        <v>27</v>
      </c>
    </row>
    <row r="686" spans="1:5" ht="12.75">
      <c r="A686" s="35" t="s">
        <v>56</v>
      </c>
      <c r="E686" s="39" t="s">
        <v>4491</v>
      </c>
    </row>
    <row r="687" spans="1:5" ht="318.75">
      <c r="A687" s="35" t="s">
        <v>57</v>
      </c>
      <c r="E687" s="40" t="s">
        <v>4492</v>
      </c>
    </row>
    <row r="688" spans="1:5" ht="51">
      <c r="A688" t="s">
        <v>59</v>
      </c>
      <c r="E688" s="39" t="s">
        <v>4483</v>
      </c>
    </row>
    <row r="689" spans="1:16" ht="25.5">
      <c r="A689" t="s">
        <v>49</v>
      </c>
      <c s="34" t="s">
        <v>768</v>
      </c>
      <c s="34" t="s">
        <v>4493</v>
      </c>
      <c s="35" t="s">
        <v>5</v>
      </c>
      <c s="6" t="s">
        <v>4494</v>
      </c>
      <c s="36" t="s">
        <v>85</v>
      </c>
      <c s="37">
        <v>696.9</v>
      </c>
      <c s="36">
        <v>0</v>
      </c>
      <c s="36">
        <f>ROUND(G689*H689,6)</f>
      </c>
      <c r="L689" s="38">
        <v>0</v>
      </c>
      <c s="32">
        <f>ROUND(ROUND(L689,2)*ROUND(G689,3),2)</f>
      </c>
      <c s="36" t="s">
        <v>808</v>
      </c>
      <c>
        <f>(M689*21)/100</f>
      </c>
      <c t="s">
        <v>27</v>
      </c>
    </row>
    <row r="690" spans="1:5" ht="25.5">
      <c r="A690" s="35" t="s">
        <v>56</v>
      </c>
      <c r="E690" s="39" t="s">
        <v>4495</v>
      </c>
    </row>
    <row r="691" spans="1:5" ht="344.25">
      <c r="A691" s="35" t="s">
        <v>57</v>
      </c>
      <c r="E691" s="40" t="s">
        <v>4496</v>
      </c>
    </row>
    <row r="692" spans="1:5" ht="12.75">
      <c r="A692" t="s">
        <v>59</v>
      </c>
      <c r="E692" s="39" t="s">
        <v>5</v>
      </c>
    </row>
    <row r="693" spans="1:16" ht="12.75">
      <c r="A693" t="s">
        <v>49</v>
      </c>
      <c s="34" t="s">
        <v>772</v>
      </c>
      <c s="34" t="s">
        <v>4497</v>
      </c>
      <c s="35" t="s">
        <v>5</v>
      </c>
      <c s="6" t="s">
        <v>4498</v>
      </c>
      <c s="36" t="s">
        <v>793</v>
      </c>
      <c s="37">
        <v>27.903</v>
      </c>
      <c s="36">
        <v>0</v>
      </c>
      <c s="36">
        <f>ROUND(G693*H693,6)</f>
      </c>
      <c r="L693" s="38">
        <v>0</v>
      </c>
      <c s="32">
        <f>ROUND(ROUND(L693,2)*ROUND(G693,3),2)</f>
      </c>
      <c s="36" t="s">
        <v>808</v>
      </c>
      <c>
        <f>(M693*21)/100</f>
      </c>
      <c t="s">
        <v>27</v>
      </c>
    </row>
    <row r="694" spans="1:5" ht="25.5">
      <c r="A694" s="35" t="s">
        <v>56</v>
      </c>
      <c r="E694" s="39" t="s">
        <v>4499</v>
      </c>
    </row>
    <row r="695" spans="1:5" ht="12.75">
      <c r="A695" s="35" t="s">
        <v>57</v>
      </c>
      <c r="E695" s="40" t="s">
        <v>5</v>
      </c>
    </row>
    <row r="696" spans="1:5" ht="12.75">
      <c r="A696" t="s">
        <v>59</v>
      </c>
      <c r="E696" s="39" t="s">
        <v>5</v>
      </c>
    </row>
    <row r="697" spans="1:16" ht="12.75">
      <c r="A697" t="s">
        <v>49</v>
      </c>
      <c s="34" t="s">
        <v>776</v>
      </c>
      <c s="34" t="s">
        <v>4500</v>
      </c>
      <c s="35" t="s">
        <v>5</v>
      </c>
      <c s="6" t="s">
        <v>4501</v>
      </c>
      <c s="36" t="s">
        <v>793</v>
      </c>
      <c s="37">
        <v>27.903</v>
      </c>
      <c s="36">
        <v>0</v>
      </c>
      <c s="36">
        <f>ROUND(G697*H697,6)</f>
      </c>
      <c r="L697" s="38">
        <v>0</v>
      </c>
      <c s="32">
        <f>ROUND(ROUND(L697,2)*ROUND(G697,3),2)</f>
      </c>
      <c s="36" t="s">
        <v>808</v>
      </c>
      <c>
        <f>(M697*21)/100</f>
      </c>
      <c t="s">
        <v>27</v>
      </c>
    </row>
    <row r="698" spans="1:5" ht="38.25">
      <c r="A698" s="35" t="s">
        <v>56</v>
      </c>
      <c r="E698" s="39" t="s">
        <v>4502</v>
      </c>
    </row>
    <row r="699" spans="1:5" ht="12.75">
      <c r="A699" s="35" t="s">
        <v>57</v>
      </c>
      <c r="E699" s="40" t="s">
        <v>5</v>
      </c>
    </row>
    <row r="700" spans="1:5" ht="12.75">
      <c r="A700" t="s">
        <v>59</v>
      </c>
      <c r="E700" s="39" t="s">
        <v>5</v>
      </c>
    </row>
    <row r="701" spans="1:13" ht="12.75">
      <c r="A701" t="s">
        <v>46</v>
      </c>
      <c r="C701" s="31" t="s">
        <v>4503</v>
      </c>
      <c r="E701" s="33" t="s">
        <v>4504</v>
      </c>
      <c r="J701" s="32">
        <f>0</f>
      </c>
      <c s="32">
        <f>0</f>
      </c>
      <c s="32">
        <f>0+L702+L706+L710+L714+L718+L722+L726+L730</f>
      </c>
      <c s="32">
        <f>0+M702+M706+M710+M714+M718+M722+M726+M730</f>
      </c>
    </row>
    <row r="702" spans="1:16" ht="12.75">
      <c r="A702" t="s">
        <v>49</v>
      </c>
      <c s="34" t="s">
        <v>780</v>
      </c>
      <c s="34" t="s">
        <v>4505</v>
      </c>
      <c s="35" t="s">
        <v>5</v>
      </c>
      <c s="6" t="s">
        <v>4506</v>
      </c>
      <c s="36" t="s">
        <v>85</v>
      </c>
      <c s="37">
        <v>460.416</v>
      </c>
      <c s="36">
        <v>0</v>
      </c>
      <c s="36">
        <f>ROUND(G702*H702,6)</f>
      </c>
      <c r="L702" s="38">
        <v>0</v>
      </c>
      <c s="32">
        <f>ROUND(ROUND(L702,2)*ROUND(G702,3),2)</f>
      </c>
      <c s="36" t="s">
        <v>808</v>
      </c>
      <c>
        <f>(M702*21)/100</f>
      </c>
      <c t="s">
        <v>27</v>
      </c>
    </row>
    <row r="703" spans="1:5" ht="12.75">
      <c r="A703" s="35" t="s">
        <v>56</v>
      </c>
      <c r="E703" s="39" t="s">
        <v>5</v>
      </c>
    </row>
    <row r="704" spans="1:5" ht="12.75">
      <c r="A704" s="35" t="s">
        <v>57</v>
      </c>
      <c r="E704" s="40" t="s">
        <v>5</v>
      </c>
    </row>
    <row r="705" spans="1:5" ht="12.75">
      <c r="A705" t="s">
        <v>59</v>
      </c>
      <c r="E705" s="39" t="s">
        <v>5</v>
      </c>
    </row>
    <row r="706" spans="1:16" ht="12.75">
      <c r="A706" t="s">
        <v>49</v>
      </c>
      <c s="34" t="s">
        <v>4507</v>
      </c>
      <c s="34" t="s">
        <v>4508</v>
      </c>
      <c s="35" t="s">
        <v>5</v>
      </c>
      <c s="6" t="s">
        <v>4509</v>
      </c>
      <c s="36" t="s">
        <v>85</v>
      </c>
      <c s="37">
        <v>460.416</v>
      </c>
      <c s="36">
        <v>0</v>
      </c>
      <c s="36">
        <f>ROUND(G706*H706,6)</f>
      </c>
      <c r="L706" s="38">
        <v>0</v>
      </c>
      <c s="32">
        <f>ROUND(ROUND(L706,2)*ROUND(G706,3),2)</f>
      </c>
      <c s="36" t="s">
        <v>808</v>
      </c>
      <c>
        <f>(M706*21)/100</f>
      </c>
      <c t="s">
        <v>27</v>
      </c>
    </row>
    <row r="707" spans="1:5" ht="12.75">
      <c r="A707" s="35" t="s">
        <v>56</v>
      </c>
      <c r="E707" s="39" t="s">
        <v>5</v>
      </c>
    </row>
    <row r="708" spans="1:5" ht="12.75">
      <c r="A708" s="35" t="s">
        <v>57</v>
      </c>
      <c r="E708" s="40" t="s">
        <v>5</v>
      </c>
    </row>
    <row r="709" spans="1:5" ht="12.75">
      <c r="A709" t="s">
        <v>59</v>
      </c>
      <c r="E709" s="39" t="s">
        <v>5</v>
      </c>
    </row>
    <row r="710" spans="1:16" ht="12.75">
      <c r="A710" t="s">
        <v>49</v>
      </c>
      <c s="34" t="s">
        <v>4510</v>
      </c>
      <c s="34" t="s">
        <v>4511</v>
      </c>
      <c s="35" t="s">
        <v>5</v>
      </c>
      <c s="6" t="s">
        <v>4512</v>
      </c>
      <c s="36" t="s">
        <v>75</v>
      </c>
      <c s="37">
        <v>447.57</v>
      </c>
      <c s="36">
        <v>0</v>
      </c>
      <c s="36">
        <f>ROUND(G710*H710,6)</f>
      </c>
      <c r="L710" s="38">
        <v>0</v>
      </c>
      <c s="32">
        <f>ROUND(ROUND(L710,2)*ROUND(G710,3),2)</f>
      </c>
      <c s="36" t="s">
        <v>808</v>
      </c>
      <c>
        <f>(M710*21)/100</f>
      </c>
      <c t="s">
        <v>27</v>
      </c>
    </row>
    <row r="711" spans="1:5" ht="12.75">
      <c r="A711" s="35" t="s">
        <v>56</v>
      </c>
      <c r="E711" s="39" t="s">
        <v>5</v>
      </c>
    </row>
    <row r="712" spans="1:5" ht="12.75">
      <c r="A712" s="35" t="s">
        <v>57</v>
      </c>
      <c r="E712" s="40" t="s">
        <v>5</v>
      </c>
    </row>
    <row r="713" spans="1:5" ht="12.75">
      <c r="A713" t="s">
        <v>59</v>
      </c>
      <c r="E713" s="39" t="s">
        <v>5</v>
      </c>
    </row>
    <row r="714" spans="1:16" ht="12.75">
      <c r="A714" t="s">
        <v>49</v>
      </c>
      <c s="34" t="s">
        <v>4513</v>
      </c>
      <c s="34" t="s">
        <v>4514</v>
      </c>
      <c s="35" t="s">
        <v>5</v>
      </c>
      <c s="6" t="s">
        <v>4515</v>
      </c>
      <c s="36" t="s">
        <v>75</v>
      </c>
      <c s="37">
        <v>447.57</v>
      </c>
      <c s="36">
        <v>0</v>
      </c>
      <c s="36">
        <f>ROUND(G714*H714,6)</f>
      </c>
      <c r="L714" s="38">
        <v>0</v>
      </c>
      <c s="32">
        <f>ROUND(ROUND(L714,2)*ROUND(G714,3),2)</f>
      </c>
      <c s="36" t="s">
        <v>808</v>
      </c>
      <c>
        <f>(M714*21)/100</f>
      </c>
      <c t="s">
        <v>27</v>
      </c>
    </row>
    <row r="715" spans="1:5" ht="38.25">
      <c r="A715" s="35" t="s">
        <v>56</v>
      </c>
      <c r="E715" s="39" t="s">
        <v>4516</v>
      </c>
    </row>
    <row r="716" spans="1:5" ht="89.25">
      <c r="A716" s="35" t="s">
        <v>57</v>
      </c>
      <c r="E716" s="40" t="s">
        <v>4517</v>
      </c>
    </row>
    <row r="717" spans="1:5" ht="25.5">
      <c r="A717" t="s">
        <v>59</v>
      </c>
      <c r="E717" s="39" t="s">
        <v>4518</v>
      </c>
    </row>
    <row r="718" spans="1:16" ht="12.75">
      <c r="A718" t="s">
        <v>49</v>
      </c>
      <c s="34" t="s">
        <v>4519</v>
      </c>
      <c s="34" t="s">
        <v>4520</v>
      </c>
      <c s="35" t="s">
        <v>5</v>
      </c>
      <c s="6" t="s">
        <v>4521</v>
      </c>
      <c s="36" t="s">
        <v>85</v>
      </c>
      <c s="37">
        <v>418.56</v>
      </c>
      <c s="36">
        <v>0</v>
      </c>
      <c s="36">
        <f>ROUND(G718*H718,6)</f>
      </c>
      <c r="L718" s="38">
        <v>0</v>
      </c>
      <c s="32">
        <f>ROUND(ROUND(L718,2)*ROUND(G718,3),2)</f>
      </c>
      <c s="36" t="s">
        <v>808</v>
      </c>
      <c>
        <f>(M718*21)/100</f>
      </c>
      <c t="s">
        <v>27</v>
      </c>
    </row>
    <row r="719" spans="1:5" ht="25.5">
      <c r="A719" s="35" t="s">
        <v>56</v>
      </c>
      <c r="E719" s="39" t="s">
        <v>4522</v>
      </c>
    </row>
    <row r="720" spans="1:5" ht="89.25">
      <c r="A720" s="35" t="s">
        <v>57</v>
      </c>
      <c r="E720" s="40" t="s">
        <v>4523</v>
      </c>
    </row>
    <row r="721" spans="1:5" ht="12.75">
      <c r="A721" t="s">
        <v>59</v>
      </c>
      <c r="E721" s="39" t="s">
        <v>5</v>
      </c>
    </row>
    <row r="722" spans="1:16" ht="12.75">
      <c r="A722" t="s">
        <v>49</v>
      </c>
      <c s="34" t="s">
        <v>4524</v>
      </c>
      <c s="34" t="s">
        <v>4525</v>
      </c>
      <c s="35" t="s">
        <v>5</v>
      </c>
      <c s="6" t="s">
        <v>4526</v>
      </c>
      <c s="36" t="s">
        <v>85</v>
      </c>
      <c s="37">
        <v>418.56</v>
      </c>
      <c s="36">
        <v>0</v>
      </c>
      <c s="36">
        <f>ROUND(G722*H722,6)</f>
      </c>
      <c r="L722" s="38">
        <v>0</v>
      </c>
      <c s="32">
        <f>ROUND(ROUND(L722,2)*ROUND(G722,3),2)</f>
      </c>
      <c s="36" t="s">
        <v>808</v>
      </c>
      <c>
        <f>(M722*21)/100</f>
      </c>
      <c t="s">
        <v>27</v>
      </c>
    </row>
    <row r="723" spans="1:5" ht="12.75">
      <c r="A723" s="35" t="s">
        <v>56</v>
      </c>
      <c r="E723" s="39" t="s">
        <v>4527</v>
      </c>
    </row>
    <row r="724" spans="1:5" ht="89.25">
      <c r="A724" s="35" t="s">
        <v>57</v>
      </c>
      <c r="E724" s="40" t="s">
        <v>4528</v>
      </c>
    </row>
    <row r="725" spans="1:5" ht="12.75">
      <c r="A725" t="s">
        <v>59</v>
      </c>
      <c r="E725" s="39" t="s">
        <v>5</v>
      </c>
    </row>
    <row r="726" spans="1:16" ht="12.75">
      <c r="A726" t="s">
        <v>49</v>
      </c>
      <c s="34" t="s">
        <v>4529</v>
      </c>
      <c s="34" t="s">
        <v>4530</v>
      </c>
      <c s="35" t="s">
        <v>5</v>
      </c>
      <c s="6" t="s">
        <v>4531</v>
      </c>
      <c s="36" t="s">
        <v>793</v>
      </c>
      <c s="37">
        <v>3.726</v>
      </c>
      <c s="36">
        <v>0</v>
      </c>
      <c s="36">
        <f>ROUND(G726*H726,6)</f>
      </c>
      <c r="L726" s="38">
        <v>0</v>
      </c>
      <c s="32">
        <f>ROUND(ROUND(L726,2)*ROUND(G726,3),2)</f>
      </c>
      <c s="36" t="s">
        <v>808</v>
      </c>
      <c>
        <f>(M726*21)/100</f>
      </c>
      <c t="s">
        <v>27</v>
      </c>
    </row>
    <row r="727" spans="1:5" ht="25.5">
      <c r="A727" s="35" t="s">
        <v>56</v>
      </c>
      <c r="E727" s="39" t="s">
        <v>4532</v>
      </c>
    </row>
    <row r="728" spans="1:5" ht="12.75">
      <c r="A728" s="35" t="s">
        <v>57</v>
      </c>
      <c r="E728" s="40" t="s">
        <v>5</v>
      </c>
    </row>
    <row r="729" spans="1:5" ht="114.75">
      <c r="A729" t="s">
        <v>59</v>
      </c>
      <c r="E729" s="39" t="s">
        <v>4533</v>
      </c>
    </row>
    <row r="730" spans="1:16" ht="12.75">
      <c r="A730" t="s">
        <v>49</v>
      </c>
      <c s="34" t="s">
        <v>4534</v>
      </c>
      <c s="34" t="s">
        <v>4535</v>
      </c>
      <c s="35" t="s">
        <v>5</v>
      </c>
      <c s="6" t="s">
        <v>4536</v>
      </c>
      <c s="36" t="s">
        <v>793</v>
      </c>
      <c s="37">
        <v>3.726</v>
      </c>
      <c s="36">
        <v>0</v>
      </c>
      <c s="36">
        <f>ROUND(G730*H730,6)</f>
      </c>
      <c r="L730" s="38">
        <v>0</v>
      </c>
      <c s="32">
        <f>ROUND(ROUND(L730,2)*ROUND(G730,3),2)</f>
      </c>
      <c s="36" t="s">
        <v>808</v>
      </c>
      <c>
        <f>(M730*21)/100</f>
      </c>
      <c t="s">
        <v>27</v>
      </c>
    </row>
    <row r="731" spans="1:5" ht="38.25">
      <c r="A731" s="35" t="s">
        <v>56</v>
      </c>
      <c r="E731" s="39" t="s">
        <v>4537</v>
      </c>
    </row>
    <row r="732" spans="1:5" ht="12.75">
      <c r="A732" s="35" t="s">
        <v>57</v>
      </c>
      <c r="E732" s="40" t="s">
        <v>5</v>
      </c>
    </row>
    <row r="733" spans="1:5" ht="12.75">
      <c r="A733" t="s">
        <v>59</v>
      </c>
      <c r="E733" s="39" t="s">
        <v>5</v>
      </c>
    </row>
    <row r="734" spans="1:13" ht="12.75">
      <c r="A734" t="s">
        <v>46</v>
      </c>
      <c r="C734" s="31" t="s">
        <v>4538</v>
      </c>
      <c r="E734" s="33" t="s">
        <v>4539</v>
      </c>
      <c r="J734" s="32">
        <f>0</f>
      </c>
      <c s="32">
        <f>0</f>
      </c>
      <c s="32">
        <f>0+L735+L739+L743+L747+L751+L755+L759+L763+L767</f>
      </c>
      <c s="32">
        <f>0+M735+M739+M743+M747+M751+M755+M759+M763+M767</f>
      </c>
    </row>
    <row r="735" spans="1:16" ht="12.75">
      <c r="A735" t="s">
        <v>49</v>
      </c>
      <c s="34" t="s">
        <v>4540</v>
      </c>
      <c s="34" t="s">
        <v>4541</v>
      </c>
      <c s="35" t="s">
        <v>5</v>
      </c>
      <c s="6" t="s">
        <v>4542</v>
      </c>
      <c s="36" t="s">
        <v>85</v>
      </c>
      <c s="37">
        <v>53.999</v>
      </c>
      <c s="36">
        <v>0</v>
      </c>
      <c s="36">
        <f>ROUND(G735*H735,6)</f>
      </c>
      <c r="L735" s="38">
        <v>0</v>
      </c>
      <c s="32">
        <f>ROUND(ROUND(L735,2)*ROUND(G735,3),2)</f>
      </c>
      <c s="36" t="s">
        <v>808</v>
      </c>
      <c>
        <f>(M735*21)/100</f>
      </c>
      <c t="s">
        <v>27</v>
      </c>
    </row>
    <row r="736" spans="1:5" ht="12.75">
      <c r="A736" s="35" t="s">
        <v>56</v>
      </c>
      <c r="E736" s="39" t="s">
        <v>5</v>
      </c>
    </row>
    <row r="737" spans="1:5" ht="12.75">
      <c r="A737" s="35" t="s">
        <v>57</v>
      </c>
      <c r="E737" s="40" t="s">
        <v>5</v>
      </c>
    </row>
    <row r="738" spans="1:5" ht="12.75">
      <c r="A738" t="s">
        <v>59</v>
      </c>
      <c r="E738" s="39" t="s">
        <v>5</v>
      </c>
    </row>
    <row r="739" spans="1:16" ht="12.75">
      <c r="A739" t="s">
        <v>49</v>
      </c>
      <c s="34" t="s">
        <v>4543</v>
      </c>
      <c s="34" t="s">
        <v>4544</v>
      </c>
      <c s="35" t="s">
        <v>5</v>
      </c>
      <c s="6" t="s">
        <v>4545</v>
      </c>
      <c s="36" t="s">
        <v>75</v>
      </c>
      <c s="37">
        <v>41.21</v>
      </c>
      <c s="36">
        <v>0</v>
      </c>
      <c s="36">
        <f>ROUND(G739*H739,6)</f>
      </c>
      <c r="L739" s="38">
        <v>0</v>
      </c>
      <c s="32">
        <f>ROUND(ROUND(L739,2)*ROUND(G739,3),2)</f>
      </c>
      <c s="36" t="s">
        <v>808</v>
      </c>
      <c>
        <f>(M739*21)/100</f>
      </c>
      <c t="s">
        <v>27</v>
      </c>
    </row>
    <row r="740" spans="1:5" ht="12.75">
      <c r="A740" s="35" t="s">
        <v>56</v>
      </c>
      <c r="E740" s="39" t="s">
        <v>5</v>
      </c>
    </row>
    <row r="741" spans="1:5" ht="12.75">
      <c r="A741" s="35" t="s">
        <v>57</v>
      </c>
      <c r="E741" s="40" t="s">
        <v>5</v>
      </c>
    </row>
    <row r="742" spans="1:5" ht="12.75">
      <c r="A742" t="s">
        <v>59</v>
      </c>
      <c r="E742" s="39" t="s">
        <v>5</v>
      </c>
    </row>
    <row r="743" spans="1:16" ht="12.75">
      <c r="A743" t="s">
        <v>49</v>
      </c>
      <c s="34" t="s">
        <v>4546</v>
      </c>
      <c s="34" t="s">
        <v>4547</v>
      </c>
      <c s="35" t="s">
        <v>5</v>
      </c>
      <c s="6" t="s">
        <v>4548</v>
      </c>
      <c s="36" t="s">
        <v>85</v>
      </c>
      <c s="37">
        <v>49.09</v>
      </c>
      <c s="36">
        <v>0</v>
      </c>
      <c s="36">
        <f>ROUND(G743*H743,6)</f>
      </c>
      <c r="L743" s="38">
        <v>0</v>
      </c>
      <c s="32">
        <f>ROUND(ROUND(L743,2)*ROUND(G743,3),2)</f>
      </c>
      <c s="36" t="s">
        <v>808</v>
      </c>
      <c>
        <f>(M743*21)/100</f>
      </c>
      <c t="s">
        <v>27</v>
      </c>
    </row>
    <row r="744" spans="1:5" ht="12.75">
      <c r="A744" s="35" t="s">
        <v>56</v>
      </c>
      <c r="E744" s="39" t="s">
        <v>4549</v>
      </c>
    </row>
    <row r="745" spans="1:5" ht="63.75">
      <c r="A745" s="35" t="s">
        <v>57</v>
      </c>
      <c r="E745" s="40" t="s">
        <v>4550</v>
      </c>
    </row>
    <row r="746" spans="1:5" ht="38.25">
      <c r="A746" t="s">
        <v>59</v>
      </c>
      <c r="E746" s="39" t="s">
        <v>4551</v>
      </c>
    </row>
    <row r="747" spans="1:16" ht="12.75">
      <c r="A747" t="s">
        <v>49</v>
      </c>
      <c s="34" t="s">
        <v>784</v>
      </c>
      <c s="34" t="s">
        <v>4552</v>
      </c>
      <c s="35" t="s">
        <v>5</v>
      </c>
      <c s="6" t="s">
        <v>4553</v>
      </c>
      <c s="36" t="s">
        <v>85</v>
      </c>
      <c s="37">
        <v>49.09</v>
      </c>
      <c s="36">
        <v>0</v>
      </c>
      <c s="36">
        <f>ROUND(G747*H747,6)</f>
      </c>
      <c r="L747" s="38">
        <v>0</v>
      </c>
      <c s="32">
        <f>ROUND(ROUND(L747,2)*ROUND(G747,3),2)</f>
      </c>
      <c s="36" t="s">
        <v>808</v>
      </c>
      <c>
        <f>(M747*21)/100</f>
      </c>
      <c t="s">
        <v>27</v>
      </c>
    </row>
    <row r="748" spans="1:5" ht="12.75">
      <c r="A748" s="35" t="s">
        <v>56</v>
      </c>
      <c r="E748" s="39" t="s">
        <v>4554</v>
      </c>
    </row>
    <row r="749" spans="1:5" ht="63.75">
      <c r="A749" s="35" t="s">
        <v>57</v>
      </c>
      <c r="E749" s="40" t="s">
        <v>4555</v>
      </c>
    </row>
    <row r="750" spans="1:5" ht="38.25">
      <c r="A750" t="s">
        <v>59</v>
      </c>
      <c r="E750" s="39" t="s">
        <v>4551</v>
      </c>
    </row>
    <row r="751" spans="1:16" ht="25.5">
      <c r="A751" t="s">
        <v>49</v>
      </c>
      <c s="34" t="s">
        <v>789</v>
      </c>
      <c s="34" t="s">
        <v>4556</v>
      </c>
      <c s="35" t="s">
        <v>5</v>
      </c>
      <c s="6" t="s">
        <v>4557</v>
      </c>
      <c s="36" t="s">
        <v>85</v>
      </c>
      <c s="37">
        <v>49.09</v>
      </c>
      <c s="36">
        <v>0</v>
      </c>
      <c s="36">
        <f>ROUND(G751*H751,6)</f>
      </c>
      <c r="L751" s="38">
        <v>0</v>
      </c>
      <c s="32">
        <f>ROUND(ROUND(L751,2)*ROUND(G751,3),2)</f>
      </c>
      <c s="36" t="s">
        <v>808</v>
      </c>
      <c>
        <f>(M751*21)/100</f>
      </c>
      <c t="s">
        <v>27</v>
      </c>
    </row>
    <row r="752" spans="1:5" ht="25.5">
      <c r="A752" s="35" t="s">
        <v>56</v>
      </c>
      <c r="E752" s="39" t="s">
        <v>4558</v>
      </c>
    </row>
    <row r="753" spans="1:5" ht="63.75">
      <c r="A753" s="35" t="s">
        <v>57</v>
      </c>
      <c r="E753" s="40" t="s">
        <v>4559</v>
      </c>
    </row>
    <row r="754" spans="1:5" ht="12.75">
      <c r="A754" t="s">
        <v>59</v>
      </c>
      <c r="E754" s="39" t="s">
        <v>5</v>
      </c>
    </row>
    <row r="755" spans="1:16" ht="12.75">
      <c r="A755" t="s">
        <v>49</v>
      </c>
      <c s="34" t="s">
        <v>795</v>
      </c>
      <c s="34" t="s">
        <v>4560</v>
      </c>
      <c s="35" t="s">
        <v>5</v>
      </c>
      <c s="6" t="s">
        <v>4561</v>
      </c>
      <c s="36" t="s">
        <v>85</v>
      </c>
      <c s="37">
        <v>49.09</v>
      </c>
      <c s="36">
        <v>0</v>
      </c>
      <c s="36">
        <f>ROUND(G755*H755,6)</f>
      </c>
      <c r="L755" s="38">
        <v>0</v>
      </c>
      <c s="32">
        <f>ROUND(ROUND(L755,2)*ROUND(G755,3),2)</f>
      </c>
      <c s="36" t="s">
        <v>808</v>
      </c>
      <c>
        <f>(M755*21)/100</f>
      </c>
      <c t="s">
        <v>27</v>
      </c>
    </row>
    <row r="756" spans="1:5" ht="12.75">
      <c r="A756" s="35" t="s">
        <v>56</v>
      </c>
      <c r="E756" s="39" t="s">
        <v>4562</v>
      </c>
    </row>
    <row r="757" spans="1:5" ht="63.75">
      <c r="A757" s="35" t="s">
        <v>57</v>
      </c>
      <c r="E757" s="40" t="s">
        <v>4563</v>
      </c>
    </row>
    <row r="758" spans="1:5" ht="12.75">
      <c r="A758" t="s">
        <v>59</v>
      </c>
      <c r="E758" s="39" t="s">
        <v>5</v>
      </c>
    </row>
    <row r="759" spans="1:16" ht="12.75">
      <c r="A759" t="s">
        <v>49</v>
      </c>
      <c s="34" t="s">
        <v>800</v>
      </c>
      <c s="34" t="s">
        <v>4564</v>
      </c>
      <c s="35" t="s">
        <v>5</v>
      </c>
      <c s="6" t="s">
        <v>4565</v>
      </c>
      <c s="36" t="s">
        <v>75</v>
      </c>
      <c s="37">
        <v>41.21</v>
      </c>
      <c s="36">
        <v>0</v>
      </c>
      <c s="36">
        <f>ROUND(G759*H759,6)</f>
      </c>
      <c r="L759" s="38">
        <v>0</v>
      </c>
      <c s="32">
        <f>ROUND(ROUND(L759,2)*ROUND(G759,3),2)</f>
      </c>
      <c s="36" t="s">
        <v>808</v>
      </c>
      <c>
        <f>(M759*21)/100</f>
      </c>
      <c t="s">
        <v>27</v>
      </c>
    </row>
    <row r="760" spans="1:5" ht="12.75">
      <c r="A760" s="35" t="s">
        <v>56</v>
      </c>
      <c r="E760" s="39" t="s">
        <v>4566</v>
      </c>
    </row>
    <row r="761" spans="1:5" ht="63.75">
      <c r="A761" s="35" t="s">
        <v>57</v>
      </c>
      <c r="E761" s="40" t="s">
        <v>4567</v>
      </c>
    </row>
    <row r="762" spans="1:5" ht="12.75">
      <c r="A762" t="s">
        <v>59</v>
      </c>
      <c r="E762" s="39" t="s">
        <v>5</v>
      </c>
    </row>
    <row r="763" spans="1:16" ht="12.75">
      <c r="A763" t="s">
        <v>49</v>
      </c>
      <c s="34" t="s">
        <v>459</v>
      </c>
      <c s="34" t="s">
        <v>4568</v>
      </c>
      <c s="35" t="s">
        <v>5</v>
      </c>
      <c s="6" t="s">
        <v>4569</v>
      </c>
      <c s="36" t="s">
        <v>793</v>
      </c>
      <c s="37">
        <v>0.902</v>
      </c>
      <c s="36">
        <v>0</v>
      </c>
      <c s="36">
        <f>ROUND(G763*H763,6)</f>
      </c>
      <c r="L763" s="38">
        <v>0</v>
      </c>
      <c s="32">
        <f>ROUND(ROUND(L763,2)*ROUND(G763,3),2)</f>
      </c>
      <c s="36" t="s">
        <v>808</v>
      </c>
      <c>
        <f>(M763*21)/100</f>
      </c>
      <c t="s">
        <v>27</v>
      </c>
    </row>
    <row r="764" spans="1:5" ht="25.5">
      <c r="A764" s="35" t="s">
        <v>56</v>
      </c>
      <c r="E764" s="39" t="s">
        <v>4570</v>
      </c>
    </row>
    <row r="765" spans="1:5" ht="12.75">
      <c r="A765" s="35" t="s">
        <v>57</v>
      </c>
      <c r="E765" s="40" t="s">
        <v>5</v>
      </c>
    </row>
    <row r="766" spans="1:5" ht="12.75">
      <c r="A766" t="s">
        <v>59</v>
      </c>
      <c r="E766" s="39" t="s">
        <v>5</v>
      </c>
    </row>
    <row r="767" spans="1:16" ht="12.75">
      <c r="A767" t="s">
        <v>49</v>
      </c>
      <c s="34" t="s">
        <v>463</v>
      </c>
      <c s="34" t="s">
        <v>4571</v>
      </c>
      <c s="35" t="s">
        <v>5</v>
      </c>
      <c s="6" t="s">
        <v>4572</v>
      </c>
      <c s="36" t="s">
        <v>793</v>
      </c>
      <c s="37">
        <v>0.902</v>
      </c>
      <c s="36">
        <v>0</v>
      </c>
      <c s="36">
        <f>ROUND(G767*H767,6)</f>
      </c>
      <c r="L767" s="38">
        <v>0</v>
      </c>
      <c s="32">
        <f>ROUND(ROUND(L767,2)*ROUND(G767,3),2)</f>
      </c>
      <c s="36" t="s">
        <v>808</v>
      </c>
      <c>
        <f>(M767*21)/100</f>
      </c>
      <c t="s">
        <v>27</v>
      </c>
    </row>
    <row r="768" spans="1:5" ht="38.25">
      <c r="A768" s="35" t="s">
        <v>56</v>
      </c>
      <c r="E768" s="39" t="s">
        <v>4573</v>
      </c>
    </row>
    <row r="769" spans="1:5" ht="12.75">
      <c r="A769" s="35" t="s">
        <v>57</v>
      </c>
      <c r="E769" s="40" t="s">
        <v>5</v>
      </c>
    </row>
    <row r="770" spans="1:5" ht="12.75">
      <c r="A770" t="s">
        <v>59</v>
      </c>
      <c r="E770" s="39" t="s">
        <v>5</v>
      </c>
    </row>
    <row r="771" spans="1:13" ht="12.75">
      <c r="A771" t="s">
        <v>46</v>
      </c>
      <c r="C771" s="31" t="s">
        <v>4574</v>
      </c>
      <c r="E771" s="33" t="s">
        <v>4575</v>
      </c>
      <c r="J771" s="32">
        <f>0</f>
      </c>
      <c s="32">
        <f>0</f>
      </c>
      <c s="32">
        <f>0+L772+L776+L780+L784+L788+L792+L796+L800+L804</f>
      </c>
      <c s="32">
        <f>0+M772+M776+M780+M784+M788+M792+M796+M800+M804</f>
      </c>
    </row>
    <row r="772" spans="1:16" ht="12.75">
      <c r="A772" t="s">
        <v>49</v>
      </c>
      <c s="34" t="s">
        <v>93</v>
      </c>
      <c s="34" t="s">
        <v>4576</v>
      </c>
      <c s="35" t="s">
        <v>5</v>
      </c>
      <c s="6" t="s">
        <v>4577</v>
      </c>
      <c s="36" t="s">
        <v>85</v>
      </c>
      <c s="37">
        <v>126.05</v>
      </c>
      <c s="36">
        <v>0</v>
      </c>
      <c s="36">
        <f>ROUND(G772*H772,6)</f>
      </c>
      <c r="L772" s="38">
        <v>0</v>
      </c>
      <c s="32">
        <f>ROUND(ROUND(L772,2)*ROUND(G772,3),2)</f>
      </c>
      <c s="36" t="s">
        <v>808</v>
      </c>
      <c>
        <f>(M772*21)/100</f>
      </c>
      <c t="s">
        <v>27</v>
      </c>
    </row>
    <row r="773" spans="1:5" ht="12.75">
      <c r="A773" s="35" t="s">
        <v>56</v>
      </c>
      <c r="E773" s="39" t="s">
        <v>4578</v>
      </c>
    </row>
    <row r="774" spans="1:5" ht="114.75">
      <c r="A774" s="35" t="s">
        <v>57</v>
      </c>
      <c r="E774" s="40" t="s">
        <v>4579</v>
      </c>
    </row>
    <row r="775" spans="1:5" ht="12.75">
      <c r="A775" t="s">
        <v>59</v>
      </c>
      <c r="E775" s="39" t="s">
        <v>5</v>
      </c>
    </row>
    <row r="776" spans="1:16" ht="12.75">
      <c r="A776" t="s">
        <v>49</v>
      </c>
      <c s="34" t="s">
        <v>98</v>
      </c>
      <c s="34" t="s">
        <v>4580</v>
      </c>
      <c s="35" t="s">
        <v>5</v>
      </c>
      <c s="6" t="s">
        <v>4581</v>
      </c>
      <c s="36" t="s">
        <v>85</v>
      </c>
      <c s="37">
        <v>115.26</v>
      </c>
      <c s="36">
        <v>0</v>
      </c>
      <c s="36">
        <f>ROUND(G776*H776,6)</f>
      </c>
      <c r="L776" s="38">
        <v>0</v>
      </c>
      <c s="32">
        <f>ROUND(ROUND(L776,2)*ROUND(G776,3),2)</f>
      </c>
      <c s="36" t="s">
        <v>808</v>
      </c>
      <c>
        <f>(M776*21)/100</f>
      </c>
      <c t="s">
        <v>27</v>
      </c>
    </row>
    <row r="777" spans="1:5" ht="25.5">
      <c r="A777" s="35" t="s">
        <v>56</v>
      </c>
      <c r="E777" s="39" t="s">
        <v>4582</v>
      </c>
    </row>
    <row r="778" spans="1:5" ht="63.75">
      <c r="A778" s="35" t="s">
        <v>57</v>
      </c>
      <c r="E778" s="40" t="s">
        <v>4583</v>
      </c>
    </row>
    <row r="779" spans="1:5" ht="12.75">
      <c r="A779" t="s">
        <v>59</v>
      </c>
      <c r="E779" s="39" t="s">
        <v>5</v>
      </c>
    </row>
    <row r="780" spans="1:16" ht="12.75">
      <c r="A780" t="s">
        <v>49</v>
      </c>
      <c s="34" t="s">
        <v>102</v>
      </c>
      <c s="34" t="s">
        <v>4584</v>
      </c>
      <c s="35" t="s">
        <v>5</v>
      </c>
      <c s="6" t="s">
        <v>4585</v>
      </c>
      <c s="36" t="s">
        <v>85</v>
      </c>
      <c s="37">
        <v>115.26</v>
      </c>
      <c s="36">
        <v>0</v>
      </c>
      <c s="36">
        <f>ROUND(G780*H780,6)</f>
      </c>
      <c r="L780" s="38">
        <v>0</v>
      </c>
      <c s="32">
        <f>ROUND(ROUND(L780,2)*ROUND(G780,3),2)</f>
      </c>
      <c s="36" t="s">
        <v>808</v>
      </c>
      <c>
        <f>(M780*21)/100</f>
      </c>
      <c t="s">
        <v>27</v>
      </c>
    </row>
    <row r="781" spans="1:5" ht="12.75">
      <c r="A781" s="35" t="s">
        <v>56</v>
      </c>
      <c r="E781" s="39" t="s">
        <v>4586</v>
      </c>
    </row>
    <row r="782" spans="1:5" ht="63.75">
      <c r="A782" s="35" t="s">
        <v>57</v>
      </c>
      <c r="E782" s="40" t="s">
        <v>4587</v>
      </c>
    </row>
    <row r="783" spans="1:5" ht="12.75">
      <c r="A783" t="s">
        <v>59</v>
      </c>
      <c r="E783" s="39" t="s">
        <v>5</v>
      </c>
    </row>
    <row r="784" spans="1:16" ht="12.75">
      <c r="A784" t="s">
        <v>49</v>
      </c>
      <c s="34" t="s">
        <v>467</v>
      </c>
      <c s="34" t="s">
        <v>4588</v>
      </c>
      <c s="35" t="s">
        <v>5</v>
      </c>
      <c s="6" t="s">
        <v>4589</v>
      </c>
      <c s="36" t="s">
        <v>85</v>
      </c>
      <c s="37">
        <v>115.26</v>
      </c>
      <c s="36">
        <v>0</v>
      </c>
      <c s="36">
        <f>ROUND(G784*H784,6)</f>
      </c>
      <c r="L784" s="38">
        <v>0</v>
      </c>
      <c s="32">
        <f>ROUND(ROUND(L784,2)*ROUND(G784,3),2)</f>
      </c>
      <c s="36" t="s">
        <v>808</v>
      </c>
      <c>
        <f>(M784*21)/100</f>
      </c>
      <c t="s">
        <v>27</v>
      </c>
    </row>
    <row r="785" spans="1:5" ht="12.75">
      <c r="A785" s="35" t="s">
        <v>56</v>
      </c>
      <c r="E785" s="39" t="s">
        <v>4590</v>
      </c>
    </row>
    <row r="786" spans="1:5" ht="63.75">
      <c r="A786" s="35" t="s">
        <v>57</v>
      </c>
      <c r="E786" s="40" t="s">
        <v>4591</v>
      </c>
    </row>
    <row r="787" spans="1:5" ht="12.75">
      <c r="A787" t="s">
        <v>59</v>
      </c>
      <c r="E787" s="39" t="s">
        <v>5</v>
      </c>
    </row>
    <row r="788" spans="1:16" ht="12.75">
      <c r="A788" t="s">
        <v>49</v>
      </c>
      <c s="34" t="s">
        <v>472</v>
      </c>
      <c s="34" t="s">
        <v>4592</v>
      </c>
      <c s="35" t="s">
        <v>5</v>
      </c>
      <c s="6" t="s">
        <v>4593</v>
      </c>
      <c s="36" t="s">
        <v>75</v>
      </c>
      <c s="37">
        <v>97.13</v>
      </c>
      <c s="36">
        <v>0</v>
      </c>
      <c s="36">
        <f>ROUND(G788*H788,6)</f>
      </c>
      <c r="L788" s="38">
        <v>0</v>
      </c>
      <c s="32">
        <f>ROUND(ROUND(L788,2)*ROUND(G788,3),2)</f>
      </c>
      <c s="36" t="s">
        <v>808</v>
      </c>
      <c>
        <f>(M788*21)/100</f>
      </c>
      <c t="s">
        <v>27</v>
      </c>
    </row>
    <row r="789" spans="1:5" ht="25.5">
      <c r="A789" s="35" t="s">
        <v>56</v>
      </c>
      <c r="E789" s="39" t="s">
        <v>4594</v>
      </c>
    </row>
    <row r="790" spans="1:5" ht="63.75">
      <c r="A790" s="35" t="s">
        <v>57</v>
      </c>
      <c r="E790" s="40" t="s">
        <v>4595</v>
      </c>
    </row>
    <row r="791" spans="1:5" ht="12.75">
      <c r="A791" t="s">
        <v>59</v>
      </c>
      <c r="E791" s="39" t="s">
        <v>5</v>
      </c>
    </row>
    <row r="792" spans="1:16" ht="12.75">
      <c r="A792" t="s">
        <v>49</v>
      </c>
      <c s="34" t="s">
        <v>476</v>
      </c>
      <c s="34" t="s">
        <v>4596</v>
      </c>
      <c s="35" t="s">
        <v>5</v>
      </c>
      <c s="6" t="s">
        <v>4597</v>
      </c>
      <c s="36" t="s">
        <v>85</v>
      </c>
      <c s="37">
        <v>10.79</v>
      </c>
      <c s="36">
        <v>0</v>
      </c>
      <c s="36">
        <f>ROUND(G792*H792,6)</f>
      </c>
      <c r="L792" s="38">
        <v>0</v>
      </c>
      <c s="32">
        <f>ROUND(ROUND(L792,2)*ROUND(G792,3),2)</f>
      </c>
      <c s="36" t="s">
        <v>808</v>
      </c>
      <c>
        <f>(M792*21)/100</f>
      </c>
      <c t="s">
        <v>27</v>
      </c>
    </row>
    <row r="793" spans="1:5" ht="25.5">
      <c r="A793" s="35" t="s">
        <v>56</v>
      </c>
      <c r="E793" s="39" t="s">
        <v>4598</v>
      </c>
    </row>
    <row r="794" spans="1:5" ht="89.25">
      <c r="A794" s="35" t="s">
        <v>57</v>
      </c>
      <c r="E794" s="40" t="s">
        <v>4599</v>
      </c>
    </row>
    <row r="795" spans="1:5" ht="12.75">
      <c r="A795" t="s">
        <v>59</v>
      </c>
      <c r="E795" s="39" t="s">
        <v>5</v>
      </c>
    </row>
    <row r="796" spans="1:16" ht="12.75">
      <c r="A796" t="s">
        <v>49</v>
      </c>
      <c s="34" t="s">
        <v>480</v>
      </c>
      <c s="34" t="s">
        <v>4600</v>
      </c>
      <c s="35" t="s">
        <v>5</v>
      </c>
      <c s="6" t="s">
        <v>4601</v>
      </c>
      <c s="36" t="s">
        <v>85</v>
      </c>
      <c s="37">
        <v>10.79</v>
      </c>
      <c s="36">
        <v>0</v>
      </c>
      <c s="36">
        <f>ROUND(G796*H796,6)</f>
      </c>
      <c r="L796" s="38">
        <v>0</v>
      </c>
      <c s="32">
        <f>ROUND(ROUND(L796,2)*ROUND(G796,3),2)</f>
      </c>
      <c s="36" t="s">
        <v>808</v>
      </c>
      <c>
        <f>(M796*21)/100</f>
      </c>
      <c t="s">
        <v>27</v>
      </c>
    </row>
    <row r="797" spans="1:5" ht="12.75">
      <c r="A797" s="35" t="s">
        <v>56</v>
      </c>
      <c r="E797" s="39" t="s">
        <v>4602</v>
      </c>
    </row>
    <row r="798" spans="1:5" ht="89.25">
      <c r="A798" s="35" t="s">
        <v>57</v>
      </c>
      <c r="E798" s="40" t="s">
        <v>4603</v>
      </c>
    </row>
    <row r="799" spans="1:5" ht="12.75">
      <c r="A799" t="s">
        <v>59</v>
      </c>
      <c r="E799" s="39" t="s">
        <v>5</v>
      </c>
    </row>
    <row r="800" spans="1:16" ht="12.75">
      <c r="A800" t="s">
        <v>49</v>
      </c>
      <c s="34" t="s">
        <v>483</v>
      </c>
      <c s="34" t="s">
        <v>4604</v>
      </c>
      <c s="35" t="s">
        <v>5</v>
      </c>
      <c s="6" t="s">
        <v>4605</v>
      </c>
      <c s="36" t="s">
        <v>793</v>
      </c>
      <c s="37">
        <v>1.264</v>
      </c>
      <c s="36">
        <v>0</v>
      </c>
      <c s="36">
        <f>ROUND(G800*H800,6)</f>
      </c>
      <c r="L800" s="38">
        <v>0</v>
      </c>
      <c s="32">
        <f>ROUND(ROUND(L800,2)*ROUND(G800,3),2)</f>
      </c>
      <c s="36" t="s">
        <v>808</v>
      </c>
      <c>
        <f>(M800*21)/100</f>
      </c>
      <c t="s">
        <v>27</v>
      </c>
    </row>
    <row r="801" spans="1:5" ht="25.5">
      <c r="A801" s="35" t="s">
        <v>56</v>
      </c>
      <c r="E801" s="39" t="s">
        <v>4606</v>
      </c>
    </row>
    <row r="802" spans="1:5" ht="12.75">
      <c r="A802" s="35" t="s">
        <v>57</v>
      </c>
      <c r="E802" s="40" t="s">
        <v>5</v>
      </c>
    </row>
    <row r="803" spans="1:5" ht="114.75">
      <c r="A803" t="s">
        <v>59</v>
      </c>
      <c r="E803" s="39" t="s">
        <v>4607</v>
      </c>
    </row>
    <row r="804" spans="1:16" ht="12.75">
      <c r="A804" t="s">
        <v>49</v>
      </c>
      <c s="34" t="s">
        <v>488</v>
      </c>
      <c s="34" t="s">
        <v>4608</v>
      </c>
      <c s="35" t="s">
        <v>5</v>
      </c>
      <c s="6" t="s">
        <v>4609</v>
      </c>
      <c s="36" t="s">
        <v>793</v>
      </c>
      <c s="37">
        <v>1.264</v>
      </c>
      <c s="36">
        <v>0</v>
      </c>
      <c s="36">
        <f>ROUND(G804*H804,6)</f>
      </c>
      <c r="L804" s="38">
        <v>0</v>
      </c>
      <c s="32">
        <f>ROUND(ROUND(L804,2)*ROUND(G804,3),2)</f>
      </c>
      <c s="36" t="s">
        <v>808</v>
      </c>
      <c>
        <f>(M804*21)/100</f>
      </c>
      <c t="s">
        <v>27</v>
      </c>
    </row>
    <row r="805" spans="1:5" ht="38.25">
      <c r="A805" s="35" t="s">
        <v>56</v>
      </c>
      <c r="E805" s="39" t="s">
        <v>4610</v>
      </c>
    </row>
    <row r="806" spans="1:5" ht="12.75">
      <c r="A806" s="35" t="s">
        <v>57</v>
      </c>
      <c r="E806" s="40" t="s">
        <v>5</v>
      </c>
    </row>
    <row r="807" spans="1:5" ht="12.75">
      <c r="A807" t="s">
        <v>59</v>
      </c>
      <c r="E807" s="39" t="s">
        <v>5</v>
      </c>
    </row>
    <row r="808" spans="1:13" ht="12.75">
      <c r="A808" t="s">
        <v>46</v>
      </c>
      <c r="C808" s="31" t="s">
        <v>3812</v>
      </c>
      <c r="E808" s="33" t="s">
        <v>3813</v>
      </c>
      <c r="J808" s="32">
        <f>0</f>
      </c>
      <c s="32">
        <f>0</f>
      </c>
      <c s="32">
        <f>0+L809+L813+L817+L821+L825+L829+L833+L837+L841+L845+L849+L853</f>
      </c>
      <c s="32">
        <f>0+M809+M813+M817+M821+M825+M829+M833+M837+M841+M845+M849+M853</f>
      </c>
    </row>
    <row r="809" spans="1:16" ht="12.75">
      <c r="A809" t="s">
        <v>49</v>
      </c>
      <c s="34" t="s">
        <v>4611</v>
      </c>
      <c s="34" t="s">
        <v>4612</v>
      </c>
      <c s="35" t="s">
        <v>5</v>
      </c>
      <c s="6" t="s">
        <v>4613</v>
      </c>
      <c s="36" t="s">
        <v>85</v>
      </c>
      <c s="37">
        <v>680.679</v>
      </c>
      <c s="36">
        <v>0</v>
      </c>
      <c s="36">
        <f>ROUND(G809*H809,6)</f>
      </c>
      <c r="L809" s="38">
        <v>0</v>
      </c>
      <c s="32">
        <f>ROUND(ROUND(L809,2)*ROUND(G809,3),2)</f>
      </c>
      <c s="36" t="s">
        <v>808</v>
      </c>
      <c>
        <f>(M809*21)/100</f>
      </c>
      <c t="s">
        <v>27</v>
      </c>
    </row>
    <row r="810" spans="1:5" ht="12.75">
      <c r="A810" s="35" t="s">
        <v>56</v>
      </c>
      <c r="E810" s="39" t="s">
        <v>5</v>
      </c>
    </row>
    <row r="811" spans="1:5" ht="12.75">
      <c r="A811" s="35" t="s">
        <v>57</v>
      </c>
      <c r="E811" s="40" t="s">
        <v>5</v>
      </c>
    </row>
    <row r="812" spans="1:5" ht="12.75">
      <c r="A812" t="s">
        <v>59</v>
      </c>
      <c r="E812" s="39" t="s">
        <v>5</v>
      </c>
    </row>
    <row r="813" spans="1:16" ht="12.75">
      <c r="A813" t="s">
        <v>49</v>
      </c>
      <c s="34" t="s">
        <v>491</v>
      </c>
      <c s="34" t="s">
        <v>4614</v>
      </c>
      <c s="35" t="s">
        <v>5</v>
      </c>
      <c s="6" t="s">
        <v>4615</v>
      </c>
      <c s="36" t="s">
        <v>85</v>
      </c>
      <c s="37">
        <v>618.799</v>
      </c>
      <c s="36">
        <v>0</v>
      </c>
      <c s="36">
        <f>ROUND(G813*H813,6)</f>
      </c>
      <c r="L813" s="38">
        <v>0</v>
      </c>
      <c s="32">
        <f>ROUND(ROUND(L813,2)*ROUND(G813,3),2)</f>
      </c>
      <c s="36" t="s">
        <v>808</v>
      </c>
      <c>
        <f>(M813*21)/100</f>
      </c>
      <c t="s">
        <v>27</v>
      </c>
    </row>
    <row r="814" spans="1:5" ht="12.75">
      <c r="A814" s="35" t="s">
        <v>56</v>
      </c>
      <c r="E814" s="39" t="s">
        <v>4616</v>
      </c>
    </row>
    <row r="815" spans="1:5" ht="51">
      <c r="A815" s="35" t="s">
        <v>57</v>
      </c>
      <c r="E815" s="40" t="s">
        <v>4617</v>
      </c>
    </row>
    <row r="816" spans="1:5" ht="89.25">
      <c r="A816" t="s">
        <v>59</v>
      </c>
      <c r="E816" s="39" t="s">
        <v>4618</v>
      </c>
    </row>
    <row r="817" spans="1:16" ht="12.75">
      <c r="A817" t="s">
        <v>49</v>
      </c>
      <c s="34" t="s">
        <v>495</v>
      </c>
      <c s="34" t="s">
        <v>4619</v>
      </c>
      <c s="35" t="s">
        <v>5</v>
      </c>
      <c s="6" t="s">
        <v>4620</v>
      </c>
      <c s="36" t="s">
        <v>85</v>
      </c>
      <c s="37">
        <v>618.799</v>
      </c>
      <c s="36">
        <v>0</v>
      </c>
      <c s="36">
        <f>ROUND(G817*H817,6)</f>
      </c>
      <c r="L817" s="38">
        <v>0</v>
      </c>
      <c s="32">
        <f>ROUND(ROUND(L817,2)*ROUND(G817,3),2)</f>
      </c>
      <c s="36" t="s">
        <v>808</v>
      </c>
      <c>
        <f>(M817*21)/100</f>
      </c>
      <c t="s">
        <v>27</v>
      </c>
    </row>
    <row r="818" spans="1:5" ht="12.75">
      <c r="A818" s="35" t="s">
        <v>56</v>
      </c>
      <c r="E818" s="39" t="s">
        <v>4621</v>
      </c>
    </row>
    <row r="819" spans="1:5" ht="51">
      <c r="A819" s="35" t="s">
        <v>57</v>
      </c>
      <c r="E819" s="40" t="s">
        <v>4622</v>
      </c>
    </row>
    <row r="820" spans="1:5" ht="12.75">
      <c r="A820" t="s">
        <v>59</v>
      </c>
      <c r="E820" s="39" t="s">
        <v>5</v>
      </c>
    </row>
    <row r="821" spans="1:16" ht="12.75">
      <c r="A821" t="s">
        <v>49</v>
      </c>
      <c s="34" t="s">
        <v>804</v>
      </c>
      <c s="34" t="s">
        <v>4623</v>
      </c>
      <c s="35" t="s">
        <v>5</v>
      </c>
      <c s="6" t="s">
        <v>4624</v>
      </c>
      <c s="36" t="s">
        <v>75</v>
      </c>
      <c s="37">
        <v>413.9</v>
      </c>
      <c s="36">
        <v>0</v>
      </c>
      <c s="36">
        <f>ROUND(G821*H821,6)</f>
      </c>
      <c r="L821" s="38">
        <v>0</v>
      </c>
      <c s="32">
        <f>ROUND(ROUND(L821,2)*ROUND(G821,3),2)</f>
      </c>
      <c s="36" t="s">
        <v>808</v>
      </c>
      <c>
        <f>(M821*21)/100</f>
      </c>
      <c t="s">
        <v>27</v>
      </c>
    </row>
    <row r="822" spans="1:5" ht="25.5">
      <c r="A822" s="35" t="s">
        <v>56</v>
      </c>
      <c r="E822" s="39" t="s">
        <v>4625</v>
      </c>
    </row>
    <row r="823" spans="1:5" ht="25.5">
      <c r="A823" s="35" t="s">
        <v>57</v>
      </c>
      <c r="E823" s="40" t="s">
        <v>4626</v>
      </c>
    </row>
    <row r="824" spans="1:5" ht="51">
      <c r="A824" t="s">
        <v>59</v>
      </c>
      <c r="E824" s="39" t="s">
        <v>4627</v>
      </c>
    </row>
    <row r="825" spans="1:16" ht="25.5">
      <c r="A825" t="s">
        <v>49</v>
      </c>
      <c s="34" t="s">
        <v>50</v>
      </c>
      <c s="34" t="s">
        <v>4628</v>
      </c>
      <c s="35" t="s">
        <v>5</v>
      </c>
      <c s="6" t="s">
        <v>4629</v>
      </c>
      <c s="36" t="s">
        <v>85</v>
      </c>
      <c s="37">
        <v>618.799</v>
      </c>
      <c s="36">
        <v>0</v>
      </c>
      <c s="36">
        <f>ROUND(G825*H825,6)</f>
      </c>
      <c r="L825" s="38">
        <v>0</v>
      </c>
      <c s="32">
        <f>ROUND(ROUND(L825,2)*ROUND(G825,3),2)</f>
      </c>
      <c s="36" t="s">
        <v>808</v>
      </c>
      <c>
        <f>(M825*21)/100</f>
      </c>
      <c t="s">
        <v>27</v>
      </c>
    </row>
    <row r="826" spans="1:5" ht="25.5">
      <c r="A826" s="35" t="s">
        <v>56</v>
      </c>
      <c r="E826" s="39" t="s">
        <v>4630</v>
      </c>
    </row>
    <row r="827" spans="1:5" ht="38.25">
      <c r="A827" s="35" t="s">
        <v>57</v>
      </c>
      <c r="E827" s="40" t="s">
        <v>4631</v>
      </c>
    </row>
    <row r="828" spans="1:5" ht="12.75">
      <c r="A828" t="s">
        <v>59</v>
      </c>
      <c r="E828" s="39" t="s">
        <v>5</v>
      </c>
    </row>
    <row r="829" spans="1:16" ht="25.5">
      <c r="A829" t="s">
        <v>49</v>
      </c>
      <c s="34" t="s">
        <v>4632</v>
      </c>
      <c s="34" t="s">
        <v>4633</v>
      </c>
      <c s="35" t="s">
        <v>5</v>
      </c>
      <c s="6" t="s">
        <v>4634</v>
      </c>
      <c s="36" t="s">
        <v>85</v>
      </c>
      <c s="37">
        <v>618.799</v>
      </c>
      <c s="36">
        <v>0</v>
      </c>
      <c s="36">
        <f>ROUND(G829*H829,6)</f>
      </c>
      <c r="L829" s="38">
        <v>0</v>
      </c>
      <c s="32">
        <f>ROUND(ROUND(L829,2)*ROUND(G829,3),2)</f>
      </c>
      <c s="36" t="s">
        <v>808</v>
      </c>
      <c>
        <f>(M829*21)/100</f>
      </c>
      <c t="s">
        <v>27</v>
      </c>
    </row>
    <row r="830" spans="1:5" ht="25.5">
      <c r="A830" s="35" t="s">
        <v>56</v>
      </c>
      <c r="E830" s="39" t="s">
        <v>4635</v>
      </c>
    </row>
    <row r="831" spans="1:5" ht="12.75">
      <c r="A831" s="35" t="s">
        <v>57</v>
      </c>
      <c r="E831" s="40" t="s">
        <v>5</v>
      </c>
    </row>
    <row r="832" spans="1:5" ht="12.75">
      <c r="A832" t="s">
        <v>59</v>
      </c>
      <c r="E832" s="39" t="s">
        <v>4636</v>
      </c>
    </row>
    <row r="833" spans="1:16" ht="12.75">
      <c r="A833" t="s">
        <v>49</v>
      </c>
      <c s="34" t="s">
        <v>810</v>
      </c>
      <c s="34" t="s">
        <v>4637</v>
      </c>
      <c s="35" t="s">
        <v>5</v>
      </c>
      <c s="6" t="s">
        <v>4638</v>
      </c>
      <c s="36" t="s">
        <v>75</v>
      </c>
      <c s="37">
        <v>45.3</v>
      </c>
      <c s="36">
        <v>0</v>
      </c>
      <c s="36">
        <f>ROUND(G833*H833,6)</f>
      </c>
      <c r="L833" s="38">
        <v>0</v>
      </c>
      <c s="32">
        <f>ROUND(ROUND(L833,2)*ROUND(G833,3),2)</f>
      </c>
      <c s="36" t="s">
        <v>808</v>
      </c>
      <c>
        <f>(M833*21)/100</f>
      </c>
      <c t="s">
        <v>27</v>
      </c>
    </row>
    <row r="834" spans="1:5" ht="12.75">
      <c r="A834" s="35" t="s">
        <v>56</v>
      </c>
      <c r="E834" s="39" t="s">
        <v>4639</v>
      </c>
    </row>
    <row r="835" spans="1:5" ht="409.5">
      <c r="A835" s="35" t="s">
        <v>57</v>
      </c>
      <c r="E835" s="40" t="s">
        <v>4640</v>
      </c>
    </row>
    <row r="836" spans="1:5" ht="38.25">
      <c r="A836" t="s">
        <v>59</v>
      </c>
      <c r="E836" s="39" t="s">
        <v>4641</v>
      </c>
    </row>
    <row r="837" spans="1:16" ht="12.75">
      <c r="A837" t="s">
        <v>49</v>
      </c>
      <c s="34" t="s">
        <v>4642</v>
      </c>
      <c s="34" t="s">
        <v>4643</v>
      </c>
      <c s="35" t="s">
        <v>5</v>
      </c>
      <c s="6" t="s">
        <v>4644</v>
      </c>
      <c s="36" t="s">
        <v>85</v>
      </c>
      <c s="37">
        <v>618.799</v>
      </c>
      <c s="36">
        <v>0</v>
      </c>
      <c s="36">
        <f>ROUND(G837*H837,6)</f>
      </c>
      <c r="L837" s="38">
        <v>0</v>
      </c>
      <c s="32">
        <f>ROUND(ROUND(L837,2)*ROUND(G837,3),2)</f>
      </c>
      <c s="36" t="s">
        <v>808</v>
      </c>
      <c>
        <f>(M837*21)/100</f>
      </c>
      <c t="s">
        <v>27</v>
      </c>
    </row>
    <row r="838" spans="1:5" ht="12.75">
      <c r="A838" s="35" t="s">
        <v>56</v>
      </c>
      <c r="E838" s="39" t="s">
        <v>4645</v>
      </c>
    </row>
    <row r="839" spans="1:5" ht="51">
      <c r="A839" s="35" t="s">
        <v>57</v>
      </c>
      <c r="E839" s="40" t="s">
        <v>4646</v>
      </c>
    </row>
    <row r="840" spans="1:5" ht="89.25">
      <c r="A840" t="s">
        <v>59</v>
      </c>
      <c r="E840" s="39" t="s">
        <v>4618</v>
      </c>
    </row>
    <row r="841" spans="1:16" ht="12.75">
      <c r="A841" t="s">
        <v>49</v>
      </c>
      <c s="34" t="s">
        <v>4647</v>
      </c>
      <c s="34" t="s">
        <v>4648</v>
      </c>
      <c s="35" t="s">
        <v>5</v>
      </c>
      <c s="6" t="s">
        <v>4649</v>
      </c>
      <c s="36" t="s">
        <v>75</v>
      </c>
      <c s="37">
        <v>413.9</v>
      </c>
      <c s="36">
        <v>0</v>
      </c>
      <c s="36">
        <f>ROUND(G841*H841,6)</f>
      </c>
      <c r="L841" s="38">
        <v>0</v>
      </c>
      <c s="32">
        <f>ROUND(ROUND(L841,2)*ROUND(G841,3),2)</f>
      </c>
      <c s="36" t="s">
        <v>808</v>
      </c>
      <c>
        <f>(M841*21)/100</f>
      </c>
      <c t="s">
        <v>27</v>
      </c>
    </row>
    <row r="842" spans="1:5" ht="12.75">
      <c r="A842" s="35" t="s">
        <v>56</v>
      </c>
      <c r="E842" s="39" t="s">
        <v>4650</v>
      </c>
    </row>
    <row r="843" spans="1:5" ht="25.5">
      <c r="A843" s="35" t="s">
        <v>57</v>
      </c>
      <c r="E843" s="40" t="s">
        <v>4651</v>
      </c>
    </row>
    <row r="844" spans="1:5" ht="38.25">
      <c r="A844" t="s">
        <v>59</v>
      </c>
      <c r="E844" s="39" t="s">
        <v>4641</v>
      </c>
    </row>
    <row r="845" spans="1:16" ht="12.75">
      <c r="A845" t="s">
        <v>49</v>
      </c>
      <c s="34" t="s">
        <v>4652</v>
      </c>
      <c s="34" t="s">
        <v>4653</v>
      </c>
      <c s="35" t="s">
        <v>5</v>
      </c>
      <c s="6" t="s">
        <v>4654</v>
      </c>
      <c s="36" t="s">
        <v>85</v>
      </c>
      <c s="37">
        <v>618.799</v>
      </c>
      <c s="36">
        <v>0</v>
      </c>
      <c s="36">
        <f>ROUND(G845*H845,6)</f>
      </c>
      <c r="L845" s="38">
        <v>0</v>
      </c>
      <c s="32">
        <f>ROUND(ROUND(L845,2)*ROUND(G845,3),2)</f>
      </c>
      <c s="36" t="s">
        <v>808</v>
      </c>
      <c>
        <f>(M845*21)/100</f>
      </c>
      <c t="s">
        <v>27</v>
      </c>
    </row>
    <row r="846" spans="1:5" ht="12.75">
      <c r="A846" s="35" t="s">
        <v>56</v>
      </c>
      <c r="E846" s="39" t="s">
        <v>4655</v>
      </c>
    </row>
    <row r="847" spans="1:5" ht="51">
      <c r="A847" s="35" t="s">
        <v>57</v>
      </c>
      <c r="E847" s="40" t="s">
        <v>4656</v>
      </c>
    </row>
    <row r="848" spans="1:5" ht="12.75">
      <c r="A848" t="s">
        <v>59</v>
      </c>
      <c r="E848" s="39" t="s">
        <v>5</v>
      </c>
    </row>
    <row r="849" spans="1:16" ht="12.75">
      <c r="A849" t="s">
        <v>49</v>
      </c>
      <c s="34" t="s">
        <v>4657</v>
      </c>
      <c s="34" t="s">
        <v>4658</v>
      </c>
      <c s="35" t="s">
        <v>5</v>
      </c>
      <c s="6" t="s">
        <v>4659</v>
      </c>
      <c s="36" t="s">
        <v>793</v>
      </c>
      <c s="37">
        <v>13.041</v>
      </c>
      <c s="36">
        <v>0</v>
      </c>
      <c s="36">
        <f>ROUND(G849*H849,6)</f>
      </c>
      <c r="L849" s="38">
        <v>0</v>
      </c>
      <c s="32">
        <f>ROUND(ROUND(L849,2)*ROUND(G849,3),2)</f>
      </c>
      <c s="36" t="s">
        <v>808</v>
      </c>
      <c>
        <f>(M849*21)/100</f>
      </c>
      <c t="s">
        <v>27</v>
      </c>
    </row>
    <row r="850" spans="1:5" ht="25.5">
      <c r="A850" s="35" t="s">
        <v>56</v>
      </c>
      <c r="E850" s="39" t="s">
        <v>4660</v>
      </c>
    </row>
    <row r="851" spans="1:5" ht="12.75">
      <c r="A851" s="35" t="s">
        <v>57</v>
      </c>
      <c r="E851" s="40" t="s">
        <v>5</v>
      </c>
    </row>
    <row r="852" spans="1:5" ht="12.75">
      <c r="A852" t="s">
        <v>59</v>
      </c>
      <c r="E852" s="39" t="s">
        <v>5</v>
      </c>
    </row>
    <row r="853" spans="1:16" ht="12.75">
      <c r="A853" t="s">
        <v>49</v>
      </c>
      <c s="34" t="s">
        <v>4661</v>
      </c>
      <c s="34" t="s">
        <v>4662</v>
      </c>
      <c s="35" t="s">
        <v>5</v>
      </c>
      <c s="6" t="s">
        <v>4663</v>
      </c>
      <c s="36" t="s">
        <v>793</v>
      </c>
      <c s="37">
        <v>13.041</v>
      </c>
      <c s="36">
        <v>0</v>
      </c>
      <c s="36">
        <f>ROUND(G853*H853,6)</f>
      </c>
      <c r="L853" s="38">
        <v>0</v>
      </c>
      <c s="32">
        <f>ROUND(ROUND(L853,2)*ROUND(G853,3),2)</f>
      </c>
      <c s="36" t="s">
        <v>808</v>
      </c>
      <c>
        <f>(M853*21)/100</f>
      </c>
      <c t="s">
        <v>27</v>
      </c>
    </row>
    <row r="854" spans="1:5" ht="38.25">
      <c r="A854" s="35" t="s">
        <v>56</v>
      </c>
      <c r="E854" s="39" t="s">
        <v>4664</v>
      </c>
    </row>
    <row r="855" spans="1:5" ht="12.75">
      <c r="A855" s="35" t="s">
        <v>57</v>
      </c>
      <c r="E855" s="40" t="s">
        <v>5</v>
      </c>
    </row>
    <row r="856" spans="1:5" ht="12.75">
      <c r="A856" t="s">
        <v>59</v>
      </c>
      <c r="E856" s="39" t="s">
        <v>5</v>
      </c>
    </row>
    <row r="857" spans="1:13" ht="12.75">
      <c r="A857" t="s">
        <v>46</v>
      </c>
      <c r="C857" s="31" t="s">
        <v>4665</v>
      </c>
      <c r="E857" s="33" t="s">
        <v>4666</v>
      </c>
      <c r="J857" s="32">
        <f>0</f>
      </c>
      <c s="32">
        <f>0</f>
      </c>
      <c s="32">
        <f>0+L858+L862+L866+L870+L874+L878+L882</f>
      </c>
      <c s="32">
        <f>0+M858+M862+M866+M870+M874+M878+M882</f>
      </c>
    </row>
    <row r="858" spans="1:16" ht="12.75">
      <c r="A858" t="s">
        <v>49</v>
      </c>
      <c s="34" t="s">
        <v>4667</v>
      </c>
      <c s="34" t="s">
        <v>4668</v>
      </c>
      <c s="35" t="s">
        <v>5</v>
      </c>
      <c s="6" t="s">
        <v>4669</v>
      </c>
      <c s="36" t="s">
        <v>85</v>
      </c>
      <c s="37">
        <v>200</v>
      </c>
      <c s="36">
        <v>0</v>
      </c>
      <c s="36">
        <f>ROUND(G858*H858,6)</f>
      </c>
      <c r="L858" s="38">
        <v>0</v>
      </c>
      <c s="32">
        <f>ROUND(ROUND(L858,2)*ROUND(G858,3),2)</f>
      </c>
      <c s="36" t="s">
        <v>808</v>
      </c>
      <c>
        <f>(M858*21)/100</f>
      </c>
      <c t="s">
        <v>27</v>
      </c>
    </row>
    <row r="859" spans="1:5" ht="25.5">
      <c r="A859" s="35" t="s">
        <v>56</v>
      </c>
      <c r="E859" s="39" t="s">
        <v>4670</v>
      </c>
    </row>
    <row r="860" spans="1:5" ht="12.75">
      <c r="A860" s="35" t="s">
        <v>57</v>
      </c>
      <c r="E860" s="40" t="s">
        <v>5</v>
      </c>
    </row>
    <row r="861" spans="1:5" ht="12.75">
      <c r="A861" t="s">
        <v>59</v>
      </c>
      <c r="E861" s="39" t="s">
        <v>5</v>
      </c>
    </row>
    <row r="862" spans="1:16" ht="12.75">
      <c r="A862" t="s">
        <v>49</v>
      </c>
      <c s="34" t="s">
        <v>4671</v>
      </c>
      <c s="34" t="s">
        <v>4672</v>
      </c>
      <c s="35" t="s">
        <v>5</v>
      </c>
      <c s="6" t="s">
        <v>4673</v>
      </c>
      <c s="36" t="s">
        <v>85</v>
      </c>
      <c s="37">
        <v>200</v>
      </c>
      <c s="36">
        <v>0</v>
      </c>
      <c s="36">
        <f>ROUND(G862*H862,6)</f>
      </c>
      <c r="L862" s="38">
        <v>0</v>
      </c>
      <c s="32">
        <f>ROUND(ROUND(L862,2)*ROUND(G862,3),2)</f>
      </c>
      <c s="36" t="s">
        <v>808</v>
      </c>
      <c>
        <f>(M862*21)/100</f>
      </c>
      <c t="s">
        <v>27</v>
      </c>
    </row>
    <row r="863" spans="1:5" ht="12.75">
      <c r="A863" s="35" t="s">
        <v>56</v>
      </c>
      <c r="E863" s="39" t="s">
        <v>4674</v>
      </c>
    </row>
    <row r="864" spans="1:5" ht="12.75">
      <c r="A864" s="35" t="s">
        <v>57</v>
      </c>
      <c r="E864" s="40" t="s">
        <v>5</v>
      </c>
    </row>
    <row r="865" spans="1:5" ht="12.75">
      <c r="A865" t="s">
        <v>59</v>
      </c>
      <c r="E865" s="39" t="s">
        <v>5</v>
      </c>
    </row>
    <row r="866" spans="1:16" ht="12.75">
      <c r="A866" t="s">
        <v>49</v>
      </c>
      <c s="34" t="s">
        <v>4675</v>
      </c>
      <c s="34" t="s">
        <v>4676</v>
      </c>
      <c s="35" t="s">
        <v>5</v>
      </c>
      <c s="6" t="s">
        <v>4677</v>
      </c>
      <c s="36" t="s">
        <v>85</v>
      </c>
      <c s="37">
        <v>200</v>
      </c>
      <c s="36">
        <v>0</v>
      </c>
      <c s="36">
        <f>ROUND(G866*H866,6)</f>
      </c>
      <c r="L866" s="38">
        <v>0</v>
      </c>
      <c s="32">
        <f>ROUND(ROUND(L866,2)*ROUND(G866,3),2)</f>
      </c>
      <c s="36" t="s">
        <v>808</v>
      </c>
      <c>
        <f>(M866*21)/100</f>
      </c>
      <c t="s">
        <v>27</v>
      </c>
    </row>
    <row r="867" spans="1:5" ht="12.75">
      <c r="A867" s="35" t="s">
        <v>56</v>
      </c>
      <c r="E867" s="39" t="s">
        <v>4678</v>
      </c>
    </row>
    <row r="868" spans="1:5" ht="12.75">
      <c r="A868" s="35" t="s">
        <v>57</v>
      </c>
      <c r="E868" s="40" t="s">
        <v>5</v>
      </c>
    </row>
    <row r="869" spans="1:5" ht="12.75">
      <c r="A869" t="s">
        <v>59</v>
      </c>
      <c r="E869" s="39" t="s">
        <v>5</v>
      </c>
    </row>
    <row r="870" spans="1:16" ht="12.75">
      <c r="A870" t="s">
        <v>49</v>
      </c>
      <c s="34" t="s">
        <v>4679</v>
      </c>
      <c s="34" t="s">
        <v>4680</v>
      </c>
      <c s="35" t="s">
        <v>5</v>
      </c>
      <c s="6" t="s">
        <v>4681</v>
      </c>
      <c s="36" t="s">
        <v>85</v>
      </c>
      <c s="37">
        <v>1616.57</v>
      </c>
      <c s="36">
        <v>0</v>
      </c>
      <c s="36">
        <f>ROUND(G870*H870,6)</f>
      </c>
      <c r="L870" s="38">
        <v>0</v>
      </c>
      <c s="32">
        <f>ROUND(ROUND(L870,2)*ROUND(G870,3),2)</f>
      </c>
      <c s="36" t="s">
        <v>808</v>
      </c>
      <c>
        <f>(M870*21)/100</f>
      </c>
      <c t="s">
        <v>27</v>
      </c>
    </row>
    <row r="871" spans="1:5" ht="12.75">
      <c r="A871" s="35" t="s">
        <v>56</v>
      </c>
      <c r="E871" s="39" t="s">
        <v>4682</v>
      </c>
    </row>
    <row r="872" spans="1:5" ht="89.25">
      <c r="A872" s="35" t="s">
        <v>57</v>
      </c>
      <c r="E872" s="40" t="s">
        <v>4683</v>
      </c>
    </row>
    <row r="873" spans="1:5" ht="12.75">
      <c r="A873" t="s">
        <v>59</v>
      </c>
      <c r="E873" s="39" t="s">
        <v>5</v>
      </c>
    </row>
    <row r="874" spans="1:16" ht="12.75">
      <c r="A874" t="s">
        <v>49</v>
      </c>
      <c s="34" t="s">
        <v>4684</v>
      </c>
      <c s="34" t="s">
        <v>4685</v>
      </c>
      <c s="35" t="s">
        <v>5</v>
      </c>
      <c s="6" t="s">
        <v>4686</v>
      </c>
      <c s="36" t="s">
        <v>85</v>
      </c>
      <c s="37">
        <v>1616.57</v>
      </c>
      <c s="36">
        <v>0</v>
      </c>
      <c s="36">
        <f>ROUND(G874*H874,6)</f>
      </c>
      <c r="L874" s="38">
        <v>0</v>
      </c>
      <c s="32">
        <f>ROUND(ROUND(L874,2)*ROUND(G874,3),2)</f>
      </c>
      <c s="36" t="s">
        <v>808</v>
      </c>
      <c>
        <f>(M874*21)/100</f>
      </c>
      <c t="s">
        <v>27</v>
      </c>
    </row>
    <row r="875" spans="1:5" ht="25.5">
      <c r="A875" s="35" t="s">
        <v>56</v>
      </c>
      <c r="E875" s="39" t="s">
        <v>4687</v>
      </c>
    </row>
    <row r="876" spans="1:5" ht="89.25">
      <c r="A876" s="35" t="s">
        <v>57</v>
      </c>
      <c r="E876" s="40" t="s">
        <v>4688</v>
      </c>
    </row>
    <row r="877" spans="1:5" ht="12.75">
      <c r="A877" t="s">
        <v>59</v>
      </c>
      <c r="E877" s="39" t="s">
        <v>5</v>
      </c>
    </row>
    <row r="878" spans="1:16" ht="12.75">
      <c r="A878" t="s">
        <v>49</v>
      </c>
      <c s="34" t="s">
        <v>4689</v>
      </c>
      <c s="34" t="s">
        <v>4690</v>
      </c>
      <c s="35" t="s">
        <v>5</v>
      </c>
      <c s="6" t="s">
        <v>4691</v>
      </c>
      <c s="36" t="s">
        <v>85</v>
      </c>
      <c s="37">
        <v>1616.57</v>
      </c>
      <c s="36">
        <v>0</v>
      </c>
      <c s="36">
        <f>ROUND(G878*H878,6)</f>
      </c>
      <c r="L878" s="38">
        <v>0</v>
      </c>
      <c s="32">
        <f>ROUND(ROUND(L878,2)*ROUND(G878,3),2)</f>
      </c>
      <c s="36" t="s">
        <v>808</v>
      </c>
      <c>
        <f>(M878*21)/100</f>
      </c>
      <c t="s">
        <v>27</v>
      </c>
    </row>
    <row r="879" spans="1:5" ht="25.5">
      <c r="A879" s="35" t="s">
        <v>56</v>
      </c>
      <c r="E879" s="39" t="s">
        <v>4692</v>
      </c>
    </row>
    <row r="880" spans="1:5" ht="89.25">
      <c r="A880" s="35" t="s">
        <v>57</v>
      </c>
      <c r="E880" s="40" t="s">
        <v>4693</v>
      </c>
    </row>
    <row r="881" spans="1:5" ht="12.75">
      <c r="A881" t="s">
        <v>59</v>
      </c>
      <c r="E881" s="39" t="s">
        <v>5</v>
      </c>
    </row>
    <row r="882" spans="1:16" ht="25.5">
      <c r="A882" t="s">
        <v>49</v>
      </c>
      <c s="34" t="s">
        <v>4694</v>
      </c>
      <c s="34" t="s">
        <v>4695</v>
      </c>
      <c s="35" t="s">
        <v>5</v>
      </c>
      <c s="6" t="s">
        <v>4696</v>
      </c>
      <c s="36" t="s">
        <v>85</v>
      </c>
      <c s="37">
        <v>1616.57</v>
      </c>
      <c s="36">
        <v>0</v>
      </c>
      <c s="36">
        <f>ROUND(G882*H882,6)</f>
      </c>
      <c r="L882" s="38">
        <v>0</v>
      </c>
      <c s="32">
        <f>ROUND(ROUND(L882,2)*ROUND(G882,3),2)</f>
      </c>
      <c s="36" t="s">
        <v>808</v>
      </c>
      <c>
        <f>(M882*21)/100</f>
      </c>
      <c t="s">
        <v>27</v>
      </c>
    </row>
    <row r="883" spans="1:5" ht="38.25">
      <c r="A883" s="35" t="s">
        <v>56</v>
      </c>
      <c r="E883" s="39" t="s">
        <v>4697</v>
      </c>
    </row>
    <row r="884" spans="1:5" ht="12.75">
      <c r="A884" s="35" t="s">
        <v>57</v>
      </c>
      <c r="E884" s="40" t="s">
        <v>5</v>
      </c>
    </row>
    <row r="885" spans="1:5" ht="12.75">
      <c r="A885" t="s">
        <v>59</v>
      </c>
      <c r="E885" s="39" t="s">
        <v>5</v>
      </c>
    </row>
    <row r="886" spans="1:13" ht="12.75">
      <c r="A886" t="s">
        <v>46</v>
      </c>
      <c r="C886" s="31" t="s">
        <v>4698</v>
      </c>
      <c r="E886" s="33" t="s">
        <v>4699</v>
      </c>
      <c r="J886" s="32">
        <f>0</f>
      </c>
      <c s="32">
        <f>0</f>
      </c>
      <c s="32">
        <f>0+L887+L891+L895</f>
      </c>
      <c s="32">
        <f>0+M887+M891+M895</f>
      </c>
    </row>
    <row r="887" spans="1:16" ht="12.75">
      <c r="A887" t="s">
        <v>49</v>
      </c>
      <c s="34" t="s">
        <v>4700</v>
      </c>
      <c s="34" t="s">
        <v>4701</v>
      </c>
      <c s="35" t="s">
        <v>5</v>
      </c>
      <c s="6" t="s">
        <v>4702</v>
      </c>
      <c s="36" t="s">
        <v>85</v>
      </c>
      <c s="37">
        <v>5094.361</v>
      </c>
      <c s="36">
        <v>0</v>
      </c>
      <c s="36">
        <f>ROUND(G887*H887,6)</f>
      </c>
      <c r="L887" s="38">
        <v>0</v>
      </c>
      <c s="32">
        <f>ROUND(ROUND(L887,2)*ROUND(G887,3),2)</f>
      </c>
      <c s="36" t="s">
        <v>808</v>
      </c>
      <c>
        <f>(M887*21)/100</f>
      </c>
      <c t="s">
        <v>27</v>
      </c>
    </row>
    <row r="888" spans="1:5" ht="12.75">
      <c r="A888" s="35" t="s">
        <v>56</v>
      </c>
      <c r="E888" s="39" t="s">
        <v>4703</v>
      </c>
    </row>
    <row r="889" spans="1:5" ht="12.75">
      <c r="A889" s="35" t="s">
        <v>57</v>
      </c>
      <c r="E889" s="40" t="s">
        <v>5</v>
      </c>
    </row>
    <row r="890" spans="1:5" ht="12.75">
      <c r="A890" t="s">
        <v>59</v>
      </c>
      <c r="E890" s="39" t="s">
        <v>5</v>
      </c>
    </row>
    <row r="891" spans="1:16" ht="12.75">
      <c r="A891" t="s">
        <v>49</v>
      </c>
      <c s="34" t="s">
        <v>4704</v>
      </c>
      <c s="34" t="s">
        <v>4705</v>
      </c>
      <c s="35" t="s">
        <v>5</v>
      </c>
      <c s="6" t="s">
        <v>4706</v>
      </c>
      <c s="36" t="s">
        <v>85</v>
      </c>
      <c s="37">
        <v>5094.361</v>
      </c>
      <c s="36">
        <v>0</v>
      </c>
      <c s="36">
        <f>ROUND(G891*H891,6)</f>
      </c>
      <c r="L891" s="38">
        <v>0</v>
      </c>
      <c s="32">
        <f>ROUND(ROUND(L891,2)*ROUND(G891,3),2)</f>
      </c>
      <c s="36" t="s">
        <v>808</v>
      </c>
      <c>
        <f>(M891*21)/100</f>
      </c>
      <c t="s">
        <v>27</v>
      </c>
    </row>
    <row r="892" spans="1:5" ht="25.5">
      <c r="A892" s="35" t="s">
        <v>56</v>
      </c>
      <c r="E892" s="39" t="s">
        <v>4707</v>
      </c>
    </row>
    <row r="893" spans="1:5" ht="12.75">
      <c r="A893" s="35" t="s">
        <v>57</v>
      </c>
      <c r="E893" s="40" t="s">
        <v>5</v>
      </c>
    </row>
    <row r="894" spans="1:5" ht="12.75">
      <c r="A894" t="s">
        <v>59</v>
      </c>
      <c r="E894" s="39" t="s">
        <v>5</v>
      </c>
    </row>
    <row r="895" spans="1:16" ht="25.5">
      <c r="A895" t="s">
        <v>49</v>
      </c>
      <c s="34" t="s">
        <v>4708</v>
      </c>
      <c s="34" t="s">
        <v>4709</v>
      </c>
      <c s="35" t="s">
        <v>5</v>
      </c>
      <c s="6" t="s">
        <v>4710</v>
      </c>
      <c s="36" t="s">
        <v>85</v>
      </c>
      <c s="37">
        <v>5094.361</v>
      </c>
      <c s="36">
        <v>0</v>
      </c>
      <c s="36">
        <f>ROUND(G895*H895,6)</f>
      </c>
      <c r="L895" s="38">
        <v>0</v>
      </c>
      <c s="32">
        <f>ROUND(ROUND(L895,2)*ROUND(G895,3),2)</f>
      </c>
      <c s="36" t="s">
        <v>808</v>
      </c>
      <c>
        <f>(M895*21)/100</f>
      </c>
      <c t="s">
        <v>27</v>
      </c>
    </row>
    <row r="896" spans="1:5" ht="25.5">
      <c r="A896" s="35" t="s">
        <v>56</v>
      </c>
      <c r="E896" s="39" t="s">
        <v>4711</v>
      </c>
    </row>
    <row r="897" spans="1:5" ht="89.25">
      <c r="A897" s="35" t="s">
        <v>57</v>
      </c>
      <c r="E897" s="40" t="s">
        <v>4712</v>
      </c>
    </row>
    <row r="898" spans="1:5" ht="12.75">
      <c r="A898" t="s">
        <v>59</v>
      </c>
      <c r="E898" s="39" t="s">
        <v>5</v>
      </c>
    </row>
    <row r="899" spans="1:13" ht="12.75">
      <c r="A899" t="s">
        <v>46</v>
      </c>
      <c r="C899" s="31" t="s">
        <v>112</v>
      </c>
      <c r="E899" s="33" t="s">
        <v>3818</v>
      </c>
      <c r="J899" s="32">
        <f>0</f>
      </c>
      <c s="32">
        <f>0</f>
      </c>
      <c s="32">
        <f>0+L900+L904+L908+L912+L916</f>
      </c>
      <c s="32">
        <f>0+M900+M904+M908+M912+M916</f>
      </c>
    </row>
    <row r="900" spans="1:16" ht="25.5">
      <c r="A900" t="s">
        <v>49</v>
      </c>
      <c s="34" t="s">
        <v>4713</v>
      </c>
      <c s="34" t="s">
        <v>4714</v>
      </c>
      <c s="35" t="s">
        <v>5</v>
      </c>
      <c s="6" t="s">
        <v>4715</v>
      </c>
      <c s="36" t="s">
        <v>85</v>
      </c>
      <c s="37">
        <v>1550</v>
      </c>
      <c s="36">
        <v>0</v>
      </c>
      <c s="36">
        <f>ROUND(G900*H900,6)</f>
      </c>
      <c r="L900" s="38">
        <v>0</v>
      </c>
      <c s="32">
        <f>ROUND(ROUND(L900,2)*ROUND(G900,3),2)</f>
      </c>
      <c s="36" t="s">
        <v>808</v>
      </c>
      <c>
        <f>(M900*21)/100</f>
      </c>
      <c t="s">
        <v>27</v>
      </c>
    </row>
    <row r="901" spans="1:5" ht="25.5">
      <c r="A901" s="35" t="s">
        <v>56</v>
      </c>
      <c r="E901" s="39" t="s">
        <v>4716</v>
      </c>
    </row>
    <row r="902" spans="1:5" ht="12.75">
      <c r="A902" s="35" t="s">
        <v>57</v>
      </c>
      <c r="E902" s="40" t="s">
        <v>5</v>
      </c>
    </row>
    <row r="903" spans="1:5" ht="63.75">
      <c r="A903" t="s">
        <v>59</v>
      </c>
      <c r="E903" s="39" t="s">
        <v>4717</v>
      </c>
    </row>
    <row r="904" spans="1:16" ht="25.5">
      <c r="A904" t="s">
        <v>49</v>
      </c>
      <c s="34" t="s">
        <v>4718</v>
      </c>
      <c s="34" t="s">
        <v>4719</v>
      </c>
      <c s="35" t="s">
        <v>5</v>
      </c>
      <c s="6" t="s">
        <v>4720</v>
      </c>
      <c s="36" t="s">
        <v>85</v>
      </c>
      <c s="37">
        <v>372000</v>
      </c>
      <c s="36">
        <v>0</v>
      </c>
      <c s="36">
        <f>ROUND(G904*H904,6)</f>
      </c>
      <c r="L904" s="38">
        <v>0</v>
      </c>
      <c s="32">
        <f>ROUND(ROUND(L904,2)*ROUND(G904,3),2)</f>
      </c>
      <c s="36" t="s">
        <v>808</v>
      </c>
      <c>
        <f>(M904*21)/100</f>
      </c>
      <c t="s">
        <v>27</v>
      </c>
    </row>
    <row r="905" spans="1:5" ht="38.25">
      <c r="A905" s="35" t="s">
        <v>56</v>
      </c>
      <c r="E905" s="39" t="s">
        <v>4721</v>
      </c>
    </row>
    <row r="906" spans="1:5" ht="12.75">
      <c r="A906" s="35" t="s">
        <v>57</v>
      </c>
      <c r="E906" s="40" t="s">
        <v>5</v>
      </c>
    </row>
    <row r="907" spans="1:5" ht="63.75">
      <c r="A907" t="s">
        <v>59</v>
      </c>
      <c r="E907" s="39" t="s">
        <v>4717</v>
      </c>
    </row>
    <row r="908" spans="1:16" ht="25.5">
      <c r="A908" t="s">
        <v>49</v>
      </c>
      <c s="34" t="s">
        <v>4722</v>
      </c>
      <c s="34" t="s">
        <v>4723</v>
      </c>
      <c s="35" t="s">
        <v>5</v>
      </c>
      <c s="6" t="s">
        <v>4724</v>
      </c>
      <c s="36" t="s">
        <v>85</v>
      </c>
      <c s="37">
        <v>1550</v>
      </c>
      <c s="36">
        <v>0</v>
      </c>
      <c s="36">
        <f>ROUND(G908*H908,6)</f>
      </c>
      <c r="L908" s="38">
        <v>0</v>
      </c>
      <c s="32">
        <f>ROUND(ROUND(L908,2)*ROUND(G908,3),2)</f>
      </c>
      <c s="36" t="s">
        <v>808</v>
      </c>
      <c>
        <f>(M908*21)/100</f>
      </c>
      <c t="s">
        <v>27</v>
      </c>
    </row>
    <row r="909" spans="1:5" ht="25.5">
      <c r="A909" s="35" t="s">
        <v>56</v>
      </c>
      <c r="E909" s="39" t="s">
        <v>4725</v>
      </c>
    </row>
    <row r="910" spans="1:5" ht="12.75">
      <c r="A910" s="35" t="s">
        <v>57</v>
      </c>
      <c r="E910" s="40" t="s">
        <v>5</v>
      </c>
    </row>
    <row r="911" spans="1:5" ht="25.5">
      <c r="A911" t="s">
        <v>59</v>
      </c>
      <c r="E911" s="39" t="s">
        <v>4726</v>
      </c>
    </row>
    <row r="912" spans="1:16" ht="25.5">
      <c r="A912" t="s">
        <v>49</v>
      </c>
      <c s="34" t="s">
        <v>4727</v>
      </c>
      <c s="34" t="s">
        <v>4728</v>
      </c>
      <c s="35" t="s">
        <v>5</v>
      </c>
      <c s="6" t="s">
        <v>4729</v>
      </c>
      <c s="36" t="s">
        <v>85</v>
      </c>
      <c s="37">
        <v>1280</v>
      </c>
      <c s="36">
        <v>0</v>
      </c>
      <c s="36">
        <f>ROUND(G912*H912,6)</f>
      </c>
      <c r="L912" s="38">
        <v>0</v>
      </c>
      <c s="32">
        <f>ROUND(ROUND(L912,2)*ROUND(G912,3),2)</f>
      </c>
      <c s="36" t="s">
        <v>808</v>
      </c>
      <c>
        <f>(M912*21)/100</f>
      </c>
      <c t="s">
        <v>27</v>
      </c>
    </row>
    <row r="913" spans="1:5" ht="25.5">
      <c r="A913" s="35" t="s">
        <v>56</v>
      </c>
      <c r="E913" s="39" t="s">
        <v>4730</v>
      </c>
    </row>
    <row r="914" spans="1:5" ht="12.75">
      <c r="A914" s="35" t="s">
        <v>57</v>
      </c>
      <c r="E914" s="40" t="s">
        <v>5</v>
      </c>
    </row>
    <row r="915" spans="1:5" ht="63.75">
      <c r="A915" t="s">
        <v>59</v>
      </c>
      <c r="E915" s="39" t="s">
        <v>4731</v>
      </c>
    </row>
    <row r="916" spans="1:16" ht="12.75">
      <c r="A916" t="s">
        <v>49</v>
      </c>
      <c s="34" t="s">
        <v>4732</v>
      </c>
      <c s="34" t="s">
        <v>4733</v>
      </c>
      <c s="35" t="s">
        <v>5</v>
      </c>
      <c s="6" t="s">
        <v>4734</v>
      </c>
      <c s="36" t="s">
        <v>85</v>
      </c>
      <c s="37">
        <v>1280</v>
      </c>
      <c s="36">
        <v>0</v>
      </c>
      <c s="36">
        <f>ROUND(G916*H916,6)</f>
      </c>
      <c r="L916" s="38">
        <v>0</v>
      </c>
      <c s="32">
        <f>ROUND(ROUND(L916,2)*ROUND(G916,3),2)</f>
      </c>
      <c s="36" t="s">
        <v>808</v>
      </c>
      <c>
        <f>(M916*21)/100</f>
      </c>
      <c t="s">
        <v>27</v>
      </c>
    </row>
    <row r="917" spans="1:5" ht="25.5">
      <c r="A917" s="35" t="s">
        <v>56</v>
      </c>
      <c r="E917" s="39" t="s">
        <v>4735</v>
      </c>
    </row>
    <row r="918" spans="1:5" ht="12.75">
      <c r="A918" s="35" t="s">
        <v>57</v>
      </c>
      <c r="E918" s="40" t="s">
        <v>5</v>
      </c>
    </row>
    <row r="919" spans="1:5" ht="242.25">
      <c r="A919" t="s">
        <v>59</v>
      </c>
      <c r="E919" s="39" t="s">
        <v>4736</v>
      </c>
    </row>
    <row r="920" spans="1:13" ht="12.75">
      <c r="A920" t="s">
        <v>46</v>
      </c>
      <c r="C920" s="31" t="s">
        <v>4737</v>
      </c>
      <c r="E920" s="33" t="s">
        <v>4738</v>
      </c>
      <c r="J920" s="32">
        <f>0</f>
      </c>
      <c s="32">
        <f>0</f>
      </c>
      <c s="32">
        <f>0+L921</f>
      </c>
      <c s="32">
        <f>0+M921</f>
      </c>
    </row>
    <row r="921" spans="1:16" ht="12.75">
      <c r="A921" t="s">
        <v>49</v>
      </c>
      <c s="34" t="s">
        <v>4739</v>
      </c>
      <c s="34" t="s">
        <v>4740</v>
      </c>
      <c s="35" t="s">
        <v>5</v>
      </c>
      <c s="6" t="s">
        <v>4741</v>
      </c>
      <c s="36" t="s">
        <v>793</v>
      </c>
      <c s="37">
        <v>1607.173</v>
      </c>
      <c s="36">
        <v>0</v>
      </c>
      <c s="36">
        <f>ROUND(G921*H921,6)</f>
      </c>
      <c r="L921" s="38">
        <v>0</v>
      </c>
      <c s="32">
        <f>ROUND(ROUND(L921,2)*ROUND(G921,3),2)</f>
      </c>
      <c s="36" t="s">
        <v>808</v>
      </c>
      <c>
        <f>(M921*21)/100</f>
      </c>
      <c t="s">
        <v>27</v>
      </c>
    </row>
    <row r="922" spans="1:5" ht="38.25">
      <c r="A922" s="35" t="s">
        <v>56</v>
      </c>
      <c r="E922" s="39" t="s">
        <v>4742</v>
      </c>
    </row>
    <row r="923" spans="1:5" ht="12.75">
      <c r="A923" s="35" t="s">
        <v>57</v>
      </c>
      <c r="E923" s="40" t="s">
        <v>5</v>
      </c>
    </row>
    <row r="924" spans="1:5" ht="12.75">
      <c r="A924" t="s">
        <v>59</v>
      </c>
      <c r="E9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COUNTIFS(L8:L1037,"=0",A8:A1037,"P")+COUNTIFS(L8:L1037,"",A8:A1037,"P")+SUM(Q8:Q1037)</f>
      </c>
    </row>
    <row r="8" spans="1:13" ht="12.75">
      <c r="A8" t="s">
        <v>44</v>
      </c>
      <c r="C8" s="28" t="s">
        <v>4745</v>
      </c>
      <c r="E8" s="30" t="s">
        <v>4744</v>
      </c>
      <c r="J8" s="29">
        <f>0+J9+J290+J759+J868</f>
      </c>
      <c s="29">
        <f>0+K9+K290+K759+K868</f>
      </c>
      <c s="29">
        <f>0+L9+L290+L759+L868</f>
      </c>
      <c s="29">
        <f>0+M9+M290+M759+M868</f>
      </c>
    </row>
    <row r="9" spans="1:13" ht="12.75">
      <c r="A9" t="s">
        <v>46</v>
      </c>
      <c r="C9" s="31" t="s">
        <v>4746</v>
      </c>
      <c r="E9" s="33" t="s">
        <v>4747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25.5">
      <c r="A10" t="s">
        <v>49</v>
      </c>
      <c s="34" t="s">
        <v>4</v>
      </c>
      <c s="34" t="s">
        <v>4748</v>
      </c>
      <c s="35" t="s">
        <v>5</v>
      </c>
      <c s="6" t="s">
        <v>4749</v>
      </c>
      <c s="36" t="s">
        <v>75</v>
      </c>
      <c s="37">
        <v>2.82</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12.75">
      <c r="A13" t="s">
        <v>59</v>
      </c>
      <c r="E13" s="39" t="s">
        <v>5</v>
      </c>
    </row>
    <row r="14" spans="1:16" ht="25.5">
      <c r="A14" t="s">
        <v>49</v>
      </c>
      <c s="34" t="s">
        <v>27</v>
      </c>
      <c s="34" t="s">
        <v>4750</v>
      </c>
      <c s="35" t="s">
        <v>5</v>
      </c>
      <c s="6" t="s">
        <v>4751</v>
      </c>
      <c s="36" t="s">
        <v>75</v>
      </c>
      <c s="37">
        <v>2.82</v>
      </c>
      <c s="36">
        <v>0</v>
      </c>
      <c s="36">
        <f>ROUND(G14*H14,6)</f>
      </c>
      <c r="L14" s="38">
        <v>0</v>
      </c>
      <c s="32">
        <f>ROUND(ROUND(L14,2)*ROUND(G14,3),2)</f>
      </c>
      <c s="36" t="s">
        <v>808</v>
      </c>
      <c>
        <f>(M14*21)/100</f>
      </c>
      <c t="s">
        <v>27</v>
      </c>
    </row>
    <row r="15" spans="1:5" ht="12.75">
      <c r="A15" s="35" t="s">
        <v>56</v>
      </c>
      <c r="E15" s="39" t="s">
        <v>5</v>
      </c>
    </row>
    <row r="16" spans="1:5" ht="12.75">
      <c r="A16" s="35" t="s">
        <v>57</v>
      </c>
      <c r="E16" s="40" t="s">
        <v>5</v>
      </c>
    </row>
    <row r="17" spans="1:5" ht="12.75">
      <c r="A17" t="s">
        <v>59</v>
      </c>
      <c r="E17" s="39" t="s">
        <v>5</v>
      </c>
    </row>
    <row r="18" spans="1:16" ht="25.5">
      <c r="A18" t="s">
        <v>49</v>
      </c>
      <c s="34" t="s">
        <v>26</v>
      </c>
      <c s="34" t="s">
        <v>4752</v>
      </c>
      <c s="35" t="s">
        <v>5</v>
      </c>
      <c s="6" t="s">
        <v>4753</v>
      </c>
      <c s="36" t="s">
        <v>75</v>
      </c>
      <c s="37">
        <v>2</v>
      </c>
      <c s="36">
        <v>0</v>
      </c>
      <c s="36">
        <f>ROUND(G18*H18,6)</f>
      </c>
      <c r="L18" s="38">
        <v>0</v>
      </c>
      <c s="32">
        <f>ROUND(ROUND(L18,2)*ROUND(G18,3),2)</f>
      </c>
      <c s="36" t="s">
        <v>808</v>
      </c>
      <c>
        <f>(M18*21)/100</f>
      </c>
      <c t="s">
        <v>27</v>
      </c>
    </row>
    <row r="19" spans="1:5" ht="12.75">
      <c r="A19" s="35" t="s">
        <v>56</v>
      </c>
      <c r="E19" s="39" t="s">
        <v>5</v>
      </c>
    </row>
    <row r="20" spans="1:5" ht="12.75">
      <c r="A20" s="35" t="s">
        <v>57</v>
      </c>
      <c r="E20" s="40" t="s">
        <v>5</v>
      </c>
    </row>
    <row r="21" spans="1:5" ht="12.75">
      <c r="A21" t="s">
        <v>59</v>
      </c>
      <c r="E21" s="39" t="s">
        <v>5</v>
      </c>
    </row>
    <row r="22" spans="1:16" ht="25.5">
      <c r="A22" t="s">
        <v>49</v>
      </c>
      <c s="34" t="s">
        <v>72</v>
      </c>
      <c s="34" t="s">
        <v>4754</v>
      </c>
      <c s="35" t="s">
        <v>5</v>
      </c>
      <c s="6" t="s">
        <v>4755</v>
      </c>
      <c s="36" t="s">
        <v>75</v>
      </c>
      <c s="37">
        <v>2</v>
      </c>
      <c s="36">
        <v>0</v>
      </c>
      <c s="36">
        <f>ROUND(G22*H22,6)</f>
      </c>
      <c r="L22" s="38">
        <v>0</v>
      </c>
      <c s="32">
        <f>ROUND(ROUND(L22,2)*ROUND(G22,3),2)</f>
      </c>
      <c s="36" t="s">
        <v>808</v>
      </c>
      <c>
        <f>(M22*21)/100</f>
      </c>
      <c t="s">
        <v>27</v>
      </c>
    </row>
    <row r="23" spans="1:5" ht="12.75">
      <c r="A23" s="35" t="s">
        <v>56</v>
      </c>
      <c r="E23" s="39" t="s">
        <v>5</v>
      </c>
    </row>
    <row r="24" spans="1:5" ht="12.75">
      <c r="A24" s="35" t="s">
        <v>57</v>
      </c>
      <c r="E24" s="40" t="s">
        <v>5</v>
      </c>
    </row>
    <row r="25" spans="1:5" ht="12.75">
      <c r="A25" t="s">
        <v>59</v>
      </c>
      <c r="E25" s="39" t="s">
        <v>5</v>
      </c>
    </row>
    <row r="26" spans="1:16" ht="25.5">
      <c r="A26" t="s">
        <v>49</v>
      </c>
      <c s="34" t="s">
        <v>77</v>
      </c>
      <c s="34" t="s">
        <v>4756</v>
      </c>
      <c s="35" t="s">
        <v>5</v>
      </c>
      <c s="6" t="s">
        <v>4757</v>
      </c>
      <c s="36" t="s">
        <v>75</v>
      </c>
      <c s="37">
        <v>2.82</v>
      </c>
      <c s="36">
        <v>0</v>
      </c>
      <c s="36">
        <f>ROUND(G26*H26,6)</f>
      </c>
      <c r="L26" s="38">
        <v>0</v>
      </c>
      <c s="32">
        <f>ROUND(ROUND(L26,2)*ROUND(G26,3),2)</f>
      </c>
      <c s="36" t="s">
        <v>808</v>
      </c>
      <c>
        <f>(M26*21)/100</f>
      </c>
      <c t="s">
        <v>27</v>
      </c>
    </row>
    <row r="27" spans="1:5" ht="12.75">
      <c r="A27" s="35" t="s">
        <v>56</v>
      </c>
      <c r="E27" s="39" t="s">
        <v>5</v>
      </c>
    </row>
    <row r="28" spans="1:5" ht="12.75">
      <c r="A28" s="35" t="s">
        <v>57</v>
      </c>
      <c r="E28" s="40" t="s">
        <v>5</v>
      </c>
    </row>
    <row r="29" spans="1:5" ht="12.75">
      <c r="A29" t="s">
        <v>59</v>
      </c>
      <c r="E29" s="39" t="s">
        <v>5</v>
      </c>
    </row>
    <row r="30" spans="1:16" ht="25.5">
      <c r="A30" t="s">
        <v>49</v>
      </c>
      <c s="34" t="s">
        <v>82</v>
      </c>
      <c s="34" t="s">
        <v>4758</v>
      </c>
      <c s="35" t="s">
        <v>5</v>
      </c>
      <c s="6" t="s">
        <v>4759</v>
      </c>
      <c s="36" t="s">
        <v>75</v>
      </c>
      <c s="37">
        <v>2</v>
      </c>
      <c s="36">
        <v>0</v>
      </c>
      <c s="36">
        <f>ROUND(G30*H30,6)</f>
      </c>
      <c r="L30" s="38">
        <v>0</v>
      </c>
      <c s="32">
        <f>ROUND(ROUND(L30,2)*ROUND(G30,3),2)</f>
      </c>
      <c s="36" t="s">
        <v>808</v>
      </c>
      <c>
        <f>(M30*21)/100</f>
      </c>
      <c t="s">
        <v>27</v>
      </c>
    </row>
    <row r="31" spans="1:5" ht="12.75">
      <c r="A31" s="35" t="s">
        <v>56</v>
      </c>
      <c r="E31" s="39" t="s">
        <v>5</v>
      </c>
    </row>
    <row r="32" spans="1:5" ht="12.75">
      <c r="A32" s="35" t="s">
        <v>57</v>
      </c>
      <c r="E32" s="40" t="s">
        <v>5</v>
      </c>
    </row>
    <row r="33" spans="1:5" ht="12.75">
      <c r="A33" t="s">
        <v>59</v>
      </c>
      <c r="E33" s="39" t="s">
        <v>5</v>
      </c>
    </row>
    <row r="34" spans="1:16" ht="25.5">
      <c r="A34" t="s">
        <v>49</v>
      </c>
      <c s="34" t="s">
        <v>87</v>
      </c>
      <c s="34" t="s">
        <v>4760</v>
      </c>
      <c s="35" t="s">
        <v>5</v>
      </c>
      <c s="6" t="s">
        <v>4761</v>
      </c>
      <c s="36" t="s">
        <v>75</v>
      </c>
      <c s="37">
        <v>105.8</v>
      </c>
      <c s="36">
        <v>0</v>
      </c>
      <c s="36">
        <f>ROUND(G34*H34,6)</f>
      </c>
      <c r="L34" s="38">
        <v>0</v>
      </c>
      <c s="32">
        <f>ROUND(ROUND(L34,2)*ROUND(G34,3),2)</f>
      </c>
      <c s="36" t="s">
        <v>808</v>
      </c>
      <c>
        <f>(M34*21)/100</f>
      </c>
      <c t="s">
        <v>27</v>
      </c>
    </row>
    <row r="35" spans="1:5" ht="12.75">
      <c r="A35" s="35" t="s">
        <v>56</v>
      </c>
      <c r="E35" s="39" t="s">
        <v>5</v>
      </c>
    </row>
    <row r="36" spans="1:5" ht="12.75">
      <c r="A36" s="35" t="s">
        <v>57</v>
      </c>
      <c r="E36" s="40" t="s">
        <v>5</v>
      </c>
    </row>
    <row r="37" spans="1:5" ht="12.75">
      <c r="A37" t="s">
        <v>59</v>
      </c>
      <c r="E37" s="39" t="s">
        <v>5</v>
      </c>
    </row>
    <row r="38" spans="1:16" ht="12.75">
      <c r="A38" t="s">
        <v>49</v>
      </c>
      <c s="34" t="s">
        <v>108</v>
      </c>
      <c s="34" t="s">
        <v>4762</v>
      </c>
      <c s="35" t="s">
        <v>5</v>
      </c>
      <c s="6" t="s">
        <v>4763</v>
      </c>
      <c s="36" t="s">
        <v>75</v>
      </c>
      <c s="37">
        <v>8.6</v>
      </c>
      <c s="36">
        <v>0</v>
      </c>
      <c s="36">
        <f>ROUND(G38*H38,6)</f>
      </c>
      <c r="L38" s="38">
        <v>0</v>
      </c>
      <c s="32">
        <f>ROUND(ROUND(L38,2)*ROUND(G38,3),2)</f>
      </c>
      <c s="36" t="s">
        <v>808</v>
      </c>
      <c>
        <f>(M38*21)/100</f>
      </c>
      <c t="s">
        <v>27</v>
      </c>
    </row>
    <row r="39" spans="1:5" ht="12.75">
      <c r="A39" s="35" t="s">
        <v>56</v>
      </c>
      <c r="E39" s="39" t="s">
        <v>5</v>
      </c>
    </row>
    <row r="40" spans="1:5" ht="12.75">
      <c r="A40" s="35" t="s">
        <v>57</v>
      </c>
      <c r="E40" s="40" t="s">
        <v>5</v>
      </c>
    </row>
    <row r="41" spans="1:5" ht="12.75">
      <c r="A41" t="s">
        <v>59</v>
      </c>
      <c r="E41" s="39" t="s">
        <v>5</v>
      </c>
    </row>
    <row r="42" spans="1:16" ht="12.75">
      <c r="A42" t="s">
        <v>49</v>
      </c>
      <c s="34" t="s">
        <v>112</v>
      </c>
      <c s="34" t="s">
        <v>4764</v>
      </c>
      <c s="35" t="s">
        <v>5</v>
      </c>
      <c s="6" t="s">
        <v>4765</v>
      </c>
      <c s="36" t="s">
        <v>75</v>
      </c>
      <c s="37">
        <v>8.6</v>
      </c>
      <c s="36">
        <v>0</v>
      </c>
      <c s="36">
        <f>ROUND(G42*H42,6)</f>
      </c>
      <c r="L42" s="38">
        <v>0</v>
      </c>
      <c s="32">
        <f>ROUND(ROUND(L42,2)*ROUND(G42,3),2)</f>
      </c>
      <c s="36" t="s">
        <v>808</v>
      </c>
      <c>
        <f>(M42*21)/100</f>
      </c>
      <c t="s">
        <v>27</v>
      </c>
    </row>
    <row r="43" spans="1:5" ht="12.75">
      <c r="A43" s="35" t="s">
        <v>56</v>
      </c>
      <c r="E43" s="39" t="s">
        <v>5</v>
      </c>
    </row>
    <row r="44" spans="1:5" ht="12.75">
      <c r="A44" s="35" t="s">
        <v>57</v>
      </c>
      <c r="E44" s="40" t="s">
        <v>5</v>
      </c>
    </row>
    <row r="45" spans="1:5" ht="12.75">
      <c r="A45" t="s">
        <v>59</v>
      </c>
      <c r="E45" s="39" t="s">
        <v>5</v>
      </c>
    </row>
    <row r="46" spans="1:16" ht="12.75">
      <c r="A46" t="s">
        <v>49</v>
      </c>
      <c s="34" t="s">
        <v>116</v>
      </c>
      <c s="34" t="s">
        <v>4766</v>
      </c>
      <c s="35" t="s">
        <v>5</v>
      </c>
      <c s="6" t="s">
        <v>4767</v>
      </c>
      <c s="36" t="s">
        <v>75</v>
      </c>
      <c s="37">
        <v>8.6</v>
      </c>
      <c s="36">
        <v>0</v>
      </c>
      <c s="36">
        <f>ROUND(G46*H46,6)</f>
      </c>
      <c r="L46" s="38">
        <v>0</v>
      </c>
      <c s="32">
        <f>ROUND(ROUND(L46,2)*ROUND(G46,3),2)</f>
      </c>
      <c s="36" t="s">
        <v>808</v>
      </c>
      <c>
        <f>(M46*21)/100</f>
      </c>
      <c t="s">
        <v>27</v>
      </c>
    </row>
    <row r="47" spans="1:5" ht="12.75">
      <c r="A47" s="35" t="s">
        <v>56</v>
      </c>
      <c r="E47" s="39" t="s">
        <v>5</v>
      </c>
    </row>
    <row r="48" spans="1:5" ht="12.75">
      <c r="A48" s="35" t="s">
        <v>57</v>
      </c>
      <c r="E48" s="40" t="s">
        <v>5</v>
      </c>
    </row>
    <row r="49" spans="1:5" ht="12.75">
      <c r="A49" t="s">
        <v>59</v>
      </c>
      <c r="E49" s="39" t="s">
        <v>5</v>
      </c>
    </row>
    <row r="50" spans="1:16" ht="12.75">
      <c r="A50" t="s">
        <v>49</v>
      </c>
      <c s="34" t="s">
        <v>120</v>
      </c>
      <c s="34" t="s">
        <v>4768</v>
      </c>
      <c s="35" t="s">
        <v>5</v>
      </c>
      <c s="6" t="s">
        <v>4769</v>
      </c>
      <c s="36" t="s">
        <v>75</v>
      </c>
      <c s="37">
        <v>8.6</v>
      </c>
      <c s="36">
        <v>0</v>
      </c>
      <c s="36">
        <f>ROUND(G50*H50,6)</f>
      </c>
      <c r="L50" s="38">
        <v>0</v>
      </c>
      <c s="32">
        <f>ROUND(ROUND(L50,2)*ROUND(G50,3),2)</f>
      </c>
      <c s="36" t="s">
        <v>808</v>
      </c>
      <c>
        <f>(M50*21)/100</f>
      </c>
      <c t="s">
        <v>27</v>
      </c>
    </row>
    <row r="51" spans="1:5" ht="12.75">
      <c r="A51" s="35" t="s">
        <v>56</v>
      </c>
      <c r="E51" s="39" t="s">
        <v>5</v>
      </c>
    </row>
    <row r="52" spans="1:5" ht="12.75">
      <c r="A52" s="35" t="s">
        <v>57</v>
      </c>
      <c r="E52" s="40" t="s">
        <v>5</v>
      </c>
    </row>
    <row r="53" spans="1:5" ht="12.75">
      <c r="A53" t="s">
        <v>59</v>
      </c>
      <c r="E53" s="39" t="s">
        <v>5</v>
      </c>
    </row>
    <row r="54" spans="1:16" ht="12.75">
      <c r="A54" t="s">
        <v>49</v>
      </c>
      <c s="34" t="s">
        <v>124</v>
      </c>
      <c s="34" t="s">
        <v>4770</v>
      </c>
      <c s="35" t="s">
        <v>5</v>
      </c>
      <c s="6" t="s">
        <v>4771</v>
      </c>
      <c s="36" t="s">
        <v>75</v>
      </c>
      <c s="37">
        <v>3.4</v>
      </c>
      <c s="36">
        <v>0</v>
      </c>
      <c s="36">
        <f>ROUND(G54*H54,6)</f>
      </c>
      <c r="L54" s="38">
        <v>0</v>
      </c>
      <c s="32">
        <f>ROUND(ROUND(L54,2)*ROUND(G54,3),2)</f>
      </c>
      <c s="36" t="s">
        <v>808</v>
      </c>
      <c>
        <f>(M54*21)/100</f>
      </c>
      <c t="s">
        <v>27</v>
      </c>
    </row>
    <row r="55" spans="1:5" ht="12.75">
      <c r="A55" s="35" t="s">
        <v>56</v>
      </c>
      <c r="E55" s="39" t="s">
        <v>5</v>
      </c>
    </row>
    <row r="56" spans="1:5" ht="12.75">
      <c r="A56" s="35" t="s">
        <v>57</v>
      </c>
      <c r="E56" s="40" t="s">
        <v>5</v>
      </c>
    </row>
    <row r="57" spans="1:5" ht="12.75">
      <c r="A57" t="s">
        <v>59</v>
      </c>
      <c r="E57" s="39" t="s">
        <v>5</v>
      </c>
    </row>
    <row r="58" spans="1:16" ht="25.5">
      <c r="A58" t="s">
        <v>49</v>
      </c>
      <c s="34" t="s">
        <v>128</v>
      </c>
      <c s="34" t="s">
        <v>4772</v>
      </c>
      <c s="35" t="s">
        <v>5</v>
      </c>
      <c s="6" t="s">
        <v>4773</v>
      </c>
      <c s="36" t="s">
        <v>75</v>
      </c>
      <c s="37">
        <v>13.7</v>
      </c>
      <c s="36">
        <v>0</v>
      </c>
      <c s="36">
        <f>ROUND(G58*H58,6)</f>
      </c>
      <c r="L58" s="38">
        <v>0</v>
      </c>
      <c s="32">
        <f>ROUND(ROUND(L58,2)*ROUND(G58,3),2)</f>
      </c>
      <c s="36" t="s">
        <v>808</v>
      </c>
      <c>
        <f>(M58*21)/100</f>
      </c>
      <c t="s">
        <v>27</v>
      </c>
    </row>
    <row r="59" spans="1:5" ht="12.75">
      <c r="A59" s="35" t="s">
        <v>56</v>
      </c>
      <c r="E59" s="39" t="s">
        <v>5</v>
      </c>
    </row>
    <row r="60" spans="1:5" ht="12.75">
      <c r="A60" s="35" t="s">
        <v>57</v>
      </c>
      <c r="E60" s="40" t="s">
        <v>5</v>
      </c>
    </row>
    <row r="61" spans="1:5" ht="12.75">
      <c r="A61" t="s">
        <v>59</v>
      </c>
      <c r="E61" s="39" t="s">
        <v>5</v>
      </c>
    </row>
    <row r="62" spans="1:16" ht="25.5">
      <c r="A62" t="s">
        <v>49</v>
      </c>
      <c s="34" t="s">
        <v>131</v>
      </c>
      <c s="34" t="s">
        <v>4774</v>
      </c>
      <c s="35" t="s">
        <v>5</v>
      </c>
      <c s="6" t="s">
        <v>4775</v>
      </c>
      <c s="36" t="s">
        <v>75</v>
      </c>
      <c s="37">
        <v>13.7</v>
      </c>
      <c s="36">
        <v>0</v>
      </c>
      <c s="36">
        <f>ROUND(G62*H62,6)</f>
      </c>
      <c r="L62" s="38">
        <v>0</v>
      </c>
      <c s="32">
        <f>ROUND(ROUND(L62,2)*ROUND(G62,3),2)</f>
      </c>
      <c s="36" t="s">
        <v>808</v>
      </c>
      <c>
        <f>(M62*21)/100</f>
      </c>
      <c t="s">
        <v>27</v>
      </c>
    </row>
    <row r="63" spans="1:5" ht="12.75">
      <c r="A63" s="35" t="s">
        <v>56</v>
      </c>
      <c r="E63" s="39" t="s">
        <v>5</v>
      </c>
    </row>
    <row r="64" spans="1:5" ht="12.75">
      <c r="A64" s="35" t="s">
        <v>57</v>
      </c>
      <c r="E64" s="40" t="s">
        <v>5</v>
      </c>
    </row>
    <row r="65" spans="1:5" ht="12.75">
      <c r="A65" t="s">
        <v>59</v>
      </c>
      <c r="E65" s="39" t="s">
        <v>5</v>
      </c>
    </row>
    <row r="66" spans="1:16" ht="25.5">
      <c r="A66" t="s">
        <v>49</v>
      </c>
      <c s="34" t="s">
        <v>135</v>
      </c>
      <c s="34" t="s">
        <v>4776</v>
      </c>
      <c s="35" t="s">
        <v>5</v>
      </c>
      <c s="6" t="s">
        <v>4777</v>
      </c>
      <c s="36" t="s">
        <v>75</v>
      </c>
      <c s="37">
        <v>6.36</v>
      </c>
      <c s="36">
        <v>0</v>
      </c>
      <c s="36">
        <f>ROUND(G66*H66,6)</f>
      </c>
      <c r="L66" s="38">
        <v>0</v>
      </c>
      <c s="32">
        <f>ROUND(ROUND(L66,2)*ROUND(G66,3),2)</f>
      </c>
      <c s="36" t="s">
        <v>808</v>
      </c>
      <c>
        <f>(M66*21)/100</f>
      </c>
      <c t="s">
        <v>27</v>
      </c>
    </row>
    <row r="67" spans="1:5" ht="12.75">
      <c r="A67" s="35" t="s">
        <v>56</v>
      </c>
      <c r="E67" s="39" t="s">
        <v>5</v>
      </c>
    </row>
    <row r="68" spans="1:5" ht="12.75">
      <c r="A68" s="35" t="s">
        <v>57</v>
      </c>
      <c r="E68" s="40" t="s">
        <v>5</v>
      </c>
    </row>
    <row r="69" spans="1:5" ht="12.75">
      <c r="A69" t="s">
        <v>59</v>
      </c>
      <c r="E69" s="39" t="s">
        <v>5</v>
      </c>
    </row>
    <row r="70" spans="1:16" ht="25.5">
      <c r="A70" t="s">
        <v>49</v>
      </c>
      <c s="34" t="s">
        <v>139</v>
      </c>
      <c s="34" t="s">
        <v>4778</v>
      </c>
      <c s="35" t="s">
        <v>5</v>
      </c>
      <c s="6" t="s">
        <v>4779</v>
      </c>
      <c s="36" t="s">
        <v>75</v>
      </c>
      <c s="37">
        <v>3.58</v>
      </c>
      <c s="36">
        <v>0</v>
      </c>
      <c s="36">
        <f>ROUND(G70*H70,6)</f>
      </c>
      <c r="L70" s="38">
        <v>0</v>
      </c>
      <c s="32">
        <f>ROUND(ROUND(L70,2)*ROUND(G70,3),2)</f>
      </c>
      <c s="36" t="s">
        <v>808</v>
      </c>
      <c>
        <f>(M70*21)/100</f>
      </c>
      <c t="s">
        <v>27</v>
      </c>
    </row>
    <row r="71" spans="1:5" ht="12.75">
      <c r="A71" s="35" t="s">
        <v>56</v>
      </c>
      <c r="E71" s="39" t="s">
        <v>5</v>
      </c>
    </row>
    <row r="72" spans="1:5" ht="12.75">
      <c r="A72" s="35" t="s">
        <v>57</v>
      </c>
      <c r="E72" s="40" t="s">
        <v>5</v>
      </c>
    </row>
    <row r="73" spans="1:5" ht="12.75">
      <c r="A73" t="s">
        <v>59</v>
      </c>
      <c r="E73" s="39" t="s">
        <v>5</v>
      </c>
    </row>
    <row r="74" spans="1:16" ht="25.5">
      <c r="A74" t="s">
        <v>49</v>
      </c>
      <c s="34" t="s">
        <v>143</v>
      </c>
      <c s="34" t="s">
        <v>4780</v>
      </c>
      <c s="35" t="s">
        <v>5</v>
      </c>
      <c s="6" t="s">
        <v>4781</v>
      </c>
      <c s="36" t="s">
        <v>75</v>
      </c>
      <c s="37">
        <v>6.36</v>
      </c>
      <c s="36">
        <v>0</v>
      </c>
      <c s="36">
        <f>ROUND(G74*H74,6)</f>
      </c>
      <c r="L74" s="38">
        <v>0</v>
      </c>
      <c s="32">
        <f>ROUND(ROUND(L74,2)*ROUND(G74,3),2)</f>
      </c>
      <c s="36" t="s">
        <v>808</v>
      </c>
      <c>
        <f>(M74*21)/100</f>
      </c>
      <c t="s">
        <v>27</v>
      </c>
    </row>
    <row r="75" spans="1:5" ht="12.75">
      <c r="A75" s="35" t="s">
        <v>56</v>
      </c>
      <c r="E75" s="39" t="s">
        <v>5</v>
      </c>
    </row>
    <row r="76" spans="1:5" ht="12.75">
      <c r="A76" s="35" t="s">
        <v>57</v>
      </c>
      <c r="E76" s="40" t="s">
        <v>5</v>
      </c>
    </row>
    <row r="77" spans="1:5" ht="12.75">
      <c r="A77" t="s">
        <v>59</v>
      </c>
      <c r="E77" s="39" t="s">
        <v>5</v>
      </c>
    </row>
    <row r="78" spans="1:16" ht="25.5">
      <c r="A78" t="s">
        <v>49</v>
      </c>
      <c s="34" t="s">
        <v>147</v>
      </c>
      <c s="34" t="s">
        <v>4782</v>
      </c>
      <c s="35" t="s">
        <v>5</v>
      </c>
      <c s="6" t="s">
        <v>4783</v>
      </c>
      <c s="36" t="s">
        <v>75</v>
      </c>
      <c s="37">
        <v>4.49</v>
      </c>
      <c s="36">
        <v>0</v>
      </c>
      <c s="36">
        <f>ROUND(G78*H78,6)</f>
      </c>
      <c r="L78" s="38">
        <v>0</v>
      </c>
      <c s="32">
        <f>ROUND(ROUND(L78,2)*ROUND(G78,3),2)</f>
      </c>
      <c s="36" t="s">
        <v>808</v>
      </c>
      <c>
        <f>(M78*21)/100</f>
      </c>
      <c t="s">
        <v>27</v>
      </c>
    </row>
    <row r="79" spans="1:5" ht="12.75">
      <c r="A79" s="35" t="s">
        <v>56</v>
      </c>
      <c r="E79" s="39" t="s">
        <v>5</v>
      </c>
    </row>
    <row r="80" spans="1:5" ht="12.75">
      <c r="A80" s="35" t="s">
        <v>57</v>
      </c>
      <c r="E80" s="40" t="s">
        <v>5</v>
      </c>
    </row>
    <row r="81" spans="1:5" ht="12.75">
      <c r="A81" t="s">
        <v>59</v>
      </c>
      <c r="E81" s="39" t="s">
        <v>5</v>
      </c>
    </row>
    <row r="82" spans="1:16" ht="25.5">
      <c r="A82" t="s">
        <v>49</v>
      </c>
      <c s="34" t="s">
        <v>151</v>
      </c>
      <c s="34" t="s">
        <v>4784</v>
      </c>
      <c s="35" t="s">
        <v>5</v>
      </c>
      <c s="6" t="s">
        <v>4785</v>
      </c>
      <c s="36" t="s">
        <v>75</v>
      </c>
      <c s="37">
        <v>4.49</v>
      </c>
      <c s="36">
        <v>0</v>
      </c>
      <c s="36">
        <f>ROUND(G82*H82,6)</f>
      </c>
      <c r="L82" s="38">
        <v>0</v>
      </c>
      <c s="32">
        <f>ROUND(ROUND(L82,2)*ROUND(G82,3),2)</f>
      </c>
      <c s="36" t="s">
        <v>808</v>
      </c>
      <c>
        <f>(M82*21)/100</f>
      </c>
      <c t="s">
        <v>27</v>
      </c>
    </row>
    <row r="83" spans="1:5" ht="12.75">
      <c r="A83" s="35" t="s">
        <v>56</v>
      </c>
      <c r="E83" s="39" t="s">
        <v>5</v>
      </c>
    </row>
    <row r="84" spans="1:5" ht="12.75">
      <c r="A84" s="35" t="s">
        <v>57</v>
      </c>
      <c r="E84" s="40" t="s">
        <v>5</v>
      </c>
    </row>
    <row r="85" spans="1:5" ht="12.75">
      <c r="A85" t="s">
        <v>59</v>
      </c>
      <c r="E85" s="39" t="s">
        <v>5</v>
      </c>
    </row>
    <row r="86" spans="1:16" ht="25.5">
      <c r="A86" t="s">
        <v>49</v>
      </c>
      <c s="34" t="s">
        <v>155</v>
      </c>
      <c s="34" t="s">
        <v>4786</v>
      </c>
      <c s="35" t="s">
        <v>5</v>
      </c>
      <c s="6" t="s">
        <v>4787</v>
      </c>
      <c s="36" t="s">
        <v>75</v>
      </c>
      <c s="37">
        <v>6.87</v>
      </c>
      <c s="36">
        <v>0</v>
      </c>
      <c s="36">
        <f>ROUND(G86*H86,6)</f>
      </c>
      <c r="L86" s="38">
        <v>0</v>
      </c>
      <c s="32">
        <f>ROUND(ROUND(L86,2)*ROUND(G86,3),2)</f>
      </c>
      <c s="36" t="s">
        <v>808</v>
      </c>
      <c>
        <f>(M86*21)/100</f>
      </c>
      <c t="s">
        <v>27</v>
      </c>
    </row>
    <row r="87" spans="1:5" ht="12.75">
      <c r="A87" s="35" t="s">
        <v>56</v>
      </c>
      <c r="E87" s="39" t="s">
        <v>5</v>
      </c>
    </row>
    <row r="88" spans="1:5" ht="12.75">
      <c r="A88" s="35" t="s">
        <v>57</v>
      </c>
      <c r="E88" s="40" t="s">
        <v>5</v>
      </c>
    </row>
    <row r="89" spans="1:5" ht="12.75">
      <c r="A89" t="s">
        <v>59</v>
      </c>
      <c r="E89" s="39" t="s">
        <v>5</v>
      </c>
    </row>
    <row r="90" spans="1:16" ht="25.5">
      <c r="A90" t="s">
        <v>49</v>
      </c>
      <c s="34" t="s">
        <v>158</v>
      </c>
      <c s="34" t="s">
        <v>4788</v>
      </c>
      <c s="35" t="s">
        <v>5</v>
      </c>
      <c s="6" t="s">
        <v>4789</v>
      </c>
      <c s="36" t="s">
        <v>75</v>
      </c>
      <c s="37">
        <v>4.76</v>
      </c>
      <c s="36">
        <v>0</v>
      </c>
      <c s="36">
        <f>ROUND(G90*H90,6)</f>
      </c>
      <c r="L90" s="38">
        <v>0</v>
      </c>
      <c s="32">
        <f>ROUND(ROUND(L90,2)*ROUND(G90,3),2)</f>
      </c>
      <c s="36" t="s">
        <v>808</v>
      </c>
      <c>
        <f>(M90*21)/100</f>
      </c>
      <c t="s">
        <v>27</v>
      </c>
    </row>
    <row r="91" spans="1:5" ht="12.75">
      <c r="A91" s="35" t="s">
        <v>56</v>
      </c>
      <c r="E91" s="39" t="s">
        <v>5</v>
      </c>
    </row>
    <row r="92" spans="1:5" ht="12.75">
      <c r="A92" s="35" t="s">
        <v>57</v>
      </c>
      <c r="E92" s="40" t="s">
        <v>5</v>
      </c>
    </row>
    <row r="93" spans="1:5" ht="12.75">
      <c r="A93" t="s">
        <v>59</v>
      </c>
      <c r="E93" s="39" t="s">
        <v>5</v>
      </c>
    </row>
    <row r="94" spans="1:16" ht="25.5">
      <c r="A94" t="s">
        <v>49</v>
      </c>
      <c s="34" t="s">
        <v>164</v>
      </c>
      <c s="34" t="s">
        <v>4790</v>
      </c>
      <c s="35" t="s">
        <v>5</v>
      </c>
      <c s="6" t="s">
        <v>4791</v>
      </c>
      <c s="36" t="s">
        <v>75</v>
      </c>
      <c s="37">
        <v>6.87</v>
      </c>
      <c s="36">
        <v>0</v>
      </c>
      <c s="36">
        <f>ROUND(G94*H94,6)</f>
      </c>
      <c r="L94" s="38">
        <v>0</v>
      </c>
      <c s="32">
        <f>ROUND(ROUND(L94,2)*ROUND(G94,3),2)</f>
      </c>
      <c s="36" t="s">
        <v>808</v>
      </c>
      <c>
        <f>(M94*21)/100</f>
      </c>
      <c t="s">
        <v>27</v>
      </c>
    </row>
    <row r="95" spans="1:5" ht="12.75">
      <c r="A95" s="35" t="s">
        <v>56</v>
      </c>
      <c r="E95" s="39" t="s">
        <v>5</v>
      </c>
    </row>
    <row r="96" spans="1:5" ht="12.75">
      <c r="A96" s="35" t="s">
        <v>57</v>
      </c>
      <c r="E96" s="40" t="s">
        <v>5</v>
      </c>
    </row>
    <row r="97" spans="1:5" ht="12.75">
      <c r="A97" t="s">
        <v>59</v>
      </c>
      <c r="E97" s="39" t="s">
        <v>5</v>
      </c>
    </row>
    <row r="98" spans="1:16" ht="12.75">
      <c r="A98" t="s">
        <v>49</v>
      </c>
      <c s="34" t="s">
        <v>168</v>
      </c>
      <c s="34" t="s">
        <v>4792</v>
      </c>
      <c s="35" t="s">
        <v>5</v>
      </c>
      <c s="6" t="s">
        <v>4793</v>
      </c>
      <c s="36" t="s">
        <v>75</v>
      </c>
      <c s="37">
        <v>1</v>
      </c>
      <c s="36">
        <v>0</v>
      </c>
      <c s="36">
        <f>ROUND(G98*H98,6)</f>
      </c>
      <c r="L98" s="38">
        <v>0</v>
      </c>
      <c s="32">
        <f>ROUND(ROUND(L98,2)*ROUND(G98,3),2)</f>
      </c>
      <c s="36" t="s">
        <v>808</v>
      </c>
      <c>
        <f>(M98*21)/100</f>
      </c>
      <c t="s">
        <v>27</v>
      </c>
    </row>
    <row r="99" spans="1:5" ht="12.75">
      <c r="A99" s="35" t="s">
        <v>56</v>
      </c>
      <c r="E99" s="39" t="s">
        <v>5</v>
      </c>
    </row>
    <row r="100" spans="1:5" ht="12.75">
      <c r="A100" s="35" t="s">
        <v>57</v>
      </c>
      <c r="E100" s="40" t="s">
        <v>5</v>
      </c>
    </row>
    <row r="101" spans="1:5" ht="12.75">
      <c r="A101" t="s">
        <v>59</v>
      </c>
      <c r="E101" s="39" t="s">
        <v>5</v>
      </c>
    </row>
    <row r="102" spans="1:16" ht="12.75">
      <c r="A102" t="s">
        <v>49</v>
      </c>
      <c s="34" t="s">
        <v>173</v>
      </c>
      <c s="34" t="s">
        <v>4794</v>
      </c>
      <c s="35" t="s">
        <v>5</v>
      </c>
      <c s="6" t="s">
        <v>4795</v>
      </c>
      <c s="36" t="s">
        <v>75</v>
      </c>
      <c s="37">
        <v>4.4</v>
      </c>
      <c s="36">
        <v>0</v>
      </c>
      <c s="36">
        <f>ROUND(G102*H102,6)</f>
      </c>
      <c r="L102" s="38">
        <v>0</v>
      </c>
      <c s="32">
        <f>ROUND(ROUND(L102,2)*ROUND(G102,3),2)</f>
      </c>
      <c s="36" t="s">
        <v>808</v>
      </c>
      <c>
        <f>(M102*21)/100</f>
      </c>
      <c t="s">
        <v>27</v>
      </c>
    </row>
    <row r="103" spans="1:5" ht="12.75">
      <c r="A103" s="35" t="s">
        <v>56</v>
      </c>
      <c r="E103" s="39" t="s">
        <v>5</v>
      </c>
    </row>
    <row r="104" spans="1:5" ht="12.75">
      <c r="A104" s="35" t="s">
        <v>57</v>
      </c>
      <c r="E104" s="40" t="s">
        <v>5</v>
      </c>
    </row>
    <row r="105" spans="1:5" ht="12.75">
      <c r="A105" t="s">
        <v>59</v>
      </c>
      <c r="E105" s="39" t="s">
        <v>5</v>
      </c>
    </row>
    <row r="106" spans="1:16" ht="12.75">
      <c r="A106" t="s">
        <v>49</v>
      </c>
      <c s="34" t="s">
        <v>176</v>
      </c>
      <c s="34" t="s">
        <v>4796</v>
      </c>
      <c s="35" t="s">
        <v>5</v>
      </c>
      <c s="6" t="s">
        <v>4797</v>
      </c>
      <c s="36" t="s">
        <v>75</v>
      </c>
      <c s="37">
        <v>4.4</v>
      </c>
      <c s="36">
        <v>0</v>
      </c>
      <c s="36">
        <f>ROUND(G106*H106,6)</f>
      </c>
      <c r="L106" s="38">
        <v>0</v>
      </c>
      <c s="32">
        <f>ROUND(ROUND(L106,2)*ROUND(G106,3),2)</f>
      </c>
      <c s="36" t="s">
        <v>808</v>
      </c>
      <c>
        <f>(M106*21)/100</f>
      </c>
      <c t="s">
        <v>27</v>
      </c>
    </row>
    <row r="107" spans="1:5" ht="12.75">
      <c r="A107" s="35" t="s">
        <v>56</v>
      </c>
      <c r="E107" s="39" t="s">
        <v>5</v>
      </c>
    </row>
    <row r="108" spans="1:5" ht="12.75">
      <c r="A108" s="35" t="s">
        <v>57</v>
      </c>
      <c r="E108" s="40" t="s">
        <v>5</v>
      </c>
    </row>
    <row r="109" spans="1:5" ht="12.75">
      <c r="A109" t="s">
        <v>59</v>
      </c>
      <c r="E109" s="39" t="s">
        <v>5</v>
      </c>
    </row>
    <row r="110" spans="1:16" ht="12.75">
      <c r="A110" t="s">
        <v>49</v>
      </c>
      <c s="34" t="s">
        <v>180</v>
      </c>
      <c s="34" t="s">
        <v>4798</v>
      </c>
      <c s="35" t="s">
        <v>5</v>
      </c>
      <c s="6" t="s">
        <v>4799</v>
      </c>
      <c s="36" t="s">
        <v>75</v>
      </c>
      <c s="37">
        <v>1</v>
      </c>
      <c s="36">
        <v>0</v>
      </c>
      <c s="36">
        <f>ROUND(G110*H110,6)</f>
      </c>
      <c r="L110" s="38">
        <v>0</v>
      </c>
      <c s="32">
        <f>ROUND(ROUND(L110,2)*ROUND(G110,3),2)</f>
      </c>
      <c s="36" t="s">
        <v>808</v>
      </c>
      <c>
        <f>(M110*21)/100</f>
      </c>
      <c t="s">
        <v>27</v>
      </c>
    </row>
    <row r="111" spans="1:5" ht="12.75">
      <c r="A111" s="35" t="s">
        <v>56</v>
      </c>
      <c r="E111" s="39" t="s">
        <v>5</v>
      </c>
    </row>
    <row r="112" spans="1:5" ht="12.75">
      <c r="A112" s="35" t="s">
        <v>57</v>
      </c>
      <c r="E112" s="40" t="s">
        <v>5</v>
      </c>
    </row>
    <row r="113" spans="1:5" ht="12.75">
      <c r="A113" t="s">
        <v>59</v>
      </c>
      <c r="E113" s="39" t="s">
        <v>5</v>
      </c>
    </row>
    <row r="114" spans="1:16" ht="25.5">
      <c r="A114" t="s">
        <v>49</v>
      </c>
      <c s="34" t="s">
        <v>916</v>
      </c>
      <c s="34" t="s">
        <v>4800</v>
      </c>
      <c s="35" t="s">
        <v>5</v>
      </c>
      <c s="6" t="s">
        <v>4801</v>
      </c>
      <c s="36" t="s">
        <v>75</v>
      </c>
      <c s="37">
        <v>2.82</v>
      </c>
      <c s="36">
        <v>0</v>
      </c>
      <c s="36">
        <f>ROUND(G114*H114,6)</f>
      </c>
      <c r="L114" s="38">
        <v>0</v>
      </c>
      <c s="32">
        <f>ROUND(ROUND(L114,2)*ROUND(G114,3),2)</f>
      </c>
      <c s="36" t="s">
        <v>808</v>
      </c>
      <c>
        <f>(M114*21)/100</f>
      </c>
      <c t="s">
        <v>27</v>
      </c>
    </row>
    <row r="115" spans="1:5" ht="12.75">
      <c r="A115" s="35" t="s">
        <v>56</v>
      </c>
      <c r="E115" s="39" t="s">
        <v>5</v>
      </c>
    </row>
    <row r="116" spans="1:5" ht="12.75">
      <c r="A116" s="35" t="s">
        <v>57</v>
      </c>
      <c r="E116" s="40" t="s">
        <v>5</v>
      </c>
    </row>
    <row r="117" spans="1:5" ht="12.75">
      <c r="A117" t="s">
        <v>59</v>
      </c>
      <c r="E117" s="39" t="s">
        <v>5</v>
      </c>
    </row>
    <row r="118" spans="1:16" ht="25.5">
      <c r="A118" t="s">
        <v>49</v>
      </c>
      <c s="34" t="s">
        <v>919</v>
      </c>
      <c s="34" t="s">
        <v>4802</v>
      </c>
      <c s="35" t="s">
        <v>5</v>
      </c>
      <c s="6" t="s">
        <v>4803</v>
      </c>
      <c s="36" t="s">
        <v>75</v>
      </c>
      <c s="37">
        <v>2.82</v>
      </c>
      <c s="36">
        <v>0</v>
      </c>
      <c s="36">
        <f>ROUND(G118*H118,6)</f>
      </c>
      <c r="L118" s="38">
        <v>0</v>
      </c>
      <c s="32">
        <f>ROUND(ROUND(L118,2)*ROUND(G118,3),2)</f>
      </c>
      <c s="36" t="s">
        <v>808</v>
      </c>
      <c>
        <f>(M118*21)/100</f>
      </c>
      <c t="s">
        <v>27</v>
      </c>
    </row>
    <row r="119" spans="1:5" ht="12.75">
      <c r="A119" s="35" t="s">
        <v>56</v>
      </c>
      <c r="E119" s="39" t="s">
        <v>5</v>
      </c>
    </row>
    <row r="120" spans="1:5" ht="12.75">
      <c r="A120" s="35" t="s">
        <v>57</v>
      </c>
      <c r="E120" s="40" t="s">
        <v>5</v>
      </c>
    </row>
    <row r="121" spans="1:5" ht="12.75">
      <c r="A121" t="s">
        <v>59</v>
      </c>
      <c r="E121" s="39" t="s">
        <v>5</v>
      </c>
    </row>
    <row r="122" spans="1:16" ht="25.5">
      <c r="A122" t="s">
        <v>49</v>
      </c>
      <c s="34" t="s">
        <v>183</v>
      </c>
      <c s="34" t="s">
        <v>4804</v>
      </c>
      <c s="35" t="s">
        <v>5</v>
      </c>
      <c s="6" t="s">
        <v>4805</v>
      </c>
      <c s="36" t="s">
        <v>75</v>
      </c>
      <c s="37">
        <v>2.82</v>
      </c>
      <c s="36">
        <v>0</v>
      </c>
      <c s="36">
        <f>ROUND(G122*H122,6)</f>
      </c>
      <c r="L122" s="38">
        <v>0</v>
      </c>
      <c s="32">
        <f>ROUND(ROUND(L122,2)*ROUND(G122,3),2)</f>
      </c>
      <c s="36" t="s">
        <v>808</v>
      </c>
      <c>
        <f>(M122*21)/100</f>
      </c>
      <c t="s">
        <v>27</v>
      </c>
    </row>
    <row r="123" spans="1:5" ht="12.75">
      <c r="A123" s="35" t="s">
        <v>56</v>
      </c>
      <c r="E123" s="39" t="s">
        <v>5</v>
      </c>
    </row>
    <row r="124" spans="1:5" ht="12.75">
      <c r="A124" s="35" t="s">
        <v>57</v>
      </c>
      <c r="E124" s="40" t="s">
        <v>5</v>
      </c>
    </row>
    <row r="125" spans="1:5" ht="12.75">
      <c r="A125" t="s">
        <v>59</v>
      </c>
      <c r="E125" s="39" t="s">
        <v>5</v>
      </c>
    </row>
    <row r="126" spans="1:16" ht="25.5">
      <c r="A126" t="s">
        <v>49</v>
      </c>
      <c s="34" t="s">
        <v>187</v>
      </c>
      <c s="34" t="s">
        <v>4806</v>
      </c>
      <c s="35" t="s">
        <v>5</v>
      </c>
      <c s="6" t="s">
        <v>4807</v>
      </c>
      <c s="36" t="s">
        <v>75</v>
      </c>
      <c s="37">
        <v>2.82</v>
      </c>
      <c s="36">
        <v>0</v>
      </c>
      <c s="36">
        <f>ROUND(G126*H126,6)</f>
      </c>
      <c r="L126" s="38">
        <v>0</v>
      </c>
      <c s="32">
        <f>ROUND(ROUND(L126,2)*ROUND(G126,3),2)</f>
      </c>
      <c s="36" t="s">
        <v>808</v>
      </c>
      <c>
        <f>(M126*21)/100</f>
      </c>
      <c t="s">
        <v>27</v>
      </c>
    </row>
    <row r="127" spans="1:5" ht="12.75">
      <c r="A127" s="35" t="s">
        <v>56</v>
      </c>
      <c r="E127" s="39" t="s">
        <v>5</v>
      </c>
    </row>
    <row r="128" spans="1:5" ht="12.75">
      <c r="A128" s="35" t="s">
        <v>57</v>
      </c>
      <c r="E128" s="40" t="s">
        <v>5</v>
      </c>
    </row>
    <row r="129" spans="1:5" ht="12.75">
      <c r="A129" t="s">
        <v>59</v>
      </c>
      <c r="E129" s="39" t="s">
        <v>5</v>
      </c>
    </row>
    <row r="130" spans="1:16" ht="25.5">
      <c r="A130" t="s">
        <v>49</v>
      </c>
      <c s="34" t="s">
        <v>191</v>
      </c>
      <c s="34" t="s">
        <v>4808</v>
      </c>
      <c s="35" t="s">
        <v>5</v>
      </c>
      <c s="6" t="s">
        <v>4809</v>
      </c>
      <c s="36" t="s">
        <v>75</v>
      </c>
      <c s="37">
        <v>6.92</v>
      </c>
      <c s="36">
        <v>0</v>
      </c>
      <c s="36">
        <f>ROUND(G130*H130,6)</f>
      </c>
      <c r="L130" s="38">
        <v>0</v>
      </c>
      <c s="32">
        <f>ROUND(ROUND(L130,2)*ROUND(G130,3),2)</f>
      </c>
      <c s="36" t="s">
        <v>808</v>
      </c>
      <c>
        <f>(M130*21)/100</f>
      </c>
      <c t="s">
        <v>27</v>
      </c>
    </row>
    <row r="131" spans="1:5" ht="12.75">
      <c r="A131" s="35" t="s">
        <v>56</v>
      </c>
      <c r="E131" s="39" t="s">
        <v>5</v>
      </c>
    </row>
    <row r="132" spans="1:5" ht="12.75">
      <c r="A132" s="35" t="s">
        <v>57</v>
      </c>
      <c r="E132" s="40" t="s">
        <v>5</v>
      </c>
    </row>
    <row r="133" spans="1:5" ht="12.75">
      <c r="A133" t="s">
        <v>59</v>
      </c>
      <c r="E133" s="39" t="s">
        <v>5</v>
      </c>
    </row>
    <row r="134" spans="1:16" ht="25.5">
      <c r="A134" t="s">
        <v>49</v>
      </c>
      <c s="34" t="s">
        <v>196</v>
      </c>
      <c s="34" t="s">
        <v>4810</v>
      </c>
      <c s="35" t="s">
        <v>5</v>
      </c>
      <c s="6" t="s">
        <v>4811</v>
      </c>
      <c s="36" t="s">
        <v>75</v>
      </c>
      <c s="37">
        <v>10.74</v>
      </c>
      <c s="36">
        <v>0</v>
      </c>
      <c s="36">
        <f>ROUND(G134*H134,6)</f>
      </c>
      <c r="L134" s="38">
        <v>0</v>
      </c>
      <c s="32">
        <f>ROUND(ROUND(L134,2)*ROUND(G134,3),2)</f>
      </c>
      <c s="36" t="s">
        <v>808</v>
      </c>
      <c>
        <f>(M134*21)/100</f>
      </c>
      <c t="s">
        <v>27</v>
      </c>
    </row>
    <row r="135" spans="1:5" ht="12.75">
      <c r="A135" s="35" t="s">
        <v>56</v>
      </c>
      <c r="E135" s="39" t="s">
        <v>5</v>
      </c>
    </row>
    <row r="136" spans="1:5" ht="12.75">
      <c r="A136" s="35" t="s">
        <v>57</v>
      </c>
      <c r="E136" s="40" t="s">
        <v>5</v>
      </c>
    </row>
    <row r="137" spans="1:5" ht="12.75">
      <c r="A137" t="s">
        <v>59</v>
      </c>
      <c r="E137" s="39" t="s">
        <v>5</v>
      </c>
    </row>
    <row r="138" spans="1:16" ht="25.5">
      <c r="A138" t="s">
        <v>49</v>
      </c>
      <c s="34" t="s">
        <v>200</v>
      </c>
      <c s="34" t="s">
        <v>4812</v>
      </c>
      <c s="35" t="s">
        <v>5</v>
      </c>
      <c s="6" t="s">
        <v>4813</v>
      </c>
      <c s="36" t="s">
        <v>75</v>
      </c>
      <c s="37">
        <v>52.34</v>
      </c>
      <c s="36">
        <v>0</v>
      </c>
      <c s="36">
        <f>ROUND(G138*H138,6)</f>
      </c>
      <c r="L138" s="38">
        <v>0</v>
      </c>
      <c s="32">
        <f>ROUND(ROUND(L138,2)*ROUND(G138,3),2)</f>
      </c>
      <c s="36" t="s">
        <v>808</v>
      </c>
      <c>
        <f>(M138*21)/100</f>
      </c>
      <c t="s">
        <v>27</v>
      </c>
    </row>
    <row r="139" spans="1:5" ht="12.75">
      <c r="A139" s="35" t="s">
        <v>56</v>
      </c>
      <c r="E139" s="39" t="s">
        <v>5</v>
      </c>
    </row>
    <row r="140" spans="1:5" ht="12.75">
      <c r="A140" s="35" t="s">
        <v>57</v>
      </c>
      <c r="E140" s="40" t="s">
        <v>5</v>
      </c>
    </row>
    <row r="141" spans="1:5" ht="12.75">
      <c r="A141" t="s">
        <v>59</v>
      </c>
      <c r="E141" s="39" t="s">
        <v>5</v>
      </c>
    </row>
    <row r="142" spans="1:16" ht="25.5">
      <c r="A142" t="s">
        <v>49</v>
      </c>
      <c s="34" t="s">
        <v>204</v>
      </c>
      <c s="34" t="s">
        <v>4814</v>
      </c>
      <c s="35" t="s">
        <v>5</v>
      </c>
      <c s="6" t="s">
        <v>4815</v>
      </c>
      <c s="36" t="s">
        <v>75</v>
      </c>
      <c s="37">
        <v>14</v>
      </c>
      <c s="36">
        <v>0</v>
      </c>
      <c s="36">
        <f>ROUND(G142*H142,6)</f>
      </c>
      <c r="L142" s="38">
        <v>0</v>
      </c>
      <c s="32">
        <f>ROUND(ROUND(L142,2)*ROUND(G142,3),2)</f>
      </c>
      <c s="36" t="s">
        <v>808</v>
      </c>
      <c>
        <f>(M142*21)/100</f>
      </c>
      <c t="s">
        <v>27</v>
      </c>
    </row>
    <row r="143" spans="1:5" ht="12.75">
      <c r="A143" s="35" t="s">
        <v>56</v>
      </c>
      <c r="E143" s="39" t="s">
        <v>5</v>
      </c>
    </row>
    <row r="144" spans="1:5" ht="12.75">
      <c r="A144" s="35" t="s">
        <v>57</v>
      </c>
      <c r="E144" s="40" t="s">
        <v>5</v>
      </c>
    </row>
    <row r="145" spans="1:5" ht="12.75">
      <c r="A145" t="s">
        <v>59</v>
      </c>
      <c r="E145" s="39" t="s">
        <v>5</v>
      </c>
    </row>
    <row r="146" spans="1:16" ht="25.5">
      <c r="A146" t="s">
        <v>49</v>
      </c>
      <c s="34" t="s">
        <v>208</v>
      </c>
      <c s="34" t="s">
        <v>4816</v>
      </c>
      <c s="35" t="s">
        <v>5</v>
      </c>
      <c s="6" t="s">
        <v>4817</v>
      </c>
      <c s="36" t="s">
        <v>75</v>
      </c>
      <c s="37">
        <v>38</v>
      </c>
      <c s="36">
        <v>0</v>
      </c>
      <c s="36">
        <f>ROUND(G146*H146,6)</f>
      </c>
      <c r="L146" s="38">
        <v>0</v>
      </c>
      <c s="32">
        <f>ROUND(ROUND(L146,2)*ROUND(G146,3),2)</f>
      </c>
      <c s="36" t="s">
        <v>808</v>
      </c>
      <c>
        <f>(M146*21)/100</f>
      </c>
      <c t="s">
        <v>27</v>
      </c>
    </row>
    <row r="147" spans="1:5" ht="12.75">
      <c r="A147" s="35" t="s">
        <v>56</v>
      </c>
      <c r="E147" s="39" t="s">
        <v>5</v>
      </c>
    </row>
    <row r="148" spans="1:5" ht="12.75">
      <c r="A148" s="35" t="s">
        <v>57</v>
      </c>
      <c r="E148" s="40" t="s">
        <v>5</v>
      </c>
    </row>
    <row r="149" spans="1:5" ht="12.75">
      <c r="A149" t="s">
        <v>59</v>
      </c>
      <c r="E149" s="39" t="s">
        <v>5</v>
      </c>
    </row>
    <row r="150" spans="1:16" ht="12.75">
      <c r="A150" t="s">
        <v>49</v>
      </c>
      <c s="34" t="s">
        <v>212</v>
      </c>
      <c s="34" t="s">
        <v>4818</v>
      </c>
      <c s="35" t="s">
        <v>5</v>
      </c>
      <c s="6" t="s">
        <v>4819</v>
      </c>
      <c s="36" t="s">
        <v>75</v>
      </c>
      <c s="37">
        <v>8.6</v>
      </c>
      <c s="36">
        <v>0</v>
      </c>
      <c s="36">
        <f>ROUND(G150*H150,6)</f>
      </c>
      <c r="L150" s="38">
        <v>0</v>
      </c>
      <c s="32">
        <f>ROUND(ROUND(L150,2)*ROUND(G150,3),2)</f>
      </c>
      <c s="36" t="s">
        <v>808</v>
      </c>
      <c>
        <f>(M150*21)/100</f>
      </c>
      <c t="s">
        <v>27</v>
      </c>
    </row>
    <row r="151" spans="1:5" ht="12.75">
      <c r="A151" s="35" t="s">
        <v>56</v>
      </c>
      <c r="E151" s="39" t="s">
        <v>5</v>
      </c>
    </row>
    <row r="152" spans="1:5" ht="12.75">
      <c r="A152" s="35" t="s">
        <v>57</v>
      </c>
      <c r="E152" s="40" t="s">
        <v>5</v>
      </c>
    </row>
    <row r="153" spans="1:5" ht="12.75">
      <c r="A153" t="s">
        <v>59</v>
      </c>
      <c r="E153" s="39" t="s">
        <v>5</v>
      </c>
    </row>
    <row r="154" spans="1:16" ht="12.75">
      <c r="A154" t="s">
        <v>49</v>
      </c>
      <c s="34" t="s">
        <v>217</v>
      </c>
      <c s="34" t="s">
        <v>4820</v>
      </c>
      <c s="35" t="s">
        <v>5</v>
      </c>
      <c s="6" t="s">
        <v>4821</v>
      </c>
      <c s="36" t="s">
        <v>75</v>
      </c>
      <c s="37">
        <v>8.6</v>
      </c>
      <c s="36">
        <v>0</v>
      </c>
      <c s="36">
        <f>ROUND(G154*H154,6)</f>
      </c>
      <c r="L154" s="38">
        <v>0</v>
      </c>
      <c s="32">
        <f>ROUND(ROUND(L154,2)*ROUND(G154,3),2)</f>
      </c>
      <c s="36" t="s">
        <v>808</v>
      </c>
      <c>
        <f>(M154*21)/100</f>
      </c>
      <c t="s">
        <v>27</v>
      </c>
    </row>
    <row r="155" spans="1:5" ht="12.75">
      <c r="A155" s="35" t="s">
        <v>56</v>
      </c>
      <c r="E155" s="39" t="s">
        <v>5</v>
      </c>
    </row>
    <row r="156" spans="1:5" ht="12.75">
      <c r="A156" s="35" t="s">
        <v>57</v>
      </c>
      <c r="E156" s="40" t="s">
        <v>5</v>
      </c>
    </row>
    <row r="157" spans="1:5" ht="12.75">
      <c r="A157" t="s">
        <v>59</v>
      </c>
      <c r="E157" s="39" t="s">
        <v>5</v>
      </c>
    </row>
    <row r="158" spans="1:16" ht="12.75">
      <c r="A158" t="s">
        <v>49</v>
      </c>
      <c s="34" t="s">
        <v>221</v>
      </c>
      <c s="34" t="s">
        <v>4822</v>
      </c>
      <c s="35" t="s">
        <v>5</v>
      </c>
      <c s="6" t="s">
        <v>4823</v>
      </c>
      <c s="36" t="s">
        <v>75</v>
      </c>
      <c s="37">
        <v>8.6</v>
      </c>
      <c s="36">
        <v>0</v>
      </c>
      <c s="36">
        <f>ROUND(G158*H158,6)</f>
      </c>
      <c r="L158" s="38">
        <v>0</v>
      </c>
      <c s="32">
        <f>ROUND(ROUND(L158,2)*ROUND(G158,3),2)</f>
      </c>
      <c s="36" t="s">
        <v>808</v>
      </c>
      <c>
        <f>(M158*21)/100</f>
      </c>
      <c t="s">
        <v>27</v>
      </c>
    </row>
    <row r="159" spans="1:5" ht="12.75">
      <c r="A159" s="35" t="s">
        <v>56</v>
      </c>
      <c r="E159" s="39" t="s">
        <v>5</v>
      </c>
    </row>
    <row r="160" spans="1:5" ht="12.75">
      <c r="A160" s="35" t="s">
        <v>57</v>
      </c>
      <c r="E160" s="40" t="s">
        <v>5</v>
      </c>
    </row>
    <row r="161" spans="1:5" ht="12.75">
      <c r="A161" t="s">
        <v>59</v>
      </c>
      <c r="E161" s="39" t="s">
        <v>5</v>
      </c>
    </row>
    <row r="162" spans="1:16" ht="12.75">
      <c r="A162" t="s">
        <v>49</v>
      </c>
      <c s="34" t="s">
        <v>226</v>
      </c>
      <c s="34" t="s">
        <v>4824</v>
      </c>
      <c s="35" t="s">
        <v>5</v>
      </c>
      <c s="6" t="s">
        <v>4825</v>
      </c>
      <c s="36" t="s">
        <v>75</v>
      </c>
      <c s="37">
        <v>3.4</v>
      </c>
      <c s="36">
        <v>0</v>
      </c>
      <c s="36">
        <f>ROUND(G162*H162,6)</f>
      </c>
      <c r="L162" s="38">
        <v>0</v>
      </c>
      <c s="32">
        <f>ROUND(ROUND(L162,2)*ROUND(G162,3),2)</f>
      </c>
      <c s="36" t="s">
        <v>808</v>
      </c>
      <c>
        <f>(M162*21)/100</f>
      </c>
      <c t="s">
        <v>27</v>
      </c>
    </row>
    <row r="163" spans="1:5" ht="12.75">
      <c r="A163" s="35" t="s">
        <v>56</v>
      </c>
      <c r="E163" s="39" t="s">
        <v>5</v>
      </c>
    </row>
    <row r="164" spans="1:5" ht="12.75">
      <c r="A164" s="35" t="s">
        <v>57</v>
      </c>
      <c r="E164" s="40" t="s">
        <v>5</v>
      </c>
    </row>
    <row r="165" spans="1:5" ht="12.75">
      <c r="A165" t="s">
        <v>59</v>
      </c>
      <c r="E165" s="39" t="s">
        <v>5</v>
      </c>
    </row>
    <row r="166" spans="1:16" ht="12.75">
      <c r="A166" t="s">
        <v>49</v>
      </c>
      <c s="34" t="s">
        <v>231</v>
      </c>
      <c s="34" t="s">
        <v>4826</v>
      </c>
      <c s="35" t="s">
        <v>5</v>
      </c>
      <c s="6" t="s">
        <v>4827</v>
      </c>
      <c s="36" t="s">
        <v>75</v>
      </c>
      <c s="37">
        <v>5.2</v>
      </c>
      <c s="36">
        <v>0</v>
      </c>
      <c s="36">
        <f>ROUND(G166*H166,6)</f>
      </c>
      <c r="L166" s="38">
        <v>0</v>
      </c>
      <c s="32">
        <f>ROUND(ROUND(L166,2)*ROUND(G166,3),2)</f>
      </c>
      <c s="36" t="s">
        <v>808</v>
      </c>
      <c>
        <f>(M166*21)/100</f>
      </c>
      <c t="s">
        <v>27</v>
      </c>
    </row>
    <row r="167" spans="1:5" ht="12.75">
      <c r="A167" s="35" t="s">
        <v>56</v>
      </c>
      <c r="E167" s="39" t="s">
        <v>5</v>
      </c>
    </row>
    <row r="168" spans="1:5" ht="12.75">
      <c r="A168" s="35" t="s">
        <v>57</v>
      </c>
      <c r="E168" s="40" t="s">
        <v>5</v>
      </c>
    </row>
    <row r="169" spans="1:5" ht="12.75">
      <c r="A169" t="s">
        <v>59</v>
      </c>
      <c r="E169" s="39" t="s">
        <v>5</v>
      </c>
    </row>
    <row r="170" spans="1:16" ht="25.5">
      <c r="A170" t="s">
        <v>49</v>
      </c>
      <c s="34" t="s">
        <v>235</v>
      </c>
      <c s="34" t="s">
        <v>4828</v>
      </c>
      <c s="35" t="s">
        <v>5</v>
      </c>
      <c s="6" t="s">
        <v>4829</v>
      </c>
      <c s="36" t="s">
        <v>75</v>
      </c>
      <c s="37">
        <v>2.83</v>
      </c>
      <c s="36">
        <v>0</v>
      </c>
      <c s="36">
        <f>ROUND(G170*H170,6)</f>
      </c>
      <c r="L170" s="38">
        <v>0</v>
      </c>
      <c s="32">
        <f>ROUND(ROUND(L170,2)*ROUND(G170,3),2)</f>
      </c>
      <c s="36" t="s">
        <v>808</v>
      </c>
      <c>
        <f>(M170*21)/100</f>
      </c>
      <c t="s">
        <v>27</v>
      </c>
    </row>
    <row r="171" spans="1:5" ht="12.75">
      <c r="A171" s="35" t="s">
        <v>56</v>
      </c>
      <c r="E171" s="39" t="s">
        <v>5</v>
      </c>
    </row>
    <row r="172" spans="1:5" ht="12.75">
      <c r="A172" s="35" t="s">
        <v>57</v>
      </c>
      <c r="E172" s="40" t="s">
        <v>5</v>
      </c>
    </row>
    <row r="173" spans="1:5" ht="12.75">
      <c r="A173" t="s">
        <v>59</v>
      </c>
      <c r="E173" s="39" t="s">
        <v>5</v>
      </c>
    </row>
    <row r="174" spans="1:16" ht="25.5">
      <c r="A174" t="s">
        <v>49</v>
      </c>
      <c s="34" t="s">
        <v>239</v>
      </c>
      <c s="34" t="s">
        <v>4830</v>
      </c>
      <c s="35" t="s">
        <v>5</v>
      </c>
      <c s="6" t="s">
        <v>4831</v>
      </c>
      <c s="36" t="s">
        <v>75</v>
      </c>
      <c s="37">
        <v>12.84</v>
      </c>
      <c s="36">
        <v>0</v>
      </c>
      <c s="36">
        <f>ROUND(G174*H174,6)</f>
      </c>
      <c r="L174" s="38">
        <v>0</v>
      </c>
      <c s="32">
        <f>ROUND(ROUND(L174,2)*ROUND(G174,3),2)</f>
      </c>
      <c s="36" t="s">
        <v>808</v>
      </c>
      <c>
        <f>(M174*21)/100</f>
      </c>
      <c t="s">
        <v>27</v>
      </c>
    </row>
    <row r="175" spans="1:5" ht="12.75">
      <c r="A175" s="35" t="s">
        <v>56</v>
      </c>
      <c r="E175" s="39" t="s">
        <v>5</v>
      </c>
    </row>
    <row r="176" spans="1:5" ht="12.75">
      <c r="A176" s="35" t="s">
        <v>57</v>
      </c>
      <c r="E176" s="40" t="s">
        <v>5</v>
      </c>
    </row>
    <row r="177" spans="1:5" ht="12.75">
      <c r="A177" t="s">
        <v>59</v>
      </c>
      <c r="E177" s="39" t="s">
        <v>5</v>
      </c>
    </row>
    <row r="178" spans="1:16" ht="12.75">
      <c r="A178" t="s">
        <v>49</v>
      </c>
      <c s="34" t="s">
        <v>243</v>
      </c>
      <c s="34" t="s">
        <v>4832</v>
      </c>
      <c s="35" t="s">
        <v>5</v>
      </c>
      <c s="6" t="s">
        <v>4833</v>
      </c>
      <c s="36" t="s">
        <v>75</v>
      </c>
      <c s="37">
        <v>8.6</v>
      </c>
      <c s="36">
        <v>0</v>
      </c>
      <c s="36">
        <f>ROUND(G178*H178,6)</f>
      </c>
      <c r="L178" s="38">
        <v>0</v>
      </c>
      <c s="32">
        <f>ROUND(ROUND(L178,2)*ROUND(G178,3),2)</f>
      </c>
      <c s="36" t="s">
        <v>808</v>
      </c>
      <c>
        <f>(M178*21)/100</f>
      </c>
      <c t="s">
        <v>27</v>
      </c>
    </row>
    <row r="179" spans="1:5" ht="12.75">
      <c r="A179" s="35" t="s">
        <v>56</v>
      </c>
      <c r="E179" s="39" t="s">
        <v>5</v>
      </c>
    </row>
    <row r="180" spans="1:5" ht="12.75">
      <c r="A180" s="35" t="s">
        <v>57</v>
      </c>
      <c r="E180" s="40" t="s">
        <v>5</v>
      </c>
    </row>
    <row r="181" spans="1:5" ht="12.75">
      <c r="A181" t="s">
        <v>59</v>
      </c>
      <c r="E181" s="39" t="s">
        <v>5</v>
      </c>
    </row>
    <row r="182" spans="1:16" ht="25.5">
      <c r="A182" t="s">
        <v>49</v>
      </c>
      <c s="34" t="s">
        <v>247</v>
      </c>
      <c s="34" t="s">
        <v>4834</v>
      </c>
      <c s="35" t="s">
        <v>5</v>
      </c>
      <c s="6" t="s">
        <v>4835</v>
      </c>
      <c s="36" t="s">
        <v>75</v>
      </c>
      <c s="37">
        <v>108</v>
      </c>
      <c s="36">
        <v>0</v>
      </c>
      <c s="36">
        <f>ROUND(G182*H182,6)</f>
      </c>
      <c r="L182" s="38">
        <v>0</v>
      </c>
      <c s="32">
        <f>ROUND(ROUND(L182,2)*ROUND(G182,3),2)</f>
      </c>
      <c s="36" t="s">
        <v>808</v>
      </c>
      <c>
        <f>(M182*21)/100</f>
      </c>
      <c t="s">
        <v>27</v>
      </c>
    </row>
    <row r="183" spans="1:5" ht="12.75">
      <c r="A183" s="35" t="s">
        <v>56</v>
      </c>
      <c r="E183" s="39" t="s">
        <v>5</v>
      </c>
    </row>
    <row r="184" spans="1:5" ht="12.75">
      <c r="A184" s="35" t="s">
        <v>57</v>
      </c>
      <c r="E184" s="40" t="s">
        <v>5</v>
      </c>
    </row>
    <row r="185" spans="1:5" ht="12.75">
      <c r="A185" t="s">
        <v>59</v>
      </c>
      <c r="E185" s="39" t="s">
        <v>5</v>
      </c>
    </row>
    <row r="186" spans="1:16" ht="25.5">
      <c r="A186" t="s">
        <v>49</v>
      </c>
      <c s="34" t="s">
        <v>251</v>
      </c>
      <c s="34" t="s">
        <v>4836</v>
      </c>
      <c s="35" t="s">
        <v>5</v>
      </c>
      <c s="6" t="s">
        <v>4837</v>
      </c>
      <c s="36" t="s">
        <v>75</v>
      </c>
      <c s="37">
        <v>12.8</v>
      </c>
      <c s="36">
        <v>0</v>
      </c>
      <c s="36">
        <f>ROUND(G186*H186,6)</f>
      </c>
      <c r="L186" s="38">
        <v>0</v>
      </c>
      <c s="32">
        <f>ROUND(ROUND(L186,2)*ROUND(G186,3),2)</f>
      </c>
      <c s="36" t="s">
        <v>808</v>
      </c>
      <c>
        <f>(M186*21)/100</f>
      </c>
      <c t="s">
        <v>27</v>
      </c>
    </row>
    <row r="187" spans="1:5" ht="12.75">
      <c r="A187" s="35" t="s">
        <v>56</v>
      </c>
      <c r="E187" s="39" t="s">
        <v>5</v>
      </c>
    </row>
    <row r="188" spans="1:5" ht="12.75">
      <c r="A188" s="35" t="s">
        <v>57</v>
      </c>
      <c r="E188" s="40" t="s">
        <v>5</v>
      </c>
    </row>
    <row r="189" spans="1:5" ht="12.75">
      <c r="A189" t="s">
        <v>59</v>
      </c>
      <c r="E189" s="39" t="s">
        <v>5</v>
      </c>
    </row>
    <row r="190" spans="1:16" ht="25.5">
      <c r="A190" t="s">
        <v>49</v>
      </c>
      <c s="34" t="s">
        <v>255</v>
      </c>
      <c s="34" t="s">
        <v>4838</v>
      </c>
      <c s="35" t="s">
        <v>5</v>
      </c>
      <c s="6" t="s">
        <v>4839</v>
      </c>
      <c s="36" t="s">
        <v>75</v>
      </c>
      <c s="37">
        <v>6.3</v>
      </c>
      <c s="36">
        <v>0</v>
      </c>
      <c s="36">
        <f>ROUND(G190*H190,6)</f>
      </c>
      <c r="L190" s="38">
        <v>0</v>
      </c>
      <c s="32">
        <f>ROUND(ROUND(L190,2)*ROUND(G190,3),2)</f>
      </c>
      <c s="36" t="s">
        <v>808</v>
      </c>
      <c>
        <f>(M190*21)/100</f>
      </c>
      <c t="s">
        <v>27</v>
      </c>
    </row>
    <row r="191" spans="1:5" ht="12.75">
      <c r="A191" s="35" t="s">
        <v>56</v>
      </c>
      <c r="E191" s="39" t="s">
        <v>5</v>
      </c>
    </row>
    <row r="192" spans="1:5" ht="12.75">
      <c r="A192" s="35" t="s">
        <v>57</v>
      </c>
      <c r="E192" s="40" t="s">
        <v>5</v>
      </c>
    </row>
    <row r="193" spans="1:5" ht="12.75">
      <c r="A193" t="s">
        <v>59</v>
      </c>
      <c r="E193" s="39" t="s">
        <v>5</v>
      </c>
    </row>
    <row r="194" spans="1:16" ht="25.5">
      <c r="A194" t="s">
        <v>49</v>
      </c>
      <c s="34" t="s">
        <v>259</v>
      </c>
      <c s="34" t="s">
        <v>4840</v>
      </c>
      <c s="35" t="s">
        <v>5</v>
      </c>
      <c s="6" t="s">
        <v>4841</v>
      </c>
      <c s="36" t="s">
        <v>75</v>
      </c>
      <c s="37">
        <v>6.3</v>
      </c>
      <c s="36">
        <v>0</v>
      </c>
      <c s="36">
        <f>ROUND(G194*H194,6)</f>
      </c>
      <c r="L194" s="38">
        <v>0</v>
      </c>
      <c s="32">
        <f>ROUND(ROUND(L194,2)*ROUND(G194,3),2)</f>
      </c>
      <c s="36" t="s">
        <v>808</v>
      </c>
      <c>
        <f>(M194*21)/100</f>
      </c>
      <c t="s">
        <v>27</v>
      </c>
    </row>
    <row r="195" spans="1:5" ht="12.75">
      <c r="A195" s="35" t="s">
        <v>56</v>
      </c>
      <c r="E195" s="39" t="s">
        <v>5</v>
      </c>
    </row>
    <row r="196" spans="1:5" ht="12.75">
      <c r="A196" s="35" t="s">
        <v>57</v>
      </c>
      <c r="E196" s="40" t="s">
        <v>5</v>
      </c>
    </row>
    <row r="197" spans="1:5" ht="12.75">
      <c r="A197" t="s">
        <v>59</v>
      </c>
      <c r="E197" s="39" t="s">
        <v>5</v>
      </c>
    </row>
    <row r="198" spans="1:16" ht="25.5">
      <c r="A198" t="s">
        <v>49</v>
      </c>
      <c s="34" t="s">
        <v>263</v>
      </c>
      <c s="34" t="s">
        <v>4842</v>
      </c>
      <c s="35" t="s">
        <v>5</v>
      </c>
      <c s="6" t="s">
        <v>4843</v>
      </c>
      <c s="36" t="s">
        <v>75</v>
      </c>
      <c s="37">
        <v>27</v>
      </c>
      <c s="36">
        <v>0</v>
      </c>
      <c s="36">
        <f>ROUND(G198*H198,6)</f>
      </c>
      <c r="L198" s="38">
        <v>0</v>
      </c>
      <c s="32">
        <f>ROUND(ROUND(L198,2)*ROUND(G198,3),2)</f>
      </c>
      <c s="36" t="s">
        <v>808</v>
      </c>
      <c>
        <f>(M198*21)/100</f>
      </c>
      <c t="s">
        <v>27</v>
      </c>
    </row>
    <row r="199" spans="1:5" ht="12.75">
      <c r="A199" s="35" t="s">
        <v>56</v>
      </c>
      <c r="E199" s="39" t="s">
        <v>5</v>
      </c>
    </row>
    <row r="200" spans="1:5" ht="12.75">
      <c r="A200" s="35" t="s">
        <v>57</v>
      </c>
      <c r="E200" s="40" t="s">
        <v>5</v>
      </c>
    </row>
    <row r="201" spans="1:5" ht="12.75">
      <c r="A201" t="s">
        <v>59</v>
      </c>
      <c r="E201" s="39" t="s">
        <v>5</v>
      </c>
    </row>
    <row r="202" spans="1:16" ht="25.5">
      <c r="A202" t="s">
        <v>49</v>
      </c>
      <c s="34" t="s">
        <v>267</v>
      </c>
      <c s="34" t="s">
        <v>4844</v>
      </c>
      <c s="35" t="s">
        <v>5</v>
      </c>
      <c s="6" t="s">
        <v>4845</v>
      </c>
      <c s="36" t="s">
        <v>75</v>
      </c>
      <c s="37">
        <v>2.8</v>
      </c>
      <c s="36">
        <v>0</v>
      </c>
      <c s="36">
        <f>ROUND(G202*H202,6)</f>
      </c>
      <c r="L202" s="38">
        <v>0</v>
      </c>
      <c s="32">
        <f>ROUND(ROUND(L202,2)*ROUND(G202,3),2)</f>
      </c>
      <c s="36" t="s">
        <v>808</v>
      </c>
      <c>
        <f>(M202*21)/100</f>
      </c>
      <c t="s">
        <v>27</v>
      </c>
    </row>
    <row r="203" spans="1:5" ht="12.75">
      <c r="A203" s="35" t="s">
        <v>56</v>
      </c>
      <c r="E203" s="39" t="s">
        <v>5</v>
      </c>
    </row>
    <row r="204" spans="1:5" ht="12.75">
      <c r="A204" s="35" t="s">
        <v>57</v>
      </c>
      <c r="E204" s="40" t="s">
        <v>5</v>
      </c>
    </row>
    <row r="205" spans="1:5" ht="12.75">
      <c r="A205" t="s">
        <v>59</v>
      </c>
      <c r="E205" s="39" t="s">
        <v>5</v>
      </c>
    </row>
    <row r="206" spans="1:16" ht="25.5">
      <c r="A206" t="s">
        <v>49</v>
      </c>
      <c s="34" t="s">
        <v>271</v>
      </c>
      <c s="34" t="s">
        <v>4846</v>
      </c>
      <c s="35" t="s">
        <v>5</v>
      </c>
      <c s="6" t="s">
        <v>4847</v>
      </c>
      <c s="36" t="s">
        <v>75</v>
      </c>
      <c s="37">
        <v>2.25</v>
      </c>
      <c s="36">
        <v>0</v>
      </c>
      <c s="36">
        <f>ROUND(G206*H206,6)</f>
      </c>
      <c r="L206" s="38">
        <v>0</v>
      </c>
      <c s="32">
        <f>ROUND(ROUND(L206,2)*ROUND(G206,3),2)</f>
      </c>
      <c s="36" t="s">
        <v>808</v>
      </c>
      <c>
        <f>(M206*21)/100</f>
      </c>
      <c t="s">
        <v>27</v>
      </c>
    </row>
    <row r="207" spans="1:5" ht="12.75">
      <c r="A207" s="35" t="s">
        <v>56</v>
      </c>
      <c r="E207" s="39" t="s">
        <v>5</v>
      </c>
    </row>
    <row r="208" spans="1:5" ht="12.75">
      <c r="A208" s="35" t="s">
        <v>57</v>
      </c>
      <c r="E208" s="40" t="s">
        <v>5</v>
      </c>
    </row>
    <row r="209" spans="1:5" ht="12.75">
      <c r="A209" t="s">
        <v>59</v>
      </c>
      <c r="E209" s="39" t="s">
        <v>5</v>
      </c>
    </row>
    <row r="210" spans="1:16" ht="25.5">
      <c r="A210" t="s">
        <v>49</v>
      </c>
      <c s="34" t="s">
        <v>276</v>
      </c>
      <c s="34" t="s">
        <v>4848</v>
      </c>
      <c s="35" t="s">
        <v>5</v>
      </c>
      <c s="6" t="s">
        <v>4849</v>
      </c>
      <c s="36" t="s">
        <v>75</v>
      </c>
      <c s="37">
        <v>4.8</v>
      </c>
      <c s="36">
        <v>0</v>
      </c>
      <c s="36">
        <f>ROUND(G210*H210,6)</f>
      </c>
      <c r="L210" s="38">
        <v>0</v>
      </c>
      <c s="32">
        <f>ROUND(ROUND(L210,2)*ROUND(G210,3),2)</f>
      </c>
      <c s="36" t="s">
        <v>808</v>
      </c>
      <c>
        <f>(M210*21)/100</f>
      </c>
      <c t="s">
        <v>27</v>
      </c>
    </row>
    <row r="211" spans="1:5" ht="12.75">
      <c r="A211" s="35" t="s">
        <v>56</v>
      </c>
      <c r="E211" s="39" t="s">
        <v>5</v>
      </c>
    </row>
    <row r="212" spans="1:5" ht="12.75">
      <c r="A212" s="35" t="s">
        <v>57</v>
      </c>
      <c r="E212" s="40" t="s">
        <v>5</v>
      </c>
    </row>
    <row r="213" spans="1:5" ht="12.75">
      <c r="A213" t="s">
        <v>59</v>
      </c>
      <c r="E213" s="39" t="s">
        <v>5</v>
      </c>
    </row>
    <row r="214" spans="1:16" ht="25.5">
      <c r="A214" t="s">
        <v>49</v>
      </c>
      <c s="34" t="s">
        <v>280</v>
      </c>
      <c s="34" t="s">
        <v>4850</v>
      </c>
      <c s="35" t="s">
        <v>5</v>
      </c>
      <c s="6" t="s">
        <v>4851</v>
      </c>
      <c s="36" t="s">
        <v>75</v>
      </c>
      <c s="37">
        <v>0.85</v>
      </c>
      <c s="36">
        <v>0</v>
      </c>
      <c s="36">
        <f>ROUND(G214*H214,6)</f>
      </c>
      <c r="L214" s="38">
        <v>0</v>
      </c>
      <c s="32">
        <f>ROUND(ROUND(L214,2)*ROUND(G214,3),2)</f>
      </c>
      <c s="36" t="s">
        <v>808</v>
      </c>
      <c>
        <f>(M214*21)/100</f>
      </c>
      <c t="s">
        <v>27</v>
      </c>
    </row>
    <row r="215" spans="1:5" ht="12.75">
      <c r="A215" s="35" t="s">
        <v>56</v>
      </c>
      <c r="E215" s="39" t="s">
        <v>5</v>
      </c>
    </row>
    <row r="216" spans="1:5" ht="12.75">
      <c r="A216" s="35" t="s">
        <v>57</v>
      </c>
      <c r="E216" s="40" t="s">
        <v>5</v>
      </c>
    </row>
    <row r="217" spans="1:5" ht="12.75">
      <c r="A217" t="s">
        <v>59</v>
      </c>
      <c r="E217" s="39" t="s">
        <v>5</v>
      </c>
    </row>
    <row r="218" spans="1:16" ht="25.5">
      <c r="A218" t="s">
        <v>49</v>
      </c>
      <c s="34" t="s">
        <v>284</v>
      </c>
      <c s="34" t="s">
        <v>4852</v>
      </c>
      <c s="35" t="s">
        <v>5</v>
      </c>
      <c s="6" t="s">
        <v>4853</v>
      </c>
      <c s="36" t="s">
        <v>75</v>
      </c>
      <c s="37">
        <v>1.6</v>
      </c>
      <c s="36">
        <v>0</v>
      </c>
      <c s="36">
        <f>ROUND(G218*H218,6)</f>
      </c>
      <c r="L218" s="38">
        <v>0</v>
      </c>
      <c s="32">
        <f>ROUND(ROUND(L218,2)*ROUND(G218,3),2)</f>
      </c>
      <c s="36" t="s">
        <v>808</v>
      </c>
      <c>
        <f>(M218*21)/100</f>
      </c>
      <c t="s">
        <v>27</v>
      </c>
    </row>
    <row r="219" spans="1:5" ht="12.75">
      <c r="A219" s="35" t="s">
        <v>56</v>
      </c>
      <c r="E219" s="39" t="s">
        <v>5</v>
      </c>
    </row>
    <row r="220" spans="1:5" ht="12.75">
      <c r="A220" s="35" t="s">
        <v>57</v>
      </c>
      <c r="E220" s="40" t="s">
        <v>5</v>
      </c>
    </row>
    <row r="221" spans="1:5" ht="12.75">
      <c r="A221" t="s">
        <v>59</v>
      </c>
      <c r="E221" s="39" t="s">
        <v>5</v>
      </c>
    </row>
    <row r="222" spans="1:16" ht="25.5">
      <c r="A222" t="s">
        <v>49</v>
      </c>
      <c s="34" t="s">
        <v>288</v>
      </c>
      <c s="34" t="s">
        <v>4854</v>
      </c>
      <c s="35" t="s">
        <v>5</v>
      </c>
      <c s="6" t="s">
        <v>4855</v>
      </c>
      <c s="36" t="s">
        <v>75</v>
      </c>
      <c s="37">
        <v>1</v>
      </c>
      <c s="36">
        <v>0</v>
      </c>
      <c s="36">
        <f>ROUND(G222*H222,6)</f>
      </c>
      <c r="L222" s="38">
        <v>0</v>
      </c>
      <c s="32">
        <f>ROUND(ROUND(L222,2)*ROUND(G222,3),2)</f>
      </c>
      <c s="36" t="s">
        <v>808</v>
      </c>
      <c>
        <f>(M222*21)/100</f>
      </c>
      <c t="s">
        <v>27</v>
      </c>
    </row>
    <row r="223" spans="1:5" ht="12.75">
      <c r="A223" s="35" t="s">
        <v>56</v>
      </c>
      <c r="E223" s="39" t="s">
        <v>5</v>
      </c>
    </row>
    <row r="224" spans="1:5" ht="12.75">
      <c r="A224" s="35" t="s">
        <v>57</v>
      </c>
      <c r="E224" s="40" t="s">
        <v>5</v>
      </c>
    </row>
    <row r="225" spans="1:5" ht="12.75">
      <c r="A225" t="s">
        <v>59</v>
      </c>
      <c r="E225" s="39" t="s">
        <v>5</v>
      </c>
    </row>
    <row r="226" spans="1:16" ht="25.5">
      <c r="A226" t="s">
        <v>49</v>
      </c>
      <c s="34" t="s">
        <v>292</v>
      </c>
      <c s="34" t="s">
        <v>4856</v>
      </c>
      <c s="35" t="s">
        <v>5</v>
      </c>
      <c s="6" t="s">
        <v>4857</v>
      </c>
      <c s="36" t="s">
        <v>75</v>
      </c>
      <c s="37">
        <v>4.05</v>
      </c>
      <c s="36">
        <v>0</v>
      </c>
      <c s="36">
        <f>ROUND(G226*H226,6)</f>
      </c>
      <c r="L226" s="38">
        <v>0</v>
      </c>
      <c s="32">
        <f>ROUND(ROUND(L226,2)*ROUND(G226,3),2)</f>
      </c>
      <c s="36" t="s">
        <v>808</v>
      </c>
      <c>
        <f>(M226*21)/100</f>
      </c>
      <c t="s">
        <v>27</v>
      </c>
    </row>
    <row r="227" spans="1:5" ht="12.75">
      <c r="A227" s="35" t="s">
        <v>56</v>
      </c>
      <c r="E227" s="39" t="s">
        <v>5</v>
      </c>
    </row>
    <row r="228" spans="1:5" ht="12.75">
      <c r="A228" s="35" t="s">
        <v>57</v>
      </c>
      <c r="E228" s="40" t="s">
        <v>5</v>
      </c>
    </row>
    <row r="229" spans="1:5" ht="12.75">
      <c r="A229" t="s">
        <v>59</v>
      </c>
      <c r="E229" s="39" t="s">
        <v>5</v>
      </c>
    </row>
    <row r="230" spans="1:16" ht="25.5">
      <c r="A230" t="s">
        <v>49</v>
      </c>
      <c s="34" t="s">
        <v>296</v>
      </c>
      <c s="34" t="s">
        <v>4858</v>
      </c>
      <c s="35" t="s">
        <v>5</v>
      </c>
      <c s="6" t="s">
        <v>4859</v>
      </c>
      <c s="36" t="s">
        <v>75</v>
      </c>
      <c s="37">
        <v>5.25</v>
      </c>
      <c s="36">
        <v>0</v>
      </c>
      <c s="36">
        <f>ROUND(G230*H230,6)</f>
      </c>
      <c r="L230" s="38">
        <v>0</v>
      </c>
      <c s="32">
        <f>ROUND(ROUND(L230,2)*ROUND(G230,3),2)</f>
      </c>
      <c s="36" t="s">
        <v>808</v>
      </c>
      <c>
        <f>(M230*21)/100</f>
      </c>
      <c t="s">
        <v>27</v>
      </c>
    </row>
    <row r="231" spans="1:5" ht="12.75">
      <c r="A231" s="35" t="s">
        <v>56</v>
      </c>
      <c r="E231" s="39" t="s">
        <v>5</v>
      </c>
    </row>
    <row r="232" spans="1:5" ht="12.75">
      <c r="A232" s="35" t="s">
        <v>57</v>
      </c>
      <c r="E232" s="40" t="s">
        <v>5</v>
      </c>
    </row>
    <row r="233" spans="1:5" ht="12.75">
      <c r="A233" t="s">
        <v>59</v>
      </c>
      <c r="E233" s="39" t="s">
        <v>5</v>
      </c>
    </row>
    <row r="234" spans="1:16" ht="25.5">
      <c r="A234" t="s">
        <v>49</v>
      </c>
      <c s="34" t="s">
        <v>300</v>
      </c>
      <c s="34" t="s">
        <v>4860</v>
      </c>
      <c s="35" t="s">
        <v>5</v>
      </c>
      <c s="6" t="s">
        <v>4861</v>
      </c>
      <c s="36" t="s">
        <v>75</v>
      </c>
      <c s="37">
        <v>1.2</v>
      </c>
      <c s="36">
        <v>0</v>
      </c>
      <c s="36">
        <f>ROUND(G234*H234,6)</f>
      </c>
      <c r="L234" s="38">
        <v>0</v>
      </c>
      <c s="32">
        <f>ROUND(ROUND(L234,2)*ROUND(G234,3),2)</f>
      </c>
      <c s="36" t="s">
        <v>808</v>
      </c>
      <c>
        <f>(M234*21)/100</f>
      </c>
      <c t="s">
        <v>27</v>
      </c>
    </row>
    <row r="235" spans="1:5" ht="12.75">
      <c r="A235" s="35" t="s">
        <v>56</v>
      </c>
      <c r="E235" s="39" t="s">
        <v>5</v>
      </c>
    </row>
    <row r="236" spans="1:5" ht="12.75">
      <c r="A236" s="35" t="s">
        <v>57</v>
      </c>
      <c r="E236" s="40" t="s">
        <v>5</v>
      </c>
    </row>
    <row r="237" spans="1:5" ht="12.75">
      <c r="A237" t="s">
        <v>59</v>
      </c>
      <c r="E237" s="39" t="s">
        <v>5</v>
      </c>
    </row>
    <row r="238" spans="1:16" ht="25.5">
      <c r="A238" t="s">
        <v>49</v>
      </c>
      <c s="34" t="s">
        <v>304</v>
      </c>
      <c s="34" t="s">
        <v>4862</v>
      </c>
      <c s="35" t="s">
        <v>5</v>
      </c>
      <c s="6" t="s">
        <v>4863</v>
      </c>
      <c s="36" t="s">
        <v>75</v>
      </c>
      <c s="37">
        <v>7.2</v>
      </c>
      <c s="36">
        <v>0</v>
      </c>
      <c s="36">
        <f>ROUND(G238*H238,6)</f>
      </c>
      <c r="L238" s="38">
        <v>0</v>
      </c>
      <c s="32">
        <f>ROUND(ROUND(L238,2)*ROUND(G238,3),2)</f>
      </c>
      <c s="36" t="s">
        <v>808</v>
      </c>
      <c>
        <f>(M238*21)/100</f>
      </c>
      <c t="s">
        <v>27</v>
      </c>
    </row>
    <row r="239" spans="1:5" ht="12.75">
      <c r="A239" s="35" t="s">
        <v>56</v>
      </c>
      <c r="E239" s="39" t="s">
        <v>5</v>
      </c>
    </row>
    <row r="240" spans="1:5" ht="12.75">
      <c r="A240" s="35" t="s">
        <v>57</v>
      </c>
      <c r="E240" s="40" t="s">
        <v>5</v>
      </c>
    </row>
    <row r="241" spans="1:5" ht="12.75">
      <c r="A241" t="s">
        <v>59</v>
      </c>
      <c r="E241" s="39" t="s">
        <v>5</v>
      </c>
    </row>
    <row r="242" spans="1:16" ht="25.5">
      <c r="A242" t="s">
        <v>49</v>
      </c>
      <c s="34" t="s">
        <v>308</v>
      </c>
      <c s="34" t="s">
        <v>4864</v>
      </c>
      <c s="35" t="s">
        <v>5</v>
      </c>
      <c s="6" t="s">
        <v>4865</v>
      </c>
      <c s="36" t="s">
        <v>75</v>
      </c>
      <c s="37">
        <v>41</v>
      </c>
      <c s="36">
        <v>0</v>
      </c>
      <c s="36">
        <f>ROUND(G242*H242,6)</f>
      </c>
      <c r="L242" s="38">
        <v>0</v>
      </c>
      <c s="32">
        <f>ROUND(ROUND(L242,2)*ROUND(G242,3),2)</f>
      </c>
      <c s="36" t="s">
        <v>808</v>
      </c>
      <c>
        <f>(M242*21)/100</f>
      </c>
      <c t="s">
        <v>27</v>
      </c>
    </row>
    <row r="243" spans="1:5" ht="12.75">
      <c r="A243" s="35" t="s">
        <v>56</v>
      </c>
      <c r="E243" s="39" t="s">
        <v>5</v>
      </c>
    </row>
    <row r="244" spans="1:5" ht="12.75">
      <c r="A244" s="35" t="s">
        <v>57</v>
      </c>
      <c r="E244" s="40" t="s">
        <v>5</v>
      </c>
    </row>
    <row r="245" spans="1:5" ht="12.75">
      <c r="A245" t="s">
        <v>59</v>
      </c>
      <c r="E245" s="39" t="s">
        <v>5</v>
      </c>
    </row>
    <row r="246" spans="1:16" ht="25.5">
      <c r="A246" t="s">
        <v>49</v>
      </c>
      <c s="34" t="s">
        <v>312</v>
      </c>
      <c s="34" t="s">
        <v>4866</v>
      </c>
      <c s="35" t="s">
        <v>5</v>
      </c>
      <c s="6" t="s">
        <v>4867</v>
      </c>
      <c s="36" t="s">
        <v>75</v>
      </c>
      <c s="37">
        <v>1.3</v>
      </c>
      <c s="36">
        <v>0</v>
      </c>
      <c s="36">
        <f>ROUND(G246*H246,6)</f>
      </c>
      <c r="L246" s="38">
        <v>0</v>
      </c>
      <c s="32">
        <f>ROUND(ROUND(L246,2)*ROUND(G246,3),2)</f>
      </c>
      <c s="36" t="s">
        <v>808</v>
      </c>
      <c>
        <f>(M246*21)/100</f>
      </c>
      <c t="s">
        <v>27</v>
      </c>
    </row>
    <row r="247" spans="1:5" ht="12.75">
      <c r="A247" s="35" t="s">
        <v>56</v>
      </c>
      <c r="E247" s="39" t="s">
        <v>5</v>
      </c>
    </row>
    <row r="248" spans="1:5" ht="12.75">
      <c r="A248" s="35" t="s">
        <v>57</v>
      </c>
      <c r="E248" s="40" t="s">
        <v>5</v>
      </c>
    </row>
    <row r="249" spans="1:5" ht="12.75">
      <c r="A249" t="s">
        <v>59</v>
      </c>
      <c r="E249" s="39" t="s">
        <v>5</v>
      </c>
    </row>
    <row r="250" spans="1:16" ht="25.5">
      <c r="A250" t="s">
        <v>49</v>
      </c>
      <c s="34" t="s">
        <v>316</v>
      </c>
      <c s="34" t="s">
        <v>4868</v>
      </c>
      <c s="35" t="s">
        <v>5</v>
      </c>
      <c s="6" t="s">
        <v>4869</v>
      </c>
      <c s="36" t="s">
        <v>75</v>
      </c>
      <c s="37">
        <v>1.36</v>
      </c>
      <c s="36">
        <v>0</v>
      </c>
      <c s="36">
        <f>ROUND(G250*H250,6)</f>
      </c>
      <c r="L250" s="38">
        <v>0</v>
      </c>
      <c s="32">
        <f>ROUND(ROUND(L250,2)*ROUND(G250,3),2)</f>
      </c>
      <c s="36" t="s">
        <v>808</v>
      </c>
      <c>
        <f>(M250*21)/100</f>
      </c>
      <c t="s">
        <v>27</v>
      </c>
    </row>
    <row r="251" spans="1:5" ht="12.75">
      <c r="A251" s="35" t="s">
        <v>56</v>
      </c>
      <c r="E251" s="39" t="s">
        <v>5</v>
      </c>
    </row>
    <row r="252" spans="1:5" ht="12.75">
      <c r="A252" s="35" t="s">
        <v>57</v>
      </c>
      <c r="E252" s="40" t="s">
        <v>5</v>
      </c>
    </row>
    <row r="253" spans="1:5" ht="12.75">
      <c r="A253" t="s">
        <v>59</v>
      </c>
      <c r="E253" s="39" t="s">
        <v>5</v>
      </c>
    </row>
    <row r="254" spans="1:16" ht="25.5">
      <c r="A254" t="s">
        <v>49</v>
      </c>
      <c s="34" t="s">
        <v>320</v>
      </c>
      <c s="34" t="s">
        <v>4870</v>
      </c>
      <c s="35" t="s">
        <v>5</v>
      </c>
      <c s="6" t="s">
        <v>4871</v>
      </c>
      <c s="36" t="s">
        <v>75</v>
      </c>
      <c s="37">
        <v>1.5</v>
      </c>
      <c s="36">
        <v>0</v>
      </c>
      <c s="36">
        <f>ROUND(G254*H254,6)</f>
      </c>
      <c r="L254" s="38">
        <v>0</v>
      </c>
      <c s="32">
        <f>ROUND(ROUND(L254,2)*ROUND(G254,3),2)</f>
      </c>
      <c s="36" t="s">
        <v>808</v>
      </c>
      <c>
        <f>(M254*21)/100</f>
      </c>
      <c t="s">
        <v>27</v>
      </c>
    </row>
    <row r="255" spans="1:5" ht="12.75">
      <c r="A255" s="35" t="s">
        <v>56</v>
      </c>
      <c r="E255" s="39" t="s">
        <v>5</v>
      </c>
    </row>
    <row r="256" spans="1:5" ht="12.75">
      <c r="A256" s="35" t="s">
        <v>57</v>
      </c>
      <c r="E256" s="40" t="s">
        <v>5</v>
      </c>
    </row>
    <row r="257" spans="1:5" ht="12.75">
      <c r="A257" t="s">
        <v>59</v>
      </c>
      <c r="E257" s="39" t="s">
        <v>5</v>
      </c>
    </row>
    <row r="258" spans="1:16" ht="25.5">
      <c r="A258" t="s">
        <v>49</v>
      </c>
      <c s="34" t="s">
        <v>325</v>
      </c>
      <c s="34" t="s">
        <v>4872</v>
      </c>
      <c s="35" t="s">
        <v>5</v>
      </c>
      <c s="6" t="s">
        <v>4873</v>
      </c>
      <c s="36" t="s">
        <v>75</v>
      </c>
      <c s="37">
        <v>1</v>
      </c>
      <c s="36">
        <v>0</v>
      </c>
      <c s="36">
        <f>ROUND(G258*H258,6)</f>
      </c>
      <c r="L258" s="38">
        <v>0</v>
      </c>
      <c s="32">
        <f>ROUND(ROUND(L258,2)*ROUND(G258,3),2)</f>
      </c>
      <c s="36" t="s">
        <v>808</v>
      </c>
      <c>
        <f>(M258*21)/100</f>
      </c>
      <c t="s">
        <v>27</v>
      </c>
    </row>
    <row r="259" spans="1:5" ht="12.75">
      <c r="A259" s="35" t="s">
        <v>56</v>
      </c>
      <c r="E259" s="39" t="s">
        <v>5</v>
      </c>
    </row>
    <row r="260" spans="1:5" ht="12.75">
      <c r="A260" s="35" t="s">
        <v>57</v>
      </c>
      <c r="E260" s="40" t="s">
        <v>5</v>
      </c>
    </row>
    <row r="261" spans="1:5" ht="12.75">
      <c r="A261" t="s">
        <v>59</v>
      </c>
      <c r="E261" s="39" t="s">
        <v>5</v>
      </c>
    </row>
    <row r="262" spans="1:16" ht="25.5">
      <c r="A262" t="s">
        <v>49</v>
      </c>
      <c s="34" t="s">
        <v>329</v>
      </c>
      <c s="34" t="s">
        <v>4874</v>
      </c>
      <c s="35" t="s">
        <v>5</v>
      </c>
      <c s="6" t="s">
        <v>4875</v>
      </c>
      <c s="36" t="s">
        <v>75</v>
      </c>
      <c s="37">
        <v>1.3</v>
      </c>
      <c s="36">
        <v>0</v>
      </c>
      <c s="36">
        <f>ROUND(G262*H262,6)</f>
      </c>
      <c r="L262" s="38">
        <v>0</v>
      </c>
      <c s="32">
        <f>ROUND(ROUND(L262,2)*ROUND(G262,3),2)</f>
      </c>
      <c s="36" t="s">
        <v>808</v>
      </c>
      <c>
        <f>(M262*21)/100</f>
      </c>
      <c t="s">
        <v>27</v>
      </c>
    </row>
    <row r="263" spans="1:5" ht="12.75">
      <c r="A263" s="35" t="s">
        <v>56</v>
      </c>
      <c r="E263" s="39" t="s">
        <v>5</v>
      </c>
    </row>
    <row r="264" spans="1:5" ht="12.75">
      <c r="A264" s="35" t="s">
        <v>57</v>
      </c>
      <c r="E264" s="40" t="s">
        <v>5</v>
      </c>
    </row>
    <row r="265" spans="1:5" ht="12.75">
      <c r="A265" t="s">
        <v>59</v>
      </c>
      <c r="E265" s="39" t="s">
        <v>5</v>
      </c>
    </row>
    <row r="266" spans="1:16" ht="25.5">
      <c r="A266" t="s">
        <v>49</v>
      </c>
      <c s="34" t="s">
        <v>333</v>
      </c>
      <c s="34" t="s">
        <v>4876</v>
      </c>
      <c s="35" t="s">
        <v>5</v>
      </c>
      <c s="6" t="s">
        <v>4877</v>
      </c>
      <c s="36" t="s">
        <v>75</v>
      </c>
      <c s="37">
        <v>1.92</v>
      </c>
      <c s="36">
        <v>0</v>
      </c>
      <c s="36">
        <f>ROUND(G266*H266,6)</f>
      </c>
      <c r="L266" s="38">
        <v>0</v>
      </c>
      <c s="32">
        <f>ROUND(ROUND(L266,2)*ROUND(G266,3),2)</f>
      </c>
      <c s="36" t="s">
        <v>808</v>
      </c>
      <c>
        <f>(M266*21)/100</f>
      </c>
      <c t="s">
        <v>27</v>
      </c>
    </row>
    <row r="267" spans="1:5" ht="12.75">
      <c r="A267" s="35" t="s">
        <v>56</v>
      </c>
      <c r="E267" s="39" t="s">
        <v>5</v>
      </c>
    </row>
    <row r="268" spans="1:5" ht="12.75">
      <c r="A268" s="35" t="s">
        <v>57</v>
      </c>
      <c r="E268" s="40" t="s">
        <v>5</v>
      </c>
    </row>
    <row r="269" spans="1:5" ht="12.75">
      <c r="A269" t="s">
        <v>59</v>
      </c>
      <c r="E269" s="39" t="s">
        <v>5</v>
      </c>
    </row>
    <row r="270" spans="1:16" ht="25.5">
      <c r="A270" t="s">
        <v>49</v>
      </c>
      <c s="34" t="s">
        <v>337</v>
      </c>
      <c s="34" t="s">
        <v>4878</v>
      </c>
      <c s="35" t="s">
        <v>5</v>
      </c>
      <c s="6" t="s">
        <v>4879</v>
      </c>
      <c s="36" t="s">
        <v>75</v>
      </c>
      <c s="37">
        <v>1.86</v>
      </c>
      <c s="36">
        <v>0</v>
      </c>
      <c s="36">
        <f>ROUND(G270*H270,6)</f>
      </c>
      <c r="L270" s="38">
        <v>0</v>
      </c>
      <c s="32">
        <f>ROUND(ROUND(L270,2)*ROUND(G270,3),2)</f>
      </c>
      <c s="36" t="s">
        <v>808</v>
      </c>
      <c>
        <f>(M270*21)/100</f>
      </c>
      <c t="s">
        <v>27</v>
      </c>
    </row>
    <row r="271" spans="1:5" ht="12.75">
      <c r="A271" s="35" t="s">
        <v>56</v>
      </c>
      <c r="E271" s="39" t="s">
        <v>5</v>
      </c>
    </row>
    <row r="272" spans="1:5" ht="12.75">
      <c r="A272" s="35" t="s">
        <v>57</v>
      </c>
      <c r="E272" s="40" t="s">
        <v>5</v>
      </c>
    </row>
    <row r="273" spans="1:5" ht="12.75">
      <c r="A273" t="s">
        <v>59</v>
      </c>
      <c r="E273" s="39" t="s">
        <v>5</v>
      </c>
    </row>
    <row r="274" spans="1:16" ht="25.5">
      <c r="A274" t="s">
        <v>49</v>
      </c>
      <c s="34" t="s">
        <v>341</v>
      </c>
      <c s="34" t="s">
        <v>4880</v>
      </c>
      <c s="35" t="s">
        <v>5</v>
      </c>
      <c s="6" t="s">
        <v>4881</v>
      </c>
      <c s="36" t="s">
        <v>75</v>
      </c>
      <c s="37">
        <v>1.36</v>
      </c>
      <c s="36">
        <v>0</v>
      </c>
      <c s="36">
        <f>ROUND(G274*H274,6)</f>
      </c>
      <c r="L274" s="38">
        <v>0</v>
      </c>
      <c s="32">
        <f>ROUND(ROUND(L274,2)*ROUND(G274,3),2)</f>
      </c>
      <c s="36" t="s">
        <v>808</v>
      </c>
      <c>
        <f>(M274*21)/100</f>
      </c>
      <c t="s">
        <v>27</v>
      </c>
    </row>
    <row r="275" spans="1:5" ht="12.75">
      <c r="A275" s="35" t="s">
        <v>56</v>
      </c>
      <c r="E275" s="39" t="s">
        <v>5</v>
      </c>
    </row>
    <row r="276" spans="1:5" ht="12.75">
      <c r="A276" s="35" t="s">
        <v>57</v>
      </c>
      <c r="E276" s="40" t="s">
        <v>5</v>
      </c>
    </row>
    <row r="277" spans="1:5" ht="12.75">
      <c r="A277" t="s">
        <v>59</v>
      </c>
      <c r="E277" s="39" t="s">
        <v>5</v>
      </c>
    </row>
    <row r="278" spans="1:16" ht="25.5">
      <c r="A278" t="s">
        <v>49</v>
      </c>
      <c s="34" t="s">
        <v>345</v>
      </c>
      <c s="34" t="s">
        <v>4882</v>
      </c>
      <c s="35" t="s">
        <v>5</v>
      </c>
      <c s="6" t="s">
        <v>4883</v>
      </c>
      <c s="36" t="s">
        <v>75</v>
      </c>
      <c s="37">
        <v>0.96</v>
      </c>
      <c s="36">
        <v>0</v>
      </c>
      <c s="36">
        <f>ROUND(G278*H278,6)</f>
      </c>
      <c r="L278" s="38">
        <v>0</v>
      </c>
      <c s="32">
        <f>ROUND(ROUND(L278,2)*ROUND(G278,3),2)</f>
      </c>
      <c s="36" t="s">
        <v>808</v>
      </c>
      <c>
        <f>(M278*21)/100</f>
      </c>
      <c t="s">
        <v>27</v>
      </c>
    </row>
    <row r="279" spans="1:5" ht="12.75">
      <c r="A279" s="35" t="s">
        <v>56</v>
      </c>
      <c r="E279" s="39" t="s">
        <v>5</v>
      </c>
    </row>
    <row r="280" spans="1:5" ht="12.75">
      <c r="A280" s="35" t="s">
        <v>57</v>
      </c>
      <c r="E280" s="40" t="s">
        <v>5</v>
      </c>
    </row>
    <row r="281" spans="1:5" ht="12.75">
      <c r="A281" t="s">
        <v>59</v>
      </c>
      <c r="E281" s="39" t="s">
        <v>5</v>
      </c>
    </row>
    <row r="282" spans="1:16" ht="25.5">
      <c r="A282" t="s">
        <v>49</v>
      </c>
      <c s="34" t="s">
        <v>349</v>
      </c>
      <c s="34" t="s">
        <v>4884</v>
      </c>
      <c s="35" t="s">
        <v>5</v>
      </c>
      <c s="6" t="s">
        <v>4885</v>
      </c>
      <c s="36" t="s">
        <v>75</v>
      </c>
      <c s="37">
        <v>8.68</v>
      </c>
      <c s="36">
        <v>0</v>
      </c>
      <c s="36">
        <f>ROUND(G282*H282,6)</f>
      </c>
      <c r="L282" s="38">
        <v>0</v>
      </c>
      <c s="32">
        <f>ROUND(ROUND(L282,2)*ROUND(G282,3),2)</f>
      </c>
      <c s="36" t="s">
        <v>808</v>
      </c>
      <c>
        <f>(M282*21)/100</f>
      </c>
      <c t="s">
        <v>27</v>
      </c>
    </row>
    <row r="283" spans="1:5" ht="12.75">
      <c r="A283" s="35" t="s">
        <v>56</v>
      </c>
      <c r="E283" s="39" t="s">
        <v>5</v>
      </c>
    </row>
    <row r="284" spans="1:5" ht="12.75">
      <c r="A284" s="35" t="s">
        <v>57</v>
      </c>
      <c r="E284" s="40" t="s">
        <v>5</v>
      </c>
    </row>
    <row r="285" spans="1:5" ht="12.75">
      <c r="A285" t="s">
        <v>59</v>
      </c>
      <c r="E285" s="39" t="s">
        <v>5</v>
      </c>
    </row>
    <row r="286" spans="1:16" ht="25.5">
      <c r="A286" t="s">
        <v>49</v>
      </c>
      <c s="34" t="s">
        <v>353</v>
      </c>
      <c s="34" t="s">
        <v>4886</v>
      </c>
      <c s="35" t="s">
        <v>5</v>
      </c>
      <c s="6" t="s">
        <v>4887</v>
      </c>
      <c s="36" t="s">
        <v>75</v>
      </c>
      <c s="37">
        <v>8.8</v>
      </c>
      <c s="36">
        <v>0</v>
      </c>
      <c s="36">
        <f>ROUND(G286*H286,6)</f>
      </c>
      <c r="L286" s="38">
        <v>0</v>
      </c>
      <c s="32">
        <f>ROUND(ROUND(L286,2)*ROUND(G286,3),2)</f>
      </c>
      <c s="36" t="s">
        <v>808</v>
      </c>
      <c>
        <f>(M286*21)/100</f>
      </c>
      <c t="s">
        <v>27</v>
      </c>
    </row>
    <row r="287" spans="1:5" ht="12.75">
      <c r="A287" s="35" t="s">
        <v>56</v>
      </c>
      <c r="E287" s="39" t="s">
        <v>5</v>
      </c>
    </row>
    <row r="288" spans="1:5" ht="12.75">
      <c r="A288" s="35" t="s">
        <v>57</v>
      </c>
      <c r="E288" s="40" t="s">
        <v>5</v>
      </c>
    </row>
    <row r="289" spans="1:5" ht="12.75">
      <c r="A289" t="s">
        <v>59</v>
      </c>
      <c r="E289" s="39" t="s">
        <v>5</v>
      </c>
    </row>
    <row r="290" spans="1:13" ht="12.75">
      <c r="A290" t="s">
        <v>46</v>
      </c>
      <c r="C290" s="31" t="s">
        <v>3796</v>
      </c>
      <c r="E290" s="33" t="s">
        <v>3797</v>
      </c>
      <c r="J290" s="32">
        <f>0</f>
      </c>
      <c s="32">
        <f>0</f>
      </c>
      <c s="32">
        <f>0+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f>
      </c>
      <c s="32">
        <f>0+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f>
      </c>
    </row>
    <row r="291" spans="1:16" ht="25.5">
      <c r="A291" t="s">
        <v>49</v>
      </c>
      <c s="34" t="s">
        <v>357</v>
      </c>
      <c s="34" t="s">
        <v>4888</v>
      </c>
      <c s="35" t="s">
        <v>5</v>
      </c>
      <c s="6" t="s">
        <v>4889</v>
      </c>
      <c s="36" t="s">
        <v>54</v>
      </c>
      <c s="37">
        <v>1</v>
      </c>
      <c s="36">
        <v>0</v>
      </c>
      <c s="36">
        <f>ROUND(G291*H291,6)</f>
      </c>
      <c r="L291" s="38">
        <v>0</v>
      </c>
      <c s="32">
        <f>ROUND(ROUND(L291,2)*ROUND(G291,3),2)</f>
      </c>
      <c s="36" t="s">
        <v>808</v>
      </c>
      <c>
        <f>(M291*21)/100</f>
      </c>
      <c t="s">
        <v>27</v>
      </c>
    </row>
    <row r="292" spans="1:5" ht="12.75">
      <c r="A292" s="35" t="s">
        <v>56</v>
      </c>
      <c r="E292" s="39" t="s">
        <v>5</v>
      </c>
    </row>
    <row r="293" spans="1:5" ht="12.75">
      <c r="A293" s="35" t="s">
        <v>57</v>
      </c>
      <c r="E293" s="40" t="s">
        <v>5</v>
      </c>
    </row>
    <row r="294" spans="1:5" ht="12.75">
      <c r="A294" t="s">
        <v>59</v>
      </c>
      <c r="E294" s="39" t="s">
        <v>5</v>
      </c>
    </row>
    <row r="295" spans="1:16" ht="25.5">
      <c r="A295" t="s">
        <v>49</v>
      </c>
      <c s="34" t="s">
        <v>361</v>
      </c>
      <c s="34" t="s">
        <v>4890</v>
      </c>
      <c s="35" t="s">
        <v>5</v>
      </c>
      <c s="6" t="s">
        <v>4891</v>
      </c>
      <c s="36" t="s">
        <v>54</v>
      </c>
      <c s="37">
        <v>2</v>
      </c>
      <c s="36">
        <v>0</v>
      </c>
      <c s="36">
        <f>ROUND(G295*H295,6)</f>
      </c>
      <c r="L295" s="38">
        <v>0</v>
      </c>
      <c s="32">
        <f>ROUND(ROUND(L295,2)*ROUND(G295,3),2)</f>
      </c>
      <c s="36" t="s">
        <v>808</v>
      </c>
      <c>
        <f>(M295*21)/100</f>
      </c>
      <c t="s">
        <v>27</v>
      </c>
    </row>
    <row r="296" spans="1:5" ht="12.75">
      <c r="A296" s="35" t="s">
        <v>56</v>
      </c>
      <c r="E296" s="39" t="s">
        <v>5</v>
      </c>
    </row>
    <row r="297" spans="1:5" ht="12.75">
      <c r="A297" s="35" t="s">
        <v>57</v>
      </c>
      <c r="E297" s="40" t="s">
        <v>5</v>
      </c>
    </row>
    <row r="298" spans="1:5" ht="12.75">
      <c r="A298" t="s">
        <v>59</v>
      </c>
      <c r="E298" s="39" t="s">
        <v>5</v>
      </c>
    </row>
    <row r="299" spans="1:16" ht="25.5">
      <c r="A299" t="s">
        <v>49</v>
      </c>
      <c s="34" t="s">
        <v>365</v>
      </c>
      <c s="34" t="s">
        <v>4892</v>
      </c>
      <c s="35" t="s">
        <v>5</v>
      </c>
      <c s="6" t="s">
        <v>4893</v>
      </c>
      <c s="36" t="s">
        <v>54</v>
      </c>
      <c s="37">
        <v>1</v>
      </c>
      <c s="36">
        <v>0</v>
      </c>
      <c s="36">
        <f>ROUND(G299*H299,6)</f>
      </c>
      <c r="L299" s="38">
        <v>0</v>
      </c>
      <c s="32">
        <f>ROUND(ROUND(L299,2)*ROUND(G299,3),2)</f>
      </c>
      <c s="36" t="s">
        <v>808</v>
      </c>
      <c>
        <f>(M299*21)/100</f>
      </c>
      <c t="s">
        <v>27</v>
      </c>
    </row>
    <row r="300" spans="1:5" ht="12.75">
      <c r="A300" s="35" t="s">
        <v>56</v>
      </c>
      <c r="E300" s="39" t="s">
        <v>5</v>
      </c>
    </row>
    <row r="301" spans="1:5" ht="12.75">
      <c r="A301" s="35" t="s">
        <v>57</v>
      </c>
      <c r="E301" s="40" t="s">
        <v>5</v>
      </c>
    </row>
    <row r="302" spans="1:5" ht="12.75">
      <c r="A302" t="s">
        <v>59</v>
      </c>
      <c r="E302" s="39" t="s">
        <v>5</v>
      </c>
    </row>
    <row r="303" spans="1:16" ht="25.5">
      <c r="A303" t="s">
        <v>49</v>
      </c>
      <c s="34" t="s">
        <v>369</v>
      </c>
      <c s="34" t="s">
        <v>4894</v>
      </c>
      <c s="35" t="s">
        <v>5</v>
      </c>
      <c s="6" t="s">
        <v>4895</v>
      </c>
      <c s="36" t="s">
        <v>54</v>
      </c>
      <c s="37">
        <v>1</v>
      </c>
      <c s="36">
        <v>0</v>
      </c>
      <c s="36">
        <f>ROUND(G303*H303,6)</f>
      </c>
      <c r="L303" s="38">
        <v>0</v>
      </c>
      <c s="32">
        <f>ROUND(ROUND(L303,2)*ROUND(G303,3),2)</f>
      </c>
      <c s="36" t="s">
        <v>808</v>
      </c>
      <c>
        <f>(M303*21)/100</f>
      </c>
      <c t="s">
        <v>27</v>
      </c>
    </row>
    <row r="304" spans="1:5" ht="12.75">
      <c r="A304" s="35" t="s">
        <v>56</v>
      </c>
      <c r="E304" s="39" t="s">
        <v>5</v>
      </c>
    </row>
    <row r="305" spans="1:5" ht="12.75">
      <c r="A305" s="35" t="s">
        <v>57</v>
      </c>
      <c r="E305" s="40" t="s">
        <v>5</v>
      </c>
    </row>
    <row r="306" spans="1:5" ht="12.75">
      <c r="A306" t="s">
        <v>59</v>
      </c>
      <c r="E306" s="39" t="s">
        <v>5</v>
      </c>
    </row>
    <row r="307" spans="1:16" ht="25.5">
      <c r="A307" t="s">
        <v>49</v>
      </c>
      <c s="34" t="s">
        <v>373</v>
      </c>
      <c s="34" t="s">
        <v>4896</v>
      </c>
      <c s="35" t="s">
        <v>5</v>
      </c>
      <c s="6" t="s">
        <v>4897</v>
      </c>
      <c s="36" t="s">
        <v>54</v>
      </c>
      <c s="37">
        <v>1</v>
      </c>
      <c s="36">
        <v>0</v>
      </c>
      <c s="36">
        <f>ROUND(G307*H307,6)</f>
      </c>
      <c r="L307" s="38">
        <v>0</v>
      </c>
      <c s="32">
        <f>ROUND(ROUND(L307,2)*ROUND(G307,3),2)</f>
      </c>
      <c s="36" t="s">
        <v>808</v>
      </c>
      <c>
        <f>(M307*21)/100</f>
      </c>
      <c t="s">
        <v>27</v>
      </c>
    </row>
    <row r="308" spans="1:5" ht="12.75">
      <c r="A308" s="35" t="s">
        <v>56</v>
      </c>
      <c r="E308" s="39" t="s">
        <v>5</v>
      </c>
    </row>
    <row r="309" spans="1:5" ht="12.75">
      <c r="A309" s="35" t="s">
        <v>57</v>
      </c>
      <c r="E309" s="40" t="s">
        <v>5</v>
      </c>
    </row>
    <row r="310" spans="1:5" ht="12.75">
      <c r="A310" t="s">
        <v>59</v>
      </c>
      <c r="E310" s="39" t="s">
        <v>5</v>
      </c>
    </row>
    <row r="311" spans="1:16" ht="25.5">
      <c r="A311" t="s">
        <v>49</v>
      </c>
      <c s="34" t="s">
        <v>377</v>
      </c>
      <c s="34" t="s">
        <v>4898</v>
      </c>
      <c s="35" t="s">
        <v>5</v>
      </c>
      <c s="6" t="s">
        <v>4899</v>
      </c>
      <c s="36" t="s">
        <v>54</v>
      </c>
      <c s="37">
        <v>1</v>
      </c>
      <c s="36">
        <v>0</v>
      </c>
      <c s="36">
        <f>ROUND(G311*H311,6)</f>
      </c>
      <c r="L311" s="38">
        <v>0</v>
      </c>
      <c s="32">
        <f>ROUND(ROUND(L311,2)*ROUND(G311,3),2)</f>
      </c>
      <c s="36" t="s">
        <v>808</v>
      </c>
      <c>
        <f>(M311*21)/100</f>
      </c>
      <c t="s">
        <v>27</v>
      </c>
    </row>
    <row r="312" spans="1:5" ht="12.75">
      <c r="A312" s="35" t="s">
        <v>56</v>
      </c>
      <c r="E312" s="39" t="s">
        <v>5</v>
      </c>
    </row>
    <row r="313" spans="1:5" ht="12.75">
      <c r="A313" s="35" t="s">
        <v>57</v>
      </c>
      <c r="E313" s="40" t="s">
        <v>5</v>
      </c>
    </row>
    <row r="314" spans="1:5" ht="12.75">
      <c r="A314" t="s">
        <v>59</v>
      </c>
      <c r="E314" s="39" t="s">
        <v>5</v>
      </c>
    </row>
    <row r="315" spans="1:16" ht="25.5">
      <c r="A315" t="s">
        <v>49</v>
      </c>
      <c s="34" t="s">
        <v>381</v>
      </c>
      <c s="34" t="s">
        <v>4900</v>
      </c>
      <c s="35" t="s">
        <v>5</v>
      </c>
      <c s="6" t="s">
        <v>4901</v>
      </c>
      <c s="36" t="s">
        <v>54</v>
      </c>
      <c s="37">
        <v>1</v>
      </c>
      <c s="36">
        <v>0</v>
      </c>
      <c s="36">
        <f>ROUND(G315*H315,6)</f>
      </c>
      <c r="L315" s="38">
        <v>0</v>
      </c>
      <c s="32">
        <f>ROUND(ROUND(L315,2)*ROUND(G315,3),2)</f>
      </c>
      <c s="36" t="s">
        <v>808</v>
      </c>
      <c>
        <f>(M315*21)/100</f>
      </c>
      <c t="s">
        <v>27</v>
      </c>
    </row>
    <row r="316" spans="1:5" ht="12.75">
      <c r="A316" s="35" t="s">
        <v>56</v>
      </c>
      <c r="E316" s="39" t="s">
        <v>5</v>
      </c>
    </row>
    <row r="317" spans="1:5" ht="12.75">
      <c r="A317" s="35" t="s">
        <v>57</v>
      </c>
      <c r="E317" s="40" t="s">
        <v>5</v>
      </c>
    </row>
    <row r="318" spans="1:5" ht="12.75">
      <c r="A318" t="s">
        <v>59</v>
      </c>
      <c r="E318" s="39" t="s">
        <v>5</v>
      </c>
    </row>
    <row r="319" spans="1:16" ht="25.5">
      <c r="A319" t="s">
        <v>49</v>
      </c>
      <c s="34" t="s">
        <v>385</v>
      </c>
      <c s="34" t="s">
        <v>4902</v>
      </c>
      <c s="35" t="s">
        <v>5</v>
      </c>
      <c s="6" t="s">
        <v>4903</v>
      </c>
      <c s="36" t="s">
        <v>54</v>
      </c>
      <c s="37">
        <v>1</v>
      </c>
      <c s="36">
        <v>0</v>
      </c>
      <c s="36">
        <f>ROUND(G319*H319,6)</f>
      </c>
      <c r="L319" s="38">
        <v>0</v>
      </c>
      <c s="32">
        <f>ROUND(ROUND(L319,2)*ROUND(G319,3),2)</f>
      </c>
      <c s="36" t="s">
        <v>808</v>
      </c>
      <c>
        <f>(M319*21)/100</f>
      </c>
      <c t="s">
        <v>27</v>
      </c>
    </row>
    <row r="320" spans="1:5" ht="12.75">
      <c r="A320" s="35" t="s">
        <v>56</v>
      </c>
      <c r="E320" s="39" t="s">
        <v>5</v>
      </c>
    </row>
    <row r="321" spans="1:5" ht="12.75">
      <c r="A321" s="35" t="s">
        <v>57</v>
      </c>
      <c r="E321" s="40" t="s">
        <v>5</v>
      </c>
    </row>
    <row r="322" spans="1:5" ht="12.75">
      <c r="A322" t="s">
        <v>59</v>
      </c>
      <c r="E322" s="39" t="s">
        <v>5</v>
      </c>
    </row>
    <row r="323" spans="1:16" ht="25.5">
      <c r="A323" t="s">
        <v>49</v>
      </c>
      <c s="34" t="s">
        <v>389</v>
      </c>
      <c s="34" t="s">
        <v>4904</v>
      </c>
      <c s="35" t="s">
        <v>5</v>
      </c>
      <c s="6" t="s">
        <v>4905</v>
      </c>
      <c s="36" t="s">
        <v>54</v>
      </c>
      <c s="37">
        <v>1</v>
      </c>
      <c s="36">
        <v>0</v>
      </c>
      <c s="36">
        <f>ROUND(G323*H323,6)</f>
      </c>
      <c r="L323" s="38">
        <v>0</v>
      </c>
      <c s="32">
        <f>ROUND(ROUND(L323,2)*ROUND(G323,3),2)</f>
      </c>
      <c s="36" t="s">
        <v>808</v>
      </c>
      <c>
        <f>(M323*21)/100</f>
      </c>
      <c t="s">
        <v>27</v>
      </c>
    </row>
    <row r="324" spans="1:5" ht="12.75">
      <c r="A324" s="35" t="s">
        <v>56</v>
      </c>
      <c r="E324" s="39" t="s">
        <v>5</v>
      </c>
    </row>
    <row r="325" spans="1:5" ht="12.75">
      <c r="A325" s="35" t="s">
        <v>57</v>
      </c>
      <c r="E325" s="40" t="s">
        <v>5</v>
      </c>
    </row>
    <row r="326" spans="1:5" ht="12.75">
      <c r="A326" t="s">
        <v>59</v>
      </c>
      <c r="E326" s="39" t="s">
        <v>5</v>
      </c>
    </row>
    <row r="327" spans="1:16" ht="25.5">
      <c r="A327" t="s">
        <v>49</v>
      </c>
      <c s="34" t="s">
        <v>394</v>
      </c>
      <c s="34" t="s">
        <v>4906</v>
      </c>
      <c s="35" t="s">
        <v>5</v>
      </c>
      <c s="6" t="s">
        <v>4907</v>
      </c>
      <c s="36" t="s">
        <v>54</v>
      </c>
      <c s="37">
        <v>1</v>
      </c>
      <c s="36">
        <v>0</v>
      </c>
      <c s="36">
        <f>ROUND(G327*H327,6)</f>
      </c>
      <c r="L327" s="38">
        <v>0</v>
      </c>
      <c s="32">
        <f>ROUND(ROUND(L327,2)*ROUND(G327,3),2)</f>
      </c>
      <c s="36" t="s">
        <v>808</v>
      </c>
      <c>
        <f>(M327*21)/100</f>
      </c>
      <c t="s">
        <v>27</v>
      </c>
    </row>
    <row r="328" spans="1:5" ht="12.75">
      <c r="A328" s="35" t="s">
        <v>56</v>
      </c>
      <c r="E328" s="39" t="s">
        <v>5</v>
      </c>
    </row>
    <row r="329" spans="1:5" ht="12.75">
      <c r="A329" s="35" t="s">
        <v>57</v>
      </c>
      <c r="E329" s="40" t="s">
        <v>5</v>
      </c>
    </row>
    <row r="330" spans="1:5" ht="12.75">
      <c r="A330" t="s">
        <v>59</v>
      </c>
      <c r="E330" s="39" t="s">
        <v>5</v>
      </c>
    </row>
    <row r="331" spans="1:16" ht="25.5">
      <c r="A331" t="s">
        <v>49</v>
      </c>
      <c s="34" t="s">
        <v>398</v>
      </c>
      <c s="34" t="s">
        <v>4908</v>
      </c>
      <c s="35" t="s">
        <v>5</v>
      </c>
      <c s="6" t="s">
        <v>4909</v>
      </c>
      <c s="36" t="s">
        <v>54</v>
      </c>
      <c s="37">
        <v>1</v>
      </c>
      <c s="36">
        <v>0</v>
      </c>
      <c s="36">
        <f>ROUND(G331*H331,6)</f>
      </c>
      <c r="L331" s="38">
        <v>0</v>
      </c>
      <c s="32">
        <f>ROUND(ROUND(L331,2)*ROUND(G331,3),2)</f>
      </c>
      <c s="36" t="s">
        <v>808</v>
      </c>
      <c>
        <f>(M331*21)/100</f>
      </c>
      <c t="s">
        <v>27</v>
      </c>
    </row>
    <row r="332" spans="1:5" ht="12.75">
      <c r="A332" s="35" t="s">
        <v>56</v>
      </c>
      <c r="E332" s="39" t="s">
        <v>5</v>
      </c>
    </row>
    <row r="333" spans="1:5" ht="12.75">
      <c r="A333" s="35" t="s">
        <v>57</v>
      </c>
      <c r="E333" s="40" t="s">
        <v>5</v>
      </c>
    </row>
    <row r="334" spans="1:5" ht="12.75">
      <c r="A334" t="s">
        <v>59</v>
      </c>
      <c r="E334" s="39" t="s">
        <v>5</v>
      </c>
    </row>
    <row r="335" spans="1:16" ht="25.5">
      <c r="A335" t="s">
        <v>49</v>
      </c>
      <c s="34" t="s">
        <v>402</v>
      </c>
      <c s="34" t="s">
        <v>4910</v>
      </c>
      <c s="35" t="s">
        <v>5</v>
      </c>
      <c s="6" t="s">
        <v>4911</v>
      </c>
      <c s="36" t="s">
        <v>54</v>
      </c>
      <c s="37">
        <v>1</v>
      </c>
      <c s="36">
        <v>0</v>
      </c>
      <c s="36">
        <f>ROUND(G335*H335,6)</f>
      </c>
      <c r="L335" s="38">
        <v>0</v>
      </c>
      <c s="32">
        <f>ROUND(ROUND(L335,2)*ROUND(G335,3),2)</f>
      </c>
      <c s="36" t="s">
        <v>808</v>
      </c>
      <c>
        <f>(M335*21)/100</f>
      </c>
      <c t="s">
        <v>27</v>
      </c>
    </row>
    <row r="336" spans="1:5" ht="12.75">
      <c r="A336" s="35" t="s">
        <v>56</v>
      </c>
      <c r="E336" s="39" t="s">
        <v>5</v>
      </c>
    </row>
    <row r="337" spans="1:5" ht="12.75">
      <c r="A337" s="35" t="s">
        <v>57</v>
      </c>
      <c r="E337" s="40" t="s">
        <v>5</v>
      </c>
    </row>
    <row r="338" spans="1:5" ht="12.75">
      <c r="A338" t="s">
        <v>59</v>
      </c>
      <c r="E338" s="39" t="s">
        <v>5</v>
      </c>
    </row>
    <row r="339" spans="1:16" ht="25.5">
      <c r="A339" t="s">
        <v>49</v>
      </c>
      <c s="34" t="s">
        <v>406</v>
      </c>
      <c s="34" t="s">
        <v>4912</v>
      </c>
      <c s="35" t="s">
        <v>5</v>
      </c>
      <c s="6" t="s">
        <v>4913</v>
      </c>
      <c s="36" t="s">
        <v>54</v>
      </c>
      <c s="37">
        <v>1</v>
      </c>
      <c s="36">
        <v>0</v>
      </c>
      <c s="36">
        <f>ROUND(G339*H339,6)</f>
      </c>
      <c r="L339" s="38">
        <v>0</v>
      </c>
      <c s="32">
        <f>ROUND(ROUND(L339,2)*ROUND(G339,3),2)</f>
      </c>
      <c s="36" t="s">
        <v>808</v>
      </c>
      <c>
        <f>(M339*21)/100</f>
      </c>
      <c t="s">
        <v>27</v>
      </c>
    </row>
    <row r="340" spans="1:5" ht="12.75">
      <c r="A340" s="35" t="s">
        <v>56</v>
      </c>
      <c r="E340" s="39" t="s">
        <v>5</v>
      </c>
    </row>
    <row r="341" spans="1:5" ht="12.75">
      <c r="A341" s="35" t="s">
        <v>57</v>
      </c>
      <c r="E341" s="40" t="s">
        <v>5</v>
      </c>
    </row>
    <row r="342" spans="1:5" ht="12.75">
      <c r="A342" t="s">
        <v>59</v>
      </c>
      <c r="E342" s="39" t="s">
        <v>5</v>
      </c>
    </row>
    <row r="343" spans="1:16" ht="25.5">
      <c r="A343" t="s">
        <v>49</v>
      </c>
      <c s="34" t="s">
        <v>410</v>
      </c>
      <c s="34" t="s">
        <v>4914</v>
      </c>
      <c s="35" t="s">
        <v>5</v>
      </c>
      <c s="6" t="s">
        <v>4915</v>
      </c>
      <c s="36" t="s">
        <v>54</v>
      </c>
      <c s="37">
        <v>1</v>
      </c>
      <c s="36">
        <v>0</v>
      </c>
      <c s="36">
        <f>ROUND(G343*H343,6)</f>
      </c>
      <c r="L343" s="38">
        <v>0</v>
      </c>
      <c s="32">
        <f>ROUND(ROUND(L343,2)*ROUND(G343,3),2)</f>
      </c>
      <c s="36" t="s">
        <v>808</v>
      </c>
      <c>
        <f>(M343*21)/100</f>
      </c>
      <c t="s">
        <v>27</v>
      </c>
    </row>
    <row r="344" spans="1:5" ht="12.75">
      <c r="A344" s="35" t="s">
        <v>56</v>
      </c>
      <c r="E344" s="39" t="s">
        <v>5</v>
      </c>
    </row>
    <row r="345" spans="1:5" ht="12.75">
      <c r="A345" s="35" t="s">
        <v>57</v>
      </c>
      <c r="E345" s="40" t="s">
        <v>5</v>
      </c>
    </row>
    <row r="346" spans="1:5" ht="12.75">
      <c r="A346" t="s">
        <v>59</v>
      </c>
      <c r="E346" s="39" t="s">
        <v>5</v>
      </c>
    </row>
    <row r="347" spans="1:16" ht="25.5">
      <c r="A347" t="s">
        <v>49</v>
      </c>
      <c s="34" t="s">
        <v>414</v>
      </c>
      <c s="34" t="s">
        <v>4916</v>
      </c>
      <c s="35" t="s">
        <v>5</v>
      </c>
      <c s="6" t="s">
        <v>4917</v>
      </c>
      <c s="36" t="s">
        <v>54</v>
      </c>
      <c s="37">
        <v>1</v>
      </c>
      <c s="36">
        <v>0</v>
      </c>
      <c s="36">
        <f>ROUND(G347*H347,6)</f>
      </c>
      <c r="L347" s="38">
        <v>0</v>
      </c>
      <c s="32">
        <f>ROUND(ROUND(L347,2)*ROUND(G347,3),2)</f>
      </c>
      <c s="36" t="s">
        <v>808</v>
      </c>
      <c>
        <f>(M347*21)/100</f>
      </c>
      <c t="s">
        <v>27</v>
      </c>
    </row>
    <row r="348" spans="1:5" ht="12.75">
      <c r="A348" s="35" t="s">
        <v>56</v>
      </c>
      <c r="E348" s="39" t="s">
        <v>5</v>
      </c>
    </row>
    <row r="349" spans="1:5" ht="12.75">
      <c r="A349" s="35" t="s">
        <v>57</v>
      </c>
      <c r="E349" s="40" t="s">
        <v>5</v>
      </c>
    </row>
    <row r="350" spans="1:5" ht="12.75">
      <c r="A350" t="s">
        <v>59</v>
      </c>
      <c r="E350" s="39" t="s">
        <v>5</v>
      </c>
    </row>
    <row r="351" spans="1:16" ht="25.5">
      <c r="A351" t="s">
        <v>49</v>
      </c>
      <c s="34" t="s">
        <v>418</v>
      </c>
      <c s="34" t="s">
        <v>4918</v>
      </c>
      <c s="35" t="s">
        <v>5</v>
      </c>
      <c s="6" t="s">
        <v>4919</v>
      </c>
      <c s="36" t="s">
        <v>54</v>
      </c>
      <c s="37">
        <v>1</v>
      </c>
      <c s="36">
        <v>0</v>
      </c>
      <c s="36">
        <f>ROUND(G351*H351,6)</f>
      </c>
      <c r="L351" s="38">
        <v>0</v>
      </c>
      <c s="32">
        <f>ROUND(ROUND(L351,2)*ROUND(G351,3),2)</f>
      </c>
      <c s="36" t="s">
        <v>808</v>
      </c>
      <c>
        <f>(M351*21)/100</f>
      </c>
      <c t="s">
        <v>27</v>
      </c>
    </row>
    <row r="352" spans="1:5" ht="12.75">
      <c r="A352" s="35" t="s">
        <v>56</v>
      </c>
      <c r="E352" s="39" t="s">
        <v>5</v>
      </c>
    </row>
    <row r="353" spans="1:5" ht="12.75">
      <c r="A353" s="35" t="s">
        <v>57</v>
      </c>
      <c r="E353" s="40" t="s">
        <v>5</v>
      </c>
    </row>
    <row r="354" spans="1:5" ht="12.75">
      <c r="A354" t="s">
        <v>59</v>
      </c>
      <c r="E354" s="39" t="s">
        <v>5</v>
      </c>
    </row>
    <row r="355" spans="1:16" ht="25.5">
      <c r="A355" t="s">
        <v>49</v>
      </c>
      <c s="34" t="s">
        <v>422</v>
      </c>
      <c s="34" t="s">
        <v>4920</v>
      </c>
      <c s="35" t="s">
        <v>5</v>
      </c>
      <c s="6" t="s">
        <v>4921</v>
      </c>
      <c s="36" t="s">
        <v>54</v>
      </c>
      <c s="37">
        <v>1</v>
      </c>
      <c s="36">
        <v>0</v>
      </c>
      <c s="36">
        <f>ROUND(G355*H355,6)</f>
      </c>
      <c r="L355" s="38">
        <v>0</v>
      </c>
      <c s="32">
        <f>ROUND(ROUND(L355,2)*ROUND(G355,3),2)</f>
      </c>
      <c s="36" t="s">
        <v>808</v>
      </c>
      <c>
        <f>(M355*21)/100</f>
      </c>
      <c t="s">
        <v>27</v>
      </c>
    </row>
    <row r="356" spans="1:5" ht="12.75">
      <c r="A356" s="35" t="s">
        <v>56</v>
      </c>
      <c r="E356" s="39" t="s">
        <v>5</v>
      </c>
    </row>
    <row r="357" spans="1:5" ht="12.75">
      <c r="A357" s="35" t="s">
        <v>57</v>
      </c>
      <c r="E357" s="40" t="s">
        <v>5</v>
      </c>
    </row>
    <row r="358" spans="1:5" ht="12.75">
      <c r="A358" t="s">
        <v>59</v>
      </c>
      <c r="E358" s="39" t="s">
        <v>5</v>
      </c>
    </row>
    <row r="359" spans="1:16" ht="25.5">
      <c r="A359" t="s">
        <v>49</v>
      </c>
      <c s="34" t="s">
        <v>426</v>
      </c>
      <c s="34" t="s">
        <v>4922</v>
      </c>
      <c s="35" t="s">
        <v>5</v>
      </c>
      <c s="6" t="s">
        <v>4923</v>
      </c>
      <c s="36" t="s">
        <v>54</v>
      </c>
      <c s="37">
        <v>1</v>
      </c>
      <c s="36">
        <v>0</v>
      </c>
      <c s="36">
        <f>ROUND(G359*H359,6)</f>
      </c>
      <c r="L359" s="38">
        <v>0</v>
      </c>
      <c s="32">
        <f>ROUND(ROUND(L359,2)*ROUND(G359,3),2)</f>
      </c>
      <c s="36" t="s">
        <v>808</v>
      </c>
      <c>
        <f>(M359*21)/100</f>
      </c>
      <c t="s">
        <v>27</v>
      </c>
    </row>
    <row r="360" spans="1:5" ht="12.75">
      <c r="A360" s="35" t="s">
        <v>56</v>
      </c>
      <c r="E360" s="39" t="s">
        <v>5</v>
      </c>
    </row>
    <row r="361" spans="1:5" ht="12.75">
      <c r="A361" s="35" t="s">
        <v>57</v>
      </c>
      <c r="E361" s="40" t="s">
        <v>5</v>
      </c>
    </row>
    <row r="362" spans="1:5" ht="12.75">
      <c r="A362" t="s">
        <v>59</v>
      </c>
      <c r="E362" s="39" t="s">
        <v>5</v>
      </c>
    </row>
    <row r="363" spans="1:16" ht="25.5">
      <c r="A363" t="s">
        <v>49</v>
      </c>
      <c s="34" t="s">
        <v>430</v>
      </c>
      <c s="34" t="s">
        <v>4924</v>
      </c>
      <c s="35" t="s">
        <v>5</v>
      </c>
      <c s="6" t="s">
        <v>4925</v>
      </c>
      <c s="36" t="s">
        <v>54</v>
      </c>
      <c s="37">
        <v>1</v>
      </c>
      <c s="36">
        <v>0</v>
      </c>
      <c s="36">
        <f>ROUND(G363*H363,6)</f>
      </c>
      <c r="L363" s="38">
        <v>0</v>
      </c>
      <c s="32">
        <f>ROUND(ROUND(L363,2)*ROUND(G363,3),2)</f>
      </c>
      <c s="36" t="s">
        <v>808</v>
      </c>
      <c>
        <f>(M363*21)/100</f>
      </c>
      <c t="s">
        <v>27</v>
      </c>
    </row>
    <row r="364" spans="1:5" ht="12.75">
      <c r="A364" s="35" t="s">
        <v>56</v>
      </c>
      <c r="E364" s="39" t="s">
        <v>5</v>
      </c>
    </row>
    <row r="365" spans="1:5" ht="12.75">
      <c r="A365" s="35" t="s">
        <v>57</v>
      </c>
      <c r="E365" s="40" t="s">
        <v>5</v>
      </c>
    </row>
    <row r="366" spans="1:5" ht="12.75">
      <c r="A366" t="s">
        <v>59</v>
      </c>
      <c r="E366" s="39" t="s">
        <v>5</v>
      </c>
    </row>
    <row r="367" spans="1:16" ht="25.5">
      <c r="A367" t="s">
        <v>49</v>
      </c>
      <c s="34" t="s">
        <v>434</v>
      </c>
      <c s="34" t="s">
        <v>4926</v>
      </c>
      <c s="35" t="s">
        <v>5</v>
      </c>
      <c s="6" t="s">
        <v>4927</v>
      </c>
      <c s="36" t="s">
        <v>54</v>
      </c>
      <c s="37">
        <v>1</v>
      </c>
      <c s="36">
        <v>0</v>
      </c>
      <c s="36">
        <f>ROUND(G367*H367,6)</f>
      </c>
      <c r="L367" s="38">
        <v>0</v>
      </c>
      <c s="32">
        <f>ROUND(ROUND(L367,2)*ROUND(G367,3),2)</f>
      </c>
      <c s="36" t="s">
        <v>808</v>
      </c>
      <c>
        <f>(M367*21)/100</f>
      </c>
      <c t="s">
        <v>27</v>
      </c>
    </row>
    <row r="368" spans="1:5" ht="12.75">
      <c r="A368" s="35" t="s">
        <v>56</v>
      </c>
      <c r="E368" s="39" t="s">
        <v>5</v>
      </c>
    </row>
    <row r="369" spans="1:5" ht="12.75">
      <c r="A369" s="35" t="s">
        <v>57</v>
      </c>
      <c r="E369" s="40" t="s">
        <v>5</v>
      </c>
    </row>
    <row r="370" spans="1:5" ht="12.75">
      <c r="A370" t="s">
        <v>59</v>
      </c>
      <c r="E370" s="39" t="s">
        <v>5</v>
      </c>
    </row>
    <row r="371" spans="1:16" ht="25.5">
      <c r="A371" t="s">
        <v>49</v>
      </c>
      <c s="34" t="s">
        <v>439</v>
      </c>
      <c s="34" t="s">
        <v>4928</v>
      </c>
      <c s="35" t="s">
        <v>5</v>
      </c>
      <c s="6" t="s">
        <v>4929</v>
      </c>
      <c s="36" t="s">
        <v>54</v>
      </c>
      <c s="37">
        <v>1</v>
      </c>
      <c s="36">
        <v>0</v>
      </c>
      <c s="36">
        <f>ROUND(G371*H371,6)</f>
      </c>
      <c r="L371" s="38">
        <v>0</v>
      </c>
      <c s="32">
        <f>ROUND(ROUND(L371,2)*ROUND(G371,3),2)</f>
      </c>
      <c s="36" t="s">
        <v>808</v>
      </c>
      <c>
        <f>(M371*21)/100</f>
      </c>
      <c t="s">
        <v>27</v>
      </c>
    </row>
    <row r="372" spans="1:5" ht="12.75">
      <c r="A372" s="35" t="s">
        <v>56</v>
      </c>
      <c r="E372" s="39" t="s">
        <v>5</v>
      </c>
    </row>
    <row r="373" spans="1:5" ht="12.75">
      <c r="A373" s="35" t="s">
        <v>57</v>
      </c>
      <c r="E373" s="40" t="s">
        <v>5</v>
      </c>
    </row>
    <row r="374" spans="1:5" ht="12.75">
      <c r="A374" t="s">
        <v>59</v>
      </c>
      <c r="E374" s="39" t="s">
        <v>5</v>
      </c>
    </row>
    <row r="375" spans="1:16" ht="25.5">
      <c r="A375" t="s">
        <v>49</v>
      </c>
      <c s="34" t="s">
        <v>443</v>
      </c>
      <c s="34" t="s">
        <v>4930</v>
      </c>
      <c s="35" t="s">
        <v>5</v>
      </c>
      <c s="6" t="s">
        <v>4931</v>
      </c>
      <c s="36" t="s">
        <v>54</v>
      </c>
      <c s="37">
        <v>1</v>
      </c>
      <c s="36">
        <v>0</v>
      </c>
      <c s="36">
        <f>ROUND(G375*H375,6)</f>
      </c>
      <c r="L375" s="38">
        <v>0</v>
      </c>
      <c s="32">
        <f>ROUND(ROUND(L375,2)*ROUND(G375,3),2)</f>
      </c>
      <c s="36" t="s">
        <v>808</v>
      </c>
      <c>
        <f>(M375*21)/100</f>
      </c>
      <c t="s">
        <v>27</v>
      </c>
    </row>
    <row r="376" spans="1:5" ht="12.75">
      <c r="A376" s="35" t="s">
        <v>56</v>
      </c>
      <c r="E376" s="39" t="s">
        <v>5</v>
      </c>
    </row>
    <row r="377" spans="1:5" ht="12.75">
      <c r="A377" s="35" t="s">
        <v>57</v>
      </c>
      <c r="E377" s="40" t="s">
        <v>5</v>
      </c>
    </row>
    <row r="378" spans="1:5" ht="12.75">
      <c r="A378" t="s">
        <v>59</v>
      </c>
      <c r="E378" s="39" t="s">
        <v>5</v>
      </c>
    </row>
    <row r="379" spans="1:16" ht="25.5">
      <c r="A379" t="s">
        <v>49</v>
      </c>
      <c s="34" t="s">
        <v>447</v>
      </c>
      <c s="34" t="s">
        <v>4932</v>
      </c>
      <c s="35" t="s">
        <v>5</v>
      </c>
      <c s="6" t="s">
        <v>4933</v>
      </c>
      <c s="36" t="s">
        <v>54</v>
      </c>
      <c s="37">
        <v>1</v>
      </c>
      <c s="36">
        <v>0</v>
      </c>
      <c s="36">
        <f>ROUND(G379*H379,6)</f>
      </c>
      <c r="L379" s="38">
        <v>0</v>
      </c>
      <c s="32">
        <f>ROUND(ROUND(L379,2)*ROUND(G379,3),2)</f>
      </c>
      <c s="36" t="s">
        <v>808</v>
      </c>
      <c>
        <f>(M379*21)/100</f>
      </c>
      <c t="s">
        <v>27</v>
      </c>
    </row>
    <row r="380" spans="1:5" ht="12.75">
      <c r="A380" s="35" t="s">
        <v>56</v>
      </c>
      <c r="E380" s="39" t="s">
        <v>5</v>
      </c>
    </row>
    <row r="381" spans="1:5" ht="12.75">
      <c r="A381" s="35" t="s">
        <v>57</v>
      </c>
      <c r="E381" s="40" t="s">
        <v>5</v>
      </c>
    </row>
    <row r="382" spans="1:5" ht="12.75">
      <c r="A382" t="s">
        <v>59</v>
      </c>
      <c r="E382" s="39" t="s">
        <v>5</v>
      </c>
    </row>
    <row r="383" spans="1:16" ht="25.5">
      <c r="A383" t="s">
        <v>49</v>
      </c>
      <c s="34" t="s">
        <v>450</v>
      </c>
      <c s="34" t="s">
        <v>4934</v>
      </c>
      <c s="35" t="s">
        <v>5</v>
      </c>
      <c s="6" t="s">
        <v>4935</v>
      </c>
      <c s="36" t="s">
        <v>54</v>
      </c>
      <c s="37">
        <v>1</v>
      </c>
      <c s="36">
        <v>0</v>
      </c>
      <c s="36">
        <f>ROUND(G383*H383,6)</f>
      </c>
      <c r="L383" s="38">
        <v>0</v>
      </c>
      <c s="32">
        <f>ROUND(ROUND(L383,2)*ROUND(G383,3),2)</f>
      </c>
      <c s="36" t="s">
        <v>808</v>
      </c>
      <c>
        <f>(M383*21)/100</f>
      </c>
      <c t="s">
        <v>27</v>
      </c>
    </row>
    <row r="384" spans="1:5" ht="12.75">
      <c r="A384" s="35" t="s">
        <v>56</v>
      </c>
      <c r="E384" s="39" t="s">
        <v>5</v>
      </c>
    </row>
    <row r="385" spans="1:5" ht="12.75">
      <c r="A385" s="35" t="s">
        <v>57</v>
      </c>
      <c r="E385" s="40" t="s">
        <v>5</v>
      </c>
    </row>
    <row r="386" spans="1:5" ht="12.75">
      <c r="A386" t="s">
        <v>59</v>
      </c>
      <c r="E386" s="39" t="s">
        <v>5</v>
      </c>
    </row>
    <row r="387" spans="1:16" ht="25.5">
      <c r="A387" t="s">
        <v>49</v>
      </c>
      <c s="34" t="s">
        <v>1083</v>
      </c>
      <c s="34" t="s">
        <v>4936</v>
      </c>
      <c s="35" t="s">
        <v>5</v>
      </c>
      <c s="6" t="s">
        <v>4937</v>
      </c>
      <c s="36" t="s">
        <v>54</v>
      </c>
      <c s="37">
        <v>1</v>
      </c>
      <c s="36">
        <v>0</v>
      </c>
      <c s="36">
        <f>ROUND(G387*H387,6)</f>
      </c>
      <c r="L387" s="38">
        <v>0</v>
      </c>
      <c s="32">
        <f>ROUND(ROUND(L387,2)*ROUND(G387,3),2)</f>
      </c>
      <c s="36" t="s">
        <v>808</v>
      </c>
      <c>
        <f>(M387*21)/100</f>
      </c>
      <c t="s">
        <v>27</v>
      </c>
    </row>
    <row r="388" spans="1:5" ht="12.75">
      <c r="A388" s="35" t="s">
        <v>56</v>
      </c>
      <c r="E388" s="39" t="s">
        <v>5</v>
      </c>
    </row>
    <row r="389" spans="1:5" ht="12.75">
      <c r="A389" s="35" t="s">
        <v>57</v>
      </c>
      <c r="E389" s="40" t="s">
        <v>5</v>
      </c>
    </row>
    <row r="390" spans="1:5" ht="12.75">
      <c r="A390" t="s">
        <v>59</v>
      </c>
      <c r="E390" s="39" t="s">
        <v>5</v>
      </c>
    </row>
    <row r="391" spans="1:16" ht="25.5">
      <c r="A391" t="s">
        <v>49</v>
      </c>
      <c s="34" t="s">
        <v>1086</v>
      </c>
      <c s="34" t="s">
        <v>4938</v>
      </c>
      <c s="35" t="s">
        <v>5</v>
      </c>
      <c s="6" t="s">
        <v>4939</v>
      </c>
      <c s="36" t="s">
        <v>54</v>
      </c>
      <c s="37">
        <v>1</v>
      </c>
      <c s="36">
        <v>0</v>
      </c>
      <c s="36">
        <f>ROUND(G391*H391,6)</f>
      </c>
      <c r="L391" s="38">
        <v>0</v>
      </c>
      <c s="32">
        <f>ROUND(ROUND(L391,2)*ROUND(G391,3),2)</f>
      </c>
      <c s="36" t="s">
        <v>808</v>
      </c>
      <c>
        <f>(M391*21)/100</f>
      </c>
      <c t="s">
        <v>27</v>
      </c>
    </row>
    <row r="392" spans="1:5" ht="12.75">
      <c r="A392" s="35" t="s">
        <v>56</v>
      </c>
      <c r="E392" s="39" t="s">
        <v>5</v>
      </c>
    </row>
    <row r="393" spans="1:5" ht="12.75">
      <c r="A393" s="35" t="s">
        <v>57</v>
      </c>
      <c r="E393" s="40" t="s">
        <v>5</v>
      </c>
    </row>
    <row r="394" spans="1:5" ht="12.75">
      <c r="A394" t="s">
        <v>59</v>
      </c>
      <c r="E394" s="39" t="s">
        <v>5</v>
      </c>
    </row>
    <row r="395" spans="1:16" ht="25.5">
      <c r="A395" t="s">
        <v>49</v>
      </c>
      <c s="34" t="s">
        <v>451</v>
      </c>
      <c s="34" t="s">
        <v>4940</v>
      </c>
      <c s="35" t="s">
        <v>5</v>
      </c>
      <c s="6" t="s">
        <v>4941</v>
      </c>
      <c s="36" t="s">
        <v>54</v>
      </c>
      <c s="37">
        <v>1</v>
      </c>
      <c s="36">
        <v>0</v>
      </c>
      <c s="36">
        <f>ROUND(G395*H395,6)</f>
      </c>
      <c r="L395" s="38">
        <v>0</v>
      </c>
      <c s="32">
        <f>ROUND(ROUND(L395,2)*ROUND(G395,3),2)</f>
      </c>
      <c s="36" t="s">
        <v>808</v>
      </c>
      <c>
        <f>(M395*21)/100</f>
      </c>
      <c t="s">
        <v>27</v>
      </c>
    </row>
    <row r="396" spans="1:5" ht="12.75">
      <c r="A396" s="35" t="s">
        <v>56</v>
      </c>
      <c r="E396" s="39" t="s">
        <v>5</v>
      </c>
    </row>
    <row r="397" spans="1:5" ht="12.75">
      <c r="A397" s="35" t="s">
        <v>57</v>
      </c>
      <c r="E397" s="40" t="s">
        <v>5</v>
      </c>
    </row>
    <row r="398" spans="1:5" ht="12.75">
      <c r="A398" t="s">
        <v>59</v>
      </c>
      <c r="E398" s="39" t="s">
        <v>5</v>
      </c>
    </row>
    <row r="399" spans="1:16" ht="25.5">
      <c r="A399" t="s">
        <v>49</v>
      </c>
      <c s="34" t="s">
        <v>455</v>
      </c>
      <c s="34" t="s">
        <v>4942</v>
      </c>
      <c s="35" t="s">
        <v>5</v>
      </c>
      <c s="6" t="s">
        <v>4943</v>
      </c>
      <c s="36" t="s">
        <v>54</v>
      </c>
      <c s="37">
        <v>1</v>
      </c>
      <c s="36">
        <v>0</v>
      </c>
      <c s="36">
        <f>ROUND(G399*H399,6)</f>
      </c>
      <c r="L399" s="38">
        <v>0</v>
      </c>
      <c s="32">
        <f>ROUND(ROUND(L399,2)*ROUND(G399,3),2)</f>
      </c>
      <c s="36" t="s">
        <v>808</v>
      </c>
      <c>
        <f>(M399*21)/100</f>
      </c>
      <c t="s">
        <v>27</v>
      </c>
    </row>
    <row r="400" spans="1:5" ht="12.75">
      <c r="A400" s="35" t="s">
        <v>56</v>
      </c>
      <c r="E400" s="39" t="s">
        <v>5</v>
      </c>
    </row>
    <row r="401" spans="1:5" ht="12.75">
      <c r="A401" s="35" t="s">
        <v>57</v>
      </c>
      <c r="E401" s="40" t="s">
        <v>5</v>
      </c>
    </row>
    <row r="402" spans="1:5" ht="12.75">
      <c r="A402" t="s">
        <v>59</v>
      </c>
      <c r="E402" s="39" t="s">
        <v>5</v>
      </c>
    </row>
    <row r="403" spans="1:16" ht="25.5">
      <c r="A403" t="s">
        <v>49</v>
      </c>
      <c s="34" t="s">
        <v>1094</v>
      </c>
      <c s="34" t="s">
        <v>4944</v>
      </c>
      <c s="35" t="s">
        <v>5</v>
      </c>
      <c s="6" t="s">
        <v>4945</v>
      </c>
      <c s="36" t="s">
        <v>54</v>
      </c>
      <c s="37">
        <v>1</v>
      </c>
      <c s="36">
        <v>0</v>
      </c>
      <c s="36">
        <f>ROUND(G403*H403,6)</f>
      </c>
      <c r="L403" s="38">
        <v>0</v>
      </c>
      <c s="32">
        <f>ROUND(ROUND(L403,2)*ROUND(G403,3),2)</f>
      </c>
      <c s="36" t="s">
        <v>808</v>
      </c>
      <c>
        <f>(M403*21)/100</f>
      </c>
      <c t="s">
        <v>27</v>
      </c>
    </row>
    <row r="404" spans="1:5" ht="12.75">
      <c r="A404" s="35" t="s">
        <v>56</v>
      </c>
      <c r="E404" s="39" t="s">
        <v>5</v>
      </c>
    </row>
    <row r="405" spans="1:5" ht="12.75">
      <c r="A405" s="35" t="s">
        <v>57</v>
      </c>
      <c r="E405" s="40" t="s">
        <v>5</v>
      </c>
    </row>
    <row r="406" spans="1:5" ht="12.75">
      <c r="A406" t="s">
        <v>59</v>
      </c>
      <c r="E406" s="39" t="s">
        <v>5</v>
      </c>
    </row>
    <row r="407" spans="1:16" ht="25.5">
      <c r="A407" t="s">
        <v>49</v>
      </c>
      <c s="34" t="s">
        <v>1097</v>
      </c>
      <c s="34" t="s">
        <v>4946</v>
      </c>
      <c s="35" t="s">
        <v>5</v>
      </c>
      <c s="6" t="s">
        <v>4947</v>
      </c>
      <c s="36" t="s">
        <v>54</v>
      </c>
      <c s="37">
        <v>2</v>
      </c>
      <c s="36">
        <v>0</v>
      </c>
      <c s="36">
        <f>ROUND(G407*H407,6)</f>
      </c>
      <c r="L407" s="38">
        <v>0</v>
      </c>
      <c s="32">
        <f>ROUND(ROUND(L407,2)*ROUND(G407,3),2)</f>
      </c>
      <c s="36" t="s">
        <v>808</v>
      </c>
      <c>
        <f>(M407*21)/100</f>
      </c>
      <c t="s">
        <v>27</v>
      </c>
    </row>
    <row r="408" spans="1:5" ht="12.75">
      <c r="A408" s="35" t="s">
        <v>56</v>
      </c>
      <c r="E408" s="39" t="s">
        <v>5</v>
      </c>
    </row>
    <row r="409" spans="1:5" ht="12.75">
      <c r="A409" s="35" t="s">
        <v>57</v>
      </c>
      <c r="E409" s="40" t="s">
        <v>5</v>
      </c>
    </row>
    <row r="410" spans="1:5" ht="12.75">
      <c r="A410" t="s">
        <v>59</v>
      </c>
      <c r="E410" s="39" t="s">
        <v>5</v>
      </c>
    </row>
    <row r="411" spans="1:16" ht="25.5">
      <c r="A411" t="s">
        <v>49</v>
      </c>
      <c s="34" t="s">
        <v>500</v>
      </c>
      <c s="34" t="s">
        <v>4948</v>
      </c>
      <c s="35" t="s">
        <v>5</v>
      </c>
      <c s="6" t="s">
        <v>4949</v>
      </c>
      <c s="36" t="s">
        <v>54</v>
      </c>
      <c s="37">
        <v>1</v>
      </c>
      <c s="36">
        <v>0</v>
      </c>
      <c s="36">
        <f>ROUND(G411*H411,6)</f>
      </c>
      <c r="L411" s="38">
        <v>0</v>
      </c>
      <c s="32">
        <f>ROUND(ROUND(L411,2)*ROUND(G411,3),2)</f>
      </c>
      <c s="36" t="s">
        <v>808</v>
      </c>
      <c>
        <f>(M411*21)/100</f>
      </c>
      <c t="s">
        <v>27</v>
      </c>
    </row>
    <row r="412" spans="1:5" ht="12.75">
      <c r="A412" s="35" t="s">
        <v>56</v>
      </c>
      <c r="E412" s="39" t="s">
        <v>5</v>
      </c>
    </row>
    <row r="413" spans="1:5" ht="12.75">
      <c r="A413" s="35" t="s">
        <v>57</v>
      </c>
      <c r="E413" s="40" t="s">
        <v>5</v>
      </c>
    </row>
    <row r="414" spans="1:5" ht="12.75">
      <c r="A414" t="s">
        <v>59</v>
      </c>
      <c r="E414" s="39" t="s">
        <v>5</v>
      </c>
    </row>
    <row r="415" spans="1:16" ht="25.5">
      <c r="A415" t="s">
        <v>49</v>
      </c>
      <c s="34" t="s">
        <v>504</v>
      </c>
      <c s="34" t="s">
        <v>4950</v>
      </c>
      <c s="35" t="s">
        <v>5</v>
      </c>
      <c s="6" t="s">
        <v>4951</v>
      </c>
      <c s="36" t="s">
        <v>54</v>
      </c>
      <c s="37">
        <v>1</v>
      </c>
      <c s="36">
        <v>0</v>
      </c>
      <c s="36">
        <f>ROUND(G415*H415,6)</f>
      </c>
      <c r="L415" s="38">
        <v>0</v>
      </c>
      <c s="32">
        <f>ROUND(ROUND(L415,2)*ROUND(G415,3),2)</f>
      </c>
      <c s="36" t="s">
        <v>808</v>
      </c>
      <c>
        <f>(M415*21)/100</f>
      </c>
      <c t="s">
        <v>27</v>
      </c>
    </row>
    <row r="416" spans="1:5" ht="12.75">
      <c r="A416" s="35" t="s">
        <v>56</v>
      </c>
      <c r="E416" s="39" t="s">
        <v>5</v>
      </c>
    </row>
    <row r="417" spans="1:5" ht="12.75">
      <c r="A417" s="35" t="s">
        <v>57</v>
      </c>
      <c r="E417" s="40" t="s">
        <v>5</v>
      </c>
    </row>
    <row r="418" spans="1:5" ht="12.75">
      <c r="A418" t="s">
        <v>59</v>
      </c>
      <c r="E418" s="39" t="s">
        <v>5</v>
      </c>
    </row>
    <row r="419" spans="1:16" ht="25.5">
      <c r="A419" t="s">
        <v>49</v>
      </c>
      <c s="34" t="s">
        <v>508</v>
      </c>
      <c s="34" t="s">
        <v>4952</v>
      </c>
      <c s="35" t="s">
        <v>5</v>
      </c>
      <c s="6" t="s">
        <v>4953</v>
      </c>
      <c s="36" t="s">
        <v>54</v>
      </c>
      <c s="37">
        <v>1</v>
      </c>
      <c s="36">
        <v>0</v>
      </c>
      <c s="36">
        <f>ROUND(G419*H419,6)</f>
      </c>
      <c r="L419" s="38">
        <v>0</v>
      </c>
      <c s="32">
        <f>ROUND(ROUND(L419,2)*ROUND(G419,3),2)</f>
      </c>
      <c s="36" t="s">
        <v>808</v>
      </c>
      <c>
        <f>(M419*21)/100</f>
      </c>
      <c t="s">
        <v>27</v>
      </c>
    </row>
    <row r="420" spans="1:5" ht="12.75">
      <c r="A420" s="35" t="s">
        <v>56</v>
      </c>
      <c r="E420" s="39" t="s">
        <v>5</v>
      </c>
    </row>
    <row r="421" spans="1:5" ht="12.75">
      <c r="A421" s="35" t="s">
        <v>57</v>
      </c>
      <c r="E421" s="40" t="s">
        <v>5</v>
      </c>
    </row>
    <row r="422" spans="1:5" ht="12.75">
      <c r="A422" t="s">
        <v>59</v>
      </c>
      <c r="E422" s="39" t="s">
        <v>5</v>
      </c>
    </row>
    <row r="423" spans="1:16" ht="25.5">
      <c r="A423" t="s">
        <v>49</v>
      </c>
      <c s="34" t="s">
        <v>513</v>
      </c>
      <c s="34" t="s">
        <v>4954</v>
      </c>
      <c s="35" t="s">
        <v>5</v>
      </c>
      <c s="6" t="s">
        <v>4955</v>
      </c>
      <c s="36" t="s">
        <v>54</v>
      </c>
      <c s="37">
        <v>1</v>
      </c>
      <c s="36">
        <v>0</v>
      </c>
      <c s="36">
        <f>ROUND(G423*H423,6)</f>
      </c>
      <c r="L423" s="38">
        <v>0</v>
      </c>
      <c s="32">
        <f>ROUND(ROUND(L423,2)*ROUND(G423,3),2)</f>
      </c>
      <c s="36" t="s">
        <v>808</v>
      </c>
      <c>
        <f>(M423*21)/100</f>
      </c>
      <c t="s">
        <v>27</v>
      </c>
    </row>
    <row r="424" spans="1:5" ht="12.75">
      <c r="A424" s="35" t="s">
        <v>56</v>
      </c>
      <c r="E424" s="39" t="s">
        <v>5</v>
      </c>
    </row>
    <row r="425" spans="1:5" ht="12.75">
      <c r="A425" s="35" t="s">
        <v>57</v>
      </c>
      <c r="E425" s="40" t="s">
        <v>5</v>
      </c>
    </row>
    <row r="426" spans="1:5" ht="12.75">
      <c r="A426" t="s">
        <v>59</v>
      </c>
      <c r="E426" s="39" t="s">
        <v>5</v>
      </c>
    </row>
    <row r="427" spans="1:16" ht="25.5">
      <c r="A427" t="s">
        <v>49</v>
      </c>
      <c s="34" t="s">
        <v>517</v>
      </c>
      <c s="34" t="s">
        <v>4956</v>
      </c>
      <c s="35" t="s">
        <v>5</v>
      </c>
      <c s="6" t="s">
        <v>4957</v>
      </c>
      <c s="36" t="s">
        <v>54</v>
      </c>
      <c s="37">
        <v>1</v>
      </c>
      <c s="36">
        <v>0</v>
      </c>
      <c s="36">
        <f>ROUND(G427*H427,6)</f>
      </c>
      <c r="L427" s="38">
        <v>0</v>
      </c>
      <c s="32">
        <f>ROUND(ROUND(L427,2)*ROUND(G427,3),2)</f>
      </c>
      <c s="36" t="s">
        <v>808</v>
      </c>
      <c>
        <f>(M427*21)/100</f>
      </c>
      <c t="s">
        <v>27</v>
      </c>
    </row>
    <row r="428" spans="1:5" ht="12.75">
      <c r="A428" s="35" t="s">
        <v>56</v>
      </c>
      <c r="E428" s="39" t="s">
        <v>5</v>
      </c>
    </row>
    <row r="429" spans="1:5" ht="12.75">
      <c r="A429" s="35" t="s">
        <v>57</v>
      </c>
      <c r="E429" s="40" t="s">
        <v>5</v>
      </c>
    </row>
    <row r="430" spans="1:5" ht="12.75">
      <c r="A430" t="s">
        <v>59</v>
      </c>
      <c r="E430" s="39" t="s">
        <v>5</v>
      </c>
    </row>
    <row r="431" spans="1:16" ht="25.5">
      <c r="A431" t="s">
        <v>49</v>
      </c>
      <c s="34" t="s">
        <v>521</v>
      </c>
      <c s="34" t="s">
        <v>4958</v>
      </c>
      <c s="35" t="s">
        <v>5</v>
      </c>
      <c s="6" t="s">
        <v>4959</v>
      </c>
      <c s="36" t="s">
        <v>54</v>
      </c>
      <c s="37">
        <v>1</v>
      </c>
      <c s="36">
        <v>0</v>
      </c>
      <c s="36">
        <f>ROUND(G431*H431,6)</f>
      </c>
      <c r="L431" s="38">
        <v>0</v>
      </c>
      <c s="32">
        <f>ROUND(ROUND(L431,2)*ROUND(G431,3),2)</f>
      </c>
      <c s="36" t="s">
        <v>808</v>
      </c>
      <c>
        <f>(M431*21)/100</f>
      </c>
      <c t="s">
        <v>27</v>
      </c>
    </row>
    <row r="432" spans="1:5" ht="12.75">
      <c r="A432" s="35" t="s">
        <v>56</v>
      </c>
      <c r="E432" s="39" t="s">
        <v>5</v>
      </c>
    </row>
    <row r="433" spans="1:5" ht="12.75">
      <c r="A433" s="35" t="s">
        <v>57</v>
      </c>
      <c r="E433" s="40" t="s">
        <v>5</v>
      </c>
    </row>
    <row r="434" spans="1:5" ht="12.75">
      <c r="A434" t="s">
        <v>59</v>
      </c>
      <c r="E434" s="39" t="s">
        <v>5</v>
      </c>
    </row>
    <row r="435" spans="1:16" ht="25.5">
      <c r="A435" t="s">
        <v>49</v>
      </c>
      <c s="34" t="s">
        <v>525</v>
      </c>
      <c s="34" t="s">
        <v>4960</v>
      </c>
      <c s="35" t="s">
        <v>5</v>
      </c>
      <c s="6" t="s">
        <v>4961</v>
      </c>
      <c s="36" t="s">
        <v>54</v>
      </c>
      <c s="37">
        <v>1</v>
      </c>
      <c s="36">
        <v>0</v>
      </c>
      <c s="36">
        <f>ROUND(G435*H435,6)</f>
      </c>
      <c r="L435" s="38">
        <v>0</v>
      </c>
      <c s="32">
        <f>ROUND(ROUND(L435,2)*ROUND(G435,3),2)</f>
      </c>
      <c s="36" t="s">
        <v>808</v>
      </c>
      <c>
        <f>(M435*21)/100</f>
      </c>
      <c t="s">
        <v>27</v>
      </c>
    </row>
    <row r="436" spans="1:5" ht="12.75">
      <c r="A436" s="35" t="s">
        <v>56</v>
      </c>
      <c r="E436" s="39" t="s">
        <v>5</v>
      </c>
    </row>
    <row r="437" spans="1:5" ht="12.75">
      <c r="A437" s="35" t="s">
        <v>57</v>
      </c>
      <c r="E437" s="40" t="s">
        <v>5</v>
      </c>
    </row>
    <row r="438" spans="1:5" ht="12.75">
      <c r="A438" t="s">
        <v>59</v>
      </c>
      <c r="E438" s="39" t="s">
        <v>5</v>
      </c>
    </row>
    <row r="439" spans="1:16" ht="25.5">
      <c r="A439" t="s">
        <v>49</v>
      </c>
      <c s="34" t="s">
        <v>529</v>
      </c>
      <c s="34" t="s">
        <v>4962</v>
      </c>
      <c s="35" t="s">
        <v>5</v>
      </c>
      <c s="6" t="s">
        <v>4963</v>
      </c>
      <c s="36" t="s">
        <v>54</v>
      </c>
      <c s="37">
        <v>1</v>
      </c>
      <c s="36">
        <v>0</v>
      </c>
      <c s="36">
        <f>ROUND(G439*H439,6)</f>
      </c>
      <c r="L439" s="38">
        <v>0</v>
      </c>
      <c s="32">
        <f>ROUND(ROUND(L439,2)*ROUND(G439,3),2)</f>
      </c>
      <c s="36" t="s">
        <v>808</v>
      </c>
      <c>
        <f>(M439*21)/100</f>
      </c>
      <c t="s">
        <v>27</v>
      </c>
    </row>
    <row r="440" spans="1:5" ht="12.75">
      <c r="A440" s="35" t="s">
        <v>56</v>
      </c>
      <c r="E440" s="39" t="s">
        <v>5</v>
      </c>
    </row>
    <row r="441" spans="1:5" ht="12.75">
      <c r="A441" s="35" t="s">
        <v>57</v>
      </c>
      <c r="E441" s="40" t="s">
        <v>5</v>
      </c>
    </row>
    <row r="442" spans="1:5" ht="12.75">
      <c r="A442" t="s">
        <v>59</v>
      </c>
      <c r="E442" s="39" t="s">
        <v>5</v>
      </c>
    </row>
    <row r="443" spans="1:16" ht="25.5">
      <c r="A443" t="s">
        <v>49</v>
      </c>
      <c s="34" t="s">
        <v>533</v>
      </c>
      <c s="34" t="s">
        <v>4964</v>
      </c>
      <c s="35" t="s">
        <v>5</v>
      </c>
      <c s="6" t="s">
        <v>4965</v>
      </c>
      <c s="36" t="s">
        <v>54</v>
      </c>
      <c s="37">
        <v>1</v>
      </c>
      <c s="36">
        <v>0</v>
      </c>
      <c s="36">
        <f>ROUND(G443*H443,6)</f>
      </c>
      <c r="L443" s="38">
        <v>0</v>
      </c>
      <c s="32">
        <f>ROUND(ROUND(L443,2)*ROUND(G443,3),2)</f>
      </c>
      <c s="36" t="s">
        <v>808</v>
      </c>
      <c>
        <f>(M443*21)/100</f>
      </c>
      <c t="s">
        <v>27</v>
      </c>
    </row>
    <row r="444" spans="1:5" ht="12.75">
      <c r="A444" s="35" t="s">
        <v>56</v>
      </c>
      <c r="E444" s="39" t="s">
        <v>5</v>
      </c>
    </row>
    <row r="445" spans="1:5" ht="12.75">
      <c r="A445" s="35" t="s">
        <v>57</v>
      </c>
      <c r="E445" s="40" t="s">
        <v>5</v>
      </c>
    </row>
    <row r="446" spans="1:5" ht="12.75">
      <c r="A446" t="s">
        <v>59</v>
      </c>
      <c r="E446" s="39" t="s">
        <v>5</v>
      </c>
    </row>
    <row r="447" spans="1:16" ht="25.5">
      <c r="A447" t="s">
        <v>49</v>
      </c>
      <c s="34" t="s">
        <v>537</v>
      </c>
      <c s="34" t="s">
        <v>4966</v>
      </c>
      <c s="35" t="s">
        <v>5</v>
      </c>
      <c s="6" t="s">
        <v>4967</v>
      </c>
      <c s="36" t="s">
        <v>54</v>
      </c>
      <c s="37">
        <v>1</v>
      </c>
      <c s="36">
        <v>0</v>
      </c>
      <c s="36">
        <f>ROUND(G447*H447,6)</f>
      </c>
      <c r="L447" s="38">
        <v>0</v>
      </c>
      <c s="32">
        <f>ROUND(ROUND(L447,2)*ROUND(G447,3),2)</f>
      </c>
      <c s="36" t="s">
        <v>808</v>
      </c>
      <c>
        <f>(M447*21)/100</f>
      </c>
      <c t="s">
        <v>27</v>
      </c>
    </row>
    <row r="448" spans="1:5" ht="12.75">
      <c r="A448" s="35" t="s">
        <v>56</v>
      </c>
      <c r="E448" s="39" t="s">
        <v>5</v>
      </c>
    </row>
    <row r="449" spans="1:5" ht="12.75">
      <c r="A449" s="35" t="s">
        <v>57</v>
      </c>
      <c r="E449" s="40" t="s">
        <v>5</v>
      </c>
    </row>
    <row r="450" spans="1:5" ht="12.75">
      <c r="A450" t="s">
        <v>59</v>
      </c>
      <c r="E450" s="39" t="s">
        <v>5</v>
      </c>
    </row>
    <row r="451" spans="1:16" ht="25.5">
      <c r="A451" t="s">
        <v>49</v>
      </c>
      <c s="34" t="s">
        <v>52</v>
      </c>
      <c s="34" t="s">
        <v>4968</v>
      </c>
      <c s="35" t="s">
        <v>5</v>
      </c>
      <c s="6" t="s">
        <v>4969</v>
      </c>
      <c s="36" t="s">
        <v>54</v>
      </c>
      <c s="37">
        <v>1</v>
      </c>
      <c s="36">
        <v>0</v>
      </c>
      <c s="36">
        <f>ROUND(G451*H451,6)</f>
      </c>
      <c r="L451" s="38">
        <v>0</v>
      </c>
      <c s="32">
        <f>ROUND(ROUND(L451,2)*ROUND(G451,3),2)</f>
      </c>
      <c s="36" t="s">
        <v>808</v>
      </c>
      <c>
        <f>(M451*21)/100</f>
      </c>
      <c t="s">
        <v>27</v>
      </c>
    </row>
    <row r="452" spans="1:5" ht="12.75">
      <c r="A452" s="35" t="s">
        <v>56</v>
      </c>
      <c r="E452" s="39" t="s">
        <v>5</v>
      </c>
    </row>
    <row r="453" spans="1:5" ht="12.75">
      <c r="A453" s="35" t="s">
        <v>57</v>
      </c>
      <c r="E453" s="40" t="s">
        <v>5</v>
      </c>
    </row>
    <row r="454" spans="1:5" ht="12.75">
      <c r="A454" t="s">
        <v>59</v>
      </c>
      <c r="E454" s="39" t="s">
        <v>5</v>
      </c>
    </row>
    <row r="455" spans="1:16" ht="25.5">
      <c r="A455" t="s">
        <v>49</v>
      </c>
      <c s="34" t="s">
        <v>544</v>
      </c>
      <c s="34" t="s">
        <v>4970</v>
      </c>
      <c s="35" t="s">
        <v>5</v>
      </c>
      <c s="6" t="s">
        <v>4971</v>
      </c>
      <c s="36" t="s">
        <v>54</v>
      </c>
      <c s="37">
        <v>1</v>
      </c>
      <c s="36">
        <v>0</v>
      </c>
      <c s="36">
        <f>ROUND(G455*H455,6)</f>
      </c>
      <c r="L455" s="38">
        <v>0</v>
      </c>
      <c s="32">
        <f>ROUND(ROUND(L455,2)*ROUND(G455,3),2)</f>
      </c>
      <c s="36" t="s">
        <v>808</v>
      </c>
      <c>
        <f>(M455*21)/100</f>
      </c>
      <c t="s">
        <v>27</v>
      </c>
    </row>
    <row r="456" spans="1:5" ht="12.75">
      <c r="A456" s="35" t="s">
        <v>56</v>
      </c>
      <c r="E456" s="39" t="s">
        <v>5</v>
      </c>
    </row>
    <row r="457" spans="1:5" ht="12.75">
      <c r="A457" s="35" t="s">
        <v>57</v>
      </c>
      <c r="E457" s="40" t="s">
        <v>5</v>
      </c>
    </row>
    <row r="458" spans="1:5" ht="12.75">
      <c r="A458" t="s">
        <v>59</v>
      </c>
      <c r="E458" s="39" t="s">
        <v>5</v>
      </c>
    </row>
    <row r="459" spans="1:16" ht="25.5">
      <c r="A459" t="s">
        <v>49</v>
      </c>
      <c s="34" t="s">
        <v>548</v>
      </c>
      <c s="34" t="s">
        <v>4972</v>
      </c>
      <c s="35" t="s">
        <v>5</v>
      </c>
      <c s="6" t="s">
        <v>4973</v>
      </c>
      <c s="36" t="s">
        <v>54</v>
      </c>
      <c s="37">
        <v>1</v>
      </c>
      <c s="36">
        <v>0</v>
      </c>
      <c s="36">
        <f>ROUND(G459*H459,6)</f>
      </c>
      <c r="L459" s="38">
        <v>0</v>
      </c>
      <c s="32">
        <f>ROUND(ROUND(L459,2)*ROUND(G459,3),2)</f>
      </c>
      <c s="36" t="s">
        <v>808</v>
      </c>
      <c>
        <f>(M459*21)/100</f>
      </c>
      <c t="s">
        <v>27</v>
      </c>
    </row>
    <row r="460" spans="1:5" ht="12.75">
      <c r="A460" s="35" t="s">
        <v>56</v>
      </c>
      <c r="E460" s="39" t="s">
        <v>5</v>
      </c>
    </row>
    <row r="461" spans="1:5" ht="12.75">
      <c r="A461" s="35" t="s">
        <v>57</v>
      </c>
      <c r="E461" s="40" t="s">
        <v>5</v>
      </c>
    </row>
    <row r="462" spans="1:5" ht="12.75">
      <c r="A462" t="s">
        <v>59</v>
      </c>
      <c r="E462" s="39" t="s">
        <v>5</v>
      </c>
    </row>
    <row r="463" spans="1:16" ht="25.5">
      <c r="A463" t="s">
        <v>49</v>
      </c>
      <c s="34" t="s">
        <v>552</v>
      </c>
      <c s="34" t="s">
        <v>4974</v>
      </c>
      <c s="35" t="s">
        <v>5</v>
      </c>
      <c s="6" t="s">
        <v>4975</v>
      </c>
      <c s="36" t="s">
        <v>54</v>
      </c>
      <c s="37">
        <v>1</v>
      </c>
      <c s="36">
        <v>0</v>
      </c>
      <c s="36">
        <f>ROUND(G463*H463,6)</f>
      </c>
      <c r="L463" s="38">
        <v>0</v>
      </c>
      <c s="32">
        <f>ROUND(ROUND(L463,2)*ROUND(G463,3),2)</f>
      </c>
      <c s="36" t="s">
        <v>808</v>
      </c>
      <c>
        <f>(M463*21)/100</f>
      </c>
      <c t="s">
        <v>27</v>
      </c>
    </row>
    <row r="464" spans="1:5" ht="12.75">
      <c r="A464" s="35" t="s">
        <v>56</v>
      </c>
      <c r="E464" s="39" t="s">
        <v>5</v>
      </c>
    </row>
    <row r="465" spans="1:5" ht="12.75">
      <c r="A465" s="35" t="s">
        <v>57</v>
      </c>
      <c r="E465" s="40" t="s">
        <v>5</v>
      </c>
    </row>
    <row r="466" spans="1:5" ht="12.75">
      <c r="A466" t="s">
        <v>59</v>
      </c>
      <c r="E466" s="39" t="s">
        <v>5</v>
      </c>
    </row>
    <row r="467" spans="1:16" ht="25.5">
      <c r="A467" t="s">
        <v>49</v>
      </c>
      <c s="34" t="s">
        <v>556</v>
      </c>
      <c s="34" t="s">
        <v>4976</v>
      </c>
      <c s="35" t="s">
        <v>5</v>
      </c>
      <c s="6" t="s">
        <v>4977</v>
      </c>
      <c s="36" t="s">
        <v>54</v>
      </c>
      <c s="37">
        <v>1</v>
      </c>
      <c s="36">
        <v>0</v>
      </c>
      <c s="36">
        <f>ROUND(G467*H467,6)</f>
      </c>
      <c r="L467" s="38">
        <v>0</v>
      </c>
      <c s="32">
        <f>ROUND(ROUND(L467,2)*ROUND(G467,3),2)</f>
      </c>
      <c s="36" t="s">
        <v>808</v>
      </c>
      <c>
        <f>(M467*21)/100</f>
      </c>
      <c t="s">
        <v>27</v>
      </c>
    </row>
    <row r="468" spans="1:5" ht="12.75">
      <c r="A468" s="35" t="s">
        <v>56</v>
      </c>
      <c r="E468" s="39" t="s">
        <v>5</v>
      </c>
    </row>
    <row r="469" spans="1:5" ht="12.75">
      <c r="A469" s="35" t="s">
        <v>57</v>
      </c>
      <c r="E469" s="40" t="s">
        <v>5</v>
      </c>
    </row>
    <row r="470" spans="1:5" ht="12.75">
      <c r="A470" t="s">
        <v>59</v>
      </c>
      <c r="E470" s="39" t="s">
        <v>5</v>
      </c>
    </row>
    <row r="471" spans="1:16" ht="25.5">
      <c r="A471" t="s">
        <v>49</v>
      </c>
      <c s="34" t="s">
        <v>560</v>
      </c>
      <c s="34" t="s">
        <v>4978</v>
      </c>
      <c s="35" t="s">
        <v>5</v>
      </c>
      <c s="6" t="s">
        <v>4979</v>
      </c>
      <c s="36" t="s">
        <v>54</v>
      </c>
      <c s="37">
        <v>1</v>
      </c>
      <c s="36">
        <v>0</v>
      </c>
      <c s="36">
        <f>ROUND(G471*H471,6)</f>
      </c>
      <c r="L471" s="38">
        <v>0</v>
      </c>
      <c s="32">
        <f>ROUND(ROUND(L471,2)*ROUND(G471,3),2)</f>
      </c>
      <c s="36" t="s">
        <v>808</v>
      </c>
      <c>
        <f>(M471*21)/100</f>
      </c>
      <c t="s">
        <v>27</v>
      </c>
    </row>
    <row r="472" spans="1:5" ht="12.75">
      <c r="A472" s="35" t="s">
        <v>56</v>
      </c>
      <c r="E472" s="39" t="s">
        <v>5</v>
      </c>
    </row>
    <row r="473" spans="1:5" ht="12.75">
      <c r="A473" s="35" t="s">
        <v>57</v>
      </c>
      <c r="E473" s="40" t="s">
        <v>5</v>
      </c>
    </row>
    <row r="474" spans="1:5" ht="12.75">
      <c r="A474" t="s">
        <v>59</v>
      </c>
      <c r="E474" s="39" t="s">
        <v>5</v>
      </c>
    </row>
    <row r="475" spans="1:16" ht="25.5">
      <c r="A475" t="s">
        <v>49</v>
      </c>
      <c s="34" t="s">
        <v>565</v>
      </c>
      <c s="34" t="s">
        <v>4980</v>
      </c>
      <c s="35" t="s">
        <v>5</v>
      </c>
      <c s="6" t="s">
        <v>4981</v>
      </c>
      <c s="36" t="s">
        <v>54</v>
      </c>
      <c s="37">
        <v>1</v>
      </c>
      <c s="36">
        <v>0</v>
      </c>
      <c s="36">
        <f>ROUND(G475*H475,6)</f>
      </c>
      <c r="L475" s="38">
        <v>0</v>
      </c>
      <c s="32">
        <f>ROUND(ROUND(L475,2)*ROUND(G475,3),2)</f>
      </c>
      <c s="36" t="s">
        <v>808</v>
      </c>
      <c>
        <f>(M475*21)/100</f>
      </c>
      <c t="s">
        <v>27</v>
      </c>
    </row>
    <row r="476" spans="1:5" ht="12.75">
      <c r="A476" s="35" t="s">
        <v>56</v>
      </c>
      <c r="E476" s="39" t="s">
        <v>5</v>
      </c>
    </row>
    <row r="477" spans="1:5" ht="12.75">
      <c r="A477" s="35" t="s">
        <v>57</v>
      </c>
      <c r="E477" s="40" t="s">
        <v>5</v>
      </c>
    </row>
    <row r="478" spans="1:5" ht="12.75">
      <c r="A478" t="s">
        <v>59</v>
      </c>
      <c r="E478" s="39" t="s">
        <v>5</v>
      </c>
    </row>
    <row r="479" spans="1:16" ht="25.5">
      <c r="A479" t="s">
        <v>49</v>
      </c>
      <c s="34" t="s">
        <v>569</v>
      </c>
      <c s="34" t="s">
        <v>4982</v>
      </c>
      <c s="35" t="s">
        <v>5</v>
      </c>
      <c s="6" t="s">
        <v>4983</v>
      </c>
      <c s="36" t="s">
        <v>54</v>
      </c>
      <c s="37">
        <v>1</v>
      </c>
      <c s="36">
        <v>0</v>
      </c>
      <c s="36">
        <f>ROUND(G479*H479,6)</f>
      </c>
      <c r="L479" s="38">
        <v>0</v>
      </c>
      <c s="32">
        <f>ROUND(ROUND(L479,2)*ROUND(G479,3),2)</f>
      </c>
      <c s="36" t="s">
        <v>808</v>
      </c>
      <c>
        <f>(M479*21)/100</f>
      </c>
      <c t="s">
        <v>27</v>
      </c>
    </row>
    <row r="480" spans="1:5" ht="12.75">
      <c r="A480" s="35" t="s">
        <v>56</v>
      </c>
      <c r="E480" s="39" t="s">
        <v>5</v>
      </c>
    </row>
    <row r="481" spans="1:5" ht="12.75">
      <c r="A481" s="35" t="s">
        <v>57</v>
      </c>
      <c r="E481" s="40" t="s">
        <v>5</v>
      </c>
    </row>
    <row r="482" spans="1:5" ht="12.75">
      <c r="A482" t="s">
        <v>59</v>
      </c>
      <c r="E482" s="39" t="s">
        <v>5</v>
      </c>
    </row>
    <row r="483" spans="1:16" ht="25.5">
      <c r="A483" t="s">
        <v>49</v>
      </c>
      <c s="34" t="s">
        <v>572</v>
      </c>
      <c s="34" t="s">
        <v>4984</v>
      </c>
      <c s="35" t="s">
        <v>5</v>
      </c>
      <c s="6" t="s">
        <v>4985</v>
      </c>
      <c s="36" t="s">
        <v>54</v>
      </c>
      <c s="37">
        <v>1</v>
      </c>
      <c s="36">
        <v>0</v>
      </c>
      <c s="36">
        <f>ROUND(G483*H483,6)</f>
      </c>
      <c r="L483" s="38">
        <v>0</v>
      </c>
      <c s="32">
        <f>ROUND(ROUND(L483,2)*ROUND(G483,3),2)</f>
      </c>
      <c s="36" t="s">
        <v>808</v>
      </c>
      <c>
        <f>(M483*21)/100</f>
      </c>
      <c t="s">
        <v>27</v>
      </c>
    </row>
    <row r="484" spans="1:5" ht="12.75">
      <c r="A484" s="35" t="s">
        <v>56</v>
      </c>
      <c r="E484" s="39" t="s">
        <v>5</v>
      </c>
    </row>
    <row r="485" spans="1:5" ht="12.75">
      <c r="A485" s="35" t="s">
        <v>57</v>
      </c>
      <c r="E485" s="40" t="s">
        <v>5</v>
      </c>
    </row>
    <row r="486" spans="1:5" ht="12.75">
      <c r="A486" t="s">
        <v>59</v>
      </c>
      <c r="E486" s="39" t="s">
        <v>5</v>
      </c>
    </row>
    <row r="487" spans="1:16" ht="25.5">
      <c r="A487" t="s">
        <v>49</v>
      </c>
      <c s="34" t="s">
        <v>576</v>
      </c>
      <c s="34" t="s">
        <v>4986</v>
      </c>
      <c s="35" t="s">
        <v>5</v>
      </c>
      <c s="6" t="s">
        <v>4987</v>
      </c>
      <c s="36" t="s">
        <v>54</v>
      </c>
      <c s="37">
        <v>1</v>
      </c>
      <c s="36">
        <v>0</v>
      </c>
      <c s="36">
        <f>ROUND(G487*H487,6)</f>
      </c>
      <c r="L487" s="38">
        <v>0</v>
      </c>
      <c s="32">
        <f>ROUND(ROUND(L487,2)*ROUND(G487,3),2)</f>
      </c>
      <c s="36" t="s">
        <v>808</v>
      </c>
      <c>
        <f>(M487*21)/100</f>
      </c>
      <c t="s">
        <v>27</v>
      </c>
    </row>
    <row r="488" spans="1:5" ht="12.75">
      <c r="A488" s="35" t="s">
        <v>56</v>
      </c>
      <c r="E488" s="39" t="s">
        <v>5</v>
      </c>
    </row>
    <row r="489" spans="1:5" ht="12.75">
      <c r="A489" s="35" t="s">
        <v>57</v>
      </c>
      <c r="E489" s="40" t="s">
        <v>5</v>
      </c>
    </row>
    <row r="490" spans="1:5" ht="12.75">
      <c r="A490" t="s">
        <v>59</v>
      </c>
      <c r="E490" s="39" t="s">
        <v>5</v>
      </c>
    </row>
    <row r="491" spans="1:16" ht="25.5">
      <c r="A491" t="s">
        <v>49</v>
      </c>
      <c s="34" t="s">
        <v>580</v>
      </c>
      <c s="34" t="s">
        <v>4988</v>
      </c>
      <c s="35" t="s">
        <v>5</v>
      </c>
      <c s="6" t="s">
        <v>4989</v>
      </c>
      <c s="36" t="s">
        <v>54</v>
      </c>
      <c s="37">
        <v>1</v>
      </c>
      <c s="36">
        <v>0</v>
      </c>
      <c s="36">
        <f>ROUND(G491*H491,6)</f>
      </c>
      <c r="L491" s="38">
        <v>0</v>
      </c>
      <c s="32">
        <f>ROUND(ROUND(L491,2)*ROUND(G491,3),2)</f>
      </c>
      <c s="36" t="s">
        <v>808</v>
      </c>
      <c>
        <f>(M491*21)/100</f>
      </c>
      <c t="s">
        <v>27</v>
      </c>
    </row>
    <row r="492" spans="1:5" ht="12.75">
      <c r="A492" s="35" t="s">
        <v>56</v>
      </c>
      <c r="E492" s="39" t="s">
        <v>5</v>
      </c>
    </row>
    <row r="493" spans="1:5" ht="12.75">
      <c r="A493" s="35" t="s">
        <v>57</v>
      </c>
      <c r="E493" s="40" t="s">
        <v>5</v>
      </c>
    </row>
    <row r="494" spans="1:5" ht="12.75">
      <c r="A494" t="s">
        <v>59</v>
      </c>
      <c r="E494" s="39" t="s">
        <v>5</v>
      </c>
    </row>
    <row r="495" spans="1:16" ht="25.5">
      <c r="A495" t="s">
        <v>49</v>
      </c>
      <c s="34" t="s">
        <v>584</v>
      </c>
      <c s="34" t="s">
        <v>4990</v>
      </c>
      <c s="35" t="s">
        <v>5</v>
      </c>
      <c s="6" t="s">
        <v>4991</v>
      </c>
      <c s="36" t="s">
        <v>54</v>
      </c>
      <c s="37">
        <v>1</v>
      </c>
      <c s="36">
        <v>0</v>
      </c>
      <c s="36">
        <f>ROUND(G495*H495,6)</f>
      </c>
      <c r="L495" s="38">
        <v>0</v>
      </c>
      <c s="32">
        <f>ROUND(ROUND(L495,2)*ROUND(G495,3),2)</f>
      </c>
      <c s="36" t="s">
        <v>808</v>
      </c>
      <c>
        <f>(M495*21)/100</f>
      </c>
      <c t="s">
        <v>27</v>
      </c>
    </row>
    <row r="496" spans="1:5" ht="12.75">
      <c r="A496" s="35" t="s">
        <v>56</v>
      </c>
      <c r="E496" s="39" t="s">
        <v>5</v>
      </c>
    </row>
    <row r="497" spans="1:5" ht="12.75">
      <c r="A497" s="35" t="s">
        <v>57</v>
      </c>
      <c r="E497" s="40" t="s">
        <v>5</v>
      </c>
    </row>
    <row r="498" spans="1:5" ht="12.75">
      <c r="A498" t="s">
        <v>59</v>
      </c>
      <c r="E498" s="39" t="s">
        <v>5</v>
      </c>
    </row>
    <row r="499" spans="1:16" ht="25.5">
      <c r="A499" t="s">
        <v>49</v>
      </c>
      <c s="34" t="s">
        <v>588</v>
      </c>
      <c s="34" t="s">
        <v>4992</v>
      </c>
      <c s="35" t="s">
        <v>5</v>
      </c>
      <c s="6" t="s">
        <v>4993</v>
      </c>
      <c s="36" t="s">
        <v>54</v>
      </c>
      <c s="37">
        <v>1</v>
      </c>
      <c s="36">
        <v>0</v>
      </c>
      <c s="36">
        <f>ROUND(G499*H499,6)</f>
      </c>
      <c r="L499" s="38">
        <v>0</v>
      </c>
      <c s="32">
        <f>ROUND(ROUND(L499,2)*ROUND(G499,3),2)</f>
      </c>
      <c s="36" t="s">
        <v>808</v>
      </c>
      <c>
        <f>(M499*21)/100</f>
      </c>
      <c t="s">
        <v>27</v>
      </c>
    </row>
    <row r="500" spans="1:5" ht="12.75">
      <c r="A500" s="35" t="s">
        <v>56</v>
      </c>
      <c r="E500" s="39" t="s">
        <v>5</v>
      </c>
    </row>
    <row r="501" spans="1:5" ht="12.75">
      <c r="A501" s="35" t="s">
        <v>57</v>
      </c>
      <c r="E501" s="40" t="s">
        <v>5</v>
      </c>
    </row>
    <row r="502" spans="1:5" ht="12.75">
      <c r="A502" t="s">
        <v>59</v>
      </c>
      <c r="E502" s="39" t="s">
        <v>5</v>
      </c>
    </row>
    <row r="503" spans="1:16" ht="25.5">
      <c r="A503" t="s">
        <v>49</v>
      </c>
      <c s="34" t="s">
        <v>592</v>
      </c>
      <c s="34" t="s">
        <v>4994</v>
      </c>
      <c s="35" t="s">
        <v>5</v>
      </c>
      <c s="6" t="s">
        <v>4995</v>
      </c>
      <c s="36" t="s">
        <v>54</v>
      </c>
      <c s="37">
        <v>1</v>
      </c>
      <c s="36">
        <v>0</v>
      </c>
      <c s="36">
        <f>ROUND(G503*H503,6)</f>
      </c>
      <c r="L503" s="38">
        <v>0</v>
      </c>
      <c s="32">
        <f>ROUND(ROUND(L503,2)*ROUND(G503,3),2)</f>
      </c>
      <c s="36" t="s">
        <v>808</v>
      </c>
      <c>
        <f>(M503*21)/100</f>
      </c>
      <c t="s">
        <v>27</v>
      </c>
    </row>
    <row r="504" spans="1:5" ht="12.75">
      <c r="A504" s="35" t="s">
        <v>56</v>
      </c>
      <c r="E504" s="39" t="s">
        <v>5</v>
      </c>
    </row>
    <row r="505" spans="1:5" ht="12.75">
      <c r="A505" s="35" t="s">
        <v>57</v>
      </c>
      <c r="E505" s="40" t="s">
        <v>5</v>
      </c>
    </row>
    <row r="506" spans="1:5" ht="12.75">
      <c r="A506" t="s">
        <v>59</v>
      </c>
      <c r="E506" s="39" t="s">
        <v>5</v>
      </c>
    </row>
    <row r="507" spans="1:16" ht="25.5">
      <c r="A507" t="s">
        <v>49</v>
      </c>
      <c s="34" t="s">
        <v>596</v>
      </c>
      <c s="34" t="s">
        <v>4996</v>
      </c>
      <c s="35" t="s">
        <v>5</v>
      </c>
      <c s="6" t="s">
        <v>4997</v>
      </c>
      <c s="36" t="s">
        <v>54</v>
      </c>
      <c s="37">
        <v>1</v>
      </c>
      <c s="36">
        <v>0</v>
      </c>
      <c s="36">
        <f>ROUND(G507*H507,6)</f>
      </c>
      <c r="L507" s="38">
        <v>0</v>
      </c>
      <c s="32">
        <f>ROUND(ROUND(L507,2)*ROUND(G507,3),2)</f>
      </c>
      <c s="36" t="s">
        <v>808</v>
      </c>
      <c>
        <f>(M507*21)/100</f>
      </c>
      <c t="s">
        <v>27</v>
      </c>
    </row>
    <row r="508" spans="1:5" ht="12.75">
      <c r="A508" s="35" t="s">
        <v>56</v>
      </c>
      <c r="E508" s="39" t="s">
        <v>5</v>
      </c>
    </row>
    <row r="509" spans="1:5" ht="12.75">
      <c r="A509" s="35" t="s">
        <v>57</v>
      </c>
      <c r="E509" s="40" t="s">
        <v>5</v>
      </c>
    </row>
    <row r="510" spans="1:5" ht="12.75">
      <c r="A510" t="s">
        <v>59</v>
      </c>
      <c r="E510" s="39" t="s">
        <v>5</v>
      </c>
    </row>
    <row r="511" spans="1:16" ht="25.5">
      <c r="A511" t="s">
        <v>49</v>
      </c>
      <c s="34" t="s">
        <v>600</v>
      </c>
      <c s="34" t="s">
        <v>4998</v>
      </c>
      <c s="35" t="s">
        <v>5</v>
      </c>
      <c s="6" t="s">
        <v>4999</v>
      </c>
      <c s="36" t="s">
        <v>54</v>
      </c>
      <c s="37">
        <v>1</v>
      </c>
      <c s="36">
        <v>0</v>
      </c>
      <c s="36">
        <f>ROUND(G511*H511,6)</f>
      </c>
      <c r="L511" s="38">
        <v>0</v>
      </c>
      <c s="32">
        <f>ROUND(ROUND(L511,2)*ROUND(G511,3),2)</f>
      </c>
      <c s="36" t="s">
        <v>808</v>
      </c>
      <c>
        <f>(M511*21)/100</f>
      </c>
      <c t="s">
        <v>27</v>
      </c>
    </row>
    <row r="512" spans="1:5" ht="12.75">
      <c r="A512" s="35" t="s">
        <v>56</v>
      </c>
      <c r="E512" s="39" t="s">
        <v>5</v>
      </c>
    </row>
    <row r="513" spans="1:5" ht="12.75">
      <c r="A513" s="35" t="s">
        <v>57</v>
      </c>
      <c r="E513" s="40" t="s">
        <v>5</v>
      </c>
    </row>
    <row r="514" spans="1:5" ht="12.75">
      <c r="A514" t="s">
        <v>59</v>
      </c>
      <c r="E514" s="39" t="s">
        <v>5</v>
      </c>
    </row>
    <row r="515" spans="1:16" ht="25.5">
      <c r="A515" t="s">
        <v>49</v>
      </c>
      <c s="34" t="s">
        <v>604</v>
      </c>
      <c s="34" t="s">
        <v>5000</v>
      </c>
      <c s="35" t="s">
        <v>5</v>
      </c>
      <c s="6" t="s">
        <v>5001</v>
      </c>
      <c s="36" t="s">
        <v>54</v>
      </c>
      <c s="37">
        <v>1</v>
      </c>
      <c s="36">
        <v>0</v>
      </c>
      <c s="36">
        <f>ROUND(G515*H515,6)</f>
      </c>
      <c r="L515" s="38">
        <v>0</v>
      </c>
      <c s="32">
        <f>ROUND(ROUND(L515,2)*ROUND(G515,3),2)</f>
      </c>
      <c s="36" t="s">
        <v>808</v>
      </c>
      <c>
        <f>(M515*21)/100</f>
      </c>
      <c t="s">
        <v>27</v>
      </c>
    </row>
    <row r="516" spans="1:5" ht="12.75">
      <c r="A516" s="35" t="s">
        <v>56</v>
      </c>
      <c r="E516" s="39" t="s">
        <v>5</v>
      </c>
    </row>
    <row r="517" spans="1:5" ht="12.75">
      <c r="A517" s="35" t="s">
        <v>57</v>
      </c>
      <c r="E517" s="40" t="s">
        <v>5</v>
      </c>
    </row>
    <row r="518" spans="1:5" ht="12.75">
      <c r="A518" t="s">
        <v>59</v>
      </c>
      <c r="E518" s="39" t="s">
        <v>5</v>
      </c>
    </row>
    <row r="519" spans="1:16" ht="25.5">
      <c r="A519" t="s">
        <v>49</v>
      </c>
      <c s="34" t="s">
        <v>608</v>
      </c>
      <c s="34" t="s">
        <v>5002</v>
      </c>
      <c s="35" t="s">
        <v>5</v>
      </c>
      <c s="6" t="s">
        <v>5003</v>
      </c>
      <c s="36" t="s">
        <v>54</v>
      </c>
      <c s="37">
        <v>1</v>
      </c>
      <c s="36">
        <v>0</v>
      </c>
      <c s="36">
        <f>ROUND(G519*H519,6)</f>
      </c>
      <c r="L519" s="38">
        <v>0</v>
      </c>
      <c s="32">
        <f>ROUND(ROUND(L519,2)*ROUND(G519,3),2)</f>
      </c>
      <c s="36" t="s">
        <v>808</v>
      </c>
      <c>
        <f>(M519*21)/100</f>
      </c>
      <c t="s">
        <v>27</v>
      </c>
    </row>
    <row r="520" spans="1:5" ht="12.75">
      <c r="A520" s="35" t="s">
        <v>56</v>
      </c>
      <c r="E520" s="39" t="s">
        <v>5</v>
      </c>
    </row>
    <row r="521" spans="1:5" ht="12.75">
      <c r="A521" s="35" t="s">
        <v>57</v>
      </c>
      <c r="E521" s="40" t="s">
        <v>5</v>
      </c>
    </row>
    <row r="522" spans="1:5" ht="12.75">
      <c r="A522" t="s">
        <v>59</v>
      </c>
      <c r="E522" s="39" t="s">
        <v>5</v>
      </c>
    </row>
    <row r="523" spans="1:16" ht="25.5">
      <c r="A523" t="s">
        <v>49</v>
      </c>
      <c s="34" t="s">
        <v>612</v>
      </c>
      <c s="34" t="s">
        <v>5004</v>
      </c>
      <c s="35" t="s">
        <v>5</v>
      </c>
      <c s="6" t="s">
        <v>5005</v>
      </c>
      <c s="36" t="s">
        <v>54</v>
      </c>
      <c s="37">
        <v>1</v>
      </c>
      <c s="36">
        <v>0</v>
      </c>
      <c s="36">
        <f>ROUND(G523*H523,6)</f>
      </c>
      <c r="L523" s="38">
        <v>0</v>
      </c>
      <c s="32">
        <f>ROUND(ROUND(L523,2)*ROUND(G523,3),2)</f>
      </c>
      <c s="36" t="s">
        <v>808</v>
      </c>
      <c>
        <f>(M523*21)/100</f>
      </c>
      <c t="s">
        <v>27</v>
      </c>
    </row>
    <row r="524" spans="1:5" ht="12.75">
      <c r="A524" s="35" t="s">
        <v>56</v>
      </c>
      <c r="E524" s="39" t="s">
        <v>5</v>
      </c>
    </row>
    <row r="525" spans="1:5" ht="12.75">
      <c r="A525" s="35" t="s">
        <v>57</v>
      </c>
      <c r="E525" s="40" t="s">
        <v>5</v>
      </c>
    </row>
    <row r="526" spans="1:5" ht="12.75">
      <c r="A526" t="s">
        <v>59</v>
      </c>
      <c r="E526" s="39" t="s">
        <v>5</v>
      </c>
    </row>
    <row r="527" spans="1:16" ht="25.5">
      <c r="A527" t="s">
        <v>49</v>
      </c>
      <c s="34" t="s">
        <v>615</v>
      </c>
      <c s="34" t="s">
        <v>5006</v>
      </c>
      <c s="35" t="s">
        <v>5</v>
      </c>
      <c s="6" t="s">
        <v>5007</v>
      </c>
      <c s="36" t="s">
        <v>54</v>
      </c>
      <c s="37">
        <v>1</v>
      </c>
      <c s="36">
        <v>0</v>
      </c>
      <c s="36">
        <f>ROUND(G527*H527,6)</f>
      </c>
      <c r="L527" s="38">
        <v>0</v>
      </c>
      <c s="32">
        <f>ROUND(ROUND(L527,2)*ROUND(G527,3),2)</f>
      </c>
      <c s="36" t="s">
        <v>808</v>
      </c>
      <c>
        <f>(M527*21)/100</f>
      </c>
      <c t="s">
        <v>27</v>
      </c>
    </row>
    <row r="528" spans="1:5" ht="12.75">
      <c r="A528" s="35" t="s">
        <v>56</v>
      </c>
      <c r="E528" s="39" t="s">
        <v>5</v>
      </c>
    </row>
    <row r="529" spans="1:5" ht="12.75">
      <c r="A529" s="35" t="s">
        <v>57</v>
      </c>
      <c r="E529" s="40" t="s">
        <v>5</v>
      </c>
    </row>
    <row r="530" spans="1:5" ht="12.75">
      <c r="A530" t="s">
        <v>59</v>
      </c>
      <c r="E530" s="39" t="s">
        <v>5</v>
      </c>
    </row>
    <row r="531" spans="1:16" ht="25.5">
      <c r="A531" t="s">
        <v>49</v>
      </c>
      <c s="34" t="s">
        <v>619</v>
      </c>
      <c s="34" t="s">
        <v>5008</v>
      </c>
      <c s="35" t="s">
        <v>5</v>
      </c>
      <c s="6" t="s">
        <v>5009</v>
      </c>
      <c s="36" t="s">
        <v>54</v>
      </c>
      <c s="37">
        <v>1</v>
      </c>
      <c s="36">
        <v>0</v>
      </c>
      <c s="36">
        <f>ROUND(G531*H531,6)</f>
      </c>
      <c r="L531" s="38">
        <v>0</v>
      </c>
      <c s="32">
        <f>ROUND(ROUND(L531,2)*ROUND(G531,3),2)</f>
      </c>
      <c s="36" t="s">
        <v>808</v>
      </c>
      <c>
        <f>(M531*21)/100</f>
      </c>
      <c t="s">
        <v>27</v>
      </c>
    </row>
    <row r="532" spans="1:5" ht="12.75">
      <c r="A532" s="35" t="s">
        <v>56</v>
      </c>
      <c r="E532" s="39" t="s">
        <v>5</v>
      </c>
    </row>
    <row r="533" spans="1:5" ht="12.75">
      <c r="A533" s="35" t="s">
        <v>57</v>
      </c>
      <c r="E533" s="40" t="s">
        <v>5</v>
      </c>
    </row>
    <row r="534" spans="1:5" ht="12.75">
      <c r="A534" t="s">
        <v>59</v>
      </c>
      <c r="E534" s="39" t="s">
        <v>5</v>
      </c>
    </row>
    <row r="535" spans="1:16" ht="25.5">
      <c r="A535" t="s">
        <v>49</v>
      </c>
      <c s="34" t="s">
        <v>623</v>
      </c>
      <c s="34" t="s">
        <v>5010</v>
      </c>
      <c s="35" t="s">
        <v>5</v>
      </c>
      <c s="6" t="s">
        <v>5011</v>
      </c>
      <c s="36" t="s">
        <v>54</v>
      </c>
      <c s="37">
        <v>1</v>
      </c>
      <c s="36">
        <v>0</v>
      </c>
      <c s="36">
        <f>ROUND(G535*H535,6)</f>
      </c>
      <c r="L535" s="38">
        <v>0</v>
      </c>
      <c s="32">
        <f>ROUND(ROUND(L535,2)*ROUND(G535,3),2)</f>
      </c>
      <c s="36" t="s">
        <v>808</v>
      </c>
      <c>
        <f>(M535*21)/100</f>
      </c>
      <c t="s">
        <v>27</v>
      </c>
    </row>
    <row r="536" spans="1:5" ht="12.75">
      <c r="A536" s="35" t="s">
        <v>56</v>
      </c>
      <c r="E536" s="39" t="s">
        <v>5</v>
      </c>
    </row>
    <row r="537" spans="1:5" ht="12.75">
      <c r="A537" s="35" t="s">
        <v>57</v>
      </c>
      <c r="E537" s="40" t="s">
        <v>5</v>
      </c>
    </row>
    <row r="538" spans="1:5" ht="12.75">
      <c r="A538" t="s">
        <v>59</v>
      </c>
      <c r="E538" s="39" t="s">
        <v>5</v>
      </c>
    </row>
    <row r="539" spans="1:16" ht="25.5">
      <c r="A539" t="s">
        <v>49</v>
      </c>
      <c s="34" t="s">
        <v>627</v>
      </c>
      <c s="34" t="s">
        <v>5012</v>
      </c>
      <c s="35" t="s">
        <v>5</v>
      </c>
      <c s="6" t="s">
        <v>5013</v>
      </c>
      <c s="36" t="s">
        <v>54</v>
      </c>
      <c s="37">
        <v>1</v>
      </c>
      <c s="36">
        <v>0</v>
      </c>
      <c s="36">
        <f>ROUND(G539*H539,6)</f>
      </c>
      <c r="L539" s="38">
        <v>0</v>
      </c>
      <c s="32">
        <f>ROUND(ROUND(L539,2)*ROUND(G539,3),2)</f>
      </c>
      <c s="36" t="s">
        <v>808</v>
      </c>
      <c>
        <f>(M539*21)/100</f>
      </c>
      <c t="s">
        <v>27</v>
      </c>
    </row>
    <row r="540" spans="1:5" ht="12.75">
      <c r="A540" s="35" t="s">
        <v>56</v>
      </c>
      <c r="E540" s="39" t="s">
        <v>5</v>
      </c>
    </row>
    <row r="541" spans="1:5" ht="12.75">
      <c r="A541" s="35" t="s">
        <v>57</v>
      </c>
      <c r="E541" s="40" t="s">
        <v>5</v>
      </c>
    </row>
    <row r="542" spans="1:5" ht="12.75">
      <c r="A542" t="s">
        <v>59</v>
      </c>
      <c r="E542" s="39" t="s">
        <v>5</v>
      </c>
    </row>
    <row r="543" spans="1:16" ht="25.5">
      <c r="A543" t="s">
        <v>49</v>
      </c>
      <c s="34" t="s">
        <v>630</v>
      </c>
      <c s="34" t="s">
        <v>5014</v>
      </c>
      <c s="35" t="s">
        <v>5</v>
      </c>
      <c s="6" t="s">
        <v>5015</v>
      </c>
      <c s="36" t="s">
        <v>54</v>
      </c>
      <c s="37">
        <v>1</v>
      </c>
      <c s="36">
        <v>0</v>
      </c>
      <c s="36">
        <f>ROUND(G543*H543,6)</f>
      </c>
      <c r="L543" s="38">
        <v>0</v>
      </c>
      <c s="32">
        <f>ROUND(ROUND(L543,2)*ROUND(G543,3),2)</f>
      </c>
      <c s="36" t="s">
        <v>808</v>
      </c>
      <c>
        <f>(M543*21)/100</f>
      </c>
      <c t="s">
        <v>27</v>
      </c>
    </row>
    <row r="544" spans="1:5" ht="12.75">
      <c r="A544" s="35" t="s">
        <v>56</v>
      </c>
      <c r="E544" s="39" t="s">
        <v>5</v>
      </c>
    </row>
    <row r="545" spans="1:5" ht="12.75">
      <c r="A545" s="35" t="s">
        <v>57</v>
      </c>
      <c r="E545" s="40" t="s">
        <v>5</v>
      </c>
    </row>
    <row r="546" spans="1:5" ht="12.75">
      <c r="A546" t="s">
        <v>59</v>
      </c>
      <c r="E546" s="39" t="s">
        <v>5</v>
      </c>
    </row>
    <row r="547" spans="1:16" ht="25.5">
      <c r="A547" t="s">
        <v>49</v>
      </c>
      <c s="34" t="s">
        <v>634</v>
      </c>
      <c s="34" t="s">
        <v>5016</v>
      </c>
      <c s="35" t="s">
        <v>5</v>
      </c>
      <c s="6" t="s">
        <v>5017</v>
      </c>
      <c s="36" t="s">
        <v>54</v>
      </c>
      <c s="37">
        <v>1</v>
      </c>
      <c s="36">
        <v>0</v>
      </c>
      <c s="36">
        <f>ROUND(G547*H547,6)</f>
      </c>
      <c r="L547" s="38">
        <v>0</v>
      </c>
      <c s="32">
        <f>ROUND(ROUND(L547,2)*ROUND(G547,3),2)</f>
      </c>
      <c s="36" t="s">
        <v>808</v>
      </c>
      <c>
        <f>(M547*21)/100</f>
      </c>
      <c t="s">
        <v>27</v>
      </c>
    </row>
    <row r="548" spans="1:5" ht="12.75">
      <c r="A548" s="35" t="s">
        <v>56</v>
      </c>
      <c r="E548" s="39" t="s">
        <v>5</v>
      </c>
    </row>
    <row r="549" spans="1:5" ht="12.75">
      <c r="A549" s="35" t="s">
        <v>57</v>
      </c>
      <c r="E549" s="40" t="s">
        <v>5</v>
      </c>
    </row>
    <row r="550" spans="1:5" ht="12.75">
      <c r="A550" t="s">
        <v>59</v>
      </c>
      <c r="E550" s="39" t="s">
        <v>5</v>
      </c>
    </row>
    <row r="551" spans="1:16" ht="25.5">
      <c r="A551" t="s">
        <v>49</v>
      </c>
      <c s="34" t="s">
        <v>638</v>
      </c>
      <c s="34" t="s">
        <v>5018</v>
      </c>
      <c s="35" t="s">
        <v>5</v>
      </c>
      <c s="6" t="s">
        <v>5019</v>
      </c>
      <c s="36" t="s">
        <v>54</v>
      </c>
      <c s="37">
        <v>1</v>
      </c>
      <c s="36">
        <v>0</v>
      </c>
      <c s="36">
        <f>ROUND(G551*H551,6)</f>
      </c>
      <c r="L551" s="38">
        <v>0</v>
      </c>
      <c s="32">
        <f>ROUND(ROUND(L551,2)*ROUND(G551,3),2)</f>
      </c>
      <c s="36" t="s">
        <v>808</v>
      </c>
      <c>
        <f>(M551*21)/100</f>
      </c>
      <c t="s">
        <v>27</v>
      </c>
    </row>
    <row r="552" spans="1:5" ht="12.75">
      <c r="A552" s="35" t="s">
        <v>56</v>
      </c>
      <c r="E552" s="39" t="s">
        <v>5</v>
      </c>
    </row>
    <row r="553" spans="1:5" ht="12.75">
      <c r="A553" s="35" t="s">
        <v>57</v>
      </c>
      <c r="E553" s="40" t="s">
        <v>5</v>
      </c>
    </row>
    <row r="554" spans="1:5" ht="12.75">
      <c r="A554" t="s">
        <v>59</v>
      </c>
      <c r="E554" s="39" t="s">
        <v>5</v>
      </c>
    </row>
    <row r="555" spans="1:16" ht="25.5">
      <c r="A555" t="s">
        <v>49</v>
      </c>
      <c s="34" t="s">
        <v>642</v>
      </c>
      <c s="34" t="s">
        <v>5020</v>
      </c>
      <c s="35" t="s">
        <v>5</v>
      </c>
      <c s="6" t="s">
        <v>5021</v>
      </c>
      <c s="36" t="s">
        <v>54</v>
      </c>
      <c s="37">
        <v>1</v>
      </c>
      <c s="36">
        <v>0</v>
      </c>
      <c s="36">
        <f>ROUND(G555*H555,6)</f>
      </c>
      <c r="L555" s="38">
        <v>0</v>
      </c>
      <c s="32">
        <f>ROUND(ROUND(L555,2)*ROUND(G555,3),2)</f>
      </c>
      <c s="36" t="s">
        <v>808</v>
      </c>
      <c>
        <f>(M555*21)/100</f>
      </c>
      <c t="s">
        <v>27</v>
      </c>
    </row>
    <row r="556" spans="1:5" ht="12.75">
      <c r="A556" s="35" t="s">
        <v>56</v>
      </c>
      <c r="E556" s="39" t="s">
        <v>5</v>
      </c>
    </row>
    <row r="557" spans="1:5" ht="12.75">
      <c r="A557" s="35" t="s">
        <v>57</v>
      </c>
      <c r="E557" s="40" t="s">
        <v>5</v>
      </c>
    </row>
    <row r="558" spans="1:5" ht="12.75">
      <c r="A558" t="s">
        <v>59</v>
      </c>
      <c r="E558" s="39" t="s">
        <v>5</v>
      </c>
    </row>
    <row r="559" spans="1:16" ht="25.5">
      <c r="A559" t="s">
        <v>49</v>
      </c>
      <c s="34" t="s">
        <v>646</v>
      </c>
      <c s="34" t="s">
        <v>5022</v>
      </c>
      <c s="35" t="s">
        <v>5</v>
      </c>
      <c s="6" t="s">
        <v>5023</v>
      </c>
      <c s="36" t="s">
        <v>54</v>
      </c>
      <c s="37">
        <v>1</v>
      </c>
      <c s="36">
        <v>0</v>
      </c>
      <c s="36">
        <f>ROUND(G559*H559,6)</f>
      </c>
      <c r="L559" s="38">
        <v>0</v>
      </c>
      <c s="32">
        <f>ROUND(ROUND(L559,2)*ROUND(G559,3),2)</f>
      </c>
      <c s="36" t="s">
        <v>808</v>
      </c>
      <c>
        <f>(M559*21)/100</f>
      </c>
      <c t="s">
        <v>27</v>
      </c>
    </row>
    <row r="560" spans="1:5" ht="12.75">
      <c r="A560" s="35" t="s">
        <v>56</v>
      </c>
      <c r="E560" s="39" t="s">
        <v>5</v>
      </c>
    </row>
    <row r="561" spans="1:5" ht="12.75">
      <c r="A561" s="35" t="s">
        <v>57</v>
      </c>
      <c r="E561" s="40" t="s">
        <v>5</v>
      </c>
    </row>
    <row r="562" spans="1:5" ht="12.75">
      <c r="A562" t="s">
        <v>59</v>
      </c>
      <c r="E562" s="39" t="s">
        <v>5</v>
      </c>
    </row>
    <row r="563" spans="1:16" ht="25.5">
      <c r="A563" t="s">
        <v>49</v>
      </c>
      <c s="34" t="s">
        <v>650</v>
      </c>
      <c s="34" t="s">
        <v>5024</v>
      </c>
      <c s="35" t="s">
        <v>5</v>
      </c>
      <c s="6" t="s">
        <v>5025</v>
      </c>
      <c s="36" t="s">
        <v>54</v>
      </c>
      <c s="37">
        <v>1</v>
      </c>
      <c s="36">
        <v>0</v>
      </c>
      <c s="36">
        <f>ROUND(G563*H563,6)</f>
      </c>
      <c r="L563" s="38">
        <v>0</v>
      </c>
      <c s="32">
        <f>ROUND(ROUND(L563,2)*ROUND(G563,3),2)</f>
      </c>
      <c s="36" t="s">
        <v>808</v>
      </c>
      <c>
        <f>(M563*21)/100</f>
      </c>
      <c t="s">
        <v>27</v>
      </c>
    </row>
    <row r="564" spans="1:5" ht="12.75">
      <c r="A564" s="35" t="s">
        <v>56</v>
      </c>
      <c r="E564" s="39" t="s">
        <v>5</v>
      </c>
    </row>
    <row r="565" spans="1:5" ht="12.75">
      <c r="A565" s="35" t="s">
        <v>57</v>
      </c>
      <c r="E565" s="40" t="s">
        <v>5</v>
      </c>
    </row>
    <row r="566" spans="1:5" ht="12.75">
      <c r="A566" t="s">
        <v>59</v>
      </c>
      <c r="E566" s="39" t="s">
        <v>5</v>
      </c>
    </row>
    <row r="567" spans="1:16" ht="25.5">
      <c r="A567" t="s">
        <v>49</v>
      </c>
      <c s="34" t="s">
        <v>654</v>
      </c>
      <c s="34" t="s">
        <v>5026</v>
      </c>
      <c s="35" t="s">
        <v>5</v>
      </c>
      <c s="6" t="s">
        <v>5027</v>
      </c>
      <c s="36" t="s">
        <v>54</v>
      </c>
      <c s="37">
        <v>1</v>
      </c>
      <c s="36">
        <v>0</v>
      </c>
      <c s="36">
        <f>ROUND(G567*H567,6)</f>
      </c>
      <c r="L567" s="38">
        <v>0</v>
      </c>
      <c s="32">
        <f>ROUND(ROUND(L567,2)*ROUND(G567,3),2)</f>
      </c>
      <c s="36" t="s">
        <v>808</v>
      </c>
      <c>
        <f>(M567*21)/100</f>
      </c>
      <c t="s">
        <v>27</v>
      </c>
    </row>
    <row r="568" spans="1:5" ht="12.75">
      <c r="A568" s="35" t="s">
        <v>56</v>
      </c>
      <c r="E568" s="39" t="s">
        <v>5</v>
      </c>
    </row>
    <row r="569" spans="1:5" ht="12.75">
      <c r="A569" s="35" t="s">
        <v>57</v>
      </c>
      <c r="E569" s="40" t="s">
        <v>5</v>
      </c>
    </row>
    <row r="570" spans="1:5" ht="12.75">
      <c r="A570" t="s">
        <v>59</v>
      </c>
      <c r="E570" s="39" t="s">
        <v>5</v>
      </c>
    </row>
    <row r="571" spans="1:16" ht="25.5">
      <c r="A571" t="s">
        <v>49</v>
      </c>
      <c s="34" t="s">
        <v>658</v>
      </c>
      <c s="34" t="s">
        <v>5028</v>
      </c>
      <c s="35" t="s">
        <v>5</v>
      </c>
      <c s="6" t="s">
        <v>5029</v>
      </c>
      <c s="36" t="s">
        <v>54</v>
      </c>
      <c s="37">
        <v>1</v>
      </c>
      <c s="36">
        <v>0</v>
      </c>
      <c s="36">
        <f>ROUND(G571*H571,6)</f>
      </c>
      <c r="L571" s="38">
        <v>0</v>
      </c>
      <c s="32">
        <f>ROUND(ROUND(L571,2)*ROUND(G571,3),2)</f>
      </c>
      <c s="36" t="s">
        <v>808</v>
      </c>
      <c>
        <f>(M571*21)/100</f>
      </c>
      <c t="s">
        <v>27</v>
      </c>
    </row>
    <row r="572" spans="1:5" ht="12.75">
      <c r="A572" s="35" t="s">
        <v>56</v>
      </c>
      <c r="E572" s="39" t="s">
        <v>5</v>
      </c>
    </row>
    <row r="573" spans="1:5" ht="12.75">
      <c r="A573" s="35" t="s">
        <v>57</v>
      </c>
      <c r="E573" s="40" t="s">
        <v>5</v>
      </c>
    </row>
    <row r="574" spans="1:5" ht="12.75">
      <c r="A574" t="s">
        <v>59</v>
      </c>
      <c r="E574" s="39" t="s">
        <v>5</v>
      </c>
    </row>
    <row r="575" spans="1:16" ht="25.5">
      <c r="A575" t="s">
        <v>49</v>
      </c>
      <c s="34" t="s">
        <v>662</v>
      </c>
      <c s="34" t="s">
        <v>5030</v>
      </c>
      <c s="35" t="s">
        <v>5</v>
      </c>
      <c s="6" t="s">
        <v>5031</v>
      </c>
      <c s="36" t="s">
        <v>54</v>
      </c>
      <c s="37">
        <v>1</v>
      </c>
      <c s="36">
        <v>0</v>
      </c>
      <c s="36">
        <f>ROUND(G575*H575,6)</f>
      </c>
      <c r="L575" s="38">
        <v>0</v>
      </c>
      <c s="32">
        <f>ROUND(ROUND(L575,2)*ROUND(G575,3),2)</f>
      </c>
      <c s="36" t="s">
        <v>808</v>
      </c>
      <c>
        <f>(M575*21)/100</f>
      </c>
      <c t="s">
        <v>27</v>
      </c>
    </row>
    <row r="576" spans="1:5" ht="12.75">
      <c r="A576" s="35" t="s">
        <v>56</v>
      </c>
      <c r="E576" s="39" t="s">
        <v>5</v>
      </c>
    </row>
    <row r="577" spans="1:5" ht="12.75">
      <c r="A577" s="35" t="s">
        <v>57</v>
      </c>
      <c r="E577" s="40" t="s">
        <v>5</v>
      </c>
    </row>
    <row r="578" spans="1:5" ht="12.75">
      <c r="A578" t="s">
        <v>59</v>
      </c>
      <c r="E578" s="39" t="s">
        <v>5</v>
      </c>
    </row>
    <row r="579" spans="1:16" ht="25.5">
      <c r="A579" t="s">
        <v>49</v>
      </c>
      <c s="34" t="s">
        <v>666</v>
      </c>
      <c s="34" t="s">
        <v>5032</v>
      </c>
      <c s="35" t="s">
        <v>5</v>
      </c>
      <c s="6" t="s">
        <v>5033</v>
      </c>
      <c s="36" t="s">
        <v>54</v>
      </c>
      <c s="37">
        <v>1</v>
      </c>
      <c s="36">
        <v>0</v>
      </c>
      <c s="36">
        <f>ROUND(G579*H579,6)</f>
      </c>
      <c r="L579" s="38">
        <v>0</v>
      </c>
      <c s="32">
        <f>ROUND(ROUND(L579,2)*ROUND(G579,3),2)</f>
      </c>
      <c s="36" t="s">
        <v>808</v>
      </c>
      <c>
        <f>(M579*21)/100</f>
      </c>
      <c t="s">
        <v>27</v>
      </c>
    </row>
    <row r="580" spans="1:5" ht="12.75">
      <c r="A580" s="35" t="s">
        <v>56</v>
      </c>
      <c r="E580" s="39" t="s">
        <v>5</v>
      </c>
    </row>
    <row r="581" spans="1:5" ht="12.75">
      <c r="A581" s="35" t="s">
        <v>57</v>
      </c>
      <c r="E581" s="40" t="s">
        <v>5</v>
      </c>
    </row>
    <row r="582" spans="1:5" ht="12.75">
      <c r="A582" t="s">
        <v>59</v>
      </c>
      <c r="E582" s="39" t="s">
        <v>5</v>
      </c>
    </row>
    <row r="583" spans="1:16" ht="25.5">
      <c r="A583" t="s">
        <v>49</v>
      </c>
      <c s="34" t="s">
        <v>670</v>
      </c>
      <c s="34" t="s">
        <v>5034</v>
      </c>
      <c s="35" t="s">
        <v>5</v>
      </c>
      <c s="6" t="s">
        <v>5035</v>
      </c>
      <c s="36" t="s">
        <v>54</v>
      </c>
      <c s="37">
        <v>1</v>
      </c>
      <c s="36">
        <v>0</v>
      </c>
      <c s="36">
        <f>ROUND(G583*H583,6)</f>
      </c>
      <c r="L583" s="38">
        <v>0</v>
      </c>
      <c s="32">
        <f>ROUND(ROUND(L583,2)*ROUND(G583,3),2)</f>
      </c>
      <c s="36" t="s">
        <v>808</v>
      </c>
      <c>
        <f>(M583*21)/100</f>
      </c>
      <c t="s">
        <v>27</v>
      </c>
    </row>
    <row r="584" spans="1:5" ht="12.75">
      <c r="A584" s="35" t="s">
        <v>56</v>
      </c>
      <c r="E584" s="39" t="s">
        <v>5</v>
      </c>
    </row>
    <row r="585" spans="1:5" ht="12.75">
      <c r="A585" s="35" t="s">
        <v>57</v>
      </c>
      <c r="E585" s="40" t="s">
        <v>5</v>
      </c>
    </row>
    <row r="586" spans="1:5" ht="12.75">
      <c r="A586" t="s">
        <v>59</v>
      </c>
      <c r="E586" s="39" t="s">
        <v>5</v>
      </c>
    </row>
    <row r="587" spans="1:16" ht="25.5">
      <c r="A587" t="s">
        <v>49</v>
      </c>
      <c s="34" t="s">
        <v>675</v>
      </c>
      <c s="34" t="s">
        <v>5036</v>
      </c>
      <c s="35" t="s">
        <v>5</v>
      </c>
      <c s="6" t="s">
        <v>5037</v>
      </c>
      <c s="36" t="s">
        <v>54</v>
      </c>
      <c s="37">
        <v>1</v>
      </c>
      <c s="36">
        <v>0</v>
      </c>
      <c s="36">
        <f>ROUND(G587*H587,6)</f>
      </c>
      <c r="L587" s="38">
        <v>0</v>
      </c>
      <c s="32">
        <f>ROUND(ROUND(L587,2)*ROUND(G587,3),2)</f>
      </c>
      <c s="36" t="s">
        <v>808</v>
      </c>
      <c>
        <f>(M587*21)/100</f>
      </c>
      <c t="s">
        <v>27</v>
      </c>
    </row>
    <row r="588" spans="1:5" ht="12.75">
      <c r="A588" s="35" t="s">
        <v>56</v>
      </c>
      <c r="E588" s="39" t="s">
        <v>5</v>
      </c>
    </row>
    <row r="589" spans="1:5" ht="12.75">
      <c r="A589" s="35" t="s">
        <v>57</v>
      </c>
      <c r="E589" s="40" t="s">
        <v>5</v>
      </c>
    </row>
    <row r="590" spans="1:5" ht="12.75">
      <c r="A590" t="s">
        <v>59</v>
      </c>
      <c r="E590" s="39" t="s">
        <v>5</v>
      </c>
    </row>
    <row r="591" spans="1:16" ht="25.5">
      <c r="A591" t="s">
        <v>49</v>
      </c>
      <c s="34" t="s">
        <v>679</v>
      </c>
      <c s="34" t="s">
        <v>5038</v>
      </c>
      <c s="35" t="s">
        <v>5</v>
      </c>
      <c s="6" t="s">
        <v>5039</v>
      </c>
      <c s="36" t="s">
        <v>54</v>
      </c>
      <c s="37">
        <v>1</v>
      </c>
      <c s="36">
        <v>0</v>
      </c>
      <c s="36">
        <f>ROUND(G591*H591,6)</f>
      </c>
      <c r="L591" s="38">
        <v>0</v>
      </c>
      <c s="32">
        <f>ROUND(ROUND(L591,2)*ROUND(G591,3),2)</f>
      </c>
      <c s="36" t="s">
        <v>808</v>
      </c>
      <c>
        <f>(M591*21)/100</f>
      </c>
      <c t="s">
        <v>27</v>
      </c>
    </row>
    <row r="592" spans="1:5" ht="12.75">
      <c r="A592" s="35" t="s">
        <v>56</v>
      </c>
      <c r="E592" s="39" t="s">
        <v>5</v>
      </c>
    </row>
    <row r="593" spans="1:5" ht="12.75">
      <c r="A593" s="35" t="s">
        <v>57</v>
      </c>
      <c r="E593" s="40" t="s">
        <v>5</v>
      </c>
    </row>
    <row r="594" spans="1:5" ht="12.75">
      <c r="A594" t="s">
        <v>59</v>
      </c>
      <c r="E594" s="39" t="s">
        <v>5</v>
      </c>
    </row>
    <row r="595" spans="1:16" ht="25.5">
      <c r="A595" t="s">
        <v>49</v>
      </c>
      <c s="34" t="s">
        <v>683</v>
      </c>
      <c s="34" t="s">
        <v>5040</v>
      </c>
      <c s="35" t="s">
        <v>5</v>
      </c>
      <c s="6" t="s">
        <v>5041</v>
      </c>
      <c s="36" t="s">
        <v>54</v>
      </c>
      <c s="37">
        <v>1</v>
      </c>
      <c s="36">
        <v>0</v>
      </c>
      <c s="36">
        <f>ROUND(G595*H595,6)</f>
      </c>
      <c r="L595" s="38">
        <v>0</v>
      </c>
      <c s="32">
        <f>ROUND(ROUND(L595,2)*ROUND(G595,3),2)</f>
      </c>
      <c s="36" t="s">
        <v>808</v>
      </c>
      <c>
        <f>(M595*21)/100</f>
      </c>
      <c t="s">
        <v>27</v>
      </c>
    </row>
    <row r="596" spans="1:5" ht="12.75">
      <c r="A596" s="35" t="s">
        <v>56</v>
      </c>
      <c r="E596" s="39" t="s">
        <v>5</v>
      </c>
    </row>
    <row r="597" spans="1:5" ht="12.75">
      <c r="A597" s="35" t="s">
        <v>57</v>
      </c>
      <c r="E597" s="40" t="s">
        <v>5</v>
      </c>
    </row>
    <row r="598" spans="1:5" ht="12.75">
      <c r="A598" t="s">
        <v>59</v>
      </c>
      <c r="E598" s="39" t="s">
        <v>5</v>
      </c>
    </row>
    <row r="599" spans="1:16" ht="25.5">
      <c r="A599" t="s">
        <v>49</v>
      </c>
      <c s="34" t="s">
        <v>687</v>
      </c>
      <c s="34" t="s">
        <v>5042</v>
      </c>
      <c s="35" t="s">
        <v>5</v>
      </c>
      <c s="6" t="s">
        <v>5043</v>
      </c>
      <c s="36" t="s">
        <v>54</v>
      </c>
      <c s="37">
        <v>1</v>
      </c>
      <c s="36">
        <v>0</v>
      </c>
      <c s="36">
        <f>ROUND(G599*H599,6)</f>
      </c>
      <c r="L599" s="38">
        <v>0</v>
      </c>
      <c s="32">
        <f>ROUND(ROUND(L599,2)*ROUND(G599,3),2)</f>
      </c>
      <c s="36" t="s">
        <v>808</v>
      </c>
      <c>
        <f>(M599*21)/100</f>
      </c>
      <c t="s">
        <v>27</v>
      </c>
    </row>
    <row r="600" spans="1:5" ht="12.75">
      <c r="A600" s="35" t="s">
        <v>56</v>
      </c>
      <c r="E600" s="39" t="s">
        <v>5</v>
      </c>
    </row>
    <row r="601" spans="1:5" ht="12.75">
      <c r="A601" s="35" t="s">
        <v>57</v>
      </c>
      <c r="E601" s="40" t="s">
        <v>5</v>
      </c>
    </row>
    <row r="602" spans="1:5" ht="12.75">
      <c r="A602" t="s">
        <v>59</v>
      </c>
      <c r="E602" s="39" t="s">
        <v>5</v>
      </c>
    </row>
    <row r="603" spans="1:16" ht="25.5">
      <c r="A603" t="s">
        <v>49</v>
      </c>
      <c s="34" t="s">
        <v>691</v>
      </c>
      <c s="34" t="s">
        <v>5044</v>
      </c>
      <c s="35" t="s">
        <v>5</v>
      </c>
      <c s="6" t="s">
        <v>5045</v>
      </c>
      <c s="36" t="s">
        <v>54</v>
      </c>
      <c s="37">
        <v>1</v>
      </c>
      <c s="36">
        <v>0</v>
      </c>
      <c s="36">
        <f>ROUND(G603*H603,6)</f>
      </c>
      <c r="L603" s="38">
        <v>0</v>
      </c>
      <c s="32">
        <f>ROUND(ROUND(L603,2)*ROUND(G603,3),2)</f>
      </c>
      <c s="36" t="s">
        <v>808</v>
      </c>
      <c>
        <f>(M603*21)/100</f>
      </c>
      <c t="s">
        <v>27</v>
      </c>
    </row>
    <row r="604" spans="1:5" ht="12.75">
      <c r="A604" s="35" t="s">
        <v>56</v>
      </c>
      <c r="E604" s="39" t="s">
        <v>5</v>
      </c>
    </row>
    <row r="605" spans="1:5" ht="12.75">
      <c r="A605" s="35" t="s">
        <v>57</v>
      </c>
      <c r="E605" s="40" t="s">
        <v>5</v>
      </c>
    </row>
    <row r="606" spans="1:5" ht="12.75">
      <c r="A606" t="s">
        <v>59</v>
      </c>
      <c r="E606" s="39" t="s">
        <v>5</v>
      </c>
    </row>
    <row r="607" spans="1:16" ht="25.5">
      <c r="A607" t="s">
        <v>49</v>
      </c>
      <c s="34" t="s">
        <v>695</v>
      </c>
      <c s="34" t="s">
        <v>5046</v>
      </c>
      <c s="35" t="s">
        <v>5</v>
      </c>
      <c s="6" t="s">
        <v>5047</v>
      </c>
      <c s="36" t="s">
        <v>54</v>
      </c>
      <c s="37">
        <v>1</v>
      </c>
      <c s="36">
        <v>0</v>
      </c>
      <c s="36">
        <f>ROUND(G607*H607,6)</f>
      </c>
      <c r="L607" s="38">
        <v>0</v>
      </c>
      <c s="32">
        <f>ROUND(ROUND(L607,2)*ROUND(G607,3),2)</f>
      </c>
      <c s="36" t="s">
        <v>808</v>
      </c>
      <c>
        <f>(M607*21)/100</f>
      </c>
      <c t="s">
        <v>27</v>
      </c>
    </row>
    <row r="608" spans="1:5" ht="12.75">
      <c r="A608" s="35" t="s">
        <v>56</v>
      </c>
      <c r="E608" s="39" t="s">
        <v>5</v>
      </c>
    </row>
    <row r="609" spans="1:5" ht="12.75">
      <c r="A609" s="35" t="s">
        <v>57</v>
      </c>
      <c r="E609" s="40" t="s">
        <v>5</v>
      </c>
    </row>
    <row r="610" spans="1:5" ht="12.75">
      <c r="A610" t="s">
        <v>59</v>
      </c>
      <c r="E610" s="39" t="s">
        <v>5</v>
      </c>
    </row>
    <row r="611" spans="1:16" ht="25.5">
      <c r="A611" t="s">
        <v>49</v>
      </c>
      <c s="34" t="s">
        <v>699</v>
      </c>
      <c s="34" t="s">
        <v>5048</v>
      </c>
      <c s="35" t="s">
        <v>5</v>
      </c>
      <c s="6" t="s">
        <v>5049</v>
      </c>
      <c s="36" t="s">
        <v>54</v>
      </c>
      <c s="37">
        <v>1</v>
      </c>
      <c s="36">
        <v>0</v>
      </c>
      <c s="36">
        <f>ROUND(G611*H611,6)</f>
      </c>
      <c r="L611" s="38">
        <v>0</v>
      </c>
      <c s="32">
        <f>ROUND(ROUND(L611,2)*ROUND(G611,3),2)</f>
      </c>
      <c s="36" t="s">
        <v>808</v>
      </c>
      <c>
        <f>(M611*21)/100</f>
      </c>
      <c t="s">
        <v>27</v>
      </c>
    </row>
    <row r="612" spans="1:5" ht="12.75">
      <c r="A612" s="35" t="s">
        <v>56</v>
      </c>
      <c r="E612" s="39" t="s">
        <v>5</v>
      </c>
    </row>
    <row r="613" spans="1:5" ht="12.75">
      <c r="A613" s="35" t="s">
        <v>57</v>
      </c>
      <c r="E613" s="40" t="s">
        <v>5</v>
      </c>
    </row>
    <row r="614" spans="1:5" ht="12.75">
      <c r="A614" t="s">
        <v>59</v>
      </c>
      <c r="E614" s="39" t="s">
        <v>5</v>
      </c>
    </row>
    <row r="615" spans="1:16" ht="25.5">
      <c r="A615" t="s">
        <v>49</v>
      </c>
      <c s="34" t="s">
        <v>703</v>
      </c>
      <c s="34" t="s">
        <v>5050</v>
      </c>
      <c s="35" t="s">
        <v>5</v>
      </c>
      <c s="6" t="s">
        <v>5051</v>
      </c>
      <c s="36" t="s">
        <v>54</v>
      </c>
      <c s="37">
        <v>1</v>
      </c>
      <c s="36">
        <v>0</v>
      </c>
      <c s="36">
        <f>ROUND(G615*H615,6)</f>
      </c>
      <c r="L615" s="38">
        <v>0</v>
      </c>
      <c s="32">
        <f>ROUND(ROUND(L615,2)*ROUND(G615,3),2)</f>
      </c>
      <c s="36" t="s">
        <v>808</v>
      </c>
      <c>
        <f>(M615*21)/100</f>
      </c>
      <c t="s">
        <v>27</v>
      </c>
    </row>
    <row r="616" spans="1:5" ht="12.75">
      <c r="A616" s="35" t="s">
        <v>56</v>
      </c>
      <c r="E616" s="39" t="s">
        <v>5</v>
      </c>
    </row>
    <row r="617" spans="1:5" ht="12.75">
      <c r="A617" s="35" t="s">
        <v>57</v>
      </c>
      <c r="E617" s="40" t="s">
        <v>5</v>
      </c>
    </row>
    <row r="618" spans="1:5" ht="12.75">
      <c r="A618" t="s">
        <v>59</v>
      </c>
      <c r="E618" s="39" t="s">
        <v>5</v>
      </c>
    </row>
    <row r="619" spans="1:16" ht="25.5">
      <c r="A619" t="s">
        <v>49</v>
      </c>
      <c s="34" t="s">
        <v>707</v>
      </c>
      <c s="34" t="s">
        <v>5052</v>
      </c>
      <c s="35" t="s">
        <v>5</v>
      </c>
      <c s="6" t="s">
        <v>5053</v>
      </c>
      <c s="36" t="s">
        <v>54</v>
      </c>
      <c s="37">
        <v>1</v>
      </c>
      <c s="36">
        <v>0</v>
      </c>
      <c s="36">
        <f>ROUND(G619*H619,6)</f>
      </c>
      <c r="L619" s="38">
        <v>0</v>
      </c>
      <c s="32">
        <f>ROUND(ROUND(L619,2)*ROUND(G619,3),2)</f>
      </c>
      <c s="36" t="s">
        <v>808</v>
      </c>
      <c>
        <f>(M619*21)/100</f>
      </c>
      <c t="s">
        <v>27</v>
      </c>
    </row>
    <row r="620" spans="1:5" ht="12.75">
      <c r="A620" s="35" t="s">
        <v>56</v>
      </c>
      <c r="E620" s="39" t="s">
        <v>5</v>
      </c>
    </row>
    <row r="621" spans="1:5" ht="12.75">
      <c r="A621" s="35" t="s">
        <v>57</v>
      </c>
      <c r="E621" s="40" t="s">
        <v>5</v>
      </c>
    </row>
    <row r="622" spans="1:5" ht="12.75">
      <c r="A622" t="s">
        <v>59</v>
      </c>
      <c r="E622" s="39" t="s">
        <v>5</v>
      </c>
    </row>
    <row r="623" spans="1:16" ht="25.5">
      <c r="A623" t="s">
        <v>49</v>
      </c>
      <c s="34" t="s">
        <v>711</v>
      </c>
      <c s="34" t="s">
        <v>5054</v>
      </c>
      <c s="35" t="s">
        <v>5</v>
      </c>
      <c s="6" t="s">
        <v>5055</v>
      </c>
      <c s="36" t="s">
        <v>54</v>
      </c>
      <c s="37">
        <v>1</v>
      </c>
      <c s="36">
        <v>0</v>
      </c>
      <c s="36">
        <f>ROUND(G623*H623,6)</f>
      </c>
      <c r="L623" s="38">
        <v>0</v>
      </c>
      <c s="32">
        <f>ROUND(ROUND(L623,2)*ROUND(G623,3),2)</f>
      </c>
      <c s="36" t="s">
        <v>808</v>
      </c>
      <c>
        <f>(M623*21)/100</f>
      </c>
      <c t="s">
        <v>27</v>
      </c>
    </row>
    <row r="624" spans="1:5" ht="12.75">
      <c r="A624" s="35" t="s">
        <v>56</v>
      </c>
      <c r="E624" s="39" t="s">
        <v>5</v>
      </c>
    </row>
    <row r="625" spans="1:5" ht="12.75">
      <c r="A625" s="35" t="s">
        <v>57</v>
      </c>
      <c r="E625" s="40" t="s">
        <v>5</v>
      </c>
    </row>
    <row r="626" spans="1:5" ht="12.75">
      <c r="A626" t="s">
        <v>59</v>
      </c>
      <c r="E626" s="39" t="s">
        <v>5</v>
      </c>
    </row>
    <row r="627" spans="1:16" ht="25.5">
      <c r="A627" t="s">
        <v>49</v>
      </c>
      <c s="34" t="s">
        <v>715</v>
      </c>
      <c s="34" t="s">
        <v>5056</v>
      </c>
      <c s="35" t="s">
        <v>5</v>
      </c>
      <c s="6" t="s">
        <v>5057</v>
      </c>
      <c s="36" t="s">
        <v>54</v>
      </c>
      <c s="37">
        <v>2</v>
      </c>
      <c s="36">
        <v>0</v>
      </c>
      <c s="36">
        <f>ROUND(G627*H627,6)</f>
      </c>
      <c r="L627" s="38">
        <v>0</v>
      </c>
      <c s="32">
        <f>ROUND(ROUND(L627,2)*ROUND(G627,3),2)</f>
      </c>
      <c s="36" t="s">
        <v>808</v>
      </c>
      <c>
        <f>(M627*21)/100</f>
      </c>
      <c t="s">
        <v>27</v>
      </c>
    </row>
    <row r="628" spans="1:5" ht="12.75">
      <c r="A628" s="35" t="s">
        <v>56</v>
      </c>
      <c r="E628" s="39" t="s">
        <v>5</v>
      </c>
    </row>
    <row r="629" spans="1:5" ht="12.75">
      <c r="A629" s="35" t="s">
        <v>57</v>
      </c>
      <c r="E629" s="40" t="s">
        <v>5</v>
      </c>
    </row>
    <row r="630" spans="1:5" ht="12.75">
      <c r="A630" t="s">
        <v>59</v>
      </c>
      <c r="E630" s="39" t="s">
        <v>5</v>
      </c>
    </row>
    <row r="631" spans="1:16" ht="25.5">
      <c r="A631" t="s">
        <v>49</v>
      </c>
      <c s="34" t="s">
        <v>719</v>
      </c>
      <c s="34" t="s">
        <v>5058</v>
      </c>
      <c s="35" t="s">
        <v>5</v>
      </c>
      <c s="6" t="s">
        <v>5059</v>
      </c>
      <c s="36" t="s">
        <v>54</v>
      </c>
      <c s="37">
        <v>1</v>
      </c>
      <c s="36">
        <v>0</v>
      </c>
      <c s="36">
        <f>ROUND(G631*H631,6)</f>
      </c>
      <c r="L631" s="38">
        <v>0</v>
      </c>
      <c s="32">
        <f>ROUND(ROUND(L631,2)*ROUND(G631,3),2)</f>
      </c>
      <c s="36" t="s">
        <v>808</v>
      </c>
      <c>
        <f>(M631*21)/100</f>
      </c>
      <c t="s">
        <v>27</v>
      </c>
    </row>
    <row r="632" spans="1:5" ht="12.75">
      <c r="A632" s="35" t="s">
        <v>56</v>
      </c>
      <c r="E632" s="39" t="s">
        <v>5</v>
      </c>
    </row>
    <row r="633" spans="1:5" ht="12.75">
      <c r="A633" s="35" t="s">
        <v>57</v>
      </c>
      <c r="E633" s="40" t="s">
        <v>5</v>
      </c>
    </row>
    <row r="634" spans="1:5" ht="12.75">
      <c r="A634" t="s">
        <v>59</v>
      </c>
      <c r="E634" s="39" t="s">
        <v>5</v>
      </c>
    </row>
    <row r="635" spans="1:16" ht="25.5">
      <c r="A635" t="s">
        <v>49</v>
      </c>
      <c s="34" t="s">
        <v>723</v>
      </c>
      <c s="34" t="s">
        <v>5060</v>
      </c>
      <c s="35" t="s">
        <v>5</v>
      </c>
      <c s="6" t="s">
        <v>5061</v>
      </c>
      <c s="36" t="s">
        <v>54</v>
      </c>
      <c s="37">
        <v>1</v>
      </c>
      <c s="36">
        <v>0</v>
      </c>
      <c s="36">
        <f>ROUND(G635*H635,6)</f>
      </c>
      <c r="L635" s="38">
        <v>0</v>
      </c>
      <c s="32">
        <f>ROUND(ROUND(L635,2)*ROUND(G635,3),2)</f>
      </c>
      <c s="36" t="s">
        <v>808</v>
      </c>
      <c>
        <f>(M635*21)/100</f>
      </c>
      <c t="s">
        <v>27</v>
      </c>
    </row>
    <row r="636" spans="1:5" ht="12.75">
      <c r="A636" s="35" t="s">
        <v>56</v>
      </c>
      <c r="E636" s="39" t="s">
        <v>5</v>
      </c>
    </row>
    <row r="637" spans="1:5" ht="12.75">
      <c r="A637" s="35" t="s">
        <v>57</v>
      </c>
      <c r="E637" s="40" t="s">
        <v>5</v>
      </c>
    </row>
    <row r="638" spans="1:5" ht="12.75">
      <c r="A638" t="s">
        <v>59</v>
      </c>
      <c r="E638" s="39" t="s">
        <v>5</v>
      </c>
    </row>
    <row r="639" spans="1:16" ht="25.5">
      <c r="A639" t="s">
        <v>49</v>
      </c>
      <c s="34" t="s">
        <v>727</v>
      </c>
      <c s="34" t="s">
        <v>5062</v>
      </c>
      <c s="35" t="s">
        <v>5</v>
      </c>
      <c s="6" t="s">
        <v>5063</v>
      </c>
      <c s="36" t="s">
        <v>54</v>
      </c>
      <c s="37">
        <v>2</v>
      </c>
      <c s="36">
        <v>0</v>
      </c>
      <c s="36">
        <f>ROUND(G639*H639,6)</f>
      </c>
      <c r="L639" s="38">
        <v>0</v>
      </c>
      <c s="32">
        <f>ROUND(ROUND(L639,2)*ROUND(G639,3),2)</f>
      </c>
      <c s="36" t="s">
        <v>808</v>
      </c>
      <c>
        <f>(M639*21)/100</f>
      </c>
      <c t="s">
        <v>27</v>
      </c>
    </row>
    <row r="640" spans="1:5" ht="12.75">
      <c r="A640" s="35" t="s">
        <v>56</v>
      </c>
      <c r="E640" s="39" t="s">
        <v>5</v>
      </c>
    </row>
    <row r="641" spans="1:5" ht="12.75">
      <c r="A641" s="35" t="s">
        <v>57</v>
      </c>
      <c r="E641" s="40" t="s">
        <v>5</v>
      </c>
    </row>
    <row r="642" spans="1:5" ht="12.75">
      <c r="A642" t="s">
        <v>59</v>
      </c>
      <c r="E642" s="39" t="s">
        <v>5</v>
      </c>
    </row>
    <row r="643" spans="1:16" ht="25.5">
      <c r="A643" t="s">
        <v>49</v>
      </c>
      <c s="34" t="s">
        <v>731</v>
      </c>
      <c s="34" t="s">
        <v>5064</v>
      </c>
      <c s="35" t="s">
        <v>5</v>
      </c>
      <c s="6" t="s">
        <v>5065</v>
      </c>
      <c s="36" t="s">
        <v>54</v>
      </c>
      <c s="37">
        <v>1</v>
      </c>
      <c s="36">
        <v>0</v>
      </c>
      <c s="36">
        <f>ROUND(G643*H643,6)</f>
      </c>
      <c r="L643" s="38">
        <v>0</v>
      </c>
      <c s="32">
        <f>ROUND(ROUND(L643,2)*ROUND(G643,3),2)</f>
      </c>
      <c s="36" t="s">
        <v>808</v>
      </c>
      <c>
        <f>(M643*21)/100</f>
      </c>
      <c t="s">
        <v>27</v>
      </c>
    </row>
    <row r="644" spans="1:5" ht="12.75">
      <c r="A644" s="35" t="s">
        <v>56</v>
      </c>
      <c r="E644" s="39" t="s">
        <v>5</v>
      </c>
    </row>
    <row r="645" spans="1:5" ht="12.75">
      <c r="A645" s="35" t="s">
        <v>57</v>
      </c>
      <c r="E645" s="40" t="s">
        <v>5</v>
      </c>
    </row>
    <row r="646" spans="1:5" ht="12.75">
      <c r="A646" t="s">
        <v>59</v>
      </c>
      <c r="E646" s="39" t="s">
        <v>5</v>
      </c>
    </row>
    <row r="647" spans="1:16" ht="25.5">
      <c r="A647" t="s">
        <v>49</v>
      </c>
      <c s="34" t="s">
        <v>735</v>
      </c>
      <c s="34" t="s">
        <v>5066</v>
      </c>
      <c s="35" t="s">
        <v>5</v>
      </c>
      <c s="6" t="s">
        <v>5067</v>
      </c>
      <c s="36" t="s">
        <v>54</v>
      </c>
      <c s="37">
        <v>1</v>
      </c>
      <c s="36">
        <v>0</v>
      </c>
      <c s="36">
        <f>ROUND(G647*H647,6)</f>
      </c>
      <c r="L647" s="38">
        <v>0</v>
      </c>
      <c s="32">
        <f>ROUND(ROUND(L647,2)*ROUND(G647,3),2)</f>
      </c>
      <c s="36" t="s">
        <v>808</v>
      </c>
      <c>
        <f>(M647*21)/100</f>
      </c>
      <c t="s">
        <v>27</v>
      </c>
    </row>
    <row r="648" spans="1:5" ht="12.75">
      <c r="A648" s="35" t="s">
        <v>56</v>
      </c>
      <c r="E648" s="39" t="s">
        <v>5</v>
      </c>
    </row>
    <row r="649" spans="1:5" ht="12.75">
      <c r="A649" s="35" t="s">
        <v>57</v>
      </c>
      <c r="E649" s="40" t="s">
        <v>5</v>
      </c>
    </row>
    <row r="650" spans="1:5" ht="12.75">
      <c r="A650" t="s">
        <v>59</v>
      </c>
      <c r="E650" s="39" t="s">
        <v>5</v>
      </c>
    </row>
    <row r="651" spans="1:16" ht="25.5">
      <c r="A651" t="s">
        <v>49</v>
      </c>
      <c s="34" t="s">
        <v>740</v>
      </c>
      <c s="34" t="s">
        <v>5068</v>
      </c>
      <c s="35" t="s">
        <v>5</v>
      </c>
      <c s="6" t="s">
        <v>5069</v>
      </c>
      <c s="36" t="s">
        <v>54</v>
      </c>
      <c s="37">
        <v>2</v>
      </c>
      <c s="36">
        <v>0</v>
      </c>
      <c s="36">
        <f>ROUND(G651*H651,6)</f>
      </c>
      <c r="L651" s="38">
        <v>0</v>
      </c>
      <c s="32">
        <f>ROUND(ROUND(L651,2)*ROUND(G651,3),2)</f>
      </c>
      <c s="36" t="s">
        <v>808</v>
      </c>
      <c>
        <f>(M651*21)/100</f>
      </c>
      <c t="s">
        <v>27</v>
      </c>
    </row>
    <row r="652" spans="1:5" ht="12.75">
      <c r="A652" s="35" t="s">
        <v>56</v>
      </c>
      <c r="E652" s="39" t="s">
        <v>5</v>
      </c>
    </row>
    <row r="653" spans="1:5" ht="12.75">
      <c r="A653" s="35" t="s">
        <v>57</v>
      </c>
      <c r="E653" s="40" t="s">
        <v>5</v>
      </c>
    </row>
    <row r="654" spans="1:5" ht="12.75">
      <c r="A654" t="s">
        <v>59</v>
      </c>
      <c r="E654" s="39" t="s">
        <v>5</v>
      </c>
    </row>
    <row r="655" spans="1:16" ht="25.5">
      <c r="A655" t="s">
        <v>49</v>
      </c>
      <c s="34" t="s">
        <v>744</v>
      </c>
      <c s="34" t="s">
        <v>5070</v>
      </c>
      <c s="35" t="s">
        <v>5</v>
      </c>
      <c s="6" t="s">
        <v>5071</v>
      </c>
      <c s="36" t="s">
        <v>54</v>
      </c>
      <c s="37">
        <v>2</v>
      </c>
      <c s="36">
        <v>0</v>
      </c>
      <c s="36">
        <f>ROUND(G655*H655,6)</f>
      </c>
      <c r="L655" s="38">
        <v>0</v>
      </c>
      <c s="32">
        <f>ROUND(ROUND(L655,2)*ROUND(G655,3),2)</f>
      </c>
      <c s="36" t="s">
        <v>808</v>
      </c>
      <c>
        <f>(M655*21)/100</f>
      </c>
      <c t="s">
        <v>27</v>
      </c>
    </row>
    <row r="656" spans="1:5" ht="12.75">
      <c r="A656" s="35" t="s">
        <v>56</v>
      </c>
      <c r="E656" s="39" t="s">
        <v>5</v>
      </c>
    </row>
    <row r="657" spans="1:5" ht="12.75">
      <c r="A657" s="35" t="s">
        <v>57</v>
      </c>
      <c r="E657" s="40" t="s">
        <v>5</v>
      </c>
    </row>
    <row r="658" spans="1:5" ht="12.75">
      <c r="A658" t="s">
        <v>59</v>
      </c>
      <c r="E658" s="39" t="s">
        <v>5</v>
      </c>
    </row>
    <row r="659" spans="1:16" ht="25.5">
      <c r="A659" t="s">
        <v>49</v>
      </c>
      <c s="34" t="s">
        <v>748</v>
      </c>
      <c s="34" t="s">
        <v>5072</v>
      </c>
      <c s="35" t="s">
        <v>5</v>
      </c>
      <c s="6" t="s">
        <v>5073</v>
      </c>
      <c s="36" t="s">
        <v>54</v>
      </c>
      <c s="37">
        <v>2</v>
      </c>
      <c s="36">
        <v>0</v>
      </c>
      <c s="36">
        <f>ROUND(G659*H659,6)</f>
      </c>
      <c r="L659" s="38">
        <v>0</v>
      </c>
      <c s="32">
        <f>ROUND(ROUND(L659,2)*ROUND(G659,3),2)</f>
      </c>
      <c s="36" t="s">
        <v>808</v>
      </c>
      <c>
        <f>(M659*21)/100</f>
      </c>
      <c t="s">
        <v>27</v>
      </c>
    </row>
    <row r="660" spans="1:5" ht="12.75">
      <c r="A660" s="35" t="s">
        <v>56</v>
      </c>
      <c r="E660" s="39" t="s">
        <v>5</v>
      </c>
    </row>
    <row r="661" spans="1:5" ht="12.75">
      <c r="A661" s="35" t="s">
        <v>57</v>
      </c>
      <c r="E661" s="40" t="s">
        <v>5</v>
      </c>
    </row>
    <row r="662" spans="1:5" ht="12.75">
      <c r="A662" t="s">
        <v>59</v>
      </c>
      <c r="E662" s="39" t="s">
        <v>5</v>
      </c>
    </row>
    <row r="663" spans="1:16" ht="25.5">
      <c r="A663" t="s">
        <v>49</v>
      </c>
      <c s="34" t="s">
        <v>752</v>
      </c>
      <c s="34" t="s">
        <v>5074</v>
      </c>
      <c s="35" t="s">
        <v>5</v>
      </c>
      <c s="6" t="s">
        <v>5075</v>
      </c>
      <c s="36" t="s">
        <v>54</v>
      </c>
      <c s="37">
        <v>27</v>
      </c>
      <c s="36">
        <v>0</v>
      </c>
      <c s="36">
        <f>ROUND(G663*H663,6)</f>
      </c>
      <c r="L663" s="38">
        <v>0</v>
      </c>
      <c s="32">
        <f>ROUND(ROUND(L663,2)*ROUND(G663,3),2)</f>
      </c>
      <c s="36" t="s">
        <v>808</v>
      </c>
      <c>
        <f>(M663*21)/100</f>
      </c>
      <c t="s">
        <v>27</v>
      </c>
    </row>
    <row r="664" spans="1:5" ht="12.75">
      <c r="A664" s="35" t="s">
        <v>56</v>
      </c>
      <c r="E664" s="39" t="s">
        <v>5</v>
      </c>
    </row>
    <row r="665" spans="1:5" ht="12.75">
      <c r="A665" s="35" t="s">
        <v>57</v>
      </c>
      <c r="E665" s="40" t="s">
        <v>5</v>
      </c>
    </row>
    <row r="666" spans="1:5" ht="12.75">
      <c r="A666" t="s">
        <v>59</v>
      </c>
      <c r="E666" s="39" t="s">
        <v>5</v>
      </c>
    </row>
    <row r="667" spans="1:16" ht="25.5">
      <c r="A667" t="s">
        <v>49</v>
      </c>
      <c s="34" t="s">
        <v>756</v>
      </c>
      <c s="34" t="s">
        <v>5076</v>
      </c>
      <c s="35" t="s">
        <v>5</v>
      </c>
      <c s="6" t="s">
        <v>5077</v>
      </c>
      <c s="36" t="s">
        <v>54</v>
      </c>
      <c s="37">
        <v>1</v>
      </c>
      <c s="36">
        <v>0</v>
      </c>
      <c s="36">
        <f>ROUND(G667*H667,6)</f>
      </c>
      <c r="L667" s="38">
        <v>0</v>
      </c>
      <c s="32">
        <f>ROUND(ROUND(L667,2)*ROUND(G667,3),2)</f>
      </c>
      <c s="36" t="s">
        <v>808</v>
      </c>
      <c>
        <f>(M667*21)/100</f>
      </c>
      <c t="s">
        <v>27</v>
      </c>
    </row>
    <row r="668" spans="1:5" ht="12.75">
      <c r="A668" s="35" t="s">
        <v>56</v>
      </c>
      <c r="E668" s="39" t="s">
        <v>5</v>
      </c>
    </row>
    <row r="669" spans="1:5" ht="12.75">
      <c r="A669" s="35" t="s">
        <v>57</v>
      </c>
      <c r="E669" s="40" t="s">
        <v>5</v>
      </c>
    </row>
    <row r="670" spans="1:5" ht="12.75">
      <c r="A670" t="s">
        <v>59</v>
      </c>
      <c r="E670" s="39" t="s">
        <v>5</v>
      </c>
    </row>
    <row r="671" spans="1:16" ht="25.5">
      <c r="A671" t="s">
        <v>49</v>
      </c>
      <c s="34" t="s">
        <v>760</v>
      </c>
      <c s="34" t="s">
        <v>5078</v>
      </c>
      <c s="35" t="s">
        <v>5</v>
      </c>
      <c s="6" t="s">
        <v>5079</v>
      </c>
      <c s="36" t="s">
        <v>54</v>
      </c>
      <c s="37">
        <v>3</v>
      </c>
      <c s="36">
        <v>0</v>
      </c>
      <c s="36">
        <f>ROUND(G671*H671,6)</f>
      </c>
      <c r="L671" s="38">
        <v>0</v>
      </c>
      <c s="32">
        <f>ROUND(ROUND(L671,2)*ROUND(G671,3),2)</f>
      </c>
      <c s="36" t="s">
        <v>808</v>
      </c>
      <c>
        <f>(M671*21)/100</f>
      </c>
      <c t="s">
        <v>27</v>
      </c>
    </row>
    <row r="672" spans="1:5" ht="12.75">
      <c r="A672" s="35" t="s">
        <v>56</v>
      </c>
      <c r="E672" s="39" t="s">
        <v>5</v>
      </c>
    </row>
    <row r="673" spans="1:5" ht="12.75">
      <c r="A673" s="35" t="s">
        <v>57</v>
      </c>
      <c r="E673" s="40" t="s">
        <v>5</v>
      </c>
    </row>
    <row r="674" spans="1:5" ht="12.75">
      <c r="A674" t="s">
        <v>59</v>
      </c>
      <c r="E674" s="39" t="s">
        <v>5</v>
      </c>
    </row>
    <row r="675" spans="1:16" ht="25.5">
      <c r="A675" t="s">
        <v>49</v>
      </c>
      <c s="34" t="s">
        <v>764</v>
      </c>
      <c s="34" t="s">
        <v>5080</v>
      </c>
      <c s="35" t="s">
        <v>5</v>
      </c>
      <c s="6" t="s">
        <v>5081</v>
      </c>
      <c s="36" t="s">
        <v>54</v>
      </c>
      <c s="37">
        <v>8</v>
      </c>
      <c s="36">
        <v>0</v>
      </c>
      <c s="36">
        <f>ROUND(G675*H675,6)</f>
      </c>
      <c r="L675" s="38">
        <v>0</v>
      </c>
      <c s="32">
        <f>ROUND(ROUND(L675,2)*ROUND(G675,3),2)</f>
      </c>
      <c s="36" t="s">
        <v>808</v>
      </c>
      <c>
        <f>(M675*21)/100</f>
      </c>
      <c t="s">
        <v>27</v>
      </c>
    </row>
    <row r="676" spans="1:5" ht="12.75">
      <c r="A676" s="35" t="s">
        <v>56</v>
      </c>
      <c r="E676" s="39" t="s">
        <v>5</v>
      </c>
    </row>
    <row r="677" spans="1:5" ht="12.75">
      <c r="A677" s="35" t="s">
        <v>57</v>
      </c>
      <c r="E677" s="40" t="s">
        <v>5</v>
      </c>
    </row>
    <row r="678" spans="1:5" ht="12.75">
      <c r="A678" t="s">
        <v>59</v>
      </c>
      <c r="E678" s="39" t="s">
        <v>5</v>
      </c>
    </row>
    <row r="679" spans="1:16" ht="25.5">
      <c r="A679" t="s">
        <v>49</v>
      </c>
      <c s="34" t="s">
        <v>768</v>
      </c>
      <c s="34" t="s">
        <v>5082</v>
      </c>
      <c s="35" t="s">
        <v>5</v>
      </c>
      <c s="6" t="s">
        <v>5083</v>
      </c>
      <c s="36" t="s">
        <v>54</v>
      </c>
      <c s="37">
        <v>1</v>
      </c>
      <c s="36">
        <v>0</v>
      </c>
      <c s="36">
        <f>ROUND(G679*H679,6)</f>
      </c>
      <c r="L679" s="38">
        <v>0</v>
      </c>
      <c s="32">
        <f>ROUND(ROUND(L679,2)*ROUND(G679,3),2)</f>
      </c>
      <c s="36" t="s">
        <v>808</v>
      </c>
      <c>
        <f>(M679*21)/100</f>
      </c>
      <c t="s">
        <v>27</v>
      </c>
    </row>
    <row r="680" spans="1:5" ht="12.75">
      <c r="A680" s="35" t="s">
        <v>56</v>
      </c>
      <c r="E680" s="39" t="s">
        <v>5</v>
      </c>
    </row>
    <row r="681" spans="1:5" ht="12.75">
      <c r="A681" s="35" t="s">
        <v>57</v>
      </c>
      <c r="E681" s="40" t="s">
        <v>5</v>
      </c>
    </row>
    <row r="682" spans="1:5" ht="12.75">
      <c r="A682" t="s">
        <v>59</v>
      </c>
      <c r="E682" s="39" t="s">
        <v>5</v>
      </c>
    </row>
    <row r="683" spans="1:16" ht="25.5">
      <c r="A683" t="s">
        <v>49</v>
      </c>
      <c s="34" t="s">
        <v>772</v>
      </c>
      <c s="34" t="s">
        <v>5084</v>
      </c>
      <c s="35" t="s">
        <v>5</v>
      </c>
      <c s="6" t="s">
        <v>5085</v>
      </c>
      <c s="36" t="s">
        <v>54</v>
      </c>
      <c s="37">
        <v>2</v>
      </c>
      <c s="36">
        <v>0</v>
      </c>
      <c s="36">
        <f>ROUND(G683*H683,6)</f>
      </c>
      <c r="L683" s="38">
        <v>0</v>
      </c>
      <c s="32">
        <f>ROUND(ROUND(L683,2)*ROUND(G683,3),2)</f>
      </c>
      <c s="36" t="s">
        <v>808</v>
      </c>
      <c>
        <f>(M683*21)/100</f>
      </c>
      <c t="s">
        <v>27</v>
      </c>
    </row>
    <row r="684" spans="1:5" ht="12.75">
      <c r="A684" s="35" t="s">
        <v>56</v>
      </c>
      <c r="E684" s="39" t="s">
        <v>5</v>
      </c>
    </row>
    <row r="685" spans="1:5" ht="12.75">
      <c r="A685" s="35" t="s">
        <v>57</v>
      </c>
      <c r="E685" s="40" t="s">
        <v>5</v>
      </c>
    </row>
    <row r="686" spans="1:5" ht="12.75">
      <c r="A686" t="s">
        <v>59</v>
      </c>
      <c r="E686" s="39" t="s">
        <v>5</v>
      </c>
    </row>
    <row r="687" spans="1:16" ht="25.5">
      <c r="A687" t="s">
        <v>49</v>
      </c>
      <c s="34" t="s">
        <v>776</v>
      </c>
      <c s="34" t="s">
        <v>5086</v>
      </c>
      <c s="35" t="s">
        <v>5</v>
      </c>
      <c s="6" t="s">
        <v>5087</v>
      </c>
      <c s="36" t="s">
        <v>54</v>
      </c>
      <c s="37">
        <v>1</v>
      </c>
      <c s="36">
        <v>0</v>
      </c>
      <c s="36">
        <f>ROUND(G687*H687,6)</f>
      </c>
      <c r="L687" s="38">
        <v>0</v>
      </c>
      <c s="32">
        <f>ROUND(ROUND(L687,2)*ROUND(G687,3),2)</f>
      </c>
      <c s="36" t="s">
        <v>808</v>
      </c>
      <c>
        <f>(M687*21)/100</f>
      </c>
      <c t="s">
        <v>27</v>
      </c>
    </row>
    <row r="688" spans="1:5" ht="12.75">
      <c r="A688" s="35" t="s">
        <v>56</v>
      </c>
      <c r="E688" s="39" t="s">
        <v>5</v>
      </c>
    </row>
    <row r="689" spans="1:5" ht="12.75">
      <c r="A689" s="35" t="s">
        <v>57</v>
      </c>
      <c r="E689" s="40" t="s">
        <v>5</v>
      </c>
    </row>
    <row r="690" spans="1:5" ht="12.75">
      <c r="A690" t="s">
        <v>59</v>
      </c>
      <c r="E690" s="39" t="s">
        <v>5</v>
      </c>
    </row>
    <row r="691" spans="1:16" ht="25.5">
      <c r="A691" t="s">
        <v>49</v>
      </c>
      <c s="34" t="s">
        <v>780</v>
      </c>
      <c s="34" t="s">
        <v>5088</v>
      </c>
      <c s="35" t="s">
        <v>5</v>
      </c>
      <c s="6" t="s">
        <v>5089</v>
      </c>
      <c s="36" t="s">
        <v>54</v>
      </c>
      <c s="37">
        <v>3</v>
      </c>
      <c s="36">
        <v>0</v>
      </c>
      <c s="36">
        <f>ROUND(G691*H691,6)</f>
      </c>
      <c r="L691" s="38">
        <v>0</v>
      </c>
      <c s="32">
        <f>ROUND(ROUND(L691,2)*ROUND(G691,3),2)</f>
      </c>
      <c s="36" t="s">
        <v>808</v>
      </c>
      <c>
        <f>(M691*21)/100</f>
      </c>
      <c t="s">
        <v>27</v>
      </c>
    </row>
    <row r="692" spans="1:5" ht="12.75">
      <c r="A692" s="35" t="s">
        <v>56</v>
      </c>
      <c r="E692" s="39" t="s">
        <v>5</v>
      </c>
    </row>
    <row r="693" spans="1:5" ht="12.75">
      <c r="A693" s="35" t="s">
        <v>57</v>
      </c>
      <c r="E693" s="40" t="s">
        <v>5</v>
      </c>
    </row>
    <row r="694" spans="1:5" ht="12.75">
      <c r="A694" t="s">
        <v>59</v>
      </c>
      <c r="E694" s="39" t="s">
        <v>5</v>
      </c>
    </row>
    <row r="695" spans="1:16" ht="25.5">
      <c r="A695" t="s">
        <v>49</v>
      </c>
      <c s="34" t="s">
        <v>4507</v>
      </c>
      <c s="34" t="s">
        <v>5090</v>
      </c>
      <c s="35" t="s">
        <v>5</v>
      </c>
      <c s="6" t="s">
        <v>5091</v>
      </c>
      <c s="36" t="s">
        <v>54</v>
      </c>
      <c s="37">
        <v>3</v>
      </c>
      <c s="36">
        <v>0</v>
      </c>
      <c s="36">
        <f>ROUND(G695*H695,6)</f>
      </c>
      <c r="L695" s="38">
        <v>0</v>
      </c>
      <c s="32">
        <f>ROUND(ROUND(L695,2)*ROUND(G695,3),2)</f>
      </c>
      <c s="36" t="s">
        <v>808</v>
      </c>
      <c>
        <f>(M695*21)/100</f>
      </c>
      <c t="s">
        <v>27</v>
      </c>
    </row>
    <row r="696" spans="1:5" ht="12.75">
      <c r="A696" s="35" t="s">
        <v>56</v>
      </c>
      <c r="E696" s="39" t="s">
        <v>5</v>
      </c>
    </row>
    <row r="697" spans="1:5" ht="12.75">
      <c r="A697" s="35" t="s">
        <v>57</v>
      </c>
      <c r="E697" s="40" t="s">
        <v>5</v>
      </c>
    </row>
    <row r="698" spans="1:5" ht="12.75">
      <c r="A698" t="s">
        <v>59</v>
      </c>
      <c r="E698" s="39" t="s">
        <v>5</v>
      </c>
    </row>
    <row r="699" spans="1:16" ht="25.5">
      <c r="A699" t="s">
        <v>49</v>
      </c>
      <c s="34" t="s">
        <v>4510</v>
      </c>
      <c s="34" t="s">
        <v>5092</v>
      </c>
      <c s="35" t="s">
        <v>5</v>
      </c>
      <c s="6" t="s">
        <v>5093</v>
      </c>
      <c s="36" t="s">
        <v>54</v>
      </c>
      <c s="37">
        <v>2</v>
      </c>
      <c s="36">
        <v>0</v>
      </c>
      <c s="36">
        <f>ROUND(G699*H699,6)</f>
      </c>
      <c r="L699" s="38">
        <v>0</v>
      </c>
      <c s="32">
        <f>ROUND(ROUND(L699,2)*ROUND(G699,3),2)</f>
      </c>
      <c s="36" t="s">
        <v>808</v>
      </c>
      <c>
        <f>(M699*21)/100</f>
      </c>
      <c t="s">
        <v>27</v>
      </c>
    </row>
    <row r="700" spans="1:5" ht="12.75">
      <c r="A700" s="35" t="s">
        <v>56</v>
      </c>
      <c r="E700" s="39" t="s">
        <v>5</v>
      </c>
    </row>
    <row r="701" spans="1:5" ht="12.75">
      <c r="A701" s="35" t="s">
        <v>57</v>
      </c>
      <c r="E701" s="40" t="s">
        <v>5</v>
      </c>
    </row>
    <row r="702" spans="1:5" ht="12.75">
      <c r="A702" t="s">
        <v>59</v>
      </c>
      <c r="E702" s="39" t="s">
        <v>5</v>
      </c>
    </row>
    <row r="703" spans="1:16" ht="25.5">
      <c r="A703" t="s">
        <v>49</v>
      </c>
      <c s="34" t="s">
        <v>4513</v>
      </c>
      <c s="34" t="s">
        <v>5094</v>
      </c>
      <c s="35" t="s">
        <v>5</v>
      </c>
      <c s="6" t="s">
        <v>5095</v>
      </c>
      <c s="36" t="s">
        <v>54</v>
      </c>
      <c s="37">
        <v>3</v>
      </c>
      <c s="36">
        <v>0</v>
      </c>
      <c s="36">
        <f>ROUND(G703*H703,6)</f>
      </c>
      <c r="L703" s="38">
        <v>0</v>
      </c>
      <c s="32">
        <f>ROUND(ROUND(L703,2)*ROUND(G703,3),2)</f>
      </c>
      <c s="36" t="s">
        <v>808</v>
      </c>
      <c>
        <f>(M703*21)/100</f>
      </c>
      <c t="s">
        <v>27</v>
      </c>
    </row>
    <row r="704" spans="1:5" ht="12.75">
      <c r="A704" s="35" t="s">
        <v>56</v>
      </c>
      <c r="E704" s="39" t="s">
        <v>5</v>
      </c>
    </row>
    <row r="705" spans="1:5" ht="12.75">
      <c r="A705" s="35" t="s">
        <v>57</v>
      </c>
      <c r="E705" s="40" t="s">
        <v>5</v>
      </c>
    </row>
    <row r="706" spans="1:5" ht="12.75">
      <c r="A706" t="s">
        <v>59</v>
      </c>
      <c r="E706" s="39" t="s">
        <v>5</v>
      </c>
    </row>
    <row r="707" spans="1:16" ht="25.5">
      <c r="A707" t="s">
        <v>49</v>
      </c>
      <c s="34" t="s">
        <v>4519</v>
      </c>
      <c s="34" t="s">
        <v>5096</v>
      </c>
      <c s="35" t="s">
        <v>5</v>
      </c>
      <c s="6" t="s">
        <v>5097</v>
      </c>
      <c s="36" t="s">
        <v>54</v>
      </c>
      <c s="37">
        <v>41</v>
      </c>
      <c s="36">
        <v>0</v>
      </c>
      <c s="36">
        <f>ROUND(G707*H707,6)</f>
      </c>
      <c r="L707" s="38">
        <v>0</v>
      </c>
      <c s="32">
        <f>ROUND(ROUND(L707,2)*ROUND(G707,3),2)</f>
      </c>
      <c s="36" t="s">
        <v>808</v>
      </c>
      <c>
        <f>(M707*21)/100</f>
      </c>
      <c t="s">
        <v>27</v>
      </c>
    </row>
    <row r="708" spans="1:5" ht="12.75">
      <c r="A708" s="35" t="s">
        <v>56</v>
      </c>
      <c r="E708" s="39" t="s">
        <v>5</v>
      </c>
    </row>
    <row r="709" spans="1:5" ht="12.75">
      <c r="A709" s="35" t="s">
        <v>57</v>
      </c>
      <c r="E709" s="40" t="s">
        <v>5</v>
      </c>
    </row>
    <row r="710" spans="1:5" ht="12.75">
      <c r="A710" t="s">
        <v>59</v>
      </c>
      <c r="E710" s="39" t="s">
        <v>5</v>
      </c>
    </row>
    <row r="711" spans="1:16" ht="25.5">
      <c r="A711" t="s">
        <v>49</v>
      </c>
      <c s="34" t="s">
        <v>4524</v>
      </c>
      <c s="34" t="s">
        <v>5098</v>
      </c>
      <c s="35" t="s">
        <v>5</v>
      </c>
      <c s="6" t="s">
        <v>5099</v>
      </c>
      <c s="36" t="s">
        <v>54</v>
      </c>
      <c s="37">
        <v>1</v>
      </c>
      <c s="36">
        <v>0</v>
      </c>
      <c s="36">
        <f>ROUND(G711*H711,6)</f>
      </c>
      <c r="L711" s="38">
        <v>0</v>
      </c>
      <c s="32">
        <f>ROUND(ROUND(L711,2)*ROUND(G711,3),2)</f>
      </c>
      <c s="36" t="s">
        <v>808</v>
      </c>
      <c>
        <f>(M711*21)/100</f>
      </c>
      <c t="s">
        <v>27</v>
      </c>
    </row>
    <row r="712" spans="1:5" ht="12.75">
      <c r="A712" s="35" t="s">
        <v>56</v>
      </c>
      <c r="E712" s="39" t="s">
        <v>5</v>
      </c>
    </row>
    <row r="713" spans="1:5" ht="12.75">
      <c r="A713" s="35" t="s">
        <v>57</v>
      </c>
      <c r="E713" s="40" t="s">
        <v>5</v>
      </c>
    </row>
    <row r="714" spans="1:5" ht="12.75">
      <c r="A714" t="s">
        <v>59</v>
      </c>
      <c r="E714" s="39" t="s">
        <v>5</v>
      </c>
    </row>
    <row r="715" spans="1:16" ht="25.5">
      <c r="A715" t="s">
        <v>49</v>
      </c>
      <c s="34" t="s">
        <v>4529</v>
      </c>
      <c s="34" t="s">
        <v>5100</v>
      </c>
      <c s="35" t="s">
        <v>5</v>
      </c>
      <c s="6" t="s">
        <v>5101</v>
      </c>
      <c s="36" t="s">
        <v>54</v>
      </c>
      <c s="37">
        <v>2</v>
      </c>
      <c s="36">
        <v>0</v>
      </c>
      <c s="36">
        <f>ROUND(G715*H715,6)</f>
      </c>
      <c r="L715" s="38">
        <v>0</v>
      </c>
      <c s="32">
        <f>ROUND(ROUND(L715,2)*ROUND(G715,3),2)</f>
      </c>
      <c s="36" t="s">
        <v>808</v>
      </c>
      <c>
        <f>(M715*21)/100</f>
      </c>
      <c t="s">
        <v>27</v>
      </c>
    </row>
    <row r="716" spans="1:5" ht="12.75">
      <c r="A716" s="35" t="s">
        <v>56</v>
      </c>
      <c r="E716" s="39" t="s">
        <v>5</v>
      </c>
    </row>
    <row r="717" spans="1:5" ht="12.75">
      <c r="A717" s="35" t="s">
        <v>57</v>
      </c>
      <c r="E717" s="40" t="s">
        <v>5</v>
      </c>
    </row>
    <row r="718" spans="1:5" ht="12.75">
      <c r="A718" t="s">
        <v>59</v>
      </c>
      <c r="E718" s="39" t="s">
        <v>5</v>
      </c>
    </row>
    <row r="719" spans="1:16" ht="25.5">
      <c r="A719" t="s">
        <v>49</v>
      </c>
      <c s="34" t="s">
        <v>4534</v>
      </c>
      <c s="34" t="s">
        <v>5102</v>
      </c>
      <c s="35" t="s">
        <v>5</v>
      </c>
      <c s="6" t="s">
        <v>5103</v>
      </c>
      <c s="36" t="s">
        <v>54</v>
      </c>
      <c s="37">
        <v>2</v>
      </c>
      <c s="36">
        <v>0</v>
      </c>
      <c s="36">
        <f>ROUND(G719*H719,6)</f>
      </c>
      <c r="L719" s="38">
        <v>0</v>
      </c>
      <c s="32">
        <f>ROUND(ROUND(L719,2)*ROUND(G719,3),2)</f>
      </c>
      <c s="36" t="s">
        <v>808</v>
      </c>
      <c>
        <f>(M719*21)/100</f>
      </c>
      <c t="s">
        <v>27</v>
      </c>
    </row>
    <row r="720" spans="1:5" ht="12.75">
      <c r="A720" s="35" t="s">
        <v>56</v>
      </c>
      <c r="E720" s="39" t="s">
        <v>5</v>
      </c>
    </row>
    <row r="721" spans="1:5" ht="12.75">
      <c r="A721" s="35" t="s">
        <v>57</v>
      </c>
      <c r="E721" s="40" t="s">
        <v>5</v>
      </c>
    </row>
    <row r="722" spans="1:5" ht="12.75">
      <c r="A722" t="s">
        <v>59</v>
      </c>
      <c r="E722" s="39" t="s">
        <v>5</v>
      </c>
    </row>
    <row r="723" spans="1:16" ht="25.5">
      <c r="A723" t="s">
        <v>49</v>
      </c>
      <c s="34" t="s">
        <v>4540</v>
      </c>
      <c s="34" t="s">
        <v>5104</v>
      </c>
      <c s="35" t="s">
        <v>5</v>
      </c>
      <c s="6" t="s">
        <v>5105</v>
      </c>
      <c s="36" t="s">
        <v>54</v>
      </c>
      <c s="37">
        <v>1</v>
      </c>
      <c s="36">
        <v>0</v>
      </c>
      <c s="36">
        <f>ROUND(G723*H723,6)</f>
      </c>
      <c r="L723" s="38">
        <v>0</v>
      </c>
      <c s="32">
        <f>ROUND(ROUND(L723,2)*ROUND(G723,3),2)</f>
      </c>
      <c s="36" t="s">
        <v>808</v>
      </c>
      <c>
        <f>(M723*21)/100</f>
      </c>
      <c t="s">
        <v>27</v>
      </c>
    </row>
    <row r="724" spans="1:5" ht="12.75">
      <c r="A724" s="35" t="s">
        <v>56</v>
      </c>
      <c r="E724" s="39" t="s">
        <v>5</v>
      </c>
    </row>
    <row r="725" spans="1:5" ht="12.75">
      <c r="A725" s="35" t="s">
        <v>57</v>
      </c>
      <c r="E725" s="40" t="s">
        <v>5</v>
      </c>
    </row>
    <row r="726" spans="1:5" ht="12.75">
      <c r="A726" t="s">
        <v>59</v>
      </c>
      <c r="E726" s="39" t="s">
        <v>5</v>
      </c>
    </row>
    <row r="727" spans="1:16" ht="25.5">
      <c r="A727" t="s">
        <v>49</v>
      </c>
      <c s="34" t="s">
        <v>4543</v>
      </c>
      <c s="34" t="s">
        <v>5106</v>
      </c>
      <c s="35" t="s">
        <v>5</v>
      </c>
      <c s="6" t="s">
        <v>5107</v>
      </c>
      <c s="36" t="s">
        <v>54</v>
      </c>
      <c s="37">
        <v>2</v>
      </c>
      <c s="36">
        <v>0</v>
      </c>
      <c s="36">
        <f>ROUND(G727*H727,6)</f>
      </c>
      <c r="L727" s="38">
        <v>0</v>
      </c>
      <c s="32">
        <f>ROUND(ROUND(L727,2)*ROUND(G727,3),2)</f>
      </c>
      <c s="36" t="s">
        <v>808</v>
      </c>
      <c>
        <f>(M727*21)/100</f>
      </c>
      <c t="s">
        <v>27</v>
      </c>
    </row>
    <row r="728" spans="1:5" ht="12.75">
      <c r="A728" s="35" t="s">
        <v>56</v>
      </c>
      <c r="E728" s="39" t="s">
        <v>5</v>
      </c>
    </row>
    <row r="729" spans="1:5" ht="12.75">
      <c r="A729" s="35" t="s">
        <v>57</v>
      </c>
      <c r="E729" s="40" t="s">
        <v>5</v>
      </c>
    </row>
    <row r="730" spans="1:5" ht="12.75">
      <c r="A730" t="s">
        <v>59</v>
      </c>
      <c r="E730" s="39" t="s">
        <v>5</v>
      </c>
    </row>
    <row r="731" spans="1:16" ht="25.5">
      <c r="A731" t="s">
        <v>49</v>
      </c>
      <c s="34" t="s">
        <v>4546</v>
      </c>
      <c s="34" t="s">
        <v>5108</v>
      </c>
      <c s="35" t="s">
        <v>5</v>
      </c>
      <c s="6" t="s">
        <v>5109</v>
      </c>
      <c s="36" t="s">
        <v>54</v>
      </c>
      <c s="37">
        <v>3</v>
      </c>
      <c s="36">
        <v>0</v>
      </c>
      <c s="36">
        <f>ROUND(G731*H731,6)</f>
      </c>
      <c r="L731" s="38">
        <v>0</v>
      </c>
      <c s="32">
        <f>ROUND(ROUND(L731,2)*ROUND(G731,3),2)</f>
      </c>
      <c s="36" t="s">
        <v>808</v>
      </c>
      <c>
        <f>(M731*21)/100</f>
      </c>
      <c t="s">
        <v>27</v>
      </c>
    </row>
    <row r="732" spans="1:5" ht="12.75">
      <c r="A732" s="35" t="s">
        <v>56</v>
      </c>
      <c r="E732" s="39" t="s">
        <v>5</v>
      </c>
    </row>
    <row r="733" spans="1:5" ht="12.75">
      <c r="A733" s="35" t="s">
        <v>57</v>
      </c>
      <c r="E733" s="40" t="s">
        <v>5</v>
      </c>
    </row>
    <row r="734" spans="1:5" ht="12.75">
      <c r="A734" t="s">
        <v>59</v>
      </c>
      <c r="E734" s="39" t="s">
        <v>5</v>
      </c>
    </row>
    <row r="735" spans="1:16" ht="25.5">
      <c r="A735" t="s">
        <v>49</v>
      </c>
      <c s="34" t="s">
        <v>784</v>
      </c>
      <c s="34" t="s">
        <v>5110</v>
      </c>
      <c s="35" t="s">
        <v>5</v>
      </c>
      <c s="6" t="s">
        <v>5111</v>
      </c>
      <c s="36" t="s">
        <v>54</v>
      </c>
      <c s="37">
        <v>2</v>
      </c>
      <c s="36">
        <v>0</v>
      </c>
      <c s="36">
        <f>ROUND(G735*H735,6)</f>
      </c>
      <c r="L735" s="38">
        <v>0</v>
      </c>
      <c s="32">
        <f>ROUND(ROUND(L735,2)*ROUND(G735,3),2)</f>
      </c>
      <c s="36" t="s">
        <v>808</v>
      </c>
      <c>
        <f>(M735*21)/100</f>
      </c>
      <c t="s">
        <v>27</v>
      </c>
    </row>
    <row r="736" spans="1:5" ht="12.75">
      <c r="A736" s="35" t="s">
        <v>56</v>
      </c>
      <c r="E736" s="39" t="s">
        <v>5</v>
      </c>
    </row>
    <row r="737" spans="1:5" ht="12.75">
      <c r="A737" s="35" t="s">
        <v>57</v>
      </c>
      <c r="E737" s="40" t="s">
        <v>5</v>
      </c>
    </row>
    <row r="738" spans="1:5" ht="12.75">
      <c r="A738" t="s">
        <v>59</v>
      </c>
      <c r="E738" s="39" t="s">
        <v>5</v>
      </c>
    </row>
    <row r="739" spans="1:16" ht="25.5">
      <c r="A739" t="s">
        <v>49</v>
      </c>
      <c s="34" t="s">
        <v>789</v>
      </c>
      <c s="34" t="s">
        <v>5112</v>
      </c>
      <c s="35" t="s">
        <v>5</v>
      </c>
      <c s="6" t="s">
        <v>5113</v>
      </c>
      <c s="36" t="s">
        <v>54</v>
      </c>
      <c s="37">
        <v>2</v>
      </c>
      <c s="36">
        <v>0</v>
      </c>
      <c s="36">
        <f>ROUND(G739*H739,6)</f>
      </c>
      <c r="L739" s="38">
        <v>0</v>
      </c>
      <c s="32">
        <f>ROUND(ROUND(L739,2)*ROUND(G739,3),2)</f>
      </c>
      <c s="36" t="s">
        <v>808</v>
      </c>
      <c>
        <f>(M739*21)/100</f>
      </c>
      <c t="s">
        <v>27</v>
      </c>
    </row>
    <row r="740" spans="1:5" ht="12.75">
      <c r="A740" s="35" t="s">
        <v>56</v>
      </c>
      <c r="E740" s="39" t="s">
        <v>5</v>
      </c>
    </row>
    <row r="741" spans="1:5" ht="12.75">
      <c r="A741" s="35" t="s">
        <v>57</v>
      </c>
      <c r="E741" s="40" t="s">
        <v>5</v>
      </c>
    </row>
    <row r="742" spans="1:5" ht="12.75">
      <c r="A742" t="s">
        <v>59</v>
      </c>
      <c r="E742" s="39" t="s">
        <v>5</v>
      </c>
    </row>
    <row r="743" spans="1:16" ht="25.5">
      <c r="A743" t="s">
        <v>49</v>
      </c>
      <c s="34" t="s">
        <v>795</v>
      </c>
      <c s="34" t="s">
        <v>5114</v>
      </c>
      <c s="35" t="s">
        <v>5</v>
      </c>
      <c s="6" t="s">
        <v>5115</v>
      </c>
      <c s="36" t="s">
        <v>54</v>
      </c>
      <c s="37">
        <v>2</v>
      </c>
      <c s="36">
        <v>0</v>
      </c>
      <c s="36">
        <f>ROUND(G743*H743,6)</f>
      </c>
      <c r="L743" s="38">
        <v>0</v>
      </c>
      <c s="32">
        <f>ROUND(ROUND(L743,2)*ROUND(G743,3),2)</f>
      </c>
      <c s="36" t="s">
        <v>808</v>
      </c>
      <c>
        <f>(M743*21)/100</f>
      </c>
      <c t="s">
        <v>27</v>
      </c>
    </row>
    <row r="744" spans="1:5" ht="12.75">
      <c r="A744" s="35" t="s">
        <v>56</v>
      </c>
      <c r="E744" s="39" t="s">
        <v>5</v>
      </c>
    </row>
    <row r="745" spans="1:5" ht="12.75">
      <c r="A745" s="35" t="s">
        <v>57</v>
      </c>
      <c r="E745" s="40" t="s">
        <v>5</v>
      </c>
    </row>
    <row r="746" spans="1:5" ht="12.75">
      <c r="A746" t="s">
        <v>59</v>
      </c>
      <c r="E746" s="39" t="s">
        <v>5</v>
      </c>
    </row>
    <row r="747" spans="1:16" ht="25.5">
      <c r="A747" t="s">
        <v>49</v>
      </c>
      <c s="34" t="s">
        <v>800</v>
      </c>
      <c s="34" t="s">
        <v>5116</v>
      </c>
      <c s="35" t="s">
        <v>5</v>
      </c>
      <c s="6" t="s">
        <v>5117</v>
      </c>
      <c s="36" t="s">
        <v>54</v>
      </c>
      <c s="37">
        <v>14</v>
      </c>
      <c s="36">
        <v>0</v>
      </c>
      <c s="36">
        <f>ROUND(G747*H747,6)</f>
      </c>
      <c r="L747" s="38">
        <v>0</v>
      </c>
      <c s="32">
        <f>ROUND(ROUND(L747,2)*ROUND(G747,3),2)</f>
      </c>
      <c s="36" t="s">
        <v>808</v>
      </c>
      <c>
        <f>(M747*21)/100</f>
      </c>
      <c t="s">
        <v>27</v>
      </c>
    </row>
    <row r="748" spans="1:5" ht="12.75">
      <c r="A748" s="35" t="s">
        <v>56</v>
      </c>
      <c r="E748" s="39" t="s">
        <v>5</v>
      </c>
    </row>
    <row r="749" spans="1:5" ht="12.75">
      <c r="A749" s="35" t="s">
        <v>57</v>
      </c>
      <c r="E749" s="40" t="s">
        <v>5</v>
      </c>
    </row>
    <row r="750" spans="1:5" ht="12.75">
      <c r="A750" t="s">
        <v>59</v>
      </c>
      <c r="E750" s="39" t="s">
        <v>5</v>
      </c>
    </row>
    <row r="751" spans="1:16" ht="25.5">
      <c r="A751" t="s">
        <v>49</v>
      </c>
      <c s="34" t="s">
        <v>459</v>
      </c>
      <c s="34" t="s">
        <v>5118</v>
      </c>
      <c s="35" t="s">
        <v>5</v>
      </c>
      <c s="6" t="s">
        <v>5119</v>
      </c>
      <c s="36" t="s">
        <v>54</v>
      </c>
      <c s="37">
        <v>40</v>
      </c>
      <c s="36">
        <v>0</v>
      </c>
      <c s="36">
        <f>ROUND(G751*H751,6)</f>
      </c>
      <c r="L751" s="38">
        <v>0</v>
      </c>
      <c s="32">
        <f>ROUND(ROUND(L751,2)*ROUND(G751,3),2)</f>
      </c>
      <c s="36" t="s">
        <v>808</v>
      </c>
      <c>
        <f>(M751*21)/100</f>
      </c>
      <c t="s">
        <v>27</v>
      </c>
    </row>
    <row r="752" spans="1:5" ht="12.75">
      <c r="A752" s="35" t="s">
        <v>56</v>
      </c>
      <c r="E752" s="39" t="s">
        <v>5</v>
      </c>
    </row>
    <row r="753" spans="1:5" ht="12.75">
      <c r="A753" s="35" t="s">
        <v>57</v>
      </c>
      <c r="E753" s="40" t="s">
        <v>5</v>
      </c>
    </row>
    <row r="754" spans="1:5" ht="12.75">
      <c r="A754" t="s">
        <v>59</v>
      </c>
      <c r="E754" s="39" t="s">
        <v>5</v>
      </c>
    </row>
    <row r="755" spans="1:16" ht="25.5">
      <c r="A755" t="s">
        <v>49</v>
      </c>
      <c s="34" t="s">
        <v>463</v>
      </c>
      <c s="34" t="s">
        <v>5120</v>
      </c>
      <c s="35" t="s">
        <v>5</v>
      </c>
      <c s="6" t="s">
        <v>5121</v>
      </c>
      <c s="36" t="s">
        <v>54</v>
      </c>
      <c s="37">
        <v>1</v>
      </c>
      <c s="36">
        <v>0</v>
      </c>
      <c s="36">
        <f>ROUND(G755*H755,6)</f>
      </c>
      <c r="L755" s="38">
        <v>0</v>
      </c>
      <c s="32">
        <f>ROUND(ROUND(L755,2)*ROUND(G755,3),2)</f>
      </c>
      <c s="36" t="s">
        <v>808</v>
      </c>
      <c>
        <f>(M755*21)/100</f>
      </c>
      <c t="s">
        <v>27</v>
      </c>
    </row>
    <row r="756" spans="1:5" ht="12.75">
      <c r="A756" s="35" t="s">
        <v>56</v>
      </c>
      <c r="E756" s="39" t="s">
        <v>5</v>
      </c>
    </row>
    <row r="757" spans="1:5" ht="12.75">
      <c r="A757" s="35" t="s">
        <v>57</v>
      </c>
      <c r="E757" s="40" t="s">
        <v>5</v>
      </c>
    </row>
    <row r="758" spans="1:5" ht="12.75">
      <c r="A758" t="s">
        <v>59</v>
      </c>
      <c r="E758" s="39" t="s">
        <v>5</v>
      </c>
    </row>
    <row r="759" spans="1:13" ht="12.75">
      <c r="A759" t="s">
        <v>46</v>
      </c>
      <c r="C759" s="31" t="s">
        <v>3802</v>
      </c>
      <c r="E759" s="33" t="s">
        <v>3803</v>
      </c>
      <c r="J759" s="32">
        <f>0</f>
      </c>
      <c s="32">
        <f>0</f>
      </c>
      <c s="32">
        <f>0+L760+L764+L768+L772+L776+L780+L784+L788+L792+L796+L800+L804+L808+L812+L816+L820+L824+L828+L832+L836+L840+L844+L848+L852+L856+L860+L864</f>
      </c>
      <c s="32">
        <f>0+M760+M764+M768+M772+M776+M780+M784+M788+M792+M796+M800+M804+M808+M812+M816+M820+M824+M828+M832+M836+M840+M844+M848+M852+M856+M860+M864</f>
      </c>
    </row>
    <row r="760" spans="1:16" ht="25.5">
      <c r="A760" t="s">
        <v>49</v>
      </c>
      <c s="34" t="s">
        <v>93</v>
      </c>
      <c s="34" t="s">
        <v>5122</v>
      </c>
      <c s="35" t="s">
        <v>5</v>
      </c>
      <c s="6" t="s">
        <v>5123</v>
      </c>
      <c s="36" t="s">
        <v>75</v>
      </c>
      <c s="37">
        <v>6.98</v>
      </c>
      <c s="36">
        <v>0</v>
      </c>
      <c s="36">
        <f>ROUND(G760*H760,6)</f>
      </c>
      <c r="L760" s="38">
        <v>0</v>
      </c>
      <c s="32">
        <f>ROUND(ROUND(L760,2)*ROUND(G760,3),2)</f>
      </c>
      <c s="36" t="s">
        <v>808</v>
      </c>
      <c>
        <f>(M760*21)/100</f>
      </c>
      <c t="s">
        <v>27</v>
      </c>
    </row>
    <row r="761" spans="1:5" ht="12.75">
      <c r="A761" s="35" t="s">
        <v>56</v>
      </c>
      <c r="E761" s="39" t="s">
        <v>5</v>
      </c>
    </row>
    <row r="762" spans="1:5" ht="12.75">
      <c r="A762" s="35" t="s">
        <v>57</v>
      </c>
      <c r="E762" s="40" t="s">
        <v>5</v>
      </c>
    </row>
    <row r="763" spans="1:5" ht="12.75">
      <c r="A763" t="s">
        <v>59</v>
      </c>
      <c r="E763" s="39" t="s">
        <v>5</v>
      </c>
    </row>
    <row r="764" spans="1:16" ht="25.5">
      <c r="A764" t="s">
        <v>49</v>
      </c>
      <c s="34" t="s">
        <v>98</v>
      </c>
      <c s="34" t="s">
        <v>5124</v>
      </c>
      <c s="35" t="s">
        <v>5</v>
      </c>
      <c s="6" t="s">
        <v>5125</v>
      </c>
      <c s="36" t="s">
        <v>75</v>
      </c>
      <c s="37">
        <v>6.98</v>
      </c>
      <c s="36">
        <v>0</v>
      </c>
      <c s="36">
        <f>ROUND(G764*H764,6)</f>
      </c>
      <c r="L764" s="38">
        <v>0</v>
      </c>
      <c s="32">
        <f>ROUND(ROUND(L764,2)*ROUND(G764,3),2)</f>
      </c>
      <c s="36" t="s">
        <v>808</v>
      </c>
      <c>
        <f>(M764*21)/100</f>
      </c>
      <c t="s">
        <v>27</v>
      </c>
    </row>
    <row r="765" spans="1:5" ht="12.75">
      <c r="A765" s="35" t="s">
        <v>56</v>
      </c>
      <c r="E765" s="39" t="s">
        <v>5</v>
      </c>
    </row>
    <row r="766" spans="1:5" ht="12.75">
      <c r="A766" s="35" t="s">
        <v>57</v>
      </c>
      <c r="E766" s="40" t="s">
        <v>5</v>
      </c>
    </row>
    <row r="767" spans="1:5" ht="12.75">
      <c r="A767" t="s">
        <v>59</v>
      </c>
      <c r="E767" s="39" t="s">
        <v>5</v>
      </c>
    </row>
    <row r="768" spans="1:16" ht="25.5">
      <c r="A768" t="s">
        <v>49</v>
      </c>
      <c s="34" t="s">
        <v>102</v>
      </c>
      <c s="34" t="s">
        <v>5126</v>
      </c>
      <c s="35" t="s">
        <v>5</v>
      </c>
      <c s="6" t="s">
        <v>5127</v>
      </c>
      <c s="36" t="s">
        <v>75</v>
      </c>
      <c s="37">
        <v>6.98</v>
      </c>
      <c s="36">
        <v>0</v>
      </c>
      <c s="36">
        <f>ROUND(G768*H768,6)</f>
      </c>
      <c r="L768" s="38">
        <v>0</v>
      </c>
      <c s="32">
        <f>ROUND(ROUND(L768,2)*ROUND(G768,3),2)</f>
      </c>
      <c s="36" t="s">
        <v>808</v>
      </c>
      <c>
        <f>(M768*21)/100</f>
      </c>
      <c t="s">
        <v>27</v>
      </c>
    </row>
    <row r="769" spans="1:5" ht="12.75">
      <c r="A769" s="35" t="s">
        <v>56</v>
      </c>
      <c r="E769" s="39" t="s">
        <v>5</v>
      </c>
    </row>
    <row r="770" spans="1:5" ht="12.75">
      <c r="A770" s="35" t="s">
        <v>57</v>
      </c>
      <c r="E770" s="40" t="s">
        <v>5</v>
      </c>
    </row>
    <row r="771" spans="1:5" ht="12.75">
      <c r="A771" t="s">
        <v>59</v>
      </c>
      <c r="E771" s="39" t="s">
        <v>5</v>
      </c>
    </row>
    <row r="772" spans="1:16" ht="25.5">
      <c r="A772" t="s">
        <v>49</v>
      </c>
      <c s="34" t="s">
        <v>467</v>
      </c>
      <c s="34" t="s">
        <v>5128</v>
      </c>
      <c s="35" t="s">
        <v>5</v>
      </c>
      <c s="6" t="s">
        <v>5129</v>
      </c>
      <c s="36" t="s">
        <v>75</v>
      </c>
      <c s="37">
        <v>16.56</v>
      </c>
      <c s="36">
        <v>0</v>
      </c>
      <c s="36">
        <f>ROUND(G772*H772,6)</f>
      </c>
      <c r="L772" s="38">
        <v>0</v>
      </c>
      <c s="32">
        <f>ROUND(ROUND(L772,2)*ROUND(G772,3),2)</f>
      </c>
      <c s="36" t="s">
        <v>808</v>
      </c>
      <c>
        <f>(M772*21)/100</f>
      </c>
      <c t="s">
        <v>27</v>
      </c>
    </row>
    <row r="773" spans="1:5" ht="12.75">
      <c r="A773" s="35" t="s">
        <v>56</v>
      </c>
      <c r="E773" s="39" t="s">
        <v>5</v>
      </c>
    </row>
    <row r="774" spans="1:5" ht="12.75">
      <c r="A774" s="35" t="s">
        <v>57</v>
      </c>
      <c r="E774" s="40" t="s">
        <v>5</v>
      </c>
    </row>
    <row r="775" spans="1:5" ht="12.75">
      <c r="A775" t="s">
        <v>59</v>
      </c>
      <c r="E775" s="39" t="s">
        <v>5</v>
      </c>
    </row>
    <row r="776" spans="1:16" ht="25.5">
      <c r="A776" t="s">
        <v>49</v>
      </c>
      <c s="34" t="s">
        <v>472</v>
      </c>
      <c s="34" t="s">
        <v>5130</v>
      </c>
      <c s="35" t="s">
        <v>5</v>
      </c>
      <c s="6" t="s">
        <v>5131</v>
      </c>
      <c s="36" t="s">
        <v>75</v>
      </c>
      <c s="37">
        <v>16.56</v>
      </c>
      <c s="36">
        <v>0</v>
      </c>
      <c s="36">
        <f>ROUND(G776*H776,6)</f>
      </c>
      <c r="L776" s="38">
        <v>0</v>
      </c>
      <c s="32">
        <f>ROUND(ROUND(L776,2)*ROUND(G776,3),2)</f>
      </c>
      <c s="36" t="s">
        <v>808</v>
      </c>
      <c>
        <f>(M776*21)/100</f>
      </c>
      <c t="s">
        <v>27</v>
      </c>
    </row>
    <row r="777" spans="1:5" ht="12.75">
      <c r="A777" s="35" t="s">
        <v>56</v>
      </c>
      <c r="E777" s="39" t="s">
        <v>5</v>
      </c>
    </row>
    <row r="778" spans="1:5" ht="12.75">
      <c r="A778" s="35" t="s">
        <v>57</v>
      </c>
      <c r="E778" s="40" t="s">
        <v>5</v>
      </c>
    </row>
    <row r="779" spans="1:5" ht="12.75">
      <c r="A779" t="s">
        <v>59</v>
      </c>
      <c r="E779" s="39" t="s">
        <v>5</v>
      </c>
    </row>
    <row r="780" spans="1:16" ht="25.5">
      <c r="A780" t="s">
        <v>49</v>
      </c>
      <c s="34" t="s">
        <v>476</v>
      </c>
      <c s="34" t="s">
        <v>5132</v>
      </c>
      <c s="35" t="s">
        <v>5</v>
      </c>
      <c s="6" t="s">
        <v>5133</v>
      </c>
      <c s="36" t="s">
        <v>75</v>
      </c>
      <c s="37">
        <v>16.56</v>
      </c>
      <c s="36">
        <v>0</v>
      </c>
      <c s="36">
        <f>ROUND(G780*H780,6)</f>
      </c>
      <c r="L780" s="38">
        <v>0</v>
      </c>
      <c s="32">
        <f>ROUND(ROUND(L780,2)*ROUND(G780,3),2)</f>
      </c>
      <c s="36" t="s">
        <v>808</v>
      </c>
      <c>
        <f>(M780*21)/100</f>
      </c>
      <c t="s">
        <v>27</v>
      </c>
    </row>
    <row r="781" spans="1:5" ht="12.75">
      <c r="A781" s="35" t="s">
        <v>56</v>
      </c>
      <c r="E781" s="39" t="s">
        <v>5</v>
      </c>
    </row>
    <row r="782" spans="1:5" ht="12.75">
      <c r="A782" s="35" t="s">
        <v>57</v>
      </c>
      <c r="E782" s="40" t="s">
        <v>5</v>
      </c>
    </row>
    <row r="783" spans="1:5" ht="12.75">
      <c r="A783" t="s">
        <v>59</v>
      </c>
      <c r="E783" s="39" t="s">
        <v>5</v>
      </c>
    </row>
    <row r="784" spans="1:16" ht="25.5">
      <c r="A784" t="s">
        <v>49</v>
      </c>
      <c s="34" t="s">
        <v>480</v>
      </c>
      <c s="34" t="s">
        <v>5134</v>
      </c>
      <c s="35" t="s">
        <v>5</v>
      </c>
      <c s="6" t="s">
        <v>5135</v>
      </c>
      <c s="36" t="s">
        <v>75</v>
      </c>
      <c s="37">
        <v>20.73</v>
      </c>
      <c s="36">
        <v>0</v>
      </c>
      <c s="36">
        <f>ROUND(G784*H784,6)</f>
      </c>
      <c r="L784" s="38">
        <v>0</v>
      </c>
      <c s="32">
        <f>ROUND(ROUND(L784,2)*ROUND(G784,3),2)</f>
      </c>
      <c s="36" t="s">
        <v>808</v>
      </c>
      <c>
        <f>(M784*21)/100</f>
      </c>
      <c t="s">
        <v>27</v>
      </c>
    </row>
    <row r="785" spans="1:5" ht="12.75">
      <c r="A785" s="35" t="s">
        <v>56</v>
      </c>
      <c r="E785" s="39" t="s">
        <v>5</v>
      </c>
    </row>
    <row r="786" spans="1:5" ht="12.75">
      <c r="A786" s="35" t="s">
        <v>57</v>
      </c>
      <c r="E786" s="40" t="s">
        <v>5</v>
      </c>
    </row>
    <row r="787" spans="1:5" ht="12.75">
      <c r="A787" t="s">
        <v>59</v>
      </c>
      <c r="E787" s="39" t="s">
        <v>5</v>
      </c>
    </row>
    <row r="788" spans="1:16" ht="25.5">
      <c r="A788" t="s">
        <v>49</v>
      </c>
      <c s="34" t="s">
        <v>483</v>
      </c>
      <c s="34" t="s">
        <v>5136</v>
      </c>
      <c s="35" t="s">
        <v>5</v>
      </c>
      <c s="6" t="s">
        <v>5137</v>
      </c>
      <c s="36" t="s">
        <v>75</v>
      </c>
      <c s="37">
        <v>20.73</v>
      </c>
      <c s="36">
        <v>0</v>
      </c>
      <c s="36">
        <f>ROUND(G788*H788,6)</f>
      </c>
      <c r="L788" s="38">
        <v>0</v>
      </c>
      <c s="32">
        <f>ROUND(ROUND(L788,2)*ROUND(G788,3),2)</f>
      </c>
      <c s="36" t="s">
        <v>808</v>
      </c>
      <c>
        <f>(M788*21)/100</f>
      </c>
      <c t="s">
        <v>27</v>
      </c>
    </row>
    <row r="789" spans="1:5" ht="12.75">
      <c r="A789" s="35" t="s">
        <v>56</v>
      </c>
      <c r="E789" s="39" t="s">
        <v>5</v>
      </c>
    </row>
    <row r="790" spans="1:5" ht="12.75">
      <c r="A790" s="35" t="s">
        <v>57</v>
      </c>
      <c r="E790" s="40" t="s">
        <v>5</v>
      </c>
    </row>
    <row r="791" spans="1:5" ht="12.75">
      <c r="A791" t="s">
        <v>59</v>
      </c>
      <c r="E791" s="39" t="s">
        <v>5</v>
      </c>
    </row>
    <row r="792" spans="1:16" ht="25.5">
      <c r="A792" t="s">
        <v>49</v>
      </c>
      <c s="34" t="s">
        <v>488</v>
      </c>
      <c s="34" t="s">
        <v>5138</v>
      </c>
      <c s="35" t="s">
        <v>5</v>
      </c>
      <c s="6" t="s">
        <v>5139</v>
      </c>
      <c s="36" t="s">
        <v>75</v>
      </c>
      <c s="37">
        <v>20.73</v>
      </c>
      <c s="36">
        <v>0</v>
      </c>
      <c s="36">
        <f>ROUND(G792*H792,6)</f>
      </c>
      <c r="L792" s="38">
        <v>0</v>
      </c>
      <c s="32">
        <f>ROUND(ROUND(L792,2)*ROUND(G792,3),2)</f>
      </c>
      <c s="36" t="s">
        <v>808</v>
      </c>
      <c>
        <f>(M792*21)/100</f>
      </c>
      <c t="s">
        <v>27</v>
      </c>
    </row>
    <row r="793" spans="1:5" ht="12.75">
      <c r="A793" s="35" t="s">
        <v>56</v>
      </c>
      <c r="E793" s="39" t="s">
        <v>5</v>
      </c>
    </row>
    <row r="794" spans="1:5" ht="12.75">
      <c r="A794" s="35" t="s">
        <v>57</v>
      </c>
      <c r="E794" s="40" t="s">
        <v>5</v>
      </c>
    </row>
    <row r="795" spans="1:5" ht="12.75">
      <c r="A795" t="s">
        <v>59</v>
      </c>
      <c r="E795" s="39" t="s">
        <v>5</v>
      </c>
    </row>
    <row r="796" spans="1:16" ht="25.5">
      <c r="A796" t="s">
        <v>49</v>
      </c>
      <c s="34" t="s">
        <v>4611</v>
      </c>
      <c s="34" t="s">
        <v>5140</v>
      </c>
      <c s="35" t="s">
        <v>5</v>
      </c>
      <c s="6" t="s">
        <v>5141</v>
      </c>
      <c s="36" t="s">
        <v>75</v>
      </c>
      <c s="37">
        <v>2.6</v>
      </c>
      <c s="36">
        <v>0</v>
      </c>
      <c s="36">
        <f>ROUND(G796*H796,6)</f>
      </c>
      <c r="L796" s="38">
        <v>0</v>
      </c>
      <c s="32">
        <f>ROUND(ROUND(L796,2)*ROUND(G796,3),2)</f>
      </c>
      <c s="36" t="s">
        <v>808</v>
      </c>
      <c>
        <f>(M796*21)/100</f>
      </c>
      <c t="s">
        <v>27</v>
      </c>
    </row>
    <row r="797" spans="1:5" ht="12.75">
      <c r="A797" s="35" t="s">
        <v>56</v>
      </c>
      <c r="E797" s="39" t="s">
        <v>5</v>
      </c>
    </row>
    <row r="798" spans="1:5" ht="12.75">
      <c r="A798" s="35" t="s">
        <v>57</v>
      </c>
      <c r="E798" s="40" t="s">
        <v>5</v>
      </c>
    </row>
    <row r="799" spans="1:5" ht="12.75">
      <c r="A799" t="s">
        <v>59</v>
      </c>
      <c r="E799" s="39" t="s">
        <v>5</v>
      </c>
    </row>
    <row r="800" spans="1:16" ht="25.5">
      <c r="A800" t="s">
        <v>49</v>
      </c>
      <c s="34" t="s">
        <v>491</v>
      </c>
      <c s="34" t="s">
        <v>5142</v>
      </c>
      <c s="35" t="s">
        <v>5</v>
      </c>
      <c s="6" t="s">
        <v>5143</v>
      </c>
      <c s="36" t="s">
        <v>75</v>
      </c>
      <c s="37">
        <v>2.6</v>
      </c>
      <c s="36">
        <v>0</v>
      </c>
      <c s="36">
        <f>ROUND(G800*H800,6)</f>
      </c>
      <c r="L800" s="38">
        <v>0</v>
      </c>
      <c s="32">
        <f>ROUND(ROUND(L800,2)*ROUND(G800,3),2)</f>
      </c>
      <c s="36" t="s">
        <v>808</v>
      </c>
      <c>
        <f>(M800*21)/100</f>
      </c>
      <c t="s">
        <v>27</v>
      </c>
    </row>
    <row r="801" spans="1:5" ht="12.75">
      <c r="A801" s="35" t="s">
        <v>56</v>
      </c>
      <c r="E801" s="39" t="s">
        <v>5</v>
      </c>
    </row>
    <row r="802" spans="1:5" ht="12.75">
      <c r="A802" s="35" t="s">
        <v>57</v>
      </c>
      <c r="E802" s="40" t="s">
        <v>5</v>
      </c>
    </row>
    <row r="803" spans="1:5" ht="12.75">
      <c r="A803" t="s">
        <v>59</v>
      </c>
      <c r="E803" s="39" t="s">
        <v>5</v>
      </c>
    </row>
    <row r="804" spans="1:16" ht="25.5">
      <c r="A804" t="s">
        <v>49</v>
      </c>
      <c s="34" t="s">
        <v>495</v>
      </c>
      <c s="34" t="s">
        <v>5144</v>
      </c>
      <c s="35" t="s">
        <v>5</v>
      </c>
      <c s="6" t="s">
        <v>5145</v>
      </c>
      <c s="36" t="s">
        <v>75</v>
      </c>
      <c s="37">
        <v>2.6</v>
      </c>
      <c s="36">
        <v>0</v>
      </c>
      <c s="36">
        <f>ROUND(G804*H804,6)</f>
      </c>
      <c r="L804" s="38">
        <v>0</v>
      </c>
      <c s="32">
        <f>ROUND(ROUND(L804,2)*ROUND(G804,3),2)</f>
      </c>
      <c s="36" t="s">
        <v>808</v>
      </c>
      <c>
        <f>(M804*21)/100</f>
      </c>
      <c t="s">
        <v>27</v>
      </c>
    </row>
    <row r="805" spans="1:5" ht="12.75">
      <c r="A805" s="35" t="s">
        <v>56</v>
      </c>
      <c r="E805" s="39" t="s">
        <v>5</v>
      </c>
    </row>
    <row r="806" spans="1:5" ht="12.75">
      <c r="A806" s="35" t="s">
        <v>57</v>
      </c>
      <c r="E806" s="40" t="s">
        <v>5</v>
      </c>
    </row>
    <row r="807" spans="1:5" ht="12.75">
      <c r="A807" t="s">
        <v>59</v>
      </c>
      <c r="E807" s="39" t="s">
        <v>5</v>
      </c>
    </row>
    <row r="808" spans="1:16" ht="25.5">
      <c r="A808" t="s">
        <v>49</v>
      </c>
      <c s="34" t="s">
        <v>804</v>
      </c>
      <c s="34" t="s">
        <v>5146</v>
      </c>
      <c s="35" t="s">
        <v>5</v>
      </c>
      <c s="6" t="s">
        <v>5147</v>
      </c>
      <c s="36" t="s">
        <v>54</v>
      </c>
      <c s="37">
        <v>1</v>
      </c>
      <c s="36">
        <v>0</v>
      </c>
      <c s="36">
        <f>ROUND(G808*H808,6)</f>
      </c>
      <c r="L808" s="38">
        <v>0</v>
      </c>
      <c s="32">
        <f>ROUND(ROUND(L808,2)*ROUND(G808,3),2)</f>
      </c>
      <c s="36" t="s">
        <v>808</v>
      </c>
      <c>
        <f>(M808*21)/100</f>
      </c>
      <c t="s">
        <v>27</v>
      </c>
    </row>
    <row r="809" spans="1:5" ht="12.75">
      <c r="A809" s="35" t="s">
        <v>56</v>
      </c>
      <c r="E809" s="39" t="s">
        <v>5</v>
      </c>
    </row>
    <row r="810" spans="1:5" ht="12.75">
      <c r="A810" s="35" t="s">
        <v>57</v>
      </c>
      <c r="E810" s="40" t="s">
        <v>5</v>
      </c>
    </row>
    <row r="811" spans="1:5" ht="12.75">
      <c r="A811" t="s">
        <v>59</v>
      </c>
      <c r="E811" s="39" t="s">
        <v>5</v>
      </c>
    </row>
    <row r="812" spans="1:16" ht="25.5">
      <c r="A812" t="s">
        <v>49</v>
      </c>
      <c s="34" t="s">
        <v>50</v>
      </c>
      <c s="34" t="s">
        <v>5148</v>
      </c>
      <c s="35" t="s">
        <v>5</v>
      </c>
      <c s="6" t="s">
        <v>5149</v>
      </c>
      <c s="36" t="s">
        <v>75</v>
      </c>
      <c s="37">
        <v>11.4</v>
      </c>
      <c s="36">
        <v>0</v>
      </c>
      <c s="36">
        <f>ROUND(G812*H812,6)</f>
      </c>
      <c r="L812" s="38">
        <v>0</v>
      </c>
      <c s="32">
        <f>ROUND(ROUND(L812,2)*ROUND(G812,3),2)</f>
      </c>
      <c s="36" t="s">
        <v>808</v>
      </c>
      <c>
        <f>(M812*21)/100</f>
      </c>
      <c t="s">
        <v>27</v>
      </c>
    </row>
    <row r="813" spans="1:5" ht="12.75">
      <c r="A813" s="35" t="s">
        <v>56</v>
      </c>
      <c r="E813" s="39" t="s">
        <v>5</v>
      </c>
    </row>
    <row r="814" spans="1:5" ht="12.75">
      <c r="A814" s="35" t="s">
        <v>57</v>
      </c>
      <c r="E814" s="40" t="s">
        <v>5</v>
      </c>
    </row>
    <row r="815" spans="1:5" ht="12.75">
      <c r="A815" t="s">
        <v>59</v>
      </c>
      <c r="E815" s="39" t="s">
        <v>5</v>
      </c>
    </row>
    <row r="816" spans="1:16" ht="25.5">
      <c r="A816" t="s">
        <v>49</v>
      </c>
      <c s="34" t="s">
        <v>4632</v>
      </c>
      <c s="34" t="s">
        <v>5150</v>
      </c>
      <c s="35" t="s">
        <v>5</v>
      </c>
      <c s="6" t="s">
        <v>5151</v>
      </c>
      <c s="36" t="s">
        <v>54</v>
      </c>
      <c s="37">
        <v>1</v>
      </c>
      <c s="36">
        <v>0</v>
      </c>
      <c s="36">
        <f>ROUND(G816*H816,6)</f>
      </c>
      <c r="L816" s="38">
        <v>0</v>
      </c>
      <c s="32">
        <f>ROUND(ROUND(L816,2)*ROUND(G816,3),2)</f>
      </c>
      <c s="36" t="s">
        <v>808</v>
      </c>
      <c>
        <f>(M816*21)/100</f>
      </c>
      <c t="s">
        <v>27</v>
      </c>
    </row>
    <row r="817" spans="1:5" ht="12.75">
      <c r="A817" s="35" t="s">
        <v>56</v>
      </c>
      <c r="E817" s="39" t="s">
        <v>5</v>
      </c>
    </row>
    <row r="818" spans="1:5" ht="12.75">
      <c r="A818" s="35" t="s">
        <v>57</v>
      </c>
      <c r="E818" s="40" t="s">
        <v>5</v>
      </c>
    </row>
    <row r="819" spans="1:5" ht="12.75">
      <c r="A819" t="s">
        <v>59</v>
      </c>
      <c r="E819" s="39" t="s">
        <v>5</v>
      </c>
    </row>
    <row r="820" spans="1:16" ht="25.5">
      <c r="A820" t="s">
        <v>49</v>
      </c>
      <c s="34" t="s">
        <v>810</v>
      </c>
      <c s="34" t="s">
        <v>5152</v>
      </c>
      <c s="35" t="s">
        <v>5</v>
      </c>
      <c s="6" t="s">
        <v>5153</v>
      </c>
      <c s="36" t="s">
        <v>54</v>
      </c>
      <c s="37">
        <v>1</v>
      </c>
      <c s="36">
        <v>0</v>
      </c>
      <c s="36">
        <f>ROUND(G820*H820,6)</f>
      </c>
      <c r="L820" s="38">
        <v>0</v>
      </c>
      <c s="32">
        <f>ROUND(ROUND(L820,2)*ROUND(G820,3),2)</f>
      </c>
      <c s="36" t="s">
        <v>808</v>
      </c>
      <c>
        <f>(M820*21)/100</f>
      </c>
      <c t="s">
        <v>27</v>
      </c>
    </row>
    <row r="821" spans="1:5" ht="12.75">
      <c r="A821" s="35" t="s">
        <v>56</v>
      </c>
      <c r="E821" s="39" t="s">
        <v>5</v>
      </c>
    </row>
    <row r="822" spans="1:5" ht="12.75">
      <c r="A822" s="35" t="s">
        <v>57</v>
      </c>
      <c r="E822" s="40" t="s">
        <v>5</v>
      </c>
    </row>
    <row r="823" spans="1:5" ht="12.75">
      <c r="A823" t="s">
        <v>59</v>
      </c>
      <c r="E823" s="39" t="s">
        <v>5</v>
      </c>
    </row>
    <row r="824" spans="1:16" ht="25.5">
      <c r="A824" t="s">
        <v>49</v>
      </c>
      <c s="34" t="s">
        <v>4642</v>
      </c>
      <c s="34" t="s">
        <v>5154</v>
      </c>
      <c s="35" t="s">
        <v>5</v>
      </c>
      <c s="6" t="s">
        <v>5155</v>
      </c>
      <c s="36" t="s">
        <v>54</v>
      </c>
      <c s="37">
        <v>1</v>
      </c>
      <c s="36">
        <v>0</v>
      </c>
      <c s="36">
        <f>ROUND(G824*H824,6)</f>
      </c>
      <c r="L824" s="38">
        <v>0</v>
      </c>
      <c s="32">
        <f>ROUND(ROUND(L824,2)*ROUND(G824,3),2)</f>
      </c>
      <c s="36" t="s">
        <v>808</v>
      </c>
      <c>
        <f>(M824*21)/100</f>
      </c>
      <c t="s">
        <v>27</v>
      </c>
    </row>
    <row r="825" spans="1:5" ht="12.75">
      <c r="A825" s="35" t="s">
        <v>56</v>
      </c>
      <c r="E825" s="39" t="s">
        <v>5</v>
      </c>
    </row>
    <row r="826" spans="1:5" ht="12.75">
      <c r="A826" s="35" t="s">
        <v>57</v>
      </c>
      <c r="E826" s="40" t="s">
        <v>5</v>
      </c>
    </row>
    <row r="827" spans="1:5" ht="12.75">
      <c r="A827" t="s">
        <v>59</v>
      </c>
      <c r="E827" s="39" t="s">
        <v>5</v>
      </c>
    </row>
    <row r="828" spans="1:16" ht="25.5">
      <c r="A828" t="s">
        <v>49</v>
      </c>
      <c s="34" t="s">
        <v>4647</v>
      </c>
      <c s="34" t="s">
        <v>5156</v>
      </c>
      <c s="35" t="s">
        <v>5</v>
      </c>
      <c s="6" t="s">
        <v>5157</v>
      </c>
      <c s="36" t="s">
        <v>54</v>
      </c>
      <c s="37">
        <v>1</v>
      </c>
      <c s="36">
        <v>0</v>
      </c>
      <c s="36">
        <f>ROUND(G828*H828,6)</f>
      </c>
      <c r="L828" s="38">
        <v>0</v>
      </c>
      <c s="32">
        <f>ROUND(ROUND(L828,2)*ROUND(G828,3),2)</f>
      </c>
      <c s="36" t="s">
        <v>808</v>
      </c>
      <c>
        <f>(M828*21)/100</f>
      </c>
      <c t="s">
        <v>27</v>
      </c>
    </row>
    <row r="829" spans="1:5" ht="12.75">
      <c r="A829" s="35" t="s">
        <v>56</v>
      </c>
      <c r="E829" s="39" t="s">
        <v>5</v>
      </c>
    </row>
    <row r="830" spans="1:5" ht="12.75">
      <c r="A830" s="35" t="s">
        <v>57</v>
      </c>
      <c r="E830" s="40" t="s">
        <v>5</v>
      </c>
    </row>
    <row r="831" spans="1:5" ht="12.75">
      <c r="A831" t="s">
        <v>59</v>
      </c>
      <c r="E831" s="39" t="s">
        <v>5</v>
      </c>
    </row>
    <row r="832" spans="1:16" ht="25.5">
      <c r="A832" t="s">
        <v>49</v>
      </c>
      <c s="34" t="s">
        <v>4652</v>
      </c>
      <c s="34" t="s">
        <v>5158</v>
      </c>
      <c s="35" t="s">
        <v>5</v>
      </c>
      <c s="6" t="s">
        <v>5159</v>
      </c>
      <c s="36" t="s">
        <v>54</v>
      </c>
      <c s="37">
        <v>1</v>
      </c>
      <c s="36">
        <v>0</v>
      </c>
      <c s="36">
        <f>ROUND(G832*H832,6)</f>
      </c>
      <c r="L832" s="38">
        <v>0</v>
      </c>
      <c s="32">
        <f>ROUND(ROUND(L832,2)*ROUND(G832,3),2)</f>
      </c>
      <c s="36" t="s">
        <v>808</v>
      </c>
      <c>
        <f>(M832*21)/100</f>
      </c>
      <c t="s">
        <v>27</v>
      </c>
    </row>
    <row r="833" spans="1:5" ht="12.75">
      <c r="A833" s="35" t="s">
        <v>56</v>
      </c>
      <c r="E833" s="39" t="s">
        <v>5</v>
      </c>
    </row>
    <row r="834" spans="1:5" ht="12.75">
      <c r="A834" s="35" t="s">
        <v>57</v>
      </c>
      <c r="E834" s="40" t="s">
        <v>5</v>
      </c>
    </row>
    <row r="835" spans="1:5" ht="12.75">
      <c r="A835" t="s">
        <v>59</v>
      </c>
      <c r="E835" s="39" t="s">
        <v>5</v>
      </c>
    </row>
    <row r="836" spans="1:16" ht="25.5">
      <c r="A836" t="s">
        <v>49</v>
      </c>
      <c s="34" t="s">
        <v>4657</v>
      </c>
      <c s="34" t="s">
        <v>5160</v>
      </c>
      <c s="35" t="s">
        <v>5</v>
      </c>
      <c s="6" t="s">
        <v>5161</v>
      </c>
      <c s="36" t="s">
        <v>54</v>
      </c>
      <c s="37">
        <v>1</v>
      </c>
      <c s="36">
        <v>0</v>
      </c>
      <c s="36">
        <f>ROUND(G836*H836,6)</f>
      </c>
      <c r="L836" s="38">
        <v>0</v>
      </c>
      <c s="32">
        <f>ROUND(ROUND(L836,2)*ROUND(G836,3),2)</f>
      </c>
      <c s="36" t="s">
        <v>808</v>
      </c>
      <c>
        <f>(M836*21)/100</f>
      </c>
      <c t="s">
        <v>27</v>
      </c>
    </row>
    <row r="837" spans="1:5" ht="12.75">
      <c r="A837" s="35" t="s">
        <v>56</v>
      </c>
      <c r="E837" s="39" t="s">
        <v>5</v>
      </c>
    </row>
    <row r="838" spans="1:5" ht="12.75">
      <c r="A838" s="35" t="s">
        <v>57</v>
      </c>
      <c r="E838" s="40" t="s">
        <v>5</v>
      </c>
    </row>
    <row r="839" spans="1:5" ht="12.75">
      <c r="A839" t="s">
        <v>59</v>
      </c>
      <c r="E839" s="39" t="s">
        <v>5</v>
      </c>
    </row>
    <row r="840" spans="1:16" ht="25.5">
      <c r="A840" t="s">
        <v>49</v>
      </c>
      <c s="34" t="s">
        <v>4661</v>
      </c>
      <c s="34" t="s">
        <v>5162</v>
      </c>
      <c s="35" t="s">
        <v>5</v>
      </c>
      <c s="6" t="s">
        <v>5163</v>
      </c>
      <c s="36" t="s">
        <v>54</v>
      </c>
      <c s="37">
        <v>3</v>
      </c>
      <c s="36">
        <v>0</v>
      </c>
      <c s="36">
        <f>ROUND(G840*H840,6)</f>
      </c>
      <c r="L840" s="38">
        <v>0</v>
      </c>
      <c s="32">
        <f>ROUND(ROUND(L840,2)*ROUND(G840,3),2)</f>
      </c>
      <c s="36" t="s">
        <v>808</v>
      </c>
      <c>
        <f>(M840*21)/100</f>
      </c>
      <c t="s">
        <v>27</v>
      </c>
    </row>
    <row r="841" spans="1:5" ht="12.75">
      <c r="A841" s="35" t="s">
        <v>56</v>
      </c>
      <c r="E841" s="39" t="s">
        <v>5</v>
      </c>
    </row>
    <row r="842" spans="1:5" ht="12.75">
      <c r="A842" s="35" t="s">
        <v>57</v>
      </c>
      <c r="E842" s="40" t="s">
        <v>5</v>
      </c>
    </row>
    <row r="843" spans="1:5" ht="12.75">
      <c r="A843" t="s">
        <v>59</v>
      </c>
      <c r="E843" s="39" t="s">
        <v>5</v>
      </c>
    </row>
    <row r="844" spans="1:16" ht="25.5">
      <c r="A844" t="s">
        <v>49</v>
      </c>
      <c s="34" t="s">
        <v>4667</v>
      </c>
      <c s="34" t="s">
        <v>5164</v>
      </c>
      <c s="35" t="s">
        <v>5</v>
      </c>
      <c s="6" t="s">
        <v>5165</v>
      </c>
      <c s="36" t="s">
        <v>54</v>
      </c>
      <c s="37">
        <v>1</v>
      </c>
      <c s="36">
        <v>0</v>
      </c>
      <c s="36">
        <f>ROUND(G844*H844,6)</f>
      </c>
      <c r="L844" s="38">
        <v>0</v>
      </c>
      <c s="32">
        <f>ROUND(ROUND(L844,2)*ROUND(G844,3),2)</f>
      </c>
      <c s="36" t="s">
        <v>808</v>
      </c>
      <c>
        <f>(M844*21)/100</f>
      </c>
      <c t="s">
        <v>27</v>
      </c>
    </row>
    <row r="845" spans="1:5" ht="12.75">
      <c r="A845" s="35" t="s">
        <v>56</v>
      </c>
      <c r="E845" s="39" t="s">
        <v>5</v>
      </c>
    </row>
    <row r="846" spans="1:5" ht="12.75">
      <c r="A846" s="35" t="s">
        <v>57</v>
      </c>
      <c r="E846" s="40" t="s">
        <v>5</v>
      </c>
    </row>
    <row r="847" spans="1:5" ht="12.75">
      <c r="A847" t="s">
        <v>59</v>
      </c>
      <c r="E847" s="39" t="s">
        <v>5</v>
      </c>
    </row>
    <row r="848" spans="1:16" ht="25.5">
      <c r="A848" t="s">
        <v>49</v>
      </c>
      <c s="34" t="s">
        <v>4671</v>
      </c>
      <c s="34" t="s">
        <v>5166</v>
      </c>
      <c s="35" t="s">
        <v>5</v>
      </c>
      <c s="6" t="s">
        <v>5167</v>
      </c>
      <c s="36" t="s">
        <v>75</v>
      </c>
      <c s="37">
        <v>8.99</v>
      </c>
      <c s="36">
        <v>0</v>
      </c>
      <c s="36">
        <f>ROUND(G848*H848,6)</f>
      </c>
      <c r="L848" s="38">
        <v>0</v>
      </c>
      <c s="32">
        <f>ROUND(ROUND(L848,2)*ROUND(G848,3),2)</f>
      </c>
      <c s="36" t="s">
        <v>808</v>
      </c>
      <c>
        <f>(M848*21)/100</f>
      </c>
      <c t="s">
        <v>27</v>
      </c>
    </row>
    <row r="849" spans="1:5" ht="12.75">
      <c r="A849" s="35" t="s">
        <v>56</v>
      </c>
      <c r="E849" s="39" t="s">
        <v>5</v>
      </c>
    </row>
    <row r="850" spans="1:5" ht="12.75">
      <c r="A850" s="35" t="s">
        <v>57</v>
      </c>
      <c r="E850" s="40" t="s">
        <v>5</v>
      </c>
    </row>
    <row r="851" spans="1:5" ht="12.75">
      <c r="A851" t="s">
        <v>59</v>
      </c>
      <c r="E851" s="39" t="s">
        <v>5</v>
      </c>
    </row>
    <row r="852" spans="1:16" ht="25.5">
      <c r="A852" t="s">
        <v>49</v>
      </c>
      <c s="34" t="s">
        <v>4675</v>
      </c>
      <c s="34" t="s">
        <v>5168</v>
      </c>
      <c s="35" t="s">
        <v>5</v>
      </c>
      <c s="6" t="s">
        <v>5169</v>
      </c>
      <c s="36" t="s">
        <v>75</v>
      </c>
      <c s="37">
        <v>8.99</v>
      </c>
      <c s="36">
        <v>0</v>
      </c>
      <c s="36">
        <f>ROUND(G852*H852,6)</f>
      </c>
      <c r="L852" s="38">
        <v>0</v>
      </c>
      <c s="32">
        <f>ROUND(ROUND(L852,2)*ROUND(G852,3),2)</f>
      </c>
      <c s="36" t="s">
        <v>808</v>
      </c>
      <c>
        <f>(M852*21)/100</f>
      </c>
      <c t="s">
        <v>27</v>
      </c>
    </row>
    <row r="853" spans="1:5" ht="12.75">
      <c r="A853" s="35" t="s">
        <v>56</v>
      </c>
      <c r="E853" s="39" t="s">
        <v>5</v>
      </c>
    </row>
    <row r="854" spans="1:5" ht="12.75">
      <c r="A854" s="35" t="s">
        <v>57</v>
      </c>
      <c r="E854" s="40" t="s">
        <v>5</v>
      </c>
    </row>
    <row r="855" spans="1:5" ht="12.75">
      <c r="A855" t="s">
        <v>59</v>
      </c>
      <c r="E855" s="39" t="s">
        <v>5</v>
      </c>
    </row>
    <row r="856" spans="1:16" ht="25.5">
      <c r="A856" t="s">
        <v>49</v>
      </c>
      <c s="34" t="s">
        <v>4679</v>
      </c>
      <c s="34" t="s">
        <v>5170</v>
      </c>
      <c s="35" t="s">
        <v>5</v>
      </c>
      <c s="6" t="s">
        <v>5171</v>
      </c>
      <c s="36" t="s">
        <v>75</v>
      </c>
      <c s="37">
        <v>8.99</v>
      </c>
      <c s="36">
        <v>0</v>
      </c>
      <c s="36">
        <f>ROUND(G856*H856,6)</f>
      </c>
      <c r="L856" s="38">
        <v>0</v>
      </c>
      <c s="32">
        <f>ROUND(ROUND(L856,2)*ROUND(G856,3),2)</f>
      </c>
      <c s="36" t="s">
        <v>808</v>
      </c>
      <c>
        <f>(M856*21)/100</f>
      </c>
      <c t="s">
        <v>27</v>
      </c>
    </row>
    <row r="857" spans="1:5" ht="12.75">
      <c r="A857" s="35" t="s">
        <v>56</v>
      </c>
      <c r="E857" s="39" t="s">
        <v>5</v>
      </c>
    </row>
    <row r="858" spans="1:5" ht="12.75">
      <c r="A858" s="35" t="s">
        <v>57</v>
      </c>
      <c r="E858" s="40" t="s">
        <v>5</v>
      </c>
    </row>
    <row r="859" spans="1:5" ht="12.75">
      <c r="A859" t="s">
        <v>59</v>
      </c>
      <c r="E859" s="39" t="s">
        <v>5</v>
      </c>
    </row>
    <row r="860" spans="1:16" ht="25.5">
      <c r="A860" t="s">
        <v>49</v>
      </c>
      <c s="34" t="s">
        <v>4684</v>
      </c>
      <c s="34" t="s">
        <v>5172</v>
      </c>
      <c s="35" t="s">
        <v>5</v>
      </c>
      <c s="6" t="s">
        <v>5173</v>
      </c>
      <c s="36" t="s">
        <v>54</v>
      </c>
      <c s="37">
        <v>5</v>
      </c>
      <c s="36">
        <v>0</v>
      </c>
      <c s="36">
        <f>ROUND(G860*H860,6)</f>
      </c>
      <c r="L860" s="38">
        <v>0</v>
      </c>
      <c s="32">
        <f>ROUND(ROUND(L860,2)*ROUND(G860,3),2)</f>
      </c>
      <c s="36" t="s">
        <v>808</v>
      </c>
      <c>
        <f>(M860*21)/100</f>
      </c>
      <c t="s">
        <v>27</v>
      </c>
    </row>
    <row r="861" spans="1:5" ht="12.75">
      <c r="A861" s="35" t="s">
        <v>56</v>
      </c>
      <c r="E861" s="39" t="s">
        <v>5</v>
      </c>
    </row>
    <row r="862" spans="1:5" ht="12.75">
      <c r="A862" s="35" t="s">
        <v>57</v>
      </c>
      <c r="E862" s="40" t="s">
        <v>5</v>
      </c>
    </row>
    <row r="863" spans="1:5" ht="12.75">
      <c r="A863" t="s">
        <v>59</v>
      </c>
      <c r="E863" s="39" t="s">
        <v>5</v>
      </c>
    </row>
    <row r="864" spans="1:16" ht="25.5">
      <c r="A864" t="s">
        <v>49</v>
      </c>
      <c s="34" t="s">
        <v>4689</v>
      </c>
      <c s="34" t="s">
        <v>5174</v>
      </c>
      <c s="35" t="s">
        <v>5</v>
      </c>
      <c s="6" t="s">
        <v>5175</v>
      </c>
      <c s="36" t="s">
        <v>54</v>
      </c>
      <c s="37">
        <v>1</v>
      </c>
      <c s="36">
        <v>0</v>
      </c>
      <c s="36">
        <f>ROUND(G864*H864,6)</f>
      </c>
      <c r="L864" s="38">
        <v>0</v>
      </c>
      <c s="32">
        <f>ROUND(ROUND(L864,2)*ROUND(G864,3),2)</f>
      </c>
      <c s="36" t="s">
        <v>808</v>
      </c>
      <c>
        <f>(M864*21)/100</f>
      </c>
      <c t="s">
        <v>27</v>
      </c>
    </row>
    <row r="865" spans="1:5" ht="12.75">
      <c r="A865" s="35" t="s">
        <v>56</v>
      </c>
      <c r="E865" s="39" t="s">
        <v>5</v>
      </c>
    </row>
    <row r="866" spans="1:5" ht="12.75">
      <c r="A866" s="35" t="s">
        <v>57</v>
      </c>
      <c r="E866" s="40" t="s">
        <v>5</v>
      </c>
    </row>
    <row r="867" spans="1:5" ht="12.75">
      <c r="A867" t="s">
        <v>59</v>
      </c>
      <c r="E867" s="39" t="s">
        <v>5</v>
      </c>
    </row>
    <row r="868" spans="1:13" ht="12.75">
      <c r="A868" t="s">
        <v>46</v>
      </c>
      <c r="C868" s="31" t="s">
        <v>5176</v>
      </c>
      <c r="E868" s="33" t="s">
        <v>5177</v>
      </c>
      <c r="J868" s="32">
        <f>0</f>
      </c>
      <c s="32">
        <f>0</f>
      </c>
      <c s="32">
        <f>0+L869+L873+L877+L881+L885+L889+L893+L897+L901+L905+L909+L913+L917+L921+L925+L929+L933+L937+L941+L945+L949+L953+L957+L961+L965+L969+L973+L977+L981+L985+L989+L993+L997+L1001+L1005+L1009+L1013+L1017+L1021+L1025+L1029+L1033+L1037</f>
      </c>
      <c s="32">
        <f>0+M869+M873+M877+M881+M885+M889+M893+M897+M901+M905+M909+M913+M917+M921+M925+M929+M933+M937+M941+M945+M949+M953+M957+M961+M965+M969+M973+M977+M981+M985+M989+M993+M997+M1001+M1005+M1009+M1013+M1017+M1021+M1025+M1029+M1033+M1037</f>
      </c>
    </row>
    <row r="869" spans="1:16" ht="25.5">
      <c r="A869" t="s">
        <v>49</v>
      </c>
      <c s="34" t="s">
        <v>4694</v>
      </c>
      <c s="34" t="s">
        <v>5178</v>
      </c>
      <c s="35" t="s">
        <v>5</v>
      </c>
      <c s="6" t="s">
        <v>5179</v>
      </c>
      <c s="36" t="s">
        <v>54</v>
      </c>
      <c s="37">
        <v>3</v>
      </c>
      <c s="36">
        <v>0</v>
      </c>
      <c s="36">
        <f>ROUND(G869*H869,6)</f>
      </c>
      <c r="L869" s="38">
        <v>0</v>
      </c>
      <c s="32">
        <f>ROUND(ROUND(L869,2)*ROUND(G869,3),2)</f>
      </c>
      <c s="36" t="s">
        <v>808</v>
      </c>
      <c>
        <f>(M869*21)/100</f>
      </c>
      <c t="s">
        <v>27</v>
      </c>
    </row>
    <row r="870" spans="1:5" ht="12.75">
      <c r="A870" s="35" t="s">
        <v>56</v>
      </c>
      <c r="E870" s="39" t="s">
        <v>5</v>
      </c>
    </row>
    <row r="871" spans="1:5" ht="12.75">
      <c r="A871" s="35" t="s">
        <v>57</v>
      </c>
      <c r="E871" s="40" t="s">
        <v>5</v>
      </c>
    </row>
    <row r="872" spans="1:5" ht="12.75">
      <c r="A872" t="s">
        <v>59</v>
      </c>
      <c r="E872" s="39" t="s">
        <v>5</v>
      </c>
    </row>
    <row r="873" spans="1:16" ht="25.5">
      <c r="A873" t="s">
        <v>49</v>
      </c>
      <c s="34" t="s">
        <v>4700</v>
      </c>
      <c s="34" t="s">
        <v>5180</v>
      </c>
      <c s="35" t="s">
        <v>5</v>
      </c>
      <c s="6" t="s">
        <v>5181</v>
      </c>
      <c s="36" t="s">
        <v>54</v>
      </c>
      <c s="37">
        <v>1</v>
      </c>
      <c s="36">
        <v>0</v>
      </c>
      <c s="36">
        <f>ROUND(G873*H873,6)</f>
      </c>
      <c r="L873" s="38">
        <v>0</v>
      </c>
      <c s="32">
        <f>ROUND(ROUND(L873,2)*ROUND(G873,3),2)</f>
      </c>
      <c s="36" t="s">
        <v>808</v>
      </c>
      <c>
        <f>(M873*21)/100</f>
      </c>
      <c t="s">
        <v>27</v>
      </c>
    </row>
    <row r="874" spans="1:5" ht="12.75">
      <c r="A874" s="35" t="s">
        <v>56</v>
      </c>
      <c r="E874" s="39" t="s">
        <v>5</v>
      </c>
    </row>
    <row r="875" spans="1:5" ht="12.75">
      <c r="A875" s="35" t="s">
        <v>57</v>
      </c>
      <c r="E875" s="40" t="s">
        <v>5</v>
      </c>
    </row>
    <row r="876" spans="1:5" ht="12.75">
      <c r="A876" t="s">
        <v>59</v>
      </c>
      <c r="E876" s="39" t="s">
        <v>5</v>
      </c>
    </row>
    <row r="877" spans="1:16" ht="25.5">
      <c r="A877" t="s">
        <v>49</v>
      </c>
      <c s="34" t="s">
        <v>4704</v>
      </c>
      <c s="34" t="s">
        <v>5182</v>
      </c>
      <c s="35" t="s">
        <v>5</v>
      </c>
      <c s="6" t="s">
        <v>5183</v>
      </c>
      <c s="36" t="s">
        <v>54</v>
      </c>
      <c s="37">
        <v>2</v>
      </c>
      <c s="36">
        <v>0</v>
      </c>
      <c s="36">
        <f>ROUND(G877*H877,6)</f>
      </c>
      <c r="L877" s="38">
        <v>0</v>
      </c>
      <c s="32">
        <f>ROUND(ROUND(L877,2)*ROUND(G877,3),2)</f>
      </c>
      <c s="36" t="s">
        <v>808</v>
      </c>
      <c>
        <f>(M877*21)/100</f>
      </c>
      <c t="s">
        <v>27</v>
      </c>
    </row>
    <row r="878" spans="1:5" ht="12.75">
      <c r="A878" s="35" t="s">
        <v>56</v>
      </c>
      <c r="E878" s="39" t="s">
        <v>5</v>
      </c>
    </row>
    <row r="879" spans="1:5" ht="12.75">
      <c r="A879" s="35" t="s">
        <v>57</v>
      </c>
      <c r="E879" s="40" t="s">
        <v>5</v>
      </c>
    </row>
    <row r="880" spans="1:5" ht="12.75">
      <c r="A880" t="s">
        <v>59</v>
      </c>
      <c r="E880" s="39" t="s">
        <v>5</v>
      </c>
    </row>
    <row r="881" spans="1:16" ht="25.5">
      <c r="A881" t="s">
        <v>49</v>
      </c>
      <c s="34" t="s">
        <v>4708</v>
      </c>
      <c s="34" t="s">
        <v>5184</v>
      </c>
      <c s="35" t="s">
        <v>5</v>
      </c>
      <c s="6" t="s">
        <v>5185</v>
      </c>
      <c s="36" t="s">
        <v>54</v>
      </c>
      <c s="37">
        <v>2</v>
      </c>
      <c s="36">
        <v>0</v>
      </c>
      <c s="36">
        <f>ROUND(G881*H881,6)</f>
      </c>
      <c r="L881" s="38">
        <v>0</v>
      </c>
      <c s="32">
        <f>ROUND(ROUND(L881,2)*ROUND(G881,3),2)</f>
      </c>
      <c s="36" t="s">
        <v>808</v>
      </c>
      <c>
        <f>(M881*21)/100</f>
      </c>
      <c t="s">
        <v>27</v>
      </c>
    </row>
    <row r="882" spans="1:5" ht="12.75">
      <c r="A882" s="35" t="s">
        <v>56</v>
      </c>
      <c r="E882" s="39" t="s">
        <v>5</v>
      </c>
    </row>
    <row r="883" spans="1:5" ht="12.75">
      <c r="A883" s="35" t="s">
        <v>57</v>
      </c>
      <c r="E883" s="40" t="s">
        <v>5</v>
      </c>
    </row>
    <row r="884" spans="1:5" ht="12.75">
      <c r="A884" t="s">
        <v>59</v>
      </c>
      <c r="E884" s="39" t="s">
        <v>5</v>
      </c>
    </row>
    <row r="885" spans="1:16" ht="25.5">
      <c r="A885" t="s">
        <v>49</v>
      </c>
      <c s="34" t="s">
        <v>4713</v>
      </c>
      <c s="34" t="s">
        <v>5186</v>
      </c>
      <c s="35" t="s">
        <v>5</v>
      </c>
      <c s="6" t="s">
        <v>5187</v>
      </c>
      <c s="36" t="s">
        <v>54</v>
      </c>
      <c s="37">
        <v>1</v>
      </c>
      <c s="36">
        <v>0</v>
      </c>
      <c s="36">
        <f>ROUND(G885*H885,6)</f>
      </c>
      <c r="L885" s="38">
        <v>0</v>
      </c>
      <c s="32">
        <f>ROUND(ROUND(L885,2)*ROUND(G885,3),2)</f>
      </c>
      <c s="36" t="s">
        <v>808</v>
      </c>
      <c>
        <f>(M885*21)/100</f>
      </c>
      <c t="s">
        <v>27</v>
      </c>
    </row>
    <row r="886" spans="1:5" ht="12.75">
      <c r="A886" s="35" t="s">
        <v>56</v>
      </c>
      <c r="E886" s="39" t="s">
        <v>5</v>
      </c>
    </row>
    <row r="887" spans="1:5" ht="12.75">
      <c r="A887" s="35" t="s">
        <v>57</v>
      </c>
      <c r="E887" s="40" t="s">
        <v>5</v>
      </c>
    </row>
    <row r="888" spans="1:5" ht="12.75">
      <c r="A888" t="s">
        <v>59</v>
      </c>
      <c r="E888" s="39" t="s">
        <v>5</v>
      </c>
    </row>
    <row r="889" spans="1:16" ht="25.5">
      <c r="A889" t="s">
        <v>49</v>
      </c>
      <c s="34" t="s">
        <v>4718</v>
      </c>
      <c s="34" t="s">
        <v>5188</v>
      </c>
      <c s="35" t="s">
        <v>5</v>
      </c>
      <c s="6" t="s">
        <v>5189</v>
      </c>
      <c s="36" t="s">
        <v>54</v>
      </c>
      <c s="37">
        <v>1</v>
      </c>
      <c s="36">
        <v>0</v>
      </c>
      <c s="36">
        <f>ROUND(G889*H889,6)</f>
      </c>
      <c r="L889" s="38">
        <v>0</v>
      </c>
      <c s="32">
        <f>ROUND(ROUND(L889,2)*ROUND(G889,3),2)</f>
      </c>
      <c s="36" t="s">
        <v>808</v>
      </c>
      <c>
        <f>(M889*21)/100</f>
      </c>
      <c t="s">
        <v>27</v>
      </c>
    </row>
    <row r="890" spans="1:5" ht="12.75">
      <c r="A890" s="35" t="s">
        <v>56</v>
      </c>
      <c r="E890" s="39" t="s">
        <v>5</v>
      </c>
    </row>
    <row r="891" spans="1:5" ht="12.75">
      <c r="A891" s="35" t="s">
        <v>57</v>
      </c>
      <c r="E891" s="40" t="s">
        <v>5</v>
      </c>
    </row>
    <row r="892" spans="1:5" ht="12.75">
      <c r="A892" t="s">
        <v>59</v>
      </c>
      <c r="E892" s="39" t="s">
        <v>5</v>
      </c>
    </row>
    <row r="893" spans="1:16" ht="12.75">
      <c r="A893" t="s">
        <v>49</v>
      </c>
      <c s="34" t="s">
        <v>4722</v>
      </c>
      <c s="34" t="s">
        <v>5190</v>
      </c>
      <c s="35" t="s">
        <v>5</v>
      </c>
      <c s="6" t="s">
        <v>5191</v>
      </c>
      <c s="36" t="s">
        <v>54</v>
      </c>
      <c s="37">
        <v>1</v>
      </c>
      <c s="36">
        <v>0</v>
      </c>
      <c s="36">
        <f>ROUND(G893*H893,6)</f>
      </c>
      <c r="L893" s="38">
        <v>0</v>
      </c>
      <c s="32">
        <f>ROUND(ROUND(L893,2)*ROUND(G893,3),2)</f>
      </c>
      <c s="36" t="s">
        <v>808</v>
      </c>
      <c>
        <f>(M893*21)/100</f>
      </c>
      <c t="s">
        <v>27</v>
      </c>
    </row>
    <row r="894" spans="1:5" ht="12.75">
      <c r="A894" s="35" t="s">
        <v>56</v>
      </c>
      <c r="E894" s="39" t="s">
        <v>5</v>
      </c>
    </row>
    <row r="895" spans="1:5" ht="12.75">
      <c r="A895" s="35" t="s">
        <v>57</v>
      </c>
      <c r="E895" s="40" t="s">
        <v>5</v>
      </c>
    </row>
    <row r="896" spans="1:5" ht="12.75">
      <c r="A896" t="s">
        <v>59</v>
      </c>
      <c r="E896" s="39" t="s">
        <v>5</v>
      </c>
    </row>
    <row r="897" spans="1:16" ht="25.5">
      <c r="A897" t="s">
        <v>49</v>
      </c>
      <c s="34" t="s">
        <v>4727</v>
      </c>
      <c s="34" t="s">
        <v>5192</v>
      </c>
      <c s="35" t="s">
        <v>5</v>
      </c>
      <c s="6" t="s">
        <v>5193</v>
      </c>
      <c s="36" t="s">
        <v>54</v>
      </c>
      <c s="37">
        <v>1</v>
      </c>
      <c s="36">
        <v>0</v>
      </c>
      <c s="36">
        <f>ROUND(G897*H897,6)</f>
      </c>
      <c r="L897" s="38">
        <v>0</v>
      </c>
      <c s="32">
        <f>ROUND(ROUND(L897,2)*ROUND(G897,3),2)</f>
      </c>
      <c s="36" t="s">
        <v>808</v>
      </c>
      <c>
        <f>(M897*21)/100</f>
      </c>
      <c t="s">
        <v>27</v>
      </c>
    </row>
    <row r="898" spans="1:5" ht="12.75">
      <c r="A898" s="35" t="s">
        <v>56</v>
      </c>
      <c r="E898" s="39" t="s">
        <v>5</v>
      </c>
    </row>
    <row r="899" spans="1:5" ht="12.75">
      <c r="A899" s="35" t="s">
        <v>57</v>
      </c>
      <c r="E899" s="40" t="s">
        <v>5</v>
      </c>
    </row>
    <row r="900" spans="1:5" ht="12.75">
      <c r="A900" t="s">
        <v>59</v>
      </c>
      <c r="E900" s="39" t="s">
        <v>5</v>
      </c>
    </row>
    <row r="901" spans="1:16" ht="25.5">
      <c r="A901" t="s">
        <v>49</v>
      </c>
      <c s="34" t="s">
        <v>4732</v>
      </c>
      <c s="34" t="s">
        <v>5194</v>
      </c>
      <c s="35" t="s">
        <v>5</v>
      </c>
      <c s="6" t="s">
        <v>5195</v>
      </c>
      <c s="36" t="s">
        <v>54</v>
      </c>
      <c s="37">
        <v>4</v>
      </c>
      <c s="36">
        <v>0</v>
      </c>
      <c s="36">
        <f>ROUND(G901*H901,6)</f>
      </c>
      <c r="L901" s="38">
        <v>0</v>
      </c>
      <c s="32">
        <f>ROUND(ROUND(L901,2)*ROUND(G901,3),2)</f>
      </c>
      <c s="36" t="s">
        <v>808</v>
      </c>
      <c>
        <f>(M901*21)/100</f>
      </c>
      <c t="s">
        <v>27</v>
      </c>
    </row>
    <row r="902" spans="1:5" ht="12.75">
      <c r="A902" s="35" t="s">
        <v>56</v>
      </c>
      <c r="E902" s="39" t="s">
        <v>5</v>
      </c>
    </row>
    <row r="903" spans="1:5" ht="12.75">
      <c r="A903" s="35" t="s">
        <v>57</v>
      </c>
      <c r="E903" s="40" t="s">
        <v>5</v>
      </c>
    </row>
    <row r="904" spans="1:5" ht="12.75">
      <c r="A904" t="s">
        <v>59</v>
      </c>
      <c r="E904" s="39" t="s">
        <v>5</v>
      </c>
    </row>
    <row r="905" spans="1:16" ht="25.5">
      <c r="A905" t="s">
        <v>49</v>
      </c>
      <c s="34" t="s">
        <v>4739</v>
      </c>
      <c s="34" t="s">
        <v>5196</v>
      </c>
      <c s="35" t="s">
        <v>5</v>
      </c>
      <c s="6" t="s">
        <v>5197</v>
      </c>
      <c s="36" t="s">
        <v>54</v>
      </c>
      <c s="37">
        <v>1</v>
      </c>
      <c s="36">
        <v>0</v>
      </c>
      <c s="36">
        <f>ROUND(G905*H905,6)</f>
      </c>
      <c r="L905" s="38">
        <v>0</v>
      </c>
      <c s="32">
        <f>ROUND(ROUND(L905,2)*ROUND(G905,3),2)</f>
      </c>
      <c s="36" t="s">
        <v>808</v>
      </c>
      <c>
        <f>(M905*21)/100</f>
      </c>
      <c t="s">
        <v>27</v>
      </c>
    </row>
    <row r="906" spans="1:5" ht="12.75">
      <c r="A906" s="35" t="s">
        <v>56</v>
      </c>
      <c r="E906" s="39" t="s">
        <v>5</v>
      </c>
    </row>
    <row r="907" spans="1:5" ht="12.75">
      <c r="A907" s="35" t="s">
        <v>57</v>
      </c>
      <c r="E907" s="40" t="s">
        <v>5</v>
      </c>
    </row>
    <row r="908" spans="1:5" ht="12.75">
      <c r="A908" t="s">
        <v>59</v>
      </c>
      <c r="E908" s="39" t="s">
        <v>5</v>
      </c>
    </row>
    <row r="909" spans="1:16" ht="25.5">
      <c r="A909" t="s">
        <v>49</v>
      </c>
      <c s="34" t="s">
        <v>5198</v>
      </c>
      <c s="34" t="s">
        <v>5199</v>
      </c>
      <c s="35" t="s">
        <v>5</v>
      </c>
      <c s="6" t="s">
        <v>5200</v>
      </c>
      <c s="36" t="s">
        <v>54</v>
      </c>
      <c s="37">
        <v>2</v>
      </c>
      <c s="36">
        <v>0</v>
      </c>
      <c s="36">
        <f>ROUND(G909*H909,6)</f>
      </c>
      <c r="L909" s="38">
        <v>0</v>
      </c>
      <c s="32">
        <f>ROUND(ROUND(L909,2)*ROUND(G909,3),2)</f>
      </c>
      <c s="36" t="s">
        <v>808</v>
      </c>
      <c>
        <f>(M909*21)/100</f>
      </c>
      <c t="s">
        <v>27</v>
      </c>
    </row>
    <row r="910" spans="1:5" ht="12.75">
      <c r="A910" s="35" t="s">
        <v>56</v>
      </c>
      <c r="E910" s="39" t="s">
        <v>5</v>
      </c>
    </row>
    <row r="911" spans="1:5" ht="12.75">
      <c r="A911" s="35" t="s">
        <v>57</v>
      </c>
      <c r="E911" s="40" t="s">
        <v>5</v>
      </c>
    </row>
    <row r="912" spans="1:5" ht="12.75">
      <c r="A912" t="s">
        <v>59</v>
      </c>
      <c r="E912" s="39" t="s">
        <v>5</v>
      </c>
    </row>
    <row r="913" spans="1:16" ht="25.5">
      <c r="A913" t="s">
        <v>49</v>
      </c>
      <c s="34" t="s">
        <v>5201</v>
      </c>
      <c s="34" t="s">
        <v>5202</v>
      </c>
      <c s="35" t="s">
        <v>5</v>
      </c>
      <c s="6" t="s">
        <v>5203</v>
      </c>
      <c s="36" t="s">
        <v>54</v>
      </c>
      <c s="37">
        <v>111</v>
      </c>
      <c s="36">
        <v>0</v>
      </c>
      <c s="36">
        <f>ROUND(G913*H913,6)</f>
      </c>
      <c r="L913" s="38">
        <v>0</v>
      </c>
      <c s="32">
        <f>ROUND(ROUND(L913,2)*ROUND(G913,3),2)</f>
      </c>
      <c s="36" t="s">
        <v>808</v>
      </c>
      <c>
        <f>(M913*21)/100</f>
      </c>
      <c t="s">
        <v>27</v>
      </c>
    </row>
    <row r="914" spans="1:5" ht="12.75">
      <c r="A914" s="35" t="s">
        <v>56</v>
      </c>
      <c r="E914" s="39" t="s">
        <v>5</v>
      </c>
    </row>
    <row r="915" spans="1:5" ht="12.75">
      <c r="A915" s="35" t="s">
        <v>57</v>
      </c>
      <c r="E915" s="40" t="s">
        <v>5</v>
      </c>
    </row>
    <row r="916" spans="1:5" ht="12.75">
      <c r="A916" t="s">
        <v>59</v>
      </c>
      <c r="E916" s="39" t="s">
        <v>5</v>
      </c>
    </row>
    <row r="917" spans="1:16" ht="25.5">
      <c r="A917" t="s">
        <v>49</v>
      </c>
      <c s="34" t="s">
        <v>5204</v>
      </c>
      <c s="34" t="s">
        <v>5205</v>
      </c>
      <c s="35" t="s">
        <v>5</v>
      </c>
      <c s="6" t="s">
        <v>5206</v>
      </c>
      <c s="36" t="s">
        <v>54</v>
      </c>
      <c s="37">
        <v>10</v>
      </c>
      <c s="36">
        <v>0</v>
      </c>
      <c s="36">
        <f>ROUND(G917*H917,6)</f>
      </c>
      <c r="L917" s="38">
        <v>0</v>
      </c>
      <c s="32">
        <f>ROUND(ROUND(L917,2)*ROUND(G917,3),2)</f>
      </c>
      <c s="36" t="s">
        <v>808</v>
      </c>
      <c>
        <f>(M917*21)/100</f>
      </c>
      <c t="s">
        <v>27</v>
      </c>
    </row>
    <row r="918" spans="1:5" ht="12.75">
      <c r="A918" s="35" t="s">
        <v>56</v>
      </c>
      <c r="E918" s="39" t="s">
        <v>5</v>
      </c>
    </row>
    <row r="919" spans="1:5" ht="12.75">
      <c r="A919" s="35" t="s">
        <v>57</v>
      </c>
      <c r="E919" s="40" t="s">
        <v>5</v>
      </c>
    </row>
    <row r="920" spans="1:5" ht="12.75">
      <c r="A920" t="s">
        <v>59</v>
      </c>
      <c r="E920" s="39" t="s">
        <v>5</v>
      </c>
    </row>
    <row r="921" spans="1:16" ht="25.5">
      <c r="A921" t="s">
        <v>49</v>
      </c>
      <c s="34" t="s">
        <v>5207</v>
      </c>
      <c s="34" t="s">
        <v>5208</v>
      </c>
      <c s="35" t="s">
        <v>5</v>
      </c>
      <c s="6" t="s">
        <v>5209</v>
      </c>
      <c s="36" t="s">
        <v>54</v>
      </c>
      <c s="37">
        <v>1</v>
      </c>
      <c s="36">
        <v>0</v>
      </c>
      <c s="36">
        <f>ROUND(G921*H921,6)</f>
      </c>
      <c r="L921" s="38">
        <v>0</v>
      </c>
      <c s="32">
        <f>ROUND(ROUND(L921,2)*ROUND(G921,3),2)</f>
      </c>
      <c s="36" t="s">
        <v>808</v>
      </c>
      <c>
        <f>(M921*21)/100</f>
      </c>
      <c t="s">
        <v>27</v>
      </c>
    </row>
    <row r="922" spans="1:5" ht="12.75">
      <c r="A922" s="35" t="s">
        <v>56</v>
      </c>
      <c r="E922" s="39" t="s">
        <v>5</v>
      </c>
    </row>
    <row r="923" spans="1:5" ht="12.75">
      <c r="A923" s="35" t="s">
        <v>57</v>
      </c>
      <c r="E923" s="40" t="s">
        <v>5</v>
      </c>
    </row>
    <row r="924" spans="1:5" ht="12.75">
      <c r="A924" t="s">
        <v>59</v>
      </c>
      <c r="E924" s="39" t="s">
        <v>5</v>
      </c>
    </row>
    <row r="925" spans="1:16" ht="25.5">
      <c r="A925" t="s">
        <v>49</v>
      </c>
      <c s="34" t="s">
        <v>5210</v>
      </c>
      <c s="34" t="s">
        <v>5211</v>
      </c>
      <c s="35" t="s">
        <v>5</v>
      </c>
      <c s="6" t="s">
        <v>5212</v>
      </c>
      <c s="36" t="s">
        <v>54</v>
      </c>
      <c s="37">
        <v>22</v>
      </c>
      <c s="36">
        <v>0</v>
      </c>
      <c s="36">
        <f>ROUND(G925*H925,6)</f>
      </c>
      <c r="L925" s="38">
        <v>0</v>
      </c>
      <c s="32">
        <f>ROUND(ROUND(L925,2)*ROUND(G925,3),2)</f>
      </c>
      <c s="36" t="s">
        <v>808</v>
      </c>
      <c>
        <f>(M925*21)/100</f>
      </c>
      <c t="s">
        <v>27</v>
      </c>
    </row>
    <row r="926" spans="1:5" ht="12.75">
      <c r="A926" s="35" t="s">
        <v>56</v>
      </c>
      <c r="E926" s="39" t="s">
        <v>5</v>
      </c>
    </row>
    <row r="927" spans="1:5" ht="12.75">
      <c r="A927" s="35" t="s">
        <v>57</v>
      </c>
      <c r="E927" s="40" t="s">
        <v>5</v>
      </c>
    </row>
    <row r="928" spans="1:5" ht="12.75">
      <c r="A928" t="s">
        <v>59</v>
      </c>
      <c r="E928" s="39" t="s">
        <v>5</v>
      </c>
    </row>
    <row r="929" spans="1:16" ht="12.75">
      <c r="A929" t="s">
        <v>49</v>
      </c>
      <c s="34" t="s">
        <v>5213</v>
      </c>
      <c s="34" t="s">
        <v>5214</v>
      </c>
      <c s="35" t="s">
        <v>5</v>
      </c>
      <c s="6" t="s">
        <v>5215</v>
      </c>
      <c s="36" t="s">
        <v>54</v>
      </c>
      <c s="37">
        <v>17</v>
      </c>
      <c s="36">
        <v>0</v>
      </c>
      <c s="36">
        <f>ROUND(G929*H929,6)</f>
      </c>
      <c r="L929" s="38">
        <v>0</v>
      </c>
      <c s="32">
        <f>ROUND(ROUND(L929,2)*ROUND(G929,3),2)</f>
      </c>
      <c s="36" t="s">
        <v>808</v>
      </c>
      <c>
        <f>(M929*21)/100</f>
      </c>
      <c t="s">
        <v>27</v>
      </c>
    </row>
    <row r="930" spans="1:5" ht="12.75">
      <c r="A930" s="35" t="s">
        <v>56</v>
      </c>
      <c r="E930" s="39" t="s">
        <v>5</v>
      </c>
    </row>
    <row r="931" spans="1:5" ht="12.75">
      <c r="A931" s="35" t="s">
        <v>57</v>
      </c>
      <c r="E931" s="40" t="s">
        <v>5</v>
      </c>
    </row>
    <row r="932" spans="1:5" ht="12.75">
      <c r="A932" t="s">
        <v>59</v>
      </c>
      <c r="E932" s="39" t="s">
        <v>5</v>
      </c>
    </row>
    <row r="933" spans="1:16" ht="25.5">
      <c r="A933" t="s">
        <v>49</v>
      </c>
      <c s="34" t="s">
        <v>5216</v>
      </c>
      <c s="34" t="s">
        <v>5217</v>
      </c>
      <c s="35" t="s">
        <v>5</v>
      </c>
      <c s="6" t="s">
        <v>5218</v>
      </c>
      <c s="36" t="s">
        <v>54</v>
      </c>
      <c s="37">
        <v>1</v>
      </c>
      <c s="36">
        <v>0</v>
      </c>
      <c s="36">
        <f>ROUND(G933*H933,6)</f>
      </c>
      <c r="L933" s="38">
        <v>0</v>
      </c>
      <c s="32">
        <f>ROUND(ROUND(L933,2)*ROUND(G933,3),2)</f>
      </c>
      <c s="36" t="s">
        <v>808</v>
      </c>
      <c>
        <f>(M933*21)/100</f>
      </c>
      <c t="s">
        <v>27</v>
      </c>
    </row>
    <row r="934" spans="1:5" ht="12.75">
      <c r="A934" s="35" t="s">
        <v>56</v>
      </c>
      <c r="E934" s="39" t="s">
        <v>5</v>
      </c>
    </row>
    <row r="935" spans="1:5" ht="12.75">
      <c r="A935" s="35" t="s">
        <v>57</v>
      </c>
      <c r="E935" s="40" t="s">
        <v>5</v>
      </c>
    </row>
    <row r="936" spans="1:5" ht="12.75">
      <c r="A936" t="s">
        <v>59</v>
      </c>
      <c r="E936" s="39" t="s">
        <v>5</v>
      </c>
    </row>
    <row r="937" spans="1:16" ht="25.5">
      <c r="A937" t="s">
        <v>49</v>
      </c>
      <c s="34" t="s">
        <v>5219</v>
      </c>
      <c s="34" t="s">
        <v>5220</v>
      </c>
      <c s="35" t="s">
        <v>5</v>
      </c>
      <c s="6" t="s">
        <v>5221</v>
      </c>
      <c s="36" t="s">
        <v>54</v>
      </c>
      <c s="37">
        <v>1</v>
      </c>
      <c s="36">
        <v>0</v>
      </c>
      <c s="36">
        <f>ROUND(G937*H937,6)</f>
      </c>
      <c r="L937" s="38">
        <v>0</v>
      </c>
      <c s="32">
        <f>ROUND(ROUND(L937,2)*ROUND(G937,3),2)</f>
      </c>
      <c s="36" t="s">
        <v>808</v>
      </c>
      <c>
        <f>(M937*21)/100</f>
      </c>
      <c t="s">
        <v>27</v>
      </c>
    </row>
    <row r="938" spans="1:5" ht="12.75">
      <c r="A938" s="35" t="s">
        <v>56</v>
      </c>
      <c r="E938" s="39" t="s">
        <v>5</v>
      </c>
    </row>
    <row r="939" spans="1:5" ht="12.75">
      <c r="A939" s="35" t="s">
        <v>57</v>
      </c>
      <c r="E939" s="40" t="s">
        <v>5</v>
      </c>
    </row>
    <row r="940" spans="1:5" ht="12.75">
      <c r="A940" t="s">
        <v>59</v>
      </c>
      <c r="E940" s="39" t="s">
        <v>5</v>
      </c>
    </row>
    <row r="941" spans="1:16" ht="25.5">
      <c r="A941" t="s">
        <v>49</v>
      </c>
      <c s="34" t="s">
        <v>5222</v>
      </c>
      <c s="34" t="s">
        <v>5223</v>
      </c>
      <c s="35" t="s">
        <v>5</v>
      </c>
      <c s="6" t="s">
        <v>5224</v>
      </c>
      <c s="36" t="s">
        <v>54</v>
      </c>
      <c s="37">
        <v>1</v>
      </c>
      <c s="36">
        <v>0</v>
      </c>
      <c s="36">
        <f>ROUND(G941*H941,6)</f>
      </c>
      <c r="L941" s="38">
        <v>0</v>
      </c>
      <c s="32">
        <f>ROUND(ROUND(L941,2)*ROUND(G941,3),2)</f>
      </c>
      <c s="36" t="s">
        <v>808</v>
      </c>
      <c>
        <f>(M941*21)/100</f>
      </c>
      <c t="s">
        <v>27</v>
      </c>
    </row>
    <row r="942" spans="1:5" ht="12.75">
      <c r="A942" s="35" t="s">
        <v>56</v>
      </c>
      <c r="E942" s="39" t="s">
        <v>5</v>
      </c>
    </row>
    <row r="943" spans="1:5" ht="12.75">
      <c r="A943" s="35" t="s">
        <v>57</v>
      </c>
      <c r="E943" s="40" t="s">
        <v>5</v>
      </c>
    </row>
    <row r="944" spans="1:5" ht="12.75">
      <c r="A944" t="s">
        <v>59</v>
      </c>
      <c r="E944" s="39" t="s">
        <v>5</v>
      </c>
    </row>
    <row r="945" spans="1:16" ht="25.5">
      <c r="A945" t="s">
        <v>49</v>
      </c>
      <c s="34" t="s">
        <v>5225</v>
      </c>
      <c s="34" t="s">
        <v>5226</v>
      </c>
      <c s="35" t="s">
        <v>5</v>
      </c>
      <c s="6" t="s">
        <v>5227</v>
      </c>
      <c s="36" t="s">
        <v>54</v>
      </c>
      <c s="37">
        <v>1</v>
      </c>
      <c s="36">
        <v>0</v>
      </c>
      <c s="36">
        <f>ROUND(G945*H945,6)</f>
      </c>
      <c r="L945" s="38">
        <v>0</v>
      </c>
      <c s="32">
        <f>ROUND(ROUND(L945,2)*ROUND(G945,3),2)</f>
      </c>
      <c s="36" t="s">
        <v>808</v>
      </c>
      <c>
        <f>(M945*21)/100</f>
      </c>
      <c t="s">
        <v>27</v>
      </c>
    </row>
    <row r="946" spans="1:5" ht="12.75">
      <c r="A946" s="35" t="s">
        <v>56</v>
      </c>
      <c r="E946" s="39" t="s">
        <v>5</v>
      </c>
    </row>
    <row r="947" spans="1:5" ht="12.75">
      <c r="A947" s="35" t="s">
        <v>57</v>
      </c>
      <c r="E947" s="40" t="s">
        <v>5</v>
      </c>
    </row>
    <row r="948" spans="1:5" ht="12.75">
      <c r="A948" t="s">
        <v>59</v>
      </c>
      <c r="E948" s="39" t="s">
        <v>5</v>
      </c>
    </row>
    <row r="949" spans="1:16" ht="25.5">
      <c r="A949" t="s">
        <v>49</v>
      </c>
      <c s="34" t="s">
        <v>5228</v>
      </c>
      <c s="34" t="s">
        <v>5229</v>
      </c>
      <c s="35" t="s">
        <v>5</v>
      </c>
      <c s="6" t="s">
        <v>5230</v>
      </c>
      <c s="36" t="s">
        <v>54</v>
      </c>
      <c s="37">
        <v>1</v>
      </c>
      <c s="36">
        <v>0</v>
      </c>
      <c s="36">
        <f>ROUND(G949*H949,6)</f>
      </c>
      <c r="L949" s="38">
        <v>0</v>
      </c>
      <c s="32">
        <f>ROUND(ROUND(L949,2)*ROUND(G949,3),2)</f>
      </c>
      <c s="36" t="s">
        <v>808</v>
      </c>
      <c>
        <f>(M949*21)/100</f>
      </c>
      <c t="s">
        <v>27</v>
      </c>
    </row>
    <row r="950" spans="1:5" ht="12.75">
      <c r="A950" s="35" t="s">
        <v>56</v>
      </c>
      <c r="E950" s="39" t="s">
        <v>5</v>
      </c>
    </row>
    <row r="951" spans="1:5" ht="12.75">
      <c r="A951" s="35" t="s">
        <v>57</v>
      </c>
      <c r="E951" s="40" t="s">
        <v>5</v>
      </c>
    </row>
    <row r="952" spans="1:5" ht="12.75">
      <c r="A952" t="s">
        <v>59</v>
      </c>
      <c r="E952" s="39" t="s">
        <v>5</v>
      </c>
    </row>
    <row r="953" spans="1:16" ht="25.5">
      <c r="A953" t="s">
        <v>49</v>
      </c>
      <c s="34" t="s">
        <v>5231</v>
      </c>
      <c s="34" t="s">
        <v>5232</v>
      </c>
      <c s="35" t="s">
        <v>5</v>
      </c>
      <c s="6" t="s">
        <v>5233</v>
      </c>
      <c s="36" t="s">
        <v>54</v>
      </c>
      <c s="37">
        <v>1</v>
      </c>
      <c s="36">
        <v>0</v>
      </c>
      <c s="36">
        <f>ROUND(G953*H953,6)</f>
      </c>
      <c r="L953" s="38">
        <v>0</v>
      </c>
      <c s="32">
        <f>ROUND(ROUND(L953,2)*ROUND(G953,3),2)</f>
      </c>
      <c s="36" t="s">
        <v>808</v>
      </c>
      <c>
        <f>(M953*21)/100</f>
      </c>
      <c t="s">
        <v>27</v>
      </c>
    </row>
    <row r="954" spans="1:5" ht="12.75">
      <c r="A954" s="35" t="s">
        <v>56</v>
      </c>
      <c r="E954" s="39" t="s">
        <v>5</v>
      </c>
    </row>
    <row r="955" spans="1:5" ht="12.75">
      <c r="A955" s="35" t="s">
        <v>57</v>
      </c>
      <c r="E955" s="40" t="s">
        <v>5</v>
      </c>
    </row>
    <row r="956" spans="1:5" ht="12.75">
      <c r="A956" t="s">
        <v>59</v>
      </c>
      <c r="E956" s="39" t="s">
        <v>5</v>
      </c>
    </row>
    <row r="957" spans="1:16" ht="25.5">
      <c r="A957" t="s">
        <v>49</v>
      </c>
      <c s="34" t="s">
        <v>5234</v>
      </c>
      <c s="34" t="s">
        <v>5235</v>
      </c>
      <c s="35" t="s">
        <v>5</v>
      </c>
      <c s="6" t="s">
        <v>5236</v>
      </c>
      <c s="36" t="s">
        <v>54</v>
      </c>
      <c s="37">
        <v>1</v>
      </c>
      <c s="36">
        <v>0</v>
      </c>
      <c s="36">
        <f>ROUND(G957*H957,6)</f>
      </c>
      <c r="L957" s="38">
        <v>0</v>
      </c>
      <c s="32">
        <f>ROUND(ROUND(L957,2)*ROUND(G957,3),2)</f>
      </c>
      <c s="36" t="s">
        <v>808</v>
      </c>
      <c>
        <f>(M957*21)/100</f>
      </c>
      <c t="s">
        <v>27</v>
      </c>
    </row>
    <row r="958" spans="1:5" ht="12.75">
      <c r="A958" s="35" t="s">
        <v>56</v>
      </c>
      <c r="E958" s="39" t="s">
        <v>5</v>
      </c>
    </row>
    <row r="959" spans="1:5" ht="12.75">
      <c r="A959" s="35" t="s">
        <v>57</v>
      </c>
      <c r="E959" s="40" t="s">
        <v>5</v>
      </c>
    </row>
    <row r="960" spans="1:5" ht="12.75">
      <c r="A960" t="s">
        <v>59</v>
      </c>
      <c r="E960" s="39" t="s">
        <v>5</v>
      </c>
    </row>
    <row r="961" spans="1:16" ht="25.5">
      <c r="A961" t="s">
        <v>49</v>
      </c>
      <c s="34" t="s">
        <v>5237</v>
      </c>
      <c s="34" t="s">
        <v>5238</v>
      </c>
      <c s="35" t="s">
        <v>5</v>
      </c>
      <c s="6" t="s">
        <v>5239</v>
      </c>
      <c s="36" t="s">
        <v>54</v>
      </c>
      <c s="37">
        <v>8</v>
      </c>
      <c s="36">
        <v>0</v>
      </c>
      <c s="36">
        <f>ROUND(G961*H961,6)</f>
      </c>
      <c r="L961" s="38">
        <v>0</v>
      </c>
      <c s="32">
        <f>ROUND(ROUND(L961,2)*ROUND(G961,3),2)</f>
      </c>
      <c s="36" t="s">
        <v>808</v>
      </c>
      <c>
        <f>(M961*21)/100</f>
      </c>
      <c t="s">
        <v>27</v>
      </c>
    </row>
    <row r="962" spans="1:5" ht="12.75">
      <c r="A962" s="35" t="s">
        <v>56</v>
      </c>
      <c r="E962" s="39" t="s">
        <v>5</v>
      </c>
    </row>
    <row r="963" spans="1:5" ht="12.75">
      <c r="A963" s="35" t="s">
        <v>57</v>
      </c>
      <c r="E963" s="40" t="s">
        <v>5</v>
      </c>
    </row>
    <row r="964" spans="1:5" ht="12.75">
      <c r="A964" t="s">
        <v>59</v>
      </c>
      <c r="E964" s="39" t="s">
        <v>5</v>
      </c>
    </row>
    <row r="965" spans="1:16" ht="25.5">
      <c r="A965" t="s">
        <v>49</v>
      </c>
      <c s="34" t="s">
        <v>5240</v>
      </c>
      <c s="34" t="s">
        <v>5241</v>
      </c>
      <c s="35" t="s">
        <v>5</v>
      </c>
      <c s="6" t="s">
        <v>5242</v>
      </c>
      <c s="36" t="s">
        <v>54</v>
      </c>
      <c s="37">
        <v>2</v>
      </c>
      <c s="36">
        <v>0</v>
      </c>
      <c s="36">
        <f>ROUND(G965*H965,6)</f>
      </c>
      <c r="L965" s="38">
        <v>0</v>
      </c>
      <c s="32">
        <f>ROUND(ROUND(L965,2)*ROUND(G965,3),2)</f>
      </c>
      <c s="36" t="s">
        <v>808</v>
      </c>
      <c>
        <f>(M965*21)/100</f>
      </c>
      <c t="s">
        <v>27</v>
      </c>
    </row>
    <row r="966" spans="1:5" ht="12.75">
      <c r="A966" s="35" t="s">
        <v>56</v>
      </c>
      <c r="E966" s="39" t="s">
        <v>5</v>
      </c>
    </row>
    <row r="967" spans="1:5" ht="12.75">
      <c r="A967" s="35" t="s">
        <v>57</v>
      </c>
      <c r="E967" s="40" t="s">
        <v>5</v>
      </c>
    </row>
    <row r="968" spans="1:5" ht="12.75">
      <c r="A968" t="s">
        <v>59</v>
      </c>
      <c r="E968" s="39" t="s">
        <v>5</v>
      </c>
    </row>
    <row r="969" spans="1:16" ht="25.5">
      <c r="A969" t="s">
        <v>49</v>
      </c>
      <c s="34" t="s">
        <v>5243</v>
      </c>
      <c s="34" t="s">
        <v>5244</v>
      </c>
      <c s="35" t="s">
        <v>5</v>
      </c>
      <c s="6" t="s">
        <v>5245</v>
      </c>
      <c s="36" t="s">
        <v>54</v>
      </c>
      <c s="37">
        <v>27</v>
      </c>
      <c s="36">
        <v>0</v>
      </c>
      <c s="36">
        <f>ROUND(G969*H969,6)</f>
      </c>
      <c r="L969" s="38">
        <v>0</v>
      </c>
      <c s="32">
        <f>ROUND(ROUND(L969,2)*ROUND(G969,3),2)</f>
      </c>
      <c s="36" t="s">
        <v>808</v>
      </c>
      <c>
        <f>(M969*21)/100</f>
      </c>
      <c t="s">
        <v>27</v>
      </c>
    </row>
    <row r="970" spans="1:5" ht="12.75">
      <c r="A970" s="35" t="s">
        <v>56</v>
      </c>
      <c r="E970" s="39" t="s">
        <v>5</v>
      </c>
    </row>
    <row r="971" spans="1:5" ht="12.75">
      <c r="A971" s="35" t="s">
        <v>57</v>
      </c>
      <c r="E971" s="40" t="s">
        <v>5</v>
      </c>
    </row>
    <row r="972" spans="1:5" ht="12.75">
      <c r="A972" t="s">
        <v>59</v>
      </c>
      <c r="E972" s="39" t="s">
        <v>5</v>
      </c>
    </row>
    <row r="973" spans="1:16" ht="25.5">
      <c r="A973" t="s">
        <v>49</v>
      </c>
      <c s="34" t="s">
        <v>5246</v>
      </c>
      <c s="34" t="s">
        <v>5247</v>
      </c>
      <c s="35" t="s">
        <v>5</v>
      </c>
      <c s="6" t="s">
        <v>5248</v>
      </c>
      <c s="36" t="s">
        <v>54</v>
      </c>
      <c s="37">
        <v>1</v>
      </c>
      <c s="36">
        <v>0</v>
      </c>
      <c s="36">
        <f>ROUND(G973*H973,6)</f>
      </c>
      <c r="L973" s="38">
        <v>0</v>
      </c>
      <c s="32">
        <f>ROUND(ROUND(L973,2)*ROUND(G973,3),2)</f>
      </c>
      <c s="36" t="s">
        <v>808</v>
      </c>
      <c>
        <f>(M973*21)/100</f>
      </c>
      <c t="s">
        <v>27</v>
      </c>
    </row>
    <row r="974" spans="1:5" ht="12.75">
      <c r="A974" s="35" t="s">
        <v>56</v>
      </c>
      <c r="E974" s="39" t="s">
        <v>5</v>
      </c>
    </row>
    <row r="975" spans="1:5" ht="12.75">
      <c r="A975" s="35" t="s">
        <v>57</v>
      </c>
      <c r="E975" s="40" t="s">
        <v>5</v>
      </c>
    </row>
    <row r="976" spans="1:5" ht="12.75">
      <c r="A976" t="s">
        <v>59</v>
      </c>
      <c r="E976" s="39" t="s">
        <v>5</v>
      </c>
    </row>
    <row r="977" spans="1:16" ht="25.5">
      <c r="A977" t="s">
        <v>49</v>
      </c>
      <c s="34" t="s">
        <v>5249</v>
      </c>
      <c s="34" t="s">
        <v>5250</v>
      </c>
      <c s="35" t="s">
        <v>5</v>
      </c>
      <c s="6" t="s">
        <v>5251</v>
      </c>
      <c s="36" t="s">
        <v>54</v>
      </c>
      <c s="37">
        <v>1</v>
      </c>
      <c s="36">
        <v>0</v>
      </c>
      <c s="36">
        <f>ROUND(G977*H977,6)</f>
      </c>
      <c r="L977" s="38">
        <v>0</v>
      </c>
      <c s="32">
        <f>ROUND(ROUND(L977,2)*ROUND(G977,3),2)</f>
      </c>
      <c s="36" t="s">
        <v>808</v>
      </c>
      <c>
        <f>(M977*21)/100</f>
      </c>
      <c t="s">
        <v>27</v>
      </c>
    </row>
    <row r="978" spans="1:5" ht="12.75">
      <c r="A978" s="35" t="s">
        <v>56</v>
      </c>
      <c r="E978" s="39" t="s">
        <v>5</v>
      </c>
    </row>
    <row r="979" spans="1:5" ht="12.75">
      <c r="A979" s="35" t="s">
        <v>57</v>
      </c>
      <c r="E979" s="40" t="s">
        <v>5</v>
      </c>
    </row>
    <row r="980" spans="1:5" ht="12.75">
      <c r="A980" t="s">
        <v>59</v>
      </c>
      <c r="E980" s="39" t="s">
        <v>5</v>
      </c>
    </row>
    <row r="981" spans="1:16" ht="25.5">
      <c r="A981" t="s">
        <v>49</v>
      </c>
      <c s="34" t="s">
        <v>5252</v>
      </c>
      <c s="34" t="s">
        <v>5253</v>
      </c>
      <c s="35" t="s">
        <v>5</v>
      </c>
      <c s="6" t="s">
        <v>5254</v>
      </c>
      <c s="36" t="s">
        <v>54</v>
      </c>
      <c s="37">
        <v>1</v>
      </c>
      <c s="36">
        <v>0</v>
      </c>
      <c s="36">
        <f>ROUND(G981*H981,6)</f>
      </c>
      <c r="L981" s="38">
        <v>0</v>
      </c>
      <c s="32">
        <f>ROUND(ROUND(L981,2)*ROUND(G981,3),2)</f>
      </c>
      <c s="36" t="s">
        <v>808</v>
      </c>
      <c>
        <f>(M981*21)/100</f>
      </c>
      <c t="s">
        <v>27</v>
      </c>
    </row>
    <row r="982" spans="1:5" ht="12.75">
      <c r="A982" s="35" t="s">
        <v>56</v>
      </c>
      <c r="E982" s="39" t="s">
        <v>5</v>
      </c>
    </row>
    <row r="983" spans="1:5" ht="12.75">
      <c r="A983" s="35" t="s">
        <v>57</v>
      </c>
      <c r="E983" s="40" t="s">
        <v>5</v>
      </c>
    </row>
    <row r="984" spans="1:5" ht="12.75">
      <c r="A984" t="s">
        <v>59</v>
      </c>
      <c r="E984" s="39" t="s">
        <v>5</v>
      </c>
    </row>
    <row r="985" spans="1:16" ht="25.5">
      <c r="A985" t="s">
        <v>49</v>
      </c>
      <c s="34" t="s">
        <v>5255</v>
      </c>
      <c s="34" t="s">
        <v>5256</v>
      </c>
      <c s="35" t="s">
        <v>5</v>
      </c>
      <c s="6" t="s">
        <v>5257</v>
      </c>
      <c s="36" t="s">
        <v>54</v>
      </c>
      <c s="37">
        <v>1</v>
      </c>
      <c s="36">
        <v>0</v>
      </c>
      <c s="36">
        <f>ROUND(G985*H985,6)</f>
      </c>
      <c r="L985" s="38">
        <v>0</v>
      </c>
      <c s="32">
        <f>ROUND(ROUND(L985,2)*ROUND(G985,3),2)</f>
      </c>
      <c s="36" t="s">
        <v>808</v>
      </c>
      <c>
        <f>(M985*21)/100</f>
      </c>
      <c t="s">
        <v>27</v>
      </c>
    </row>
    <row r="986" spans="1:5" ht="12.75">
      <c r="A986" s="35" t="s">
        <v>56</v>
      </c>
      <c r="E986" s="39" t="s">
        <v>5</v>
      </c>
    </row>
    <row r="987" spans="1:5" ht="12.75">
      <c r="A987" s="35" t="s">
        <v>57</v>
      </c>
      <c r="E987" s="40" t="s">
        <v>5</v>
      </c>
    </row>
    <row r="988" spans="1:5" ht="12.75">
      <c r="A988" t="s">
        <v>59</v>
      </c>
      <c r="E988" s="39" t="s">
        <v>5</v>
      </c>
    </row>
    <row r="989" spans="1:16" ht="12.75">
      <c r="A989" t="s">
        <v>49</v>
      </c>
      <c s="34" t="s">
        <v>5258</v>
      </c>
      <c s="34" t="s">
        <v>5259</v>
      </c>
      <c s="35" t="s">
        <v>5</v>
      </c>
      <c s="6" t="s">
        <v>5260</v>
      </c>
      <c s="36" t="s">
        <v>54</v>
      </c>
      <c s="37">
        <v>1</v>
      </c>
      <c s="36">
        <v>0</v>
      </c>
      <c s="36">
        <f>ROUND(G989*H989,6)</f>
      </c>
      <c r="L989" s="38">
        <v>0</v>
      </c>
      <c s="32">
        <f>ROUND(ROUND(L989,2)*ROUND(G989,3),2)</f>
      </c>
      <c s="36" t="s">
        <v>808</v>
      </c>
      <c>
        <f>(M989*21)/100</f>
      </c>
      <c t="s">
        <v>27</v>
      </c>
    </row>
    <row r="990" spans="1:5" ht="12.75">
      <c r="A990" s="35" t="s">
        <v>56</v>
      </c>
      <c r="E990" s="39" t="s">
        <v>5</v>
      </c>
    </row>
    <row r="991" spans="1:5" ht="12.75">
      <c r="A991" s="35" t="s">
        <v>57</v>
      </c>
      <c r="E991" s="40" t="s">
        <v>5</v>
      </c>
    </row>
    <row r="992" spans="1:5" ht="12.75">
      <c r="A992" t="s">
        <v>59</v>
      </c>
      <c r="E992" s="39" t="s">
        <v>5</v>
      </c>
    </row>
    <row r="993" spans="1:16" ht="12.75">
      <c r="A993" t="s">
        <v>49</v>
      </c>
      <c s="34" t="s">
        <v>5261</v>
      </c>
      <c s="34" t="s">
        <v>5262</v>
      </c>
      <c s="35" t="s">
        <v>5</v>
      </c>
      <c s="6" t="s">
        <v>5263</v>
      </c>
      <c s="36" t="s">
        <v>54</v>
      </c>
      <c s="37">
        <v>1</v>
      </c>
      <c s="36">
        <v>0</v>
      </c>
      <c s="36">
        <f>ROUND(G993*H993,6)</f>
      </c>
      <c r="L993" s="38">
        <v>0</v>
      </c>
      <c s="32">
        <f>ROUND(ROUND(L993,2)*ROUND(G993,3),2)</f>
      </c>
      <c s="36" t="s">
        <v>808</v>
      </c>
      <c>
        <f>(M993*21)/100</f>
      </c>
      <c t="s">
        <v>27</v>
      </c>
    </row>
    <row r="994" spans="1:5" ht="12.75">
      <c r="A994" s="35" t="s">
        <v>56</v>
      </c>
      <c r="E994" s="39" t="s">
        <v>5</v>
      </c>
    </row>
    <row r="995" spans="1:5" ht="12.75">
      <c r="A995" s="35" t="s">
        <v>57</v>
      </c>
      <c r="E995" s="40" t="s">
        <v>5</v>
      </c>
    </row>
    <row r="996" spans="1:5" ht="12.75">
      <c r="A996" t="s">
        <v>59</v>
      </c>
      <c r="E996" s="39" t="s">
        <v>5</v>
      </c>
    </row>
    <row r="997" spans="1:16" ht="25.5">
      <c r="A997" t="s">
        <v>49</v>
      </c>
      <c s="34" t="s">
        <v>5264</v>
      </c>
      <c s="34" t="s">
        <v>5265</v>
      </c>
      <c s="35" t="s">
        <v>5</v>
      </c>
      <c s="6" t="s">
        <v>5266</v>
      </c>
      <c s="36" t="s">
        <v>54</v>
      </c>
      <c s="37">
        <v>1</v>
      </c>
      <c s="36">
        <v>0</v>
      </c>
      <c s="36">
        <f>ROUND(G997*H997,6)</f>
      </c>
      <c r="L997" s="38">
        <v>0</v>
      </c>
      <c s="32">
        <f>ROUND(ROUND(L997,2)*ROUND(G997,3),2)</f>
      </c>
      <c s="36" t="s">
        <v>808</v>
      </c>
      <c>
        <f>(M997*21)/100</f>
      </c>
      <c t="s">
        <v>27</v>
      </c>
    </row>
    <row r="998" spans="1:5" ht="12.75">
      <c r="A998" s="35" t="s">
        <v>56</v>
      </c>
      <c r="E998" s="39" t="s">
        <v>5</v>
      </c>
    </row>
    <row r="999" spans="1:5" ht="12.75">
      <c r="A999" s="35" t="s">
        <v>57</v>
      </c>
      <c r="E999" s="40" t="s">
        <v>5</v>
      </c>
    </row>
    <row r="1000" spans="1:5" ht="12.75">
      <c r="A1000" t="s">
        <v>59</v>
      </c>
      <c r="E1000" s="39" t="s">
        <v>5</v>
      </c>
    </row>
    <row r="1001" spans="1:16" ht="25.5">
      <c r="A1001" t="s">
        <v>49</v>
      </c>
      <c s="34" t="s">
        <v>5267</v>
      </c>
      <c s="34" t="s">
        <v>5268</v>
      </c>
      <c s="35" t="s">
        <v>5</v>
      </c>
      <c s="6" t="s">
        <v>5269</v>
      </c>
      <c s="36" t="s">
        <v>54</v>
      </c>
      <c s="37">
        <v>7</v>
      </c>
      <c s="36">
        <v>0</v>
      </c>
      <c s="36">
        <f>ROUND(G1001*H1001,6)</f>
      </c>
      <c r="L1001" s="38">
        <v>0</v>
      </c>
      <c s="32">
        <f>ROUND(ROUND(L1001,2)*ROUND(G1001,3),2)</f>
      </c>
      <c s="36" t="s">
        <v>808</v>
      </c>
      <c>
        <f>(M1001*21)/100</f>
      </c>
      <c t="s">
        <v>27</v>
      </c>
    </row>
    <row r="1002" spans="1:5" ht="12.75">
      <c r="A1002" s="35" t="s">
        <v>56</v>
      </c>
      <c r="E1002" s="39" t="s">
        <v>5</v>
      </c>
    </row>
    <row r="1003" spans="1:5" ht="12.75">
      <c r="A1003" s="35" t="s">
        <v>57</v>
      </c>
      <c r="E1003" s="40" t="s">
        <v>5</v>
      </c>
    </row>
    <row r="1004" spans="1:5" ht="12.75">
      <c r="A1004" t="s">
        <v>59</v>
      </c>
      <c r="E1004" s="39" t="s">
        <v>5</v>
      </c>
    </row>
    <row r="1005" spans="1:16" ht="25.5">
      <c r="A1005" t="s">
        <v>49</v>
      </c>
      <c s="34" t="s">
        <v>5270</v>
      </c>
      <c s="34" t="s">
        <v>5271</v>
      </c>
      <c s="35" t="s">
        <v>5</v>
      </c>
      <c s="6" t="s">
        <v>5272</v>
      </c>
      <c s="36" t="s">
        <v>54</v>
      </c>
      <c s="37">
        <v>1</v>
      </c>
      <c s="36">
        <v>0</v>
      </c>
      <c s="36">
        <f>ROUND(G1005*H1005,6)</f>
      </c>
      <c r="L1005" s="38">
        <v>0</v>
      </c>
      <c s="32">
        <f>ROUND(ROUND(L1005,2)*ROUND(G1005,3),2)</f>
      </c>
      <c s="36" t="s">
        <v>808</v>
      </c>
      <c>
        <f>(M1005*21)/100</f>
      </c>
      <c t="s">
        <v>27</v>
      </c>
    </row>
    <row r="1006" spans="1:5" ht="12.75">
      <c r="A1006" s="35" t="s">
        <v>56</v>
      </c>
      <c r="E1006" s="39" t="s">
        <v>5</v>
      </c>
    </row>
    <row r="1007" spans="1:5" ht="12.75">
      <c r="A1007" s="35" t="s">
        <v>57</v>
      </c>
      <c r="E1007" s="40" t="s">
        <v>5</v>
      </c>
    </row>
    <row r="1008" spans="1:5" ht="12.75">
      <c r="A1008" t="s">
        <v>59</v>
      </c>
      <c r="E1008" s="39" t="s">
        <v>5</v>
      </c>
    </row>
    <row r="1009" spans="1:16" ht="25.5">
      <c r="A1009" t="s">
        <v>49</v>
      </c>
      <c s="34" t="s">
        <v>5273</v>
      </c>
      <c s="34" t="s">
        <v>5274</v>
      </c>
      <c s="35" t="s">
        <v>5</v>
      </c>
      <c s="6" t="s">
        <v>5275</v>
      </c>
      <c s="36" t="s">
        <v>54</v>
      </c>
      <c s="37">
        <v>1</v>
      </c>
      <c s="36">
        <v>0</v>
      </c>
      <c s="36">
        <f>ROUND(G1009*H1009,6)</f>
      </c>
      <c r="L1009" s="38">
        <v>0</v>
      </c>
      <c s="32">
        <f>ROUND(ROUND(L1009,2)*ROUND(G1009,3),2)</f>
      </c>
      <c s="36" t="s">
        <v>808</v>
      </c>
      <c>
        <f>(M1009*21)/100</f>
      </c>
      <c t="s">
        <v>27</v>
      </c>
    </row>
    <row r="1010" spans="1:5" ht="12.75">
      <c r="A1010" s="35" t="s">
        <v>56</v>
      </c>
      <c r="E1010" s="39" t="s">
        <v>5</v>
      </c>
    </row>
    <row r="1011" spans="1:5" ht="12.75">
      <c r="A1011" s="35" t="s">
        <v>57</v>
      </c>
      <c r="E1011" s="40" t="s">
        <v>5</v>
      </c>
    </row>
    <row r="1012" spans="1:5" ht="12.75">
      <c r="A1012" t="s">
        <v>59</v>
      </c>
      <c r="E1012" s="39" t="s">
        <v>5</v>
      </c>
    </row>
    <row r="1013" spans="1:16" ht="25.5">
      <c r="A1013" t="s">
        <v>49</v>
      </c>
      <c s="34" t="s">
        <v>5276</v>
      </c>
      <c s="34" t="s">
        <v>5277</v>
      </c>
      <c s="35" t="s">
        <v>5</v>
      </c>
      <c s="6" t="s">
        <v>5278</v>
      </c>
      <c s="36" t="s">
        <v>54</v>
      </c>
      <c s="37">
        <v>2</v>
      </c>
      <c s="36">
        <v>0</v>
      </c>
      <c s="36">
        <f>ROUND(G1013*H1013,6)</f>
      </c>
      <c r="L1013" s="38">
        <v>0</v>
      </c>
      <c s="32">
        <f>ROUND(ROUND(L1013,2)*ROUND(G1013,3),2)</f>
      </c>
      <c s="36" t="s">
        <v>808</v>
      </c>
      <c>
        <f>(M1013*21)/100</f>
      </c>
      <c t="s">
        <v>27</v>
      </c>
    </row>
    <row r="1014" spans="1:5" ht="12.75">
      <c r="A1014" s="35" t="s">
        <v>56</v>
      </c>
      <c r="E1014" s="39" t="s">
        <v>5</v>
      </c>
    </row>
    <row r="1015" spans="1:5" ht="12.75">
      <c r="A1015" s="35" t="s">
        <v>57</v>
      </c>
      <c r="E1015" s="40" t="s">
        <v>5</v>
      </c>
    </row>
    <row r="1016" spans="1:5" ht="12.75">
      <c r="A1016" t="s">
        <v>59</v>
      </c>
      <c r="E1016" s="39" t="s">
        <v>5</v>
      </c>
    </row>
    <row r="1017" spans="1:16" ht="25.5">
      <c r="A1017" t="s">
        <v>49</v>
      </c>
      <c s="34" t="s">
        <v>5279</v>
      </c>
      <c s="34" t="s">
        <v>5280</v>
      </c>
      <c s="35" t="s">
        <v>5</v>
      </c>
      <c s="6" t="s">
        <v>5281</v>
      </c>
      <c s="36" t="s">
        <v>54</v>
      </c>
      <c s="37">
        <v>2</v>
      </c>
      <c s="36">
        <v>0</v>
      </c>
      <c s="36">
        <f>ROUND(G1017*H1017,6)</f>
      </c>
      <c r="L1017" s="38">
        <v>0</v>
      </c>
      <c s="32">
        <f>ROUND(ROUND(L1017,2)*ROUND(G1017,3),2)</f>
      </c>
      <c s="36" t="s">
        <v>808</v>
      </c>
      <c>
        <f>(M1017*21)/100</f>
      </c>
      <c t="s">
        <v>27</v>
      </c>
    </row>
    <row r="1018" spans="1:5" ht="12.75">
      <c r="A1018" s="35" t="s">
        <v>56</v>
      </c>
      <c r="E1018" s="39" t="s">
        <v>5</v>
      </c>
    </row>
    <row r="1019" spans="1:5" ht="12.75">
      <c r="A1019" s="35" t="s">
        <v>57</v>
      </c>
      <c r="E1019" s="40" t="s">
        <v>5</v>
      </c>
    </row>
    <row r="1020" spans="1:5" ht="12.75">
      <c r="A1020" t="s">
        <v>59</v>
      </c>
      <c r="E1020" s="39" t="s">
        <v>5</v>
      </c>
    </row>
    <row r="1021" spans="1:16" ht="25.5">
      <c r="A1021" t="s">
        <v>49</v>
      </c>
      <c s="34" t="s">
        <v>5282</v>
      </c>
      <c s="34" t="s">
        <v>5283</v>
      </c>
      <c s="35" t="s">
        <v>5</v>
      </c>
      <c s="6" t="s">
        <v>5284</v>
      </c>
      <c s="36" t="s">
        <v>54</v>
      </c>
      <c s="37">
        <v>1</v>
      </c>
      <c s="36">
        <v>0</v>
      </c>
      <c s="36">
        <f>ROUND(G1021*H1021,6)</f>
      </c>
      <c r="L1021" s="38">
        <v>0</v>
      </c>
      <c s="32">
        <f>ROUND(ROUND(L1021,2)*ROUND(G1021,3),2)</f>
      </c>
      <c s="36" t="s">
        <v>808</v>
      </c>
      <c>
        <f>(M1021*21)/100</f>
      </c>
      <c t="s">
        <v>27</v>
      </c>
    </row>
    <row r="1022" spans="1:5" ht="12.75">
      <c r="A1022" s="35" t="s">
        <v>56</v>
      </c>
      <c r="E1022" s="39" t="s">
        <v>5</v>
      </c>
    </row>
    <row r="1023" spans="1:5" ht="12.75">
      <c r="A1023" s="35" t="s">
        <v>57</v>
      </c>
      <c r="E1023" s="40" t="s">
        <v>5</v>
      </c>
    </row>
    <row r="1024" spans="1:5" ht="12.75">
      <c r="A1024" t="s">
        <v>59</v>
      </c>
      <c r="E1024" s="39" t="s">
        <v>5</v>
      </c>
    </row>
    <row r="1025" spans="1:16" ht="25.5">
      <c r="A1025" t="s">
        <v>49</v>
      </c>
      <c s="34" t="s">
        <v>5285</v>
      </c>
      <c s="34" t="s">
        <v>5286</v>
      </c>
      <c s="35" t="s">
        <v>5</v>
      </c>
      <c s="6" t="s">
        <v>5287</v>
      </c>
      <c s="36" t="s">
        <v>54</v>
      </c>
      <c s="37">
        <v>1</v>
      </c>
      <c s="36">
        <v>0</v>
      </c>
      <c s="36">
        <f>ROUND(G1025*H1025,6)</f>
      </c>
      <c r="L1025" s="38">
        <v>0</v>
      </c>
      <c s="32">
        <f>ROUND(ROUND(L1025,2)*ROUND(G1025,3),2)</f>
      </c>
      <c s="36" t="s">
        <v>808</v>
      </c>
      <c>
        <f>(M1025*21)/100</f>
      </c>
      <c t="s">
        <v>27</v>
      </c>
    </row>
    <row r="1026" spans="1:5" ht="12.75">
      <c r="A1026" s="35" t="s">
        <v>56</v>
      </c>
      <c r="E1026" s="39" t="s">
        <v>5</v>
      </c>
    </row>
    <row r="1027" spans="1:5" ht="12.75">
      <c r="A1027" s="35" t="s">
        <v>57</v>
      </c>
      <c r="E1027" s="40" t="s">
        <v>5</v>
      </c>
    </row>
    <row r="1028" spans="1:5" ht="12.75">
      <c r="A1028" t="s">
        <v>59</v>
      </c>
      <c r="E1028" s="39" t="s">
        <v>5</v>
      </c>
    </row>
    <row r="1029" spans="1:16" ht="25.5">
      <c r="A1029" t="s">
        <v>49</v>
      </c>
      <c s="34" t="s">
        <v>5288</v>
      </c>
      <c s="34" t="s">
        <v>5289</v>
      </c>
      <c s="35" t="s">
        <v>5</v>
      </c>
      <c s="6" t="s">
        <v>5290</v>
      </c>
      <c s="36" t="s">
        <v>54</v>
      </c>
      <c s="37">
        <v>1</v>
      </c>
      <c s="36">
        <v>0</v>
      </c>
      <c s="36">
        <f>ROUND(G1029*H1029,6)</f>
      </c>
      <c r="L1029" s="38">
        <v>0</v>
      </c>
      <c s="32">
        <f>ROUND(ROUND(L1029,2)*ROUND(G1029,3),2)</f>
      </c>
      <c s="36" t="s">
        <v>808</v>
      </c>
      <c>
        <f>(M1029*21)/100</f>
      </c>
      <c t="s">
        <v>27</v>
      </c>
    </row>
    <row r="1030" spans="1:5" ht="12.75">
      <c r="A1030" s="35" t="s">
        <v>56</v>
      </c>
      <c r="E1030" s="39" t="s">
        <v>5</v>
      </c>
    </row>
    <row r="1031" spans="1:5" ht="12.75">
      <c r="A1031" s="35" t="s">
        <v>57</v>
      </c>
      <c r="E1031" s="40" t="s">
        <v>5</v>
      </c>
    </row>
    <row r="1032" spans="1:5" ht="12.75">
      <c r="A1032" t="s">
        <v>59</v>
      </c>
      <c r="E1032" s="39" t="s">
        <v>5</v>
      </c>
    </row>
    <row r="1033" spans="1:16" ht="25.5">
      <c r="A1033" t="s">
        <v>49</v>
      </c>
      <c s="34" t="s">
        <v>5291</v>
      </c>
      <c s="34" t="s">
        <v>5292</v>
      </c>
      <c s="35" t="s">
        <v>5</v>
      </c>
      <c s="6" t="s">
        <v>5293</v>
      </c>
      <c s="36" t="s">
        <v>54</v>
      </c>
      <c s="37">
        <v>1</v>
      </c>
      <c s="36">
        <v>0</v>
      </c>
      <c s="36">
        <f>ROUND(G1033*H1033,6)</f>
      </c>
      <c r="L1033" s="38">
        <v>0</v>
      </c>
      <c s="32">
        <f>ROUND(ROUND(L1033,2)*ROUND(G1033,3),2)</f>
      </c>
      <c s="36" t="s">
        <v>808</v>
      </c>
      <c>
        <f>(M1033*21)/100</f>
      </c>
      <c t="s">
        <v>27</v>
      </c>
    </row>
    <row r="1034" spans="1:5" ht="12.75">
      <c r="A1034" s="35" t="s">
        <v>56</v>
      </c>
      <c r="E1034" s="39" t="s">
        <v>5</v>
      </c>
    </row>
    <row r="1035" spans="1:5" ht="12.75">
      <c r="A1035" s="35" t="s">
        <v>57</v>
      </c>
      <c r="E1035" s="40" t="s">
        <v>5</v>
      </c>
    </row>
    <row r="1036" spans="1:5" ht="12.75">
      <c r="A1036" t="s">
        <v>59</v>
      </c>
      <c r="E1036" s="39" t="s">
        <v>5</v>
      </c>
    </row>
    <row r="1037" spans="1:16" ht="25.5">
      <c r="A1037" t="s">
        <v>49</v>
      </c>
      <c s="34" t="s">
        <v>5294</v>
      </c>
      <c s="34" t="s">
        <v>5295</v>
      </c>
      <c s="35" t="s">
        <v>5</v>
      </c>
      <c s="6" t="s">
        <v>5296</v>
      </c>
      <c s="36" t="s">
        <v>54</v>
      </c>
      <c s="37">
        <v>9</v>
      </c>
      <c s="36">
        <v>0</v>
      </c>
      <c s="36">
        <f>ROUND(G1037*H1037,6)</f>
      </c>
      <c r="L1037" s="38">
        <v>0</v>
      </c>
      <c s="32">
        <f>ROUND(ROUND(L1037,2)*ROUND(G1037,3),2)</f>
      </c>
      <c s="36" t="s">
        <v>808</v>
      </c>
      <c>
        <f>(M1037*21)/100</f>
      </c>
      <c t="s">
        <v>27</v>
      </c>
    </row>
    <row r="1038" spans="1:5" ht="12.75">
      <c r="A1038" s="35" t="s">
        <v>56</v>
      </c>
      <c r="E1038" s="39" t="s">
        <v>5</v>
      </c>
    </row>
    <row r="1039" spans="1:5" ht="12.75">
      <c r="A1039" s="35" t="s">
        <v>57</v>
      </c>
      <c r="E1039" s="40" t="s">
        <v>5</v>
      </c>
    </row>
    <row r="1040" spans="1:5" ht="12.75">
      <c r="A1040" t="s">
        <v>59</v>
      </c>
      <c r="E10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COUNTIFS(L8:L594,"=0",A8:A594,"P")+COUNTIFS(L8:L594,"",A8:A594,"P")+SUM(Q8:Q594)</f>
      </c>
    </row>
    <row r="8" spans="1:13" ht="12.75">
      <c r="A8" t="s">
        <v>44</v>
      </c>
      <c r="C8" s="28" t="s">
        <v>5299</v>
      </c>
      <c r="E8" s="30" t="s">
        <v>5298</v>
      </c>
      <c r="J8" s="29">
        <f>0+J9+J90+J227+J252+J389+J478+J543+J560+J593</f>
      </c>
      <c s="29">
        <f>0+K9+K90+K227+K252+K389+K478+K543+K560+K593</f>
      </c>
      <c s="29">
        <f>0+L9+L90+L227+L252+L389+L478+L543+L560+L593</f>
      </c>
      <c s="29">
        <f>0+M9+M90+M227+M252+M389+M478+M543+M560+M593</f>
      </c>
    </row>
    <row r="9" spans="1:13" ht="12.75">
      <c r="A9" t="s">
        <v>46</v>
      </c>
      <c r="C9" s="31" t="s">
        <v>5300</v>
      </c>
      <c r="E9" s="33" t="s">
        <v>5301</v>
      </c>
      <c r="J9" s="32">
        <f>0</f>
      </c>
      <c s="32">
        <f>0</f>
      </c>
      <c s="32">
        <f>0+L10+L14+L18+L22+L26+L30+L34+L38+L42+L46+L50+L54+L58+L62+L66+L70+L74+L78+L82+L86</f>
      </c>
      <c s="32">
        <f>0+M10+M14+M18+M22+M26+M30+M34+M38+M42+M46+M50+M54+M58+M62+M66+M70+M74+M78+M82+M86</f>
      </c>
    </row>
    <row r="10" spans="1:16" ht="12.75">
      <c r="A10" t="s">
        <v>49</v>
      </c>
      <c s="34" t="s">
        <v>4</v>
      </c>
      <c s="34" t="s">
        <v>5302</v>
      </c>
      <c s="35" t="s">
        <v>5</v>
      </c>
      <c s="6" t="s">
        <v>5303</v>
      </c>
      <c s="36" t="s">
        <v>90</v>
      </c>
      <c s="37">
        <v>13</v>
      </c>
      <c s="36">
        <v>0</v>
      </c>
      <c s="36">
        <f>ROUND(G10*H10,6)</f>
      </c>
      <c r="L10" s="38">
        <v>0</v>
      </c>
      <c s="32">
        <f>ROUND(ROUND(L10,2)*ROUND(G10,3),2)</f>
      </c>
      <c s="36" t="s">
        <v>1764</v>
      </c>
      <c>
        <f>(M10*21)/100</f>
      </c>
      <c t="s">
        <v>27</v>
      </c>
    </row>
    <row r="11" spans="1:5" ht="12.75">
      <c r="A11" s="35" t="s">
        <v>56</v>
      </c>
      <c r="E11" s="39" t="s">
        <v>5</v>
      </c>
    </row>
    <row r="12" spans="1:5" ht="25.5">
      <c r="A12" s="35" t="s">
        <v>57</v>
      </c>
      <c r="E12" s="40" t="s">
        <v>2054</v>
      </c>
    </row>
    <row r="13" spans="1:5" ht="25.5">
      <c r="A13" t="s">
        <v>59</v>
      </c>
      <c r="E13" s="39" t="s">
        <v>5304</v>
      </c>
    </row>
    <row r="14" spans="1:16" ht="12.75">
      <c r="A14" t="s">
        <v>49</v>
      </c>
      <c s="34" t="s">
        <v>27</v>
      </c>
      <c s="34" t="s">
        <v>5305</v>
      </c>
      <c s="35" t="s">
        <v>5</v>
      </c>
      <c s="6" t="s">
        <v>5306</v>
      </c>
      <c s="36" t="s">
        <v>90</v>
      </c>
      <c s="37">
        <v>16</v>
      </c>
      <c s="36">
        <v>0</v>
      </c>
      <c s="36">
        <f>ROUND(G14*H14,6)</f>
      </c>
      <c r="L14" s="38">
        <v>0</v>
      </c>
      <c s="32">
        <f>ROUND(ROUND(L14,2)*ROUND(G14,3),2)</f>
      </c>
      <c s="36" t="s">
        <v>1764</v>
      </c>
      <c>
        <f>(M14*21)/100</f>
      </c>
      <c t="s">
        <v>27</v>
      </c>
    </row>
    <row r="15" spans="1:5" ht="12.75">
      <c r="A15" s="35" t="s">
        <v>56</v>
      </c>
      <c r="E15" s="39" t="s">
        <v>5</v>
      </c>
    </row>
    <row r="16" spans="1:5" ht="25.5">
      <c r="A16" s="35" t="s">
        <v>57</v>
      </c>
      <c r="E16" s="40" t="s">
        <v>5307</v>
      </c>
    </row>
    <row r="17" spans="1:5" ht="63.75">
      <c r="A17" t="s">
        <v>59</v>
      </c>
      <c r="E17" s="39" t="s">
        <v>5308</v>
      </c>
    </row>
    <row r="18" spans="1:16" ht="12.75">
      <c r="A18" t="s">
        <v>49</v>
      </c>
      <c s="34" t="s">
        <v>26</v>
      </c>
      <c s="34" t="s">
        <v>5309</v>
      </c>
      <c s="35" t="s">
        <v>5</v>
      </c>
      <c s="6" t="s">
        <v>5310</v>
      </c>
      <c s="36" t="s">
        <v>90</v>
      </c>
      <c s="37">
        <v>53</v>
      </c>
      <c s="36">
        <v>0</v>
      </c>
      <c s="36">
        <f>ROUND(G18*H18,6)</f>
      </c>
      <c r="L18" s="38">
        <v>0</v>
      </c>
      <c s="32">
        <f>ROUND(ROUND(L18,2)*ROUND(G18,3),2)</f>
      </c>
      <c s="36" t="s">
        <v>1764</v>
      </c>
      <c>
        <f>(M18*21)/100</f>
      </c>
      <c t="s">
        <v>27</v>
      </c>
    </row>
    <row r="19" spans="1:5" ht="12.75">
      <c r="A19" s="35" t="s">
        <v>56</v>
      </c>
      <c r="E19" s="39" t="s">
        <v>5311</v>
      </c>
    </row>
    <row r="20" spans="1:5" ht="25.5">
      <c r="A20" s="35" t="s">
        <v>57</v>
      </c>
      <c r="E20" s="40" t="s">
        <v>5312</v>
      </c>
    </row>
    <row r="21" spans="1:5" ht="25.5">
      <c r="A21" t="s">
        <v>59</v>
      </c>
      <c r="E21" s="39" t="s">
        <v>5313</v>
      </c>
    </row>
    <row r="22" spans="1:16" ht="12.75">
      <c r="A22" t="s">
        <v>49</v>
      </c>
      <c s="34" t="s">
        <v>72</v>
      </c>
      <c s="34" t="s">
        <v>5314</v>
      </c>
      <c s="35" t="s">
        <v>5</v>
      </c>
      <c s="6" t="s">
        <v>5315</v>
      </c>
      <c s="36" t="s">
        <v>90</v>
      </c>
      <c s="37">
        <v>9</v>
      </c>
      <c s="36">
        <v>0</v>
      </c>
      <c s="36">
        <f>ROUND(G22*H22,6)</f>
      </c>
      <c r="L22" s="38">
        <v>0</v>
      </c>
      <c s="32">
        <f>ROUND(ROUND(L22,2)*ROUND(G22,3),2)</f>
      </c>
      <c s="36" t="s">
        <v>1764</v>
      </c>
      <c>
        <f>(M22*21)/100</f>
      </c>
      <c t="s">
        <v>27</v>
      </c>
    </row>
    <row r="23" spans="1:5" ht="12.75">
      <c r="A23" s="35" t="s">
        <v>56</v>
      </c>
      <c r="E23" s="39" t="s">
        <v>5</v>
      </c>
    </row>
    <row r="24" spans="1:5" ht="25.5">
      <c r="A24" s="35" t="s">
        <v>57</v>
      </c>
      <c r="E24" s="40" t="s">
        <v>5316</v>
      </c>
    </row>
    <row r="25" spans="1:5" ht="63.75">
      <c r="A25" t="s">
        <v>59</v>
      </c>
      <c r="E25" s="39" t="s">
        <v>5317</v>
      </c>
    </row>
    <row r="26" spans="1:16" ht="12.75">
      <c r="A26" t="s">
        <v>49</v>
      </c>
      <c s="34" t="s">
        <v>77</v>
      </c>
      <c s="34" t="s">
        <v>5318</v>
      </c>
      <c s="35" t="s">
        <v>5</v>
      </c>
      <c s="6" t="s">
        <v>5319</v>
      </c>
      <c s="36" t="s">
        <v>90</v>
      </c>
      <c s="37">
        <v>12</v>
      </c>
      <c s="36">
        <v>0</v>
      </c>
      <c s="36">
        <f>ROUND(G26*H26,6)</f>
      </c>
      <c r="L26" s="38">
        <v>0</v>
      </c>
      <c s="32">
        <f>ROUND(ROUND(L26,2)*ROUND(G26,3),2)</f>
      </c>
      <c s="36" t="s">
        <v>1764</v>
      </c>
      <c>
        <f>(M26*21)/100</f>
      </c>
      <c t="s">
        <v>27</v>
      </c>
    </row>
    <row r="27" spans="1:5" ht="12.75">
      <c r="A27" s="35" t="s">
        <v>56</v>
      </c>
      <c r="E27" s="39" t="s">
        <v>5</v>
      </c>
    </row>
    <row r="28" spans="1:5" ht="25.5">
      <c r="A28" s="35" t="s">
        <v>57</v>
      </c>
      <c r="E28" s="40" t="s">
        <v>5320</v>
      </c>
    </row>
    <row r="29" spans="1:5" ht="63.75">
      <c r="A29" t="s">
        <v>59</v>
      </c>
      <c r="E29" s="39" t="s">
        <v>5321</v>
      </c>
    </row>
    <row r="30" spans="1:16" ht="12.75">
      <c r="A30" t="s">
        <v>49</v>
      </c>
      <c s="34" t="s">
        <v>82</v>
      </c>
      <c s="34" t="s">
        <v>5322</v>
      </c>
      <c s="35" t="s">
        <v>5</v>
      </c>
      <c s="6" t="s">
        <v>5323</v>
      </c>
      <c s="36" t="s">
        <v>90</v>
      </c>
      <c s="37">
        <v>73</v>
      </c>
      <c s="36">
        <v>0</v>
      </c>
      <c s="36">
        <f>ROUND(G30*H30,6)</f>
      </c>
      <c r="L30" s="38">
        <v>0</v>
      </c>
      <c s="32">
        <f>ROUND(ROUND(L30,2)*ROUND(G30,3),2)</f>
      </c>
      <c s="36" t="s">
        <v>1764</v>
      </c>
      <c>
        <f>(M30*21)/100</f>
      </c>
      <c t="s">
        <v>27</v>
      </c>
    </row>
    <row r="31" spans="1:5" ht="12.75">
      <c r="A31" s="35" t="s">
        <v>56</v>
      </c>
      <c r="E31" s="39" t="s">
        <v>5311</v>
      </c>
    </row>
    <row r="32" spans="1:5" ht="25.5">
      <c r="A32" s="35" t="s">
        <v>57</v>
      </c>
      <c r="E32" s="40" t="s">
        <v>5324</v>
      </c>
    </row>
    <row r="33" spans="1:5" ht="76.5">
      <c r="A33" t="s">
        <v>59</v>
      </c>
      <c r="E33" s="39" t="s">
        <v>5325</v>
      </c>
    </row>
    <row r="34" spans="1:16" ht="12.75">
      <c r="A34" t="s">
        <v>49</v>
      </c>
      <c s="34" t="s">
        <v>87</v>
      </c>
      <c s="34" t="s">
        <v>5326</v>
      </c>
      <c s="35" t="s">
        <v>5</v>
      </c>
      <c s="6" t="s">
        <v>5327</v>
      </c>
      <c s="36" t="s">
        <v>90</v>
      </c>
      <c s="37">
        <v>49</v>
      </c>
      <c s="36">
        <v>0</v>
      </c>
      <c s="36">
        <f>ROUND(G34*H34,6)</f>
      </c>
      <c r="L34" s="38">
        <v>0</v>
      </c>
      <c s="32">
        <f>ROUND(ROUND(L34,2)*ROUND(G34,3),2)</f>
      </c>
      <c s="36" t="s">
        <v>1764</v>
      </c>
      <c>
        <f>(M34*21)/100</f>
      </c>
      <c t="s">
        <v>27</v>
      </c>
    </row>
    <row r="35" spans="1:5" ht="12.75">
      <c r="A35" s="35" t="s">
        <v>56</v>
      </c>
      <c r="E35" s="39" t="s">
        <v>5</v>
      </c>
    </row>
    <row r="36" spans="1:5" ht="25.5">
      <c r="A36" s="35" t="s">
        <v>57</v>
      </c>
      <c r="E36" s="40" t="s">
        <v>5328</v>
      </c>
    </row>
    <row r="37" spans="1:5" ht="76.5">
      <c r="A37" t="s">
        <v>59</v>
      </c>
      <c r="E37" s="39" t="s">
        <v>5329</v>
      </c>
    </row>
    <row r="38" spans="1:16" ht="12.75">
      <c r="A38" t="s">
        <v>49</v>
      </c>
      <c s="34" t="s">
        <v>108</v>
      </c>
      <c s="34" t="s">
        <v>5330</v>
      </c>
      <c s="35" t="s">
        <v>5</v>
      </c>
      <c s="6" t="s">
        <v>5331</v>
      </c>
      <c s="36" t="s">
        <v>90</v>
      </c>
      <c s="37">
        <v>18</v>
      </c>
      <c s="36">
        <v>0</v>
      </c>
      <c s="36">
        <f>ROUND(G38*H38,6)</f>
      </c>
      <c r="L38" s="38">
        <v>0</v>
      </c>
      <c s="32">
        <f>ROUND(ROUND(L38,2)*ROUND(G38,3),2)</f>
      </c>
      <c s="36" t="s">
        <v>1764</v>
      </c>
      <c>
        <f>(M38*21)/100</f>
      </c>
      <c t="s">
        <v>27</v>
      </c>
    </row>
    <row r="39" spans="1:5" ht="12.75">
      <c r="A39" s="35" t="s">
        <v>56</v>
      </c>
      <c r="E39" s="39" t="s">
        <v>5311</v>
      </c>
    </row>
    <row r="40" spans="1:5" ht="25.5">
      <c r="A40" s="35" t="s">
        <v>57</v>
      </c>
      <c r="E40" s="40" t="s">
        <v>5332</v>
      </c>
    </row>
    <row r="41" spans="1:5" ht="76.5">
      <c r="A41" t="s">
        <v>59</v>
      </c>
      <c r="E41" s="39" t="s">
        <v>5333</v>
      </c>
    </row>
    <row r="42" spans="1:16" ht="12.75">
      <c r="A42" t="s">
        <v>49</v>
      </c>
      <c s="34" t="s">
        <v>112</v>
      </c>
      <c s="34" t="s">
        <v>5334</v>
      </c>
      <c s="35" t="s">
        <v>5</v>
      </c>
      <c s="6" t="s">
        <v>5335</v>
      </c>
      <c s="36" t="s">
        <v>90</v>
      </c>
      <c s="37">
        <v>21</v>
      </c>
      <c s="36">
        <v>0</v>
      </c>
      <c s="36">
        <f>ROUND(G42*H42,6)</f>
      </c>
      <c r="L42" s="38">
        <v>0</v>
      </c>
      <c s="32">
        <f>ROUND(ROUND(L42,2)*ROUND(G42,3),2)</f>
      </c>
      <c s="36" t="s">
        <v>1764</v>
      </c>
      <c>
        <f>(M42*21)/100</f>
      </c>
      <c t="s">
        <v>27</v>
      </c>
    </row>
    <row r="43" spans="1:5" ht="12.75">
      <c r="A43" s="35" t="s">
        <v>56</v>
      </c>
      <c r="E43" s="39" t="s">
        <v>5</v>
      </c>
    </row>
    <row r="44" spans="1:5" ht="25.5">
      <c r="A44" s="35" t="s">
        <v>57</v>
      </c>
      <c r="E44" s="40" t="s">
        <v>5336</v>
      </c>
    </row>
    <row r="45" spans="1:5" ht="76.5">
      <c r="A45" t="s">
        <v>59</v>
      </c>
      <c r="E45" s="39" t="s">
        <v>5337</v>
      </c>
    </row>
    <row r="46" spans="1:16" ht="12.75">
      <c r="A46" t="s">
        <v>49</v>
      </c>
      <c s="34" t="s">
        <v>116</v>
      </c>
      <c s="34" t="s">
        <v>5338</v>
      </c>
      <c s="35" t="s">
        <v>5</v>
      </c>
      <c s="6" t="s">
        <v>5323</v>
      </c>
      <c s="36" t="s">
        <v>90</v>
      </c>
      <c s="37">
        <v>73</v>
      </c>
      <c s="36">
        <v>0</v>
      </c>
      <c s="36">
        <f>ROUND(G46*H46,6)</f>
      </c>
      <c r="L46" s="38">
        <v>0</v>
      </c>
      <c s="32">
        <f>ROUND(ROUND(L46,2)*ROUND(G46,3),2)</f>
      </c>
      <c s="36" t="s">
        <v>1764</v>
      </c>
      <c>
        <f>(M46*21)/100</f>
      </c>
      <c t="s">
        <v>27</v>
      </c>
    </row>
    <row r="47" spans="1:5" ht="12.75">
      <c r="A47" s="35" t="s">
        <v>56</v>
      </c>
      <c r="E47" s="39" t="s">
        <v>5</v>
      </c>
    </row>
    <row r="48" spans="1:5" ht="25.5">
      <c r="A48" s="35" t="s">
        <v>57</v>
      </c>
      <c r="E48" s="40" t="s">
        <v>5324</v>
      </c>
    </row>
    <row r="49" spans="1:5" ht="12.75">
      <c r="A49" t="s">
        <v>59</v>
      </c>
      <c r="E49" s="39" t="s">
        <v>5339</v>
      </c>
    </row>
    <row r="50" spans="1:16" ht="12.75">
      <c r="A50" t="s">
        <v>49</v>
      </c>
      <c s="34" t="s">
        <v>120</v>
      </c>
      <c s="34" t="s">
        <v>5340</v>
      </c>
      <c s="35" t="s">
        <v>5</v>
      </c>
      <c s="6" t="s">
        <v>5327</v>
      </c>
      <c s="36" t="s">
        <v>90</v>
      </c>
      <c s="37">
        <v>49</v>
      </c>
      <c s="36">
        <v>0</v>
      </c>
      <c s="36">
        <f>ROUND(G50*H50,6)</f>
      </c>
      <c r="L50" s="38">
        <v>0</v>
      </c>
      <c s="32">
        <f>ROUND(ROUND(L50,2)*ROUND(G50,3),2)</f>
      </c>
      <c s="36" t="s">
        <v>1764</v>
      </c>
      <c>
        <f>(M50*21)/100</f>
      </c>
      <c t="s">
        <v>27</v>
      </c>
    </row>
    <row r="51" spans="1:5" ht="12.75">
      <c r="A51" s="35" t="s">
        <v>56</v>
      </c>
      <c r="E51" s="39" t="s">
        <v>5</v>
      </c>
    </row>
    <row r="52" spans="1:5" ht="25.5">
      <c r="A52" s="35" t="s">
        <v>57</v>
      </c>
      <c r="E52" s="40" t="s">
        <v>5328</v>
      </c>
    </row>
    <row r="53" spans="1:5" ht="12.75">
      <c r="A53" t="s">
        <v>59</v>
      </c>
      <c r="E53" s="39" t="s">
        <v>5341</v>
      </c>
    </row>
    <row r="54" spans="1:16" ht="12.75">
      <c r="A54" t="s">
        <v>49</v>
      </c>
      <c s="34" t="s">
        <v>124</v>
      </c>
      <c s="34" t="s">
        <v>5342</v>
      </c>
      <c s="35" t="s">
        <v>5</v>
      </c>
      <c s="6" t="s">
        <v>5319</v>
      </c>
      <c s="36" t="s">
        <v>90</v>
      </c>
      <c s="37">
        <v>12</v>
      </c>
      <c s="36">
        <v>0</v>
      </c>
      <c s="36">
        <f>ROUND(G54*H54,6)</f>
      </c>
      <c r="L54" s="38">
        <v>0</v>
      </c>
      <c s="32">
        <f>ROUND(ROUND(L54,2)*ROUND(G54,3),2)</f>
      </c>
      <c s="36" t="s">
        <v>1764</v>
      </c>
      <c>
        <f>(M54*21)/100</f>
      </c>
      <c t="s">
        <v>27</v>
      </c>
    </row>
    <row r="55" spans="1:5" ht="12.75">
      <c r="A55" s="35" t="s">
        <v>56</v>
      </c>
      <c r="E55" s="39" t="s">
        <v>5</v>
      </c>
    </row>
    <row r="56" spans="1:5" ht="25.5">
      <c r="A56" s="35" t="s">
        <v>57</v>
      </c>
      <c r="E56" s="40" t="s">
        <v>5320</v>
      </c>
    </row>
    <row r="57" spans="1:5" ht="12.75">
      <c r="A57" t="s">
        <v>59</v>
      </c>
      <c r="E57" s="39" t="s">
        <v>5343</v>
      </c>
    </row>
    <row r="58" spans="1:16" ht="12.75">
      <c r="A58" t="s">
        <v>49</v>
      </c>
      <c s="34" t="s">
        <v>128</v>
      </c>
      <c s="34" t="s">
        <v>5342</v>
      </c>
      <c s="35" t="s">
        <v>4</v>
      </c>
      <c s="6" t="s">
        <v>5315</v>
      </c>
      <c s="36" t="s">
        <v>90</v>
      </c>
      <c s="37">
        <v>9</v>
      </c>
      <c s="36">
        <v>0</v>
      </c>
      <c s="36">
        <f>ROUND(G58*H58,6)</f>
      </c>
      <c r="L58" s="38">
        <v>0</v>
      </c>
      <c s="32">
        <f>ROUND(ROUND(L58,2)*ROUND(G58,3),2)</f>
      </c>
      <c s="36" t="s">
        <v>1764</v>
      </c>
      <c>
        <f>(M58*21)/100</f>
      </c>
      <c t="s">
        <v>27</v>
      </c>
    </row>
    <row r="59" spans="1:5" ht="12.75">
      <c r="A59" s="35" t="s">
        <v>56</v>
      </c>
      <c r="E59" s="39" t="s">
        <v>5</v>
      </c>
    </row>
    <row r="60" spans="1:5" ht="25.5">
      <c r="A60" s="35" t="s">
        <v>57</v>
      </c>
      <c r="E60" s="40" t="s">
        <v>5316</v>
      </c>
    </row>
    <row r="61" spans="1:5" ht="12.75">
      <c r="A61" t="s">
        <v>59</v>
      </c>
      <c r="E61" s="39" t="s">
        <v>5343</v>
      </c>
    </row>
    <row r="62" spans="1:16" ht="12.75">
      <c r="A62" t="s">
        <v>49</v>
      </c>
      <c s="34" t="s">
        <v>131</v>
      </c>
      <c s="34" t="s">
        <v>5344</v>
      </c>
      <c s="35" t="s">
        <v>5</v>
      </c>
      <c s="6" t="s">
        <v>5310</v>
      </c>
      <c s="36" t="s">
        <v>90</v>
      </c>
      <c s="37">
        <v>53</v>
      </c>
      <c s="36">
        <v>0</v>
      </c>
      <c s="36">
        <f>ROUND(G62*H62,6)</f>
      </c>
      <c r="L62" s="38">
        <v>0</v>
      </c>
      <c s="32">
        <f>ROUND(ROUND(L62,2)*ROUND(G62,3),2)</f>
      </c>
      <c s="36" t="s">
        <v>1764</v>
      </c>
      <c>
        <f>(M62*21)/100</f>
      </c>
      <c t="s">
        <v>27</v>
      </c>
    </row>
    <row r="63" spans="1:5" ht="12.75">
      <c r="A63" s="35" t="s">
        <v>56</v>
      </c>
      <c r="E63" s="39" t="s">
        <v>5</v>
      </c>
    </row>
    <row r="64" spans="1:5" ht="25.5">
      <c r="A64" s="35" t="s">
        <v>57</v>
      </c>
      <c r="E64" s="40" t="s">
        <v>5312</v>
      </c>
    </row>
    <row r="65" spans="1:5" ht="12.75">
      <c r="A65" t="s">
        <v>59</v>
      </c>
      <c r="E65" s="39" t="s">
        <v>5345</v>
      </c>
    </row>
    <row r="66" spans="1:16" ht="12.75">
      <c r="A66" t="s">
        <v>49</v>
      </c>
      <c s="34" t="s">
        <v>135</v>
      </c>
      <c s="34" t="s">
        <v>5344</v>
      </c>
      <c s="35" t="s">
        <v>4</v>
      </c>
      <c s="6" t="s">
        <v>5346</v>
      </c>
      <c s="36" t="s">
        <v>90</v>
      </c>
      <c s="37">
        <v>12</v>
      </c>
      <c s="36">
        <v>0</v>
      </c>
      <c s="36">
        <f>ROUND(G66*H66,6)</f>
      </c>
      <c r="L66" s="38">
        <v>0</v>
      </c>
      <c s="32">
        <f>ROUND(ROUND(L66,2)*ROUND(G66,3),2)</f>
      </c>
      <c s="36" t="s">
        <v>1764</v>
      </c>
      <c>
        <f>(M66*21)/100</f>
      </c>
      <c t="s">
        <v>27</v>
      </c>
    </row>
    <row r="67" spans="1:5" ht="12.75">
      <c r="A67" s="35" t="s">
        <v>56</v>
      </c>
      <c r="E67" s="39" t="s">
        <v>5</v>
      </c>
    </row>
    <row r="68" spans="1:5" ht="25.5">
      <c r="A68" s="35" t="s">
        <v>57</v>
      </c>
      <c r="E68" s="40" t="s">
        <v>5347</v>
      </c>
    </row>
    <row r="69" spans="1:5" ht="12.75">
      <c r="A69" t="s">
        <v>59</v>
      </c>
      <c r="E69" s="39" t="s">
        <v>5348</v>
      </c>
    </row>
    <row r="70" spans="1:16" ht="12.75">
      <c r="A70" t="s">
        <v>49</v>
      </c>
      <c s="34" t="s">
        <v>139</v>
      </c>
      <c s="34" t="s">
        <v>5344</v>
      </c>
      <c s="35" t="s">
        <v>27</v>
      </c>
      <c s="6" t="s">
        <v>5303</v>
      </c>
      <c s="36" t="s">
        <v>90</v>
      </c>
      <c s="37">
        <v>13</v>
      </c>
      <c s="36">
        <v>0</v>
      </c>
      <c s="36">
        <f>ROUND(G70*H70,6)</f>
      </c>
      <c r="L70" s="38">
        <v>0</v>
      </c>
      <c s="32">
        <f>ROUND(ROUND(L70,2)*ROUND(G70,3),2)</f>
      </c>
      <c s="36" t="s">
        <v>1764</v>
      </c>
      <c>
        <f>(M70*21)/100</f>
      </c>
      <c t="s">
        <v>27</v>
      </c>
    </row>
    <row r="71" spans="1:5" ht="12.75">
      <c r="A71" s="35" t="s">
        <v>56</v>
      </c>
      <c r="E71" s="39" t="s">
        <v>5</v>
      </c>
    </row>
    <row r="72" spans="1:5" ht="25.5">
      <c r="A72" s="35" t="s">
        <v>57</v>
      </c>
      <c r="E72" s="40" t="s">
        <v>2054</v>
      </c>
    </row>
    <row r="73" spans="1:5" ht="12.75">
      <c r="A73" t="s">
        <v>59</v>
      </c>
      <c r="E73" s="39" t="s">
        <v>5348</v>
      </c>
    </row>
    <row r="74" spans="1:16" ht="12.75">
      <c r="A74" t="s">
        <v>49</v>
      </c>
      <c s="34" t="s">
        <v>143</v>
      </c>
      <c s="34" t="s">
        <v>5349</v>
      </c>
      <c s="35" t="s">
        <v>5</v>
      </c>
      <c s="6" t="s">
        <v>5306</v>
      </c>
      <c s="36" t="s">
        <v>90</v>
      </c>
      <c s="37">
        <v>16</v>
      </c>
      <c s="36">
        <v>0</v>
      </c>
      <c s="36">
        <f>ROUND(G74*H74,6)</f>
      </c>
      <c r="L74" s="38">
        <v>0</v>
      </c>
      <c s="32">
        <f>ROUND(ROUND(L74,2)*ROUND(G74,3),2)</f>
      </c>
      <c s="36" t="s">
        <v>1764</v>
      </c>
      <c>
        <f>(M74*21)/100</f>
      </c>
      <c t="s">
        <v>27</v>
      </c>
    </row>
    <row r="75" spans="1:5" ht="12.75">
      <c r="A75" s="35" t="s">
        <v>56</v>
      </c>
      <c r="E75" s="39" t="s">
        <v>5</v>
      </c>
    </row>
    <row r="76" spans="1:5" ht="25.5">
      <c r="A76" s="35" t="s">
        <v>57</v>
      </c>
      <c r="E76" s="40" t="s">
        <v>5307</v>
      </c>
    </row>
    <row r="77" spans="1:5" ht="12.75">
      <c r="A77" t="s">
        <v>59</v>
      </c>
      <c r="E77" s="39" t="s">
        <v>5350</v>
      </c>
    </row>
    <row r="78" spans="1:16" ht="12.75">
      <c r="A78" t="s">
        <v>49</v>
      </c>
      <c s="34" t="s">
        <v>147</v>
      </c>
      <c s="34" t="s">
        <v>5351</v>
      </c>
      <c s="35" t="s">
        <v>5</v>
      </c>
      <c s="6" t="s">
        <v>5335</v>
      </c>
      <c s="36" t="s">
        <v>90</v>
      </c>
      <c s="37">
        <v>21</v>
      </c>
      <c s="36">
        <v>0</v>
      </c>
      <c s="36">
        <f>ROUND(G78*H78,6)</f>
      </c>
      <c r="L78" s="38">
        <v>0</v>
      </c>
      <c s="32">
        <f>ROUND(ROUND(L78,2)*ROUND(G78,3),2)</f>
      </c>
      <c s="36" t="s">
        <v>1764</v>
      </c>
      <c>
        <f>(M78*21)/100</f>
      </c>
      <c t="s">
        <v>27</v>
      </c>
    </row>
    <row r="79" spans="1:5" ht="12.75">
      <c r="A79" s="35" t="s">
        <v>56</v>
      </c>
      <c r="E79" s="39" t="s">
        <v>5</v>
      </c>
    </row>
    <row r="80" spans="1:5" ht="25.5">
      <c r="A80" s="35" t="s">
        <v>57</v>
      </c>
      <c r="E80" s="40" t="s">
        <v>5336</v>
      </c>
    </row>
    <row r="81" spans="1:5" ht="12.75">
      <c r="A81" t="s">
        <v>59</v>
      </c>
      <c r="E81" s="39" t="s">
        <v>5352</v>
      </c>
    </row>
    <row r="82" spans="1:16" ht="12.75">
      <c r="A82" t="s">
        <v>49</v>
      </c>
      <c s="34" t="s">
        <v>151</v>
      </c>
      <c s="34" t="s">
        <v>5351</v>
      </c>
      <c s="35" t="s">
        <v>4</v>
      </c>
      <c s="6" t="s">
        <v>5331</v>
      </c>
      <c s="36" t="s">
        <v>90</v>
      </c>
      <c s="37">
        <v>18</v>
      </c>
      <c s="36">
        <v>0</v>
      </c>
      <c s="36">
        <f>ROUND(G82*H82,6)</f>
      </c>
      <c r="L82" s="38">
        <v>0</v>
      </c>
      <c s="32">
        <f>ROUND(ROUND(L82,2)*ROUND(G82,3),2)</f>
      </c>
      <c s="36" t="s">
        <v>1764</v>
      </c>
      <c>
        <f>(M82*21)/100</f>
      </c>
      <c t="s">
        <v>27</v>
      </c>
    </row>
    <row r="83" spans="1:5" ht="12.75">
      <c r="A83" s="35" t="s">
        <v>56</v>
      </c>
      <c r="E83" s="39" t="s">
        <v>5</v>
      </c>
    </row>
    <row r="84" spans="1:5" ht="25.5">
      <c r="A84" s="35" t="s">
        <v>57</v>
      </c>
      <c r="E84" s="40" t="s">
        <v>5332</v>
      </c>
    </row>
    <row r="85" spans="1:5" ht="12.75">
      <c r="A85" t="s">
        <v>59</v>
      </c>
      <c r="E85" s="39" t="s">
        <v>5352</v>
      </c>
    </row>
    <row r="86" spans="1:16" ht="12.75">
      <c r="A86" t="s">
        <v>49</v>
      </c>
      <c s="34" t="s">
        <v>687</v>
      </c>
      <c s="34" t="s">
        <v>5353</v>
      </c>
      <c s="35" t="s">
        <v>5</v>
      </c>
      <c s="6" t="s">
        <v>5346</v>
      </c>
      <c s="36" t="s">
        <v>90</v>
      </c>
      <c s="37">
        <v>12</v>
      </c>
      <c s="36">
        <v>0</v>
      </c>
      <c s="36">
        <f>ROUND(G86*H86,6)</f>
      </c>
      <c r="L86" s="38">
        <v>0</v>
      </c>
      <c s="32">
        <f>ROUND(ROUND(L86,2)*ROUND(G86,3),2)</f>
      </c>
      <c s="36" t="s">
        <v>808</v>
      </c>
      <c>
        <f>(M86*21)/100</f>
      </c>
      <c t="s">
        <v>27</v>
      </c>
    </row>
    <row r="87" spans="1:5" ht="12.75">
      <c r="A87" s="35" t="s">
        <v>56</v>
      </c>
      <c r="E87" s="39" t="s">
        <v>5311</v>
      </c>
    </row>
    <row r="88" spans="1:5" ht="25.5">
      <c r="A88" s="35" t="s">
        <v>57</v>
      </c>
      <c r="E88" s="40" t="s">
        <v>5347</v>
      </c>
    </row>
    <row r="89" spans="1:5" ht="12.75">
      <c r="A89" t="s">
        <v>59</v>
      </c>
      <c r="E89" s="39" t="s">
        <v>5</v>
      </c>
    </row>
    <row r="90" spans="1:13" ht="12.75">
      <c r="A90" t="s">
        <v>46</v>
      </c>
      <c r="C90" s="31" t="s">
        <v>5354</v>
      </c>
      <c r="E90" s="33" t="s">
        <v>5355</v>
      </c>
      <c r="J90" s="32">
        <f>0</f>
      </c>
      <c s="32">
        <f>0</f>
      </c>
      <c s="32">
        <f>0+L91+L95+L99+L103+L107+L111+L115+L119+L123+L127+L131+L135+L139+L143+L147+L151+L155+L159+L163+L167+L171+L175+L179+L183+L187+L191+L195+L199+L203+L207+L211+L215+L219+L223</f>
      </c>
      <c s="32">
        <f>0+M91+M95+M99+M103+M107+M111+M115+M119+M123+M127+M131+M135+M139+M143+M147+M151+M155+M159+M163+M167+M171+M175+M179+M183+M187+M191+M195+M199+M203+M207+M211+M215+M219+M223</f>
      </c>
    </row>
    <row r="91" spans="1:16" ht="12.75">
      <c r="A91" t="s">
        <v>49</v>
      </c>
      <c s="34" t="s">
        <v>155</v>
      </c>
      <c s="34" t="s">
        <v>5356</v>
      </c>
      <c s="35" t="s">
        <v>5</v>
      </c>
      <c s="6" t="s">
        <v>5357</v>
      </c>
      <c s="36" t="s">
        <v>90</v>
      </c>
      <c s="37">
        <v>21</v>
      </c>
      <c s="36">
        <v>0</v>
      </c>
      <c s="36">
        <f>ROUND(G91*H91,6)</f>
      </c>
      <c r="L91" s="38">
        <v>0</v>
      </c>
      <c s="32">
        <f>ROUND(ROUND(L91,2)*ROUND(G91,3),2)</f>
      </c>
      <c s="36" t="s">
        <v>1764</v>
      </c>
      <c>
        <f>(M91*21)/100</f>
      </c>
      <c t="s">
        <v>27</v>
      </c>
    </row>
    <row r="92" spans="1:5" ht="12.75">
      <c r="A92" s="35" t="s">
        <v>56</v>
      </c>
      <c r="E92" s="39" t="s">
        <v>5</v>
      </c>
    </row>
    <row r="93" spans="1:5" ht="25.5">
      <c r="A93" s="35" t="s">
        <v>57</v>
      </c>
      <c r="E93" s="40" t="s">
        <v>5358</v>
      </c>
    </row>
    <row r="94" spans="1:5" ht="25.5">
      <c r="A94" t="s">
        <v>59</v>
      </c>
      <c r="E94" s="39" t="s">
        <v>5359</v>
      </c>
    </row>
    <row r="95" spans="1:16" ht="12.75">
      <c r="A95" t="s">
        <v>49</v>
      </c>
      <c s="34" t="s">
        <v>158</v>
      </c>
      <c s="34" t="s">
        <v>5360</v>
      </c>
      <c s="35" t="s">
        <v>5</v>
      </c>
      <c s="6" t="s">
        <v>5357</v>
      </c>
      <c s="36" t="s">
        <v>90</v>
      </c>
      <c s="37">
        <v>6</v>
      </c>
      <c s="36">
        <v>0</v>
      </c>
      <c s="36">
        <f>ROUND(G95*H95,6)</f>
      </c>
      <c r="L95" s="38">
        <v>0</v>
      </c>
      <c s="32">
        <f>ROUND(ROUND(L95,2)*ROUND(G95,3),2)</f>
      </c>
      <c s="36" t="s">
        <v>1764</v>
      </c>
      <c>
        <f>(M95*21)/100</f>
      </c>
      <c t="s">
        <v>27</v>
      </c>
    </row>
    <row r="96" spans="1:5" ht="12.75">
      <c r="A96" s="35" t="s">
        <v>56</v>
      </c>
      <c r="E96" s="39" t="s">
        <v>5</v>
      </c>
    </row>
    <row r="97" spans="1:5" ht="25.5">
      <c r="A97" s="35" t="s">
        <v>57</v>
      </c>
      <c r="E97" s="40" t="s">
        <v>5361</v>
      </c>
    </row>
    <row r="98" spans="1:5" ht="25.5">
      <c r="A98" t="s">
        <v>59</v>
      </c>
      <c r="E98" s="39" t="s">
        <v>5362</v>
      </c>
    </row>
    <row r="99" spans="1:16" ht="12.75">
      <c r="A99" t="s">
        <v>49</v>
      </c>
      <c s="34" t="s">
        <v>164</v>
      </c>
      <c s="34" t="s">
        <v>5363</v>
      </c>
      <c s="35" t="s">
        <v>5</v>
      </c>
      <c s="6" t="s">
        <v>5364</v>
      </c>
      <c s="36" t="s">
        <v>90</v>
      </c>
      <c s="37">
        <v>4</v>
      </c>
      <c s="36">
        <v>0</v>
      </c>
      <c s="36">
        <f>ROUND(G99*H99,6)</f>
      </c>
      <c r="L99" s="38">
        <v>0</v>
      </c>
      <c s="32">
        <f>ROUND(ROUND(L99,2)*ROUND(G99,3),2)</f>
      </c>
      <c s="36" t="s">
        <v>1764</v>
      </c>
      <c>
        <f>(M99*21)/100</f>
      </c>
      <c t="s">
        <v>27</v>
      </c>
    </row>
    <row r="100" spans="1:5" ht="12.75">
      <c r="A100" s="35" t="s">
        <v>56</v>
      </c>
      <c r="E100" s="39" t="s">
        <v>5</v>
      </c>
    </row>
    <row r="101" spans="1:5" ht="25.5">
      <c r="A101" s="35" t="s">
        <v>57</v>
      </c>
      <c r="E101" s="40" t="s">
        <v>3121</v>
      </c>
    </row>
    <row r="102" spans="1:5" ht="12.75">
      <c r="A102" t="s">
        <v>59</v>
      </c>
      <c r="E102" s="39" t="s">
        <v>5364</v>
      </c>
    </row>
    <row r="103" spans="1:16" ht="12.75">
      <c r="A103" t="s">
        <v>49</v>
      </c>
      <c s="34" t="s">
        <v>168</v>
      </c>
      <c s="34" t="s">
        <v>5365</v>
      </c>
      <c s="35" t="s">
        <v>5</v>
      </c>
      <c s="6" t="s">
        <v>5366</v>
      </c>
      <c s="36" t="s">
        <v>90</v>
      </c>
      <c s="37">
        <v>10</v>
      </c>
      <c s="36">
        <v>0</v>
      </c>
      <c s="36">
        <f>ROUND(G103*H103,6)</f>
      </c>
      <c r="L103" s="38">
        <v>0</v>
      </c>
      <c s="32">
        <f>ROUND(ROUND(L103,2)*ROUND(G103,3),2)</f>
      </c>
      <c s="36" t="s">
        <v>1764</v>
      </c>
      <c>
        <f>(M103*21)/100</f>
      </c>
      <c t="s">
        <v>27</v>
      </c>
    </row>
    <row r="104" spans="1:5" ht="12.75">
      <c r="A104" s="35" t="s">
        <v>56</v>
      </c>
      <c r="E104" s="39" t="s">
        <v>5</v>
      </c>
    </row>
    <row r="105" spans="1:5" ht="25.5">
      <c r="A105" s="35" t="s">
        <v>57</v>
      </c>
      <c r="E105" s="40" t="s">
        <v>5367</v>
      </c>
    </row>
    <row r="106" spans="1:5" ht="12.75">
      <c r="A106" t="s">
        <v>59</v>
      </c>
      <c r="E106" s="39" t="s">
        <v>5368</v>
      </c>
    </row>
    <row r="107" spans="1:16" ht="12.75">
      <c r="A107" t="s">
        <v>49</v>
      </c>
      <c s="34" t="s">
        <v>173</v>
      </c>
      <c s="34" t="s">
        <v>5369</v>
      </c>
      <c s="35" t="s">
        <v>5</v>
      </c>
      <c s="6" t="s">
        <v>5370</v>
      </c>
      <c s="36" t="s">
        <v>90</v>
      </c>
      <c s="37">
        <v>2</v>
      </c>
      <c s="36">
        <v>0</v>
      </c>
      <c s="36">
        <f>ROUND(G107*H107,6)</f>
      </c>
      <c r="L107" s="38">
        <v>0</v>
      </c>
      <c s="32">
        <f>ROUND(ROUND(L107,2)*ROUND(G107,3),2)</f>
      </c>
      <c s="36" t="s">
        <v>1764</v>
      </c>
      <c>
        <f>(M107*21)/100</f>
      </c>
      <c t="s">
        <v>27</v>
      </c>
    </row>
    <row r="108" spans="1:5" ht="12.75">
      <c r="A108" s="35" t="s">
        <v>56</v>
      </c>
      <c r="E108" s="39" t="s">
        <v>5</v>
      </c>
    </row>
    <row r="109" spans="1:5" ht="25.5">
      <c r="A109" s="35" t="s">
        <v>57</v>
      </c>
      <c r="E109" s="40" t="s">
        <v>2060</v>
      </c>
    </row>
    <row r="110" spans="1:5" ht="38.25">
      <c r="A110" t="s">
        <v>59</v>
      </c>
      <c r="E110" s="39" t="s">
        <v>5371</v>
      </c>
    </row>
    <row r="111" spans="1:16" ht="12.75">
      <c r="A111" t="s">
        <v>49</v>
      </c>
      <c s="34" t="s">
        <v>176</v>
      </c>
      <c s="34" t="s">
        <v>5372</v>
      </c>
      <c s="35" t="s">
        <v>5</v>
      </c>
      <c s="6" t="s">
        <v>5373</v>
      </c>
      <c s="36" t="s">
        <v>90</v>
      </c>
      <c s="37">
        <v>4</v>
      </c>
      <c s="36">
        <v>0</v>
      </c>
      <c s="36">
        <f>ROUND(G111*H111,6)</f>
      </c>
      <c r="L111" s="38">
        <v>0</v>
      </c>
      <c s="32">
        <f>ROUND(ROUND(L111,2)*ROUND(G111,3),2)</f>
      </c>
      <c s="36" t="s">
        <v>1764</v>
      </c>
      <c>
        <f>(M111*21)/100</f>
      </c>
      <c t="s">
        <v>27</v>
      </c>
    </row>
    <row r="112" spans="1:5" ht="12.75">
      <c r="A112" s="35" t="s">
        <v>56</v>
      </c>
      <c r="E112" s="39" t="s">
        <v>5</v>
      </c>
    </row>
    <row r="113" spans="1:5" ht="25.5">
      <c r="A113" s="35" t="s">
        <v>57</v>
      </c>
      <c r="E113" s="40" t="s">
        <v>3121</v>
      </c>
    </row>
    <row r="114" spans="1:5" ht="12.75">
      <c r="A114" t="s">
        <v>59</v>
      </c>
      <c r="E114" s="39" t="s">
        <v>5373</v>
      </c>
    </row>
    <row r="115" spans="1:16" ht="12.75">
      <c r="A115" t="s">
        <v>49</v>
      </c>
      <c s="34" t="s">
        <v>180</v>
      </c>
      <c s="34" t="s">
        <v>5374</v>
      </c>
      <c s="35" t="s">
        <v>5</v>
      </c>
      <c s="6" t="s">
        <v>5375</v>
      </c>
      <c s="36" t="s">
        <v>90</v>
      </c>
      <c s="37">
        <v>2</v>
      </c>
      <c s="36">
        <v>0</v>
      </c>
      <c s="36">
        <f>ROUND(G115*H115,6)</f>
      </c>
      <c r="L115" s="38">
        <v>0</v>
      </c>
      <c s="32">
        <f>ROUND(ROUND(L115,2)*ROUND(G115,3),2)</f>
      </c>
      <c s="36" t="s">
        <v>1764</v>
      </c>
      <c>
        <f>(M115*21)/100</f>
      </c>
      <c t="s">
        <v>27</v>
      </c>
    </row>
    <row r="116" spans="1:5" ht="12.75">
      <c r="A116" s="35" t="s">
        <v>56</v>
      </c>
      <c r="E116" s="39" t="s">
        <v>5</v>
      </c>
    </row>
    <row r="117" spans="1:5" ht="25.5">
      <c r="A117" s="35" t="s">
        <v>57</v>
      </c>
      <c r="E117" s="40" t="s">
        <v>2060</v>
      </c>
    </row>
    <row r="118" spans="1:5" ht="12.75">
      <c r="A118" t="s">
        <v>59</v>
      </c>
      <c r="E118" s="39" t="s">
        <v>5375</v>
      </c>
    </row>
    <row r="119" spans="1:16" ht="12.75">
      <c r="A119" t="s">
        <v>49</v>
      </c>
      <c s="34" t="s">
        <v>916</v>
      </c>
      <c s="34" t="s">
        <v>5376</v>
      </c>
      <c s="35" t="s">
        <v>5</v>
      </c>
      <c s="6" t="s">
        <v>5377</v>
      </c>
      <c s="36" t="s">
        <v>90</v>
      </c>
      <c s="37">
        <v>12</v>
      </c>
      <c s="36">
        <v>0</v>
      </c>
      <c s="36">
        <f>ROUND(G119*H119,6)</f>
      </c>
      <c r="L119" s="38">
        <v>0</v>
      </c>
      <c s="32">
        <f>ROUND(ROUND(L119,2)*ROUND(G119,3),2)</f>
      </c>
      <c s="36" t="s">
        <v>1764</v>
      </c>
      <c>
        <f>(M119*21)/100</f>
      </c>
      <c t="s">
        <v>27</v>
      </c>
    </row>
    <row r="120" spans="1:5" ht="12.75">
      <c r="A120" s="35" t="s">
        <v>56</v>
      </c>
      <c r="E120" s="39" t="s">
        <v>5</v>
      </c>
    </row>
    <row r="121" spans="1:5" ht="25.5">
      <c r="A121" s="35" t="s">
        <v>57</v>
      </c>
      <c r="E121" s="40" t="s">
        <v>5320</v>
      </c>
    </row>
    <row r="122" spans="1:5" ht="12.75">
      <c r="A122" t="s">
        <v>59</v>
      </c>
      <c r="E122" s="39" t="s">
        <v>5378</v>
      </c>
    </row>
    <row r="123" spans="1:16" ht="12.75">
      <c r="A123" t="s">
        <v>49</v>
      </c>
      <c s="34" t="s">
        <v>919</v>
      </c>
      <c s="34" t="s">
        <v>5379</v>
      </c>
      <c s="35" t="s">
        <v>5</v>
      </c>
      <c s="6" t="s">
        <v>5380</v>
      </c>
      <c s="36" t="s">
        <v>90</v>
      </c>
      <c s="37">
        <v>48</v>
      </c>
      <c s="36">
        <v>0</v>
      </c>
      <c s="36">
        <f>ROUND(G123*H123,6)</f>
      </c>
      <c r="L123" s="38">
        <v>0</v>
      </c>
      <c s="32">
        <f>ROUND(ROUND(L123,2)*ROUND(G123,3),2)</f>
      </c>
      <c s="36" t="s">
        <v>1764</v>
      </c>
      <c>
        <f>(M123*21)/100</f>
      </c>
      <c t="s">
        <v>27</v>
      </c>
    </row>
    <row r="124" spans="1:5" ht="12.75">
      <c r="A124" s="35" t="s">
        <v>56</v>
      </c>
      <c r="E124" s="39" t="s">
        <v>5</v>
      </c>
    </row>
    <row r="125" spans="1:5" ht="25.5">
      <c r="A125" s="35" t="s">
        <v>57</v>
      </c>
      <c r="E125" s="40" t="s">
        <v>5381</v>
      </c>
    </row>
    <row r="126" spans="1:5" ht="12.75">
      <c r="A126" t="s">
        <v>59</v>
      </c>
      <c r="E126" s="39" t="s">
        <v>5382</v>
      </c>
    </row>
    <row r="127" spans="1:16" ht="12.75">
      <c r="A127" t="s">
        <v>49</v>
      </c>
      <c s="34" t="s">
        <v>183</v>
      </c>
      <c s="34" t="s">
        <v>5383</v>
      </c>
      <c s="35" t="s">
        <v>5</v>
      </c>
      <c s="6" t="s">
        <v>5384</v>
      </c>
      <c s="36" t="s">
        <v>90</v>
      </c>
      <c s="37">
        <v>2</v>
      </c>
      <c s="36">
        <v>0</v>
      </c>
      <c s="36">
        <f>ROUND(G127*H127,6)</f>
      </c>
      <c r="L127" s="38">
        <v>0</v>
      </c>
      <c s="32">
        <f>ROUND(ROUND(L127,2)*ROUND(G127,3),2)</f>
      </c>
      <c s="36" t="s">
        <v>1764</v>
      </c>
      <c>
        <f>(M127*21)/100</f>
      </c>
      <c t="s">
        <v>27</v>
      </c>
    </row>
    <row r="128" spans="1:5" ht="12.75">
      <c r="A128" s="35" t="s">
        <v>56</v>
      </c>
      <c r="E128" s="39" t="s">
        <v>5</v>
      </c>
    </row>
    <row r="129" spans="1:5" ht="25.5">
      <c r="A129" s="35" t="s">
        <v>57</v>
      </c>
      <c r="E129" s="40" t="s">
        <v>2060</v>
      </c>
    </row>
    <row r="130" spans="1:5" ht="12.75">
      <c r="A130" t="s">
        <v>59</v>
      </c>
      <c r="E130" s="39" t="s">
        <v>5385</v>
      </c>
    </row>
    <row r="131" spans="1:16" ht="12.75">
      <c r="A131" t="s">
        <v>49</v>
      </c>
      <c s="34" t="s">
        <v>187</v>
      </c>
      <c s="34" t="s">
        <v>5386</v>
      </c>
      <c s="35" t="s">
        <v>5</v>
      </c>
      <c s="6" t="s">
        <v>5387</v>
      </c>
      <c s="36" t="s">
        <v>90</v>
      </c>
      <c s="37">
        <v>3</v>
      </c>
      <c s="36">
        <v>0</v>
      </c>
      <c s="36">
        <f>ROUND(G131*H131,6)</f>
      </c>
      <c r="L131" s="38">
        <v>0</v>
      </c>
      <c s="32">
        <f>ROUND(ROUND(L131,2)*ROUND(G131,3),2)</f>
      </c>
      <c s="36" t="s">
        <v>1764</v>
      </c>
      <c>
        <f>(M131*21)/100</f>
      </c>
      <c t="s">
        <v>27</v>
      </c>
    </row>
    <row r="132" spans="1:5" ht="12.75">
      <c r="A132" s="35" t="s">
        <v>56</v>
      </c>
      <c r="E132" s="39" t="s">
        <v>5</v>
      </c>
    </row>
    <row r="133" spans="1:5" ht="25.5">
      <c r="A133" s="35" t="s">
        <v>57</v>
      </c>
      <c r="E133" s="40" t="s">
        <v>2066</v>
      </c>
    </row>
    <row r="134" spans="1:5" ht="12.75">
      <c r="A134" t="s">
        <v>59</v>
      </c>
      <c r="E134" s="39" t="s">
        <v>5388</v>
      </c>
    </row>
    <row r="135" spans="1:16" ht="12.75">
      <c r="A135" t="s">
        <v>49</v>
      </c>
      <c s="34" t="s">
        <v>191</v>
      </c>
      <c s="34" t="s">
        <v>5389</v>
      </c>
      <c s="35" t="s">
        <v>5</v>
      </c>
      <c s="6" t="s">
        <v>5390</v>
      </c>
      <c s="36" t="s">
        <v>90</v>
      </c>
      <c s="37">
        <v>240</v>
      </c>
      <c s="36">
        <v>0</v>
      </c>
      <c s="36">
        <f>ROUND(G135*H135,6)</f>
      </c>
      <c r="L135" s="38">
        <v>0</v>
      </c>
      <c s="32">
        <f>ROUND(ROUND(L135,2)*ROUND(G135,3),2)</f>
      </c>
      <c s="36" t="s">
        <v>1764</v>
      </c>
      <c>
        <f>(M135*21)/100</f>
      </c>
      <c t="s">
        <v>27</v>
      </c>
    </row>
    <row r="136" spans="1:5" ht="12.75">
      <c r="A136" s="35" t="s">
        <v>56</v>
      </c>
      <c r="E136" s="39" t="s">
        <v>5</v>
      </c>
    </row>
    <row r="137" spans="1:5" ht="25.5">
      <c r="A137" s="35" t="s">
        <v>57</v>
      </c>
      <c r="E137" s="40" t="s">
        <v>5391</v>
      </c>
    </row>
    <row r="138" spans="1:5" ht="12.75">
      <c r="A138" t="s">
        <v>59</v>
      </c>
      <c r="E138" s="39" t="s">
        <v>5392</v>
      </c>
    </row>
    <row r="139" spans="1:16" ht="12.75">
      <c r="A139" t="s">
        <v>49</v>
      </c>
      <c s="34" t="s">
        <v>196</v>
      </c>
      <c s="34" t="s">
        <v>5393</v>
      </c>
      <c s="35" t="s">
        <v>5</v>
      </c>
      <c s="6" t="s">
        <v>5394</v>
      </c>
      <c s="36" t="s">
        <v>90</v>
      </c>
      <c s="37">
        <v>1</v>
      </c>
      <c s="36">
        <v>0</v>
      </c>
      <c s="36">
        <f>ROUND(G139*H139,6)</f>
      </c>
      <c r="L139" s="38">
        <v>0</v>
      </c>
      <c s="32">
        <f>ROUND(ROUND(L139,2)*ROUND(G139,3),2)</f>
      </c>
      <c s="36" t="s">
        <v>1764</v>
      </c>
      <c>
        <f>(M139*21)/100</f>
      </c>
      <c t="s">
        <v>27</v>
      </c>
    </row>
    <row r="140" spans="1:5" ht="12.75">
      <c r="A140" s="35" t="s">
        <v>56</v>
      </c>
      <c r="E140" s="39" t="s">
        <v>5</v>
      </c>
    </row>
    <row r="141" spans="1:5" ht="25.5">
      <c r="A141" s="35" t="s">
        <v>57</v>
      </c>
      <c r="E141" s="40" t="s">
        <v>3044</v>
      </c>
    </row>
    <row r="142" spans="1:5" ht="25.5">
      <c r="A142" t="s">
        <v>59</v>
      </c>
      <c r="E142" s="39" t="s">
        <v>5395</v>
      </c>
    </row>
    <row r="143" spans="1:16" ht="12.75">
      <c r="A143" t="s">
        <v>49</v>
      </c>
      <c s="34" t="s">
        <v>200</v>
      </c>
      <c s="34" t="s">
        <v>5396</v>
      </c>
      <c s="35" t="s">
        <v>5</v>
      </c>
      <c s="6" t="s">
        <v>5397</v>
      </c>
      <c s="36" t="s">
        <v>90</v>
      </c>
      <c s="37">
        <v>430</v>
      </c>
      <c s="36">
        <v>0</v>
      </c>
      <c s="36">
        <f>ROUND(G143*H143,6)</f>
      </c>
      <c r="L143" s="38">
        <v>0</v>
      </c>
      <c s="32">
        <f>ROUND(ROUND(L143,2)*ROUND(G143,3),2)</f>
      </c>
      <c s="36" t="s">
        <v>1764</v>
      </c>
      <c>
        <f>(M143*21)/100</f>
      </c>
      <c t="s">
        <v>27</v>
      </c>
    </row>
    <row r="144" spans="1:5" ht="12.75">
      <c r="A144" s="35" t="s">
        <v>56</v>
      </c>
      <c r="E144" s="39" t="s">
        <v>5</v>
      </c>
    </row>
    <row r="145" spans="1:5" ht="25.5">
      <c r="A145" s="35" t="s">
        <v>57</v>
      </c>
      <c r="E145" s="40" t="s">
        <v>5398</v>
      </c>
    </row>
    <row r="146" spans="1:5" ht="12.75">
      <c r="A146" t="s">
        <v>59</v>
      </c>
      <c r="E146" s="39" t="s">
        <v>5399</v>
      </c>
    </row>
    <row r="147" spans="1:16" ht="12.75">
      <c r="A147" t="s">
        <v>49</v>
      </c>
      <c s="34" t="s">
        <v>204</v>
      </c>
      <c s="34" t="s">
        <v>5400</v>
      </c>
      <c s="35" t="s">
        <v>5</v>
      </c>
      <c s="6" t="s">
        <v>5401</v>
      </c>
      <c s="36" t="s">
        <v>90</v>
      </c>
      <c s="37">
        <v>12</v>
      </c>
      <c s="36">
        <v>0</v>
      </c>
      <c s="36">
        <f>ROUND(G147*H147,6)</f>
      </c>
      <c r="L147" s="38">
        <v>0</v>
      </c>
      <c s="32">
        <f>ROUND(ROUND(L147,2)*ROUND(G147,3),2)</f>
      </c>
      <c s="36" t="s">
        <v>1764</v>
      </c>
      <c>
        <f>(M147*21)/100</f>
      </c>
      <c t="s">
        <v>27</v>
      </c>
    </row>
    <row r="148" spans="1:5" ht="12.75">
      <c r="A148" s="35" t="s">
        <v>56</v>
      </c>
      <c r="E148" s="39" t="s">
        <v>5</v>
      </c>
    </row>
    <row r="149" spans="1:5" ht="25.5">
      <c r="A149" s="35" t="s">
        <v>57</v>
      </c>
      <c r="E149" s="40" t="s">
        <v>5320</v>
      </c>
    </row>
    <row r="150" spans="1:5" ht="12.75">
      <c r="A150" t="s">
        <v>59</v>
      </c>
      <c r="E150" s="39" t="s">
        <v>5402</v>
      </c>
    </row>
    <row r="151" spans="1:16" ht="12.75">
      <c r="A151" t="s">
        <v>49</v>
      </c>
      <c s="34" t="s">
        <v>208</v>
      </c>
      <c s="34" t="s">
        <v>5403</v>
      </c>
      <c s="35" t="s">
        <v>5</v>
      </c>
      <c s="6" t="s">
        <v>5401</v>
      </c>
      <c s="36" t="s">
        <v>90</v>
      </c>
      <c s="37">
        <v>48</v>
      </c>
      <c s="36">
        <v>0</v>
      </c>
      <c s="36">
        <f>ROUND(G151*H151,6)</f>
      </c>
      <c r="L151" s="38">
        <v>0</v>
      </c>
      <c s="32">
        <f>ROUND(ROUND(L151,2)*ROUND(G151,3),2)</f>
      </c>
      <c s="36" t="s">
        <v>1764</v>
      </c>
      <c>
        <f>(M151*21)/100</f>
      </c>
      <c t="s">
        <v>27</v>
      </c>
    </row>
    <row r="152" spans="1:5" ht="12.75">
      <c r="A152" s="35" t="s">
        <v>56</v>
      </c>
      <c r="E152" s="39" t="s">
        <v>5</v>
      </c>
    </row>
    <row r="153" spans="1:5" ht="25.5">
      <c r="A153" s="35" t="s">
        <v>57</v>
      </c>
      <c r="E153" s="40" t="s">
        <v>5381</v>
      </c>
    </row>
    <row r="154" spans="1:5" ht="12.75">
      <c r="A154" t="s">
        <v>59</v>
      </c>
      <c r="E154" s="39" t="s">
        <v>5404</v>
      </c>
    </row>
    <row r="155" spans="1:16" ht="12.75">
      <c r="A155" t="s">
        <v>49</v>
      </c>
      <c s="34" t="s">
        <v>212</v>
      </c>
      <c s="34" t="s">
        <v>5405</v>
      </c>
      <c s="35" t="s">
        <v>5</v>
      </c>
      <c s="6" t="s">
        <v>5406</v>
      </c>
      <c s="36" t="s">
        <v>90</v>
      </c>
      <c s="37">
        <v>7</v>
      </c>
      <c s="36">
        <v>0</v>
      </c>
      <c s="36">
        <f>ROUND(G155*H155,6)</f>
      </c>
      <c r="L155" s="38">
        <v>0</v>
      </c>
      <c s="32">
        <f>ROUND(ROUND(L155,2)*ROUND(G155,3),2)</f>
      </c>
      <c s="36" t="s">
        <v>1764</v>
      </c>
      <c>
        <f>(M155*21)/100</f>
      </c>
      <c t="s">
        <v>27</v>
      </c>
    </row>
    <row r="156" spans="1:5" ht="12.75">
      <c r="A156" s="35" t="s">
        <v>56</v>
      </c>
      <c r="E156" s="39" t="s">
        <v>5</v>
      </c>
    </row>
    <row r="157" spans="1:5" ht="25.5">
      <c r="A157" s="35" t="s">
        <v>57</v>
      </c>
      <c r="E157" s="40" t="s">
        <v>5407</v>
      </c>
    </row>
    <row r="158" spans="1:5" ht="12.75">
      <c r="A158" t="s">
        <v>59</v>
      </c>
      <c r="E158" s="39" t="s">
        <v>5408</v>
      </c>
    </row>
    <row r="159" spans="1:16" ht="12.75">
      <c r="A159" t="s">
        <v>49</v>
      </c>
      <c s="34" t="s">
        <v>217</v>
      </c>
      <c s="34" t="s">
        <v>5405</v>
      </c>
      <c s="35" t="s">
        <v>4</v>
      </c>
      <c s="6" t="s">
        <v>5406</v>
      </c>
      <c s="36" t="s">
        <v>90</v>
      </c>
      <c s="37">
        <v>2</v>
      </c>
      <c s="36">
        <v>0</v>
      </c>
      <c s="36">
        <f>ROUND(G159*H159,6)</f>
      </c>
      <c r="L159" s="38">
        <v>0</v>
      </c>
      <c s="32">
        <f>ROUND(ROUND(L159,2)*ROUND(G159,3),2)</f>
      </c>
      <c s="36" t="s">
        <v>1764</v>
      </c>
      <c>
        <f>(M159*21)/100</f>
      </c>
      <c t="s">
        <v>27</v>
      </c>
    </row>
    <row r="160" spans="1:5" ht="12.75">
      <c r="A160" s="35" t="s">
        <v>56</v>
      </c>
      <c r="E160" s="39" t="s">
        <v>5</v>
      </c>
    </row>
    <row r="161" spans="1:5" ht="25.5">
      <c r="A161" s="35" t="s">
        <v>57</v>
      </c>
      <c r="E161" s="40" t="s">
        <v>2060</v>
      </c>
    </row>
    <row r="162" spans="1:5" ht="12.75">
      <c r="A162" t="s">
        <v>59</v>
      </c>
      <c r="E162" s="39" t="s">
        <v>5409</v>
      </c>
    </row>
    <row r="163" spans="1:16" ht="12.75">
      <c r="A163" t="s">
        <v>49</v>
      </c>
      <c s="34" t="s">
        <v>221</v>
      </c>
      <c s="34" t="s">
        <v>5410</v>
      </c>
      <c s="35" t="s">
        <v>5</v>
      </c>
      <c s="6" t="s">
        <v>5411</v>
      </c>
      <c s="36" t="s">
        <v>90</v>
      </c>
      <c s="37">
        <v>30</v>
      </c>
      <c s="36">
        <v>0</v>
      </c>
      <c s="36">
        <f>ROUND(G163*H163,6)</f>
      </c>
      <c r="L163" s="38">
        <v>0</v>
      </c>
      <c s="32">
        <f>ROUND(ROUND(L163,2)*ROUND(G163,3),2)</f>
      </c>
      <c s="36" t="s">
        <v>1764</v>
      </c>
      <c>
        <f>(M163*21)/100</f>
      </c>
      <c t="s">
        <v>27</v>
      </c>
    </row>
    <row r="164" spans="1:5" ht="12.75">
      <c r="A164" s="35" t="s">
        <v>56</v>
      </c>
      <c r="E164" s="39" t="s">
        <v>5</v>
      </c>
    </row>
    <row r="165" spans="1:5" ht="25.5">
      <c r="A165" s="35" t="s">
        <v>57</v>
      </c>
      <c r="E165" s="40" t="s">
        <v>5412</v>
      </c>
    </row>
    <row r="166" spans="1:5" ht="12.75">
      <c r="A166" t="s">
        <v>59</v>
      </c>
      <c r="E166" s="39" t="s">
        <v>5413</v>
      </c>
    </row>
    <row r="167" spans="1:16" ht="12.75">
      <c r="A167" t="s">
        <v>49</v>
      </c>
      <c s="34" t="s">
        <v>226</v>
      </c>
      <c s="34" t="s">
        <v>5414</v>
      </c>
      <c s="35" t="s">
        <v>5</v>
      </c>
      <c s="6" t="s">
        <v>5415</v>
      </c>
      <c s="36" t="s">
        <v>90</v>
      </c>
      <c s="37">
        <v>21</v>
      </c>
      <c s="36">
        <v>0</v>
      </c>
      <c s="36">
        <f>ROUND(G167*H167,6)</f>
      </c>
      <c r="L167" s="38">
        <v>0</v>
      </c>
      <c s="32">
        <f>ROUND(ROUND(L167,2)*ROUND(G167,3),2)</f>
      </c>
      <c s="36" t="s">
        <v>1764</v>
      </c>
      <c>
        <f>(M167*21)/100</f>
      </c>
      <c t="s">
        <v>27</v>
      </c>
    </row>
    <row r="168" spans="1:5" ht="12.75">
      <c r="A168" s="35" t="s">
        <v>56</v>
      </c>
      <c r="E168" s="39" t="s">
        <v>5</v>
      </c>
    </row>
    <row r="169" spans="1:5" ht="25.5">
      <c r="A169" s="35" t="s">
        <v>57</v>
      </c>
      <c r="E169" s="40" t="s">
        <v>5358</v>
      </c>
    </row>
    <row r="170" spans="1:5" ht="12.75">
      <c r="A170" t="s">
        <v>59</v>
      </c>
      <c r="E170" s="39" t="s">
        <v>5416</v>
      </c>
    </row>
    <row r="171" spans="1:16" ht="12.75">
      <c r="A171" t="s">
        <v>49</v>
      </c>
      <c s="34" t="s">
        <v>231</v>
      </c>
      <c s="34" t="s">
        <v>5417</v>
      </c>
      <c s="35" t="s">
        <v>5</v>
      </c>
      <c s="6" t="s">
        <v>5418</v>
      </c>
      <c s="36" t="s">
        <v>90</v>
      </c>
      <c s="37">
        <v>240</v>
      </c>
      <c s="36">
        <v>0</v>
      </c>
      <c s="36">
        <f>ROUND(G171*H171,6)</f>
      </c>
      <c r="L171" s="38">
        <v>0</v>
      </c>
      <c s="32">
        <f>ROUND(ROUND(L171,2)*ROUND(G171,3),2)</f>
      </c>
      <c s="36" t="s">
        <v>1764</v>
      </c>
      <c>
        <f>(M171*21)/100</f>
      </c>
      <c t="s">
        <v>27</v>
      </c>
    </row>
    <row r="172" spans="1:5" ht="12.75">
      <c r="A172" s="35" t="s">
        <v>56</v>
      </c>
      <c r="E172" s="39" t="s">
        <v>5</v>
      </c>
    </row>
    <row r="173" spans="1:5" ht="25.5">
      <c r="A173" s="35" t="s">
        <v>57</v>
      </c>
      <c r="E173" s="40" t="s">
        <v>5391</v>
      </c>
    </row>
    <row r="174" spans="1:5" ht="12.75">
      <c r="A174" t="s">
        <v>59</v>
      </c>
      <c r="E174" s="39" t="s">
        <v>5419</v>
      </c>
    </row>
    <row r="175" spans="1:16" ht="12.75">
      <c r="A175" t="s">
        <v>49</v>
      </c>
      <c s="34" t="s">
        <v>235</v>
      </c>
      <c s="34" t="s">
        <v>5420</v>
      </c>
      <c s="35" t="s">
        <v>5</v>
      </c>
      <c s="6" t="s">
        <v>5421</v>
      </c>
      <c s="36" t="s">
        <v>90</v>
      </c>
      <c s="37">
        <v>1</v>
      </c>
      <c s="36">
        <v>0</v>
      </c>
      <c s="36">
        <f>ROUND(G175*H175,6)</f>
      </c>
      <c r="L175" s="38">
        <v>0</v>
      </c>
      <c s="32">
        <f>ROUND(ROUND(L175,2)*ROUND(G175,3),2)</f>
      </c>
      <c s="36" t="s">
        <v>1764</v>
      </c>
      <c>
        <f>(M175*21)/100</f>
      </c>
      <c t="s">
        <v>27</v>
      </c>
    </row>
    <row r="176" spans="1:5" ht="12.75">
      <c r="A176" s="35" t="s">
        <v>56</v>
      </c>
      <c r="E176" s="39" t="s">
        <v>5</v>
      </c>
    </row>
    <row r="177" spans="1:5" ht="25.5">
      <c r="A177" s="35" t="s">
        <v>57</v>
      </c>
      <c r="E177" s="40" t="s">
        <v>3044</v>
      </c>
    </row>
    <row r="178" spans="1:5" ht="25.5">
      <c r="A178" t="s">
        <v>59</v>
      </c>
      <c r="E178" s="39" t="s">
        <v>5422</v>
      </c>
    </row>
    <row r="179" spans="1:16" ht="12.75">
      <c r="A179" t="s">
        <v>49</v>
      </c>
      <c s="34" t="s">
        <v>239</v>
      </c>
      <c s="34" t="s">
        <v>5423</v>
      </c>
      <c s="35" t="s">
        <v>5</v>
      </c>
      <c s="6" t="s">
        <v>5424</v>
      </c>
      <c s="36" t="s">
        <v>90</v>
      </c>
      <c s="37">
        <v>2</v>
      </c>
      <c s="36">
        <v>0</v>
      </c>
      <c s="36">
        <f>ROUND(G179*H179,6)</f>
      </c>
      <c r="L179" s="38">
        <v>0</v>
      </c>
      <c s="32">
        <f>ROUND(ROUND(L179,2)*ROUND(G179,3),2)</f>
      </c>
      <c s="36" t="s">
        <v>1764</v>
      </c>
      <c>
        <f>(M179*21)/100</f>
      </c>
      <c t="s">
        <v>27</v>
      </c>
    </row>
    <row r="180" spans="1:5" ht="12.75">
      <c r="A180" s="35" t="s">
        <v>56</v>
      </c>
      <c r="E180" s="39" t="s">
        <v>5</v>
      </c>
    </row>
    <row r="181" spans="1:5" ht="25.5">
      <c r="A181" s="35" t="s">
        <v>57</v>
      </c>
      <c r="E181" s="40" t="s">
        <v>2060</v>
      </c>
    </row>
    <row r="182" spans="1:5" ht="25.5">
      <c r="A182" t="s">
        <v>59</v>
      </c>
      <c r="E182" s="39" t="s">
        <v>5425</v>
      </c>
    </row>
    <row r="183" spans="1:16" ht="12.75">
      <c r="A183" t="s">
        <v>49</v>
      </c>
      <c s="34" t="s">
        <v>243</v>
      </c>
      <c s="34" t="s">
        <v>5426</v>
      </c>
      <c s="35" t="s">
        <v>5</v>
      </c>
      <c s="6" t="s">
        <v>5427</v>
      </c>
      <c s="36" t="s">
        <v>90</v>
      </c>
      <c s="37">
        <v>3</v>
      </c>
      <c s="36">
        <v>0</v>
      </c>
      <c s="36">
        <f>ROUND(G183*H183,6)</f>
      </c>
      <c r="L183" s="38">
        <v>0</v>
      </c>
      <c s="32">
        <f>ROUND(ROUND(L183,2)*ROUND(G183,3),2)</f>
      </c>
      <c s="36" t="s">
        <v>1764</v>
      </c>
      <c>
        <f>(M183*21)/100</f>
      </c>
      <c t="s">
        <v>27</v>
      </c>
    </row>
    <row r="184" spans="1:5" ht="12.75">
      <c r="A184" s="35" t="s">
        <v>56</v>
      </c>
      <c r="E184" s="39" t="s">
        <v>5</v>
      </c>
    </row>
    <row r="185" spans="1:5" ht="25.5">
      <c r="A185" s="35" t="s">
        <v>57</v>
      </c>
      <c r="E185" s="40" t="s">
        <v>2066</v>
      </c>
    </row>
    <row r="186" spans="1:5" ht="12.75">
      <c r="A186" t="s">
        <v>59</v>
      </c>
      <c r="E186" s="39" t="s">
        <v>5428</v>
      </c>
    </row>
    <row r="187" spans="1:16" ht="12.75">
      <c r="A187" t="s">
        <v>49</v>
      </c>
      <c s="34" t="s">
        <v>247</v>
      </c>
      <c s="34" t="s">
        <v>5429</v>
      </c>
      <c s="35" t="s">
        <v>5</v>
      </c>
      <c s="6" t="s">
        <v>5430</v>
      </c>
      <c s="36" t="s">
        <v>90</v>
      </c>
      <c s="37">
        <v>430</v>
      </c>
      <c s="36">
        <v>0</v>
      </c>
      <c s="36">
        <f>ROUND(G187*H187,6)</f>
      </c>
      <c r="L187" s="38">
        <v>0</v>
      </c>
      <c s="32">
        <f>ROUND(ROUND(L187,2)*ROUND(G187,3),2)</f>
      </c>
      <c s="36" t="s">
        <v>1764</v>
      </c>
      <c>
        <f>(M187*21)/100</f>
      </c>
      <c t="s">
        <v>27</v>
      </c>
    </row>
    <row r="188" spans="1:5" ht="12.75">
      <c r="A188" s="35" t="s">
        <v>56</v>
      </c>
      <c r="E188" s="39" t="s">
        <v>5</v>
      </c>
    </row>
    <row r="189" spans="1:5" ht="25.5">
      <c r="A189" s="35" t="s">
        <v>57</v>
      </c>
      <c r="E189" s="40" t="s">
        <v>5398</v>
      </c>
    </row>
    <row r="190" spans="1:5" ht="12.75">
      <c r="A190" t="s">
        <v>59</v>
      </c>
      <c r="E190" s="39" t="s">
        <v>5430</v>
      </c>
    </row>
    <row r="191" spans="1:16" ht="12.75">
      <c r="A191" t="s">
        <v>49</v>
      </c>
      <c s="34" t="s">
        <v>251</v>
      </c>
      <c s="34" t="s">
        <v>5431</v>
      </c>
      <c s="35" t="s">
        <v>5</v>
      </c>
      <c s="6" t="s">
        <v>5432</v>
      </c>
      <c s="36" t="s">
        <v>90</v>
      </c>
      <c s="37">
        <v>7</v>
      </c>
      <c s="36">
        <v>0</v>
      </c>
      <c s="36">
        <f>ROUND(G191*H191,6)</f>
      </c>
      <c r="L191" s="38">
        <v>0</v>
      </c>
      <c s="32">
        <f>ROUND(ROUND(L191,2)*ROUND(G191,3),2)</f>
      </c>
      <c s="36" t="s">
        <v>1764</v>
      </c>
      <c>
        <f>(M191*21)/100</f>
      </c>
      <c t="s">
        <v>27</v>
      </c>
    </row>
    <row r="192" spans="1:5" ht="12.75">
      <c r="A192" s="35" t="s">
        <v>56</v>
      </c>
      <c r="E192" s="39" t="s">
        <v>5</v>
      </c>
    </row>
    <row r="193" spans="1:5" ht="25.5">
      <c r="A193" s="35" t="s">
        <v>57</v>
      </c>
      <c r="E193" s="40" t="s">
        <v>5407</v>
      </c>
    </row>
    <row r="194" spans="1:5" ht="12.75">
      <c r="A194" t="s">
        <v>59</v>
      </c>
      <c r="E194" s="39" t="s">
        <v>5433</v>
      </c>
    </row>
    <row r="195" spans="1:16" ht="12.75">
      <c r="A195" t="s">
        <v>49</v>
      </c>
      <c s="34" t="s">
        <v>255</v>
      </c>
      <c s="34" t="s">
        <v>5434</v>
      </c>
      <c s="35" t="s">
        <v>5</v>
      </c>
      <c s="6" t="s">
        <v>5435</v>
      </c>
      <c s="36" t="s">
        <v>90</v>
      </c>
      <c s="37">
        <v>6</v>
      </c>
      <c s="36">
        <v>0</v>
      </c>
      <c s="36">
        <f>ROUND(G195*H195,6)</f>
      </c>
      <c r="L195" s="38">
        <v>0</v>
      </c>
      <c s="32">
        <f>ROUND(ROUND(L195,2)*ROUND(G195,3),2)</f>
      </c>
      <c s="36" t="s">
        <v>1764</v>
      </c>
      <c>
        <f>(M195*21)/100</f>
      </c>
      <c t="s">
        <v>27</v>
      </c>
    </row>
    <row r="196" spans="1:5" ht="12.75">
      <c r="A196" s="35" t="s">
        <v>56</v>
      </c>
      <c r="E196" s="39" t="s">
        <v>5</v>
      </c>
    </row>
    <row r="197" spans="1:5" ht="25.5">
      <c r="A197" s="35" t="s">
        <v>57</v>
      </c>
      <c r="E197" s="40" t="s">
        <v>5361</v>
      </c>
    </row>
    <row r="198" spans="1:5" ht="12.75">
      <c r="A198" t="s">
        <v>59</v>
      </c>
      <c r="E198" s="39" t="s">
        <v>5435</v>
      </c>
    </row>
    <row r="199" spans="1:16" ht="12.75">
      <c r="A199" t="s">
        <v>49</v>
      </c>
      <c s="34" t="s">
        <v>259</v>
      </c>
      <c s="34" t="s">
        <v>5436</v>
      </c>
      <c s="35" t="s">
        <v>5437</v>
      </c>
      <c s="6" t="s">
        <v>5438</v>
      </c>
      <c s="36" t="s">
        <v>90</v>
      </c>
      <c s="37">
        <v>30</v>
      </c>
      <c s="36">
        <v>0</v>
      </c>
      <c s="36">
        <f>ROUND(G199*H199,6)</f>
      </c>
      <c r="L199" s="38">
        <v>0</v>
      </c>
      <c s="32">
        <f>ROUND(ROUND(L199,2)*ROUND(G199,3),2)</f>
      </c>
      <c s="36" t="s">
        <v>1764</v>
      </c>
      <c>
        <f>(M199*21)/100</f>
      </c>
      <c t="s">
        <v>27</v>
      </c>
    </row>
    <row r="200" spans="1:5" ht="12.75">
      <c r="A200" s="35" t="s">
        <v>56</v>
      </c>
      <c r="E200" s="39" t="s">
        <v>5</v>
      </c>
    </row>
    <row r="201" spans="1:5" ht="25.5">
      <c r="A201" s="35" t="s">
        <v>57</v>
      </c>
      <c r="E201" s="40" t="s">
        <v>5412</v>
      </c>
    </row>
    <row r="202" spans="1:5" ht="12.75">
      <c r="A202" t="s">
        <v>59</v>
      </c>
      <c r="E202" s="39" t="s">
        <v>5439</v>
      </c>
    </row>
    <row r="203" spans="1:16" ht="12.75">
      <c r="A203" t="s">
        <v>49</v>
      </c>
      <c s="34" t="s">
        <v>263</v>
      </c>
      <c s="34" t="s">
        <v>5440</v>
      </c>
      <c s="35" t="s">
        <v>5</v>
      </c>
      <c s="6" t="s">
        <v>5441</v>
      </c>
      <c s="36" t="s">
        <v>90</v>
      </c>
      <c s="37">
        <v>7</v>
      </c>
      <c s="36">
        <v>0</v>
      </c>
      <c s="36">
        <f>ROUND(G203*H203,6)</f>
      </c>
      <c r="L203" s="38">
        <v>0</v>
      </c>
      <c s="32">
        <f>ROUND(ROUND(L203,2)*ROUND(G203,3),2)</f>
      </c>
      <c s="36" t="s">
        <v>1764</v>
      </c>
      <c>
        <f>(M203*21)/100</f>
      </c>
      <c t="s">
        <v>27</v>
      </c>
    </row>
    <row r="204" spans="1:5" ht="12.75">
      <c r="A204" s="35" t="s">
        <v>56</v>
      </c>
      <c r="E204" s="39" t="s">
        <v>5</v>
      </c>
    </row>
    <row r="205" spans="1:5" ht="25.5">
      <c r="A205" s="35" t="s">
        <v>57</v>
      </c>
      <c r="E205" s="40" t="s">
        <v>5407</v>
      </c>
    </row>
    <row r="206" spans="1:5" ht="12.75">
      <c r="A206" t="s">
        <v>59</v>
      </c>
      <c r="E206" s="39" t="s">
        <v>5442</v>
      </c>
    </row>
    <row r="207" spans="1:16" ht="12.75">
      <c r="A207" t="s">
        <v>49</v>
      </c>
      <c s="34" t="s">
        <v>267</v>
      </c>
      <c s="34" t="s">
        <v>5443</v>
      </c>
      <c s="35" t="s">
        <v>5</v>
      </c>
      <c s="6" t="s">
        <v>5444</v>
      </c>
      <c s="36" t="s">
        <v>90</v>
      </c>
      <c s="37">
        <v>197</v>
      </c>
      <c s="36">
        <v>0</v>
      </c>
      <c s="36">
        <f>ROUND(G207*H207,6)</f>
      </c>
      <c r="L207" s="38">
        <v>0</v>
      </c>
      <c s="32">
        <f>ROUND(ROUND(L207,2)*ROUND(G207,3),2)</f>
      </c>
      <c s="36" t="s">
        <v>1764</v>
      </c>
      <c>
        <f>(M207*21)/100</f>
      </c>
      <c t="s">
        <v>27</v>
      </c>
    </row>
    <row r="208" spans="1:5" ht="12.75">
      <c r="A208" s="35" t="s">
        <v>56</v>
      </c>
      <c r="E208" s="39" t="s">
        <v>5</v>
      </c>
    </row>
    <row r="209" spans="1:5" ht="25.5">
      <c r="A209" s="35" t="s">
        <v>57</v>
      </c>
      <c r="E209" s="40" t="s">
        <v>5445</v>
      </c>
    </row>
    <row r="210" spans="1:5" ht="12.75">
      <c r="A210" t="s">
        <v>59</v>
      </c>
      <c r="E210" s="39" t="s">
        <v>5446</v>
      </c>
    </row>
    <row r="211" spans="1:16" ht="12.75">
      <c r="A211" t="s">
        <v>49</v>
      </c>
      <c s="34" t="s">
        <v>271</v>
      </c>
      <c s="34" t="s">
        <v>5447</v>
      </c>
      <c s="35" t="s">
        <v>5</v>
      </c>
      <c s="6" t="s">
        <v>5448</v>
      </c>
      <c s="36" t="s">
        <v>90</v>
      </c>
      <c s="37">
        <v>31</v>
      </c>
      <c s="36">
        <v>0</v>
      </c>
      <c s="36">
        <f>ROUND(G211*H211,6)</f>
      </c>
      <c r="L211" s="38">
        <v>0</v>
      </c>
      <c s="32">
        <f>ROUND(ROUND(L211,2)*ROUND(G211,3),2)</f>
      </c>
      <c s="36" t="s">
        <v>1764</v>
      </c>
      <c>
        <f>(M211*21)/100</f>
      </c>
      <c t="s">
        <v>27</v>
      </c>
    </row>
    <row r="212" spans="1:5" ht="12.75">
      <c r="A212" s="35" t="s">
        <v>56</v>
      </c>
      <c r="E212" s="39" t="s">
        <v>5</v>
      </c>
    </row>
    <row r="213" spans="1:5" ht="25.5">
      <c r="A213" s="35" t="s">
        <v>57</v>
      </c>
      <c r="E213" s="40" t="s">
        <v>5449</v>
      </c>
    </row>
    <row r="214" spans="1:5" ht="12.75">
      <c r="A214" t="s">
        <v>59</v>
      </c>
      <c r="E214" s="39" t="s">
        <v>5450</v>
      </c>
    </row>
    <row r="215" spans="1:16" ht="12.75">
      <c r="A215" t="s">
        <v>49</v>
      </c>
      <c s="34" t="s">
        <v>276</v>
      </c>
      <c s="34" t="s">
        <v>5451</v>
      </c>
      <c s="35" t="s">
        <v>5</v>
      </c>
      <c s="6" t="s">
        <v>5452</v>
      </c>
      <c s="36" t="s">
        <v>90</v>
      </c>
      <c s="37">
        <v>14</v>
      </c>
      <c s="36">
        <v>0</v>
      </c>
      <c s="36">
        <f>ROUND(G215*H215,6)</f>
      </c>
      <c r="L215" s="38">
        <v>0</v>
      </c>
      <c s="32">
        <f>ROUND(ROUND(L215,2)*ROUND(G215,3),2)</f>
      </c>
      <c s="36" t="s">
        <v>1764</v>
      </c>
      <c>
        <f>(M215*21)/100</f>
      </c>
      <c t="s">
        <v>27</v>
      </c>
    </row>
    <row r="216" spans="1:5" ht="12.75">
      <c r="A216" s="35" t="s">
        <v>56</v>
      </c>
      <c r="E216" s="39" t="s">
        <v>5</v>
      </c>
    </row>
    <row r="217" spans="1:5" ht="25.5">
      <c r="A217" s="35" t="s">
        <v>57</v>
      </c>
      <c r="E217" s="40" t="s">
        <v>5453</v>
      </c>
    </row>
    <row r="218" spans="1:5" ht="12.75">
      <c r="A218" t="s">
        <v>59</v>
      </c>
      <c r="E218" s="39" t="s">
        <v>5454</v>
      </c>
    </row>
    <row r="219" spans="1:16" ht="12.75">
      <c r="A219" t="s">
        <v>49</v>
      </c>
      <c s="34" t="s">
        <v>280</v>
      </c>
      <c s="34" t="s">
        <v>5455</v>
      </c>
      <c s="35" t="s">
        <v>5</v>
      </c>
      <c s="6" t="s">
        <v>5456</v>
      </c>
      <c s="36" t="s">
        <v>90</v>
      </c>
      <c s="37">
        <v>6</v>
      </c>
      <c s="36">
        <v>0</v>
      </c>
      <c s="36">
        <f>ROUND(G219*H219,6)</f>
      </c>
      <c r="L219" s="38">
        <v>0</v>
      </c>
      <c s="32">
        <f>ROUND(ROUND(L219,2)*ROUND(G219,3),2)</f>
      </c>
      <c s="36" t="s">
        <v>1764</v>
      </c>
      <c>
        <f>(M219*21)/100</f>
      </c>
      <c t="s">
        <v>27</v>
      </c>
    </row>
    <row r="220" spans="1:5" ht="12.75">
      <c r="A220" s="35" t="s">
        <v>56</v>
      </c>
      <c r="E220" s="39" t="s">
        <v>5</v>
      </c>
    </row>
    <row r="221" spans="1:5" ht="25.5">
      <c r="A221" s="35" t="s">
        <v>57</v>
      </c>
      <c r="E221" s="40" t="s">
        <v>5361</v>
      </c>
    </row>
    <row r="222" spans="1:5" ht="12.75">
      <c r="A222" t="s">
        <v>59</v>
      </c>
      <c r="E222" s="39" t="s">
        <v>5457</v>
      </c>
    </row>
    <row r="223" spans="1:16" ht="12.75">
      <c r="A223" t="s">
        <v>49</v>
      </c>
      <c s="34" t="s">
        <v>284</v>
      </c>
      <c s="34" t="s">
        <v>5458</v>
      </c>
      <c s="35" t="s">
        <v>5</v>
      </c>
      <c s="6" t="s">
        <v>5459</v>
      </c>
      <c s="36" t="s">
        <v>90</v>
      </c>
      <c s="37">
        <v>11</v>
      </c>
      <c s="36">
        <v>0</v>
      </c>
      <c s="36">
        <f>ROUND(G223*H223,6)</f>
      </c>
      <c r="L223" s="38">
        <v>0</v>
      </c>
      <c s="32">
        <f>ROUND(ROUND(L223,2)*ROUND(G223,3),2)</f>
      </c>
      <c s="36" t="s">
        <v>1764</v>
      </c>
      <c>
        <f>(M223*21)/100</f>
      </c>
      <c t="s">
        <v>27</v>
      </c>
    </row>
    <row r="224" spans="1:5" ht="12.75">
      <c r="A224" s="35" t="s">
        <v>56</v>
      </c>
      <c r="E224" s="39" t="s">
        <v>5</v>
      </c>
    </row>
    <row r="225" spans="1:5" ht="25.5">
      <c r="A225" s="35" t="s">
        <v>57</v>
      </c>
      <c r="E225" s="40" t="s">
        <v>5460</v>
      </c>
    </row>
    <row r="226" spans="1:5" ht="12.75">
      <c r="A226" t="s">
        <v>59</v>
      </c>
      <c r="E226" s="39" t="s">
        <v>5461</v>
      </c>
    </row>
    <row r="227" spans="1:13" ht="12.75">
      <c r="A227" t="s">
        <v>46</v>
      </c>
      <c r="C227" s="31" t="s">
        <v>5462</v>
      </c>
      <c r="E227" s="33" t="s">
        <v>5463</v>
      </c>
      <c r="J227" s="32">
        <f>0</f>
      </c>
      <c s="32">
        <f>0</f>
      </c>
      <c s="32">
        <f>0+L228+L232+L236+L240+L244+L248</f>
      </c>
      <c s="32">
        <f>0+M228+M232+M236+M240+M244+M248</f>
      </c>
    </row>
    <row r="228" spans="1:16" ht="12.75">
      <c r="A228" t="s">
        <v>49</v>
      </c>
      <c s="34" t="s">
        <v>288</v>
      </c>
      <c s="34" t="s">
        <v>5464</v>
      </c>
      <c s="35" t="s">
        <v>5</v>
      </c>
      <c s="6" t="s">
        <v>5465</v>
      </c>
      <c s="36" t="s">
        <v>75</v>
      </c>
      <c s="37">
        <v>150</v>
      </c>
      <c s="36">
        <v>0</v>
      </c>
      <c s="36">
        <f>ROUND(G228*H228,6)</f>
      </c>
      <c r="L228" s="38">
        <v>0</v>
      </c>
      <c s="32">
        <f>ROUND(ROUND(L228,2)*ROUND(G228,3),2)</f>
      </c>
      <c s="36" t="s">
        <v>1764</v>
      </c>
      <c>
        <f>(M228*21)/100</f>
      </c>
      <c t="s">
        <v>27</v>
      </c>
    </row>
    <row r="229" spans="1:5" ht="12.75">
      <c r="A229" s="35" t="s">
        <v>56</v>
      </c>
      <c r="E229" s="39" t="s">
        <v>5</v>
      </c>
    </row>
    <row r="230" spans="1:5" ht="25.5">
      <c r="A230" s="35" t="s">
        <v>57</v>
      </c>
      <c r="E230" s="40" t="s">
        <v>5466</v>
      </c>
    </row>
    <row r="231" spans="1:5" ht="12.75">
      <c r="A231" t="s">
        <v>59</v>
      </c>
      <c r="E231" s="39" t="s">
        <v>5</v>
      </c>
    </row>
    <row r="232" spans="1:16" ht="12.75">
      <c r="A232" t="s">
        <v>49</v>
      </c>
      <c s="34" t="s">
        <v>292</v>
      </c>
      <c s="34" t="s">
        <v>5467</v>
      </c>
      <c s="35" t="s">
        <v>5</v>
      </c>
      <c s="6" t="s">
        <v>5468</v>
      </c>
      <c s="36" t="s">
        <v>75</v>
      </c>
      <c s="37">
        <v>150</v>
      </c>
      <c s="36">
        <v>0</v>
      </c>
      <c s="36">
        <f>ROUND(G232*H232,6)</f>
      </c>
      <c r="L232" s="38">
        <v>0</v>
      </c>
      <c s="32">
        <f>ROUND(ROUND(L232,2)*ROUND(G232,3),2)</f>
      </c>
      <c s="36" t="s">
        <v>1764</v>
      </c>
      <c>
        <f>(M232*21)/100</f>
      </c>
      <c t="s">
        <v>27</v>
      </c>
    </row>
    <row r="233" spans="1:5" ht="12.75">
      <c r="A233" s="35" t="s">
        <v>56</v>
      </c>
      <c r="E233" s="39" t="s">
        <v>5</v>
      </c>
    </row>
    <row r="234" spans="1:5" ht="25.5">
      <c r="A234" s="35" t="s">
        <v>57</v>
      </c>
      <c r="E234" s="40" t="s">
        <v>5466</v>
      </c>
    </row>
    <row r="235" spans="1:5" ht="12.75">
      <c r="A235" t="s">
        <v>59</v>
      </c>
      <c r="E235" s="39" t="s">
        <v>5</v>
      </c>
    </row>
    <row r="236" spans="1:16" ht="12.75">
      <c r="A236" t="s">
        <v>49</v>
      </c>
      <c s="34" t="s">
        <v>296</v>
      </c>
      <c s="34" t="s">
        <v>5469</v>
      </c>
      <c s="35" t="s">
        <v>5</v>
      </c>
      <c s="6" t="s">
        <v>5470</v>
      </c>
      <c s="36" t="s">
        <v>75</v>
      </c>
      <c s="37">
        <v>150</v>
      </c>
      <c s="36">
        <v>0</v>
      </c>
      <c s="36">
        <f>ROUND(G236*H236,6)</f>
      </c>
      <c r="L236" s="38">
        <v>0</v>
      </c>
      <c s="32">
        <f>ROUND(ROUND(L236,2)*ROUND(G236,3),2)</f>
      </c>
      <c s="36" t="s">
        <v>1764</v>
      </c>
      <c>
        <f>(M236*21)/100</f>
      </c>
      <c t="s">
        <v>27</v>
      </c>
    </row>
    <row r="237" spans="1:5" ht="12.75">
      <c r="A237" s="35" t="s">
        <v>56</v>
      </c>
      <c r="E237" s="39" t="s">
        <v>5</v>
      </c>
    </row>
    <row r="238" spans="1:5" ht="25.5">
      <c r="A238" s="35" t="s">
        <v>57</v>
      </c>
      <c r="E238" s="40" t="s">
        <v>5466</v>
      </c>
    </row>
    <row r="239" spans="1:5" ht="12.75">
      <c r="A239" t="s">
        <v>59</v>
      </c>
      <c r="E239" s="39" t="s">
        <v>5470</v>
      </c>
    </row>
    <row r="240" spans="1:16" ht="12.75">
      <c r="A240" t="s">
        <v>49</v>
      </c>
      <c s="34" t="s">
        <v>300</v>
      </c>
      <c s="34" t="s">
        <v>5471</v>
      </c>
      <c s="35" t="s">
        <v>5</v>
      </c>
      <c s="6" t="s">
        <v>5472</v>
      </c>
      <c s="36" t="s">
        <v>75</v>
      </c>
      <c s="37">
        <v>22</v>
      </c>
      <c s="36">
        <v>0</v>
      </c>
      <c s="36">
        <f>ROUND(G240*H240,6)</f>
      </c>
      <c r="L240" s="38">
        <v>0</v>
      </c>
      <c s="32">
        <f>ROUND(ROUND(L240,2)*ROUND(G240,3),2)</f>
      </c>
      <c s="36" t="s">
        <v>1764</v>
      </c>
      <c>
        <f>(M240*21)/100</f>
      </c>
      <c t="s">
        <v>27</v>
      </c>
    </row>
    <row r="241" spans="1:5" ht="12.75">
      <c r="A241" s="35" t="s">
        <v>56</v>
      </c>
      <c r="E241" s="39" t="s">
        <v>5</v>
      </c>
    </row>
    <row r="242" spans="1:5" ht="25.5">
      <c r="A242" s="35" t="s">
        <v>57</v>
      </c>
      <c r="E242" s="40" t="s">
        <v>5473</v>
      </c>
    </row>
    <row r="243" spans="1:5" ht="25.5">
      <c r="A243" t="s">
        <v>59</v>
      </c>
      <c r="E243" s="39" t="s">
        <v>5474</v>
      </c>
    </row>
    <row r="244" spans="1:16" ht="12.75">
      <c r="A244" t="s">
        <v>49</v>
      </c>
      <c s="34" t="s">
        <v>304</v>
      </c>
      <c s="34" t="s">
        <v>5475</v>
      </c>
      <c s="35" t="s">
        <v>5</v>
      </c>
      <c s="6" t="s">
        <v>5476</v>
      </c>
      <c s="36" t="s">
        <v>75</v>
      </c>
      <c s="37">
        <v>22</v>
      </c>
      <c s="36">
        <v>0</v>
      </c>
      <c s="36">
        <f>ROUND(G244*H244,6)</f>
      </c>
      <c r="L244" s="38">
        <v>0</v>
      </c>
      <c s="32">
        <f>ROUND(ROUND(L244,2)*ROUND(G244,3),2)</f>
      </c>
      <c s="36" t="s">
        <v>1764</v>
      </c>
      <c>
        <f>(M244*21)/100</f>
      </c>
      <c t="s">
        <v>27</v>
      </c>
    </row>
    <row r="245" spans="1:5" ht="12.75">
      <c r="A245" s="35" t="s">
        <v>56</v>
      </c>
      <c r="E245" s="39" t="s">
        <v>5</v>
      </c>
    </row>
    <row r="246" spans="1:5" ht="25.5">
      <c r="A246" s="35" t="s">
        <v>57</v>
      </c>
      <c r="E246" s="40" t="s">
        <v>5473</v>
      </c>
    </row>
    <row r="247" spans="1:5" ht="12.75">
      <c r="A247" t="s">
        <v>59</v>
      </c>
      <c r="E247" s="39" t="s">
        <v>5477</v>
      </c>
    </row>
    <row r="248" spans="1:16" ht="12.75">
      <c r="A248" t="s">
        <v>49</v>
      </c>
      <c s="34" t="s">
        <v>308</v>
      </c>
      <c s="34" t="s">
        <v>5478</v>
      </c>
      <c s="35" t="s">
        <v>5</v>
      </c>
      <c s="6" t="s">
        <v>5479</v>
      </c>
      <c s="36" t="s">
        <v>75</v>
      </c>
      <c s="37">
        <v>150</v>
      </c>
      <c s="36">
        <v>0</v>
      </c>
      <c s="36">
        <f>ROUND(G248*H248,6)</f>
      </c>
      <c r="L248" s="38">
        <v>0</v>
      </c>
      <c s="32">
        <f>ROUND(ROUND(L248,2)*ROUND(G248,3),2)</f>
      </c>
      <c s="36" t="s">
        <v>1764</v>
      </c>
      <c>
        <f>(M248*21)/100</f>
      </c>
      <c t="s">
        <v>27</v>
      </c>
    </row>
    <row r="249" spans="1:5" ht="12.75">
      <c r="A249" s="35" t="s">
        <v>56</v>
      </c>
      <c r="E249" s="39" t="s">
        <v>5</v>
      </c>
    </row>
    <row r="250" spans="1:5" ht="25.5">
      <c r="A250" s="35" t="s">
        <v>57</v>
      </c>
      <c r="E250" s="40" t="s">
        <v>5466</v>
      </c>
    </row>
    <row r="251" spans="1:5" ht="12.75">
      <c r="A251" t="s">
        <v>59</v>
      </c>
      <c r="E251" s="39" t="s">
        <v>5479</v>
      </c>
    </row>
    <row r="252" spans="1:13" ht="12.75">
      <c r="A252" t="s">
        <v>46</v>
      </c>
      <c r="C252" s="31" t="s">
        <v>5480</v>
      </c>
      <c r="E252" s="33" t="s">
        <v>5481</v>
      </c>
      <c r="J252" s="32">
        <f>0</f>
      </c>
      <c s="32">
        <f>0</f>
      </c>
      <c s="32">
        <f>0+L253+L257+L261+L265+L269+L273+L277+L281+L285+L289+L293+L297+L301+L305+L309+L313+L317+L321+L325+L329+L333+L337+L341+L345+L349+L353+L357+L361+L365+L369+L373+L377+L381+L385</f>
      </c>
      <c s="32">
        <f>0+M253+M257+M261+M265+M269+M273+M277+M281+M285+M289+M293+M297+M301+M305+M309+M313+M317+M321+M325+M329+M333+M337+M341+M345+M349+M353+M357+M361+M365+M369+M373+M377+M381+M385</f>
      </c>
    </row>
    <row r="253" spans="1:16" ht="25.5">
      <c r="A253" t="s">
        <v>49</v>
      </c>
      <c s="34" t="s">
        <v>312</v>
      </c>
      <c s="34" t="s">
        <v>5482</v>
      </c>
      <c s="35" t="s">
        <v>5</v>
      </c>
      <c s="6" t="s">
        <v>5483</v>
      </c>
      <c s="36" t="s">
        <v>90</v>
      </c>
      <c s="37">
        <v>2940</v>
      </c>
      <c s="36">
        <v>0</v>
      </c>
      <c s="36">
        <f>ROUND(G253*H253,6)</f>
      </c>
      <c r="L253" s="38">
        <v>0</v>
      </c>
      <c s="32">
        <f>ROUND(ROUND(L253,2)*ROUND(G253,3),2)</f>
      </c>
      <c s="36" t="s">
        <v>1764</v>
      </c>
      <c>
        <f>(M253*21)/100</f>
      </c>
      <c t="s">
        <v>27</v>
      </c>
    </row>
    <row r="254" spans="1:5" ht="12.75">
      <c r="A254" s="35" t="s">
        <v>56</v>
      </c>
      <c r="E254" s="39" t="s">
        <v>5</v>
      </c>
    </row>
    <row r="255" spans="1:5" ht="25.5">
      <c r="A255" s="35" t="s">
        <v>57</v>
      </c>
      <c r="E255" s="40" t="s">
        <v>5484</v>
      </c>
    </row>
    <row r="256" spans="1:5" ht="12.75">
      <c r="A256" t="s">
        <v>59</v>
      </c>
      <c r="E256" s="39" t="s">
        <v>5</v>
      </c>
    </row>
    <row r="257" spans="1:16" ht="12.75">
      <c r="A257" t="s">
        <v>49</v>
      </c>
      <c s="34" t="s">
        <v>316</v>
      </c>
      <c s="34" t="s">
        <v>5485</v>
      </c>
      <c s="35" t="s">
        <v>5</v>
      </c>
      <c s="6" t="s">
        <v>5486</v>
      </c>
      <c s="36" t="s">
        <v>90</v>
      </c>
      <c s="37">
        <v>28</v>
      </c>
      <c s="36">
        <v>0</v>
      </c>
      <c s="36">
        <f>ROUND(G257*H257,6)</f>
      </c>
      <c r="L257" s="38">
        <v>0</v>
      </c>
      <c s="32">
        <f>ROUND(ROUND(L257,2)*ROUND(G257,3),2)</f>
      </c>
      <c s="36" t="s">
        <v>1764</v>
      </c>
      <c>
        <f>(M257*21)/100</f>
      </c>
      <c t="s">
        <v>27</v>
      </c>
    </row>
    <row r="258" spans="1:5" ht="12.75">
      <c r="A258" s="35" t="s">
        <v>56</v>
      </c>
      <c r="E258" s="39" t="s">
        <v>5</v>
      </c>
    </row>
    <row r="259" spans="1:5" ht="25.5">
      <c r="A259" s="35" t="s">
        <v>57</v>
      </c>
      <c r="E259" s="40" t="s">
        <v>5487</v>
      </c>
    </row>
    <row r="260" spans="1:5" ht="12.75">
      <c r="A260" t="s">
        <v>59</v>
      </c>
      <c r="E260" s="39" t="s">
        <v>5</v>
      </c>
    </row>
    <row r="261" spans="1:16" ht="12.75">
      <c r="A261" t="s">
        <v>49</v>
      </c>
      <c s="34" t="s">
        <v>320</v>
      </c>
      <c s="34" t="s">
        <v>5488</v>
      </c>
      <c s="35" t="s">
        <v>5</v>
      </c>
      <c s="6" t="s">
        <v>5489</v>
      </c>
      <c s="36" t="s">
        <v>90</v>
      </c>
      <c s="37">
        <v>34</v>
      </c>
      <c s="36">
        <v>0</v>
      </c>
      <c s="36">
        <f>ROUND(G261*H261,6)</f>
      </c>
      <c r="L261" s="38">
        <v>0</v>
      </c>
      <c s="32">
        <f>ROUND(ROUND(L261,2)*ROUND(G261,3),2)</f>
      </c>
      <c s="36" t="s">
        <v>1764</v>
      </c>
      <c>
        <f>(M261*21)/100</f>
      </c>
      <c t="s">
        <v>27</v>
      </c>
    </row>
    <row r="262" spans="1:5" ht="12.75">
      <c r="A262" s="35" t="s">
        <v>56</v>
      </c>
      <c r="E262" s="39" t="s">
        <v>5</v>
      </c>
    </row>
    <row r="263" spans="1:5" ht="25.5">
      <c r="A263" s="35" t="s">
        <v>57</v>
      </c>
      <c r="E263" s="40" t="s">
        <v>5490</v>
      </c>
    </row>
    <row r="264" spans="1:5" ht="12.75">
      <c r="A264" t="s">
        <v>59</v>
      </c>
      <c r="E264" s="39" t="s">
        <v>5</v>
      </c>
    </row>
    <row r="265" spans="1:16" ht="12.75">
      <c r="A265" t="s">
        <v>49</v>
      </c>
      <c s="34" t="s">
        <v>325</v>
      </c>
      <c s="34" t="s">
        <v>5491</v>
      </c>
      <c s="35" t="s">
        <v>5</v>
      </c>
      <c s="6" t="s">
        <v>5492</v>
      </c>
      <c s="36" t="s">
        <v>90</v>
      </c>
      <c s="37">
        <v>72</v>
      </c>
      <c s="36">
        <v>0</v>
      </c>
      <c s="36">
        <f>ROUND(G265*H265,6)</f>
      </c>
      <c r="L265" s="38">
        <v>0</v>
      </c>
      <c s="32">
        <f>ROUND(ROUND(L265,2)*ROUND(G265,3),2)</f>
      </c>
      <c s="36" t="s">
        <v>1764</v>
      </c>
      <c>
        <f>(M265*21)/100</f>
      </c>
      <c t="s">
        <v>27</v>
      </c>
    </row>
    <row r="266" spans="1:5" ht="12.75">
      <c r="A266" s="35" t="s">
        <v>56</v>
      </c>
      <c r="E266" s="39" t="s">
        <v>5</v>
      </c>
    </row>
    <row r="267" spans="1:5" ht="25.5">
      <c r="A267" s="35" t="s">
        <v>57</v>
      </c>
      <c r="E267" s="40" t="s">
        <v>5493</v>
      </c>
    </row>
    <row r="268" spans="1:5" ht="12.75">
      <c r="A268" t="s">
        <v>59</v>
      </c>
      <c r="E268" s="39" t="s">
        <v>5</v>
      </c>
    </row>
    <row r="269" spans="1:16" ht="12.75">
      <c r="A269" t="s">
        <v>49</v>
      </c>
      <c s="34" t="s">
        <v>329</v>
      </c>
      <c s="34" t="s">
        <v>5494</v>
      </c>
      <c s="35" t="s">
        <v>5</v>
      </c>
      <c s="6" t="s">
        <v>5495</v>
      </c>
      <c s="36" t="s">
        <v>90</v>
      </c>
      <c s="37">
        <v>22</v>
      </c>
      <c s="36">
        <v>0</v>
      </c>
      <c s="36">
        <f>ROUND(G269*H269,6)</f>
      </c>
      <c r="L269" s="38">
        <v>0</v>
      </c>
      <c s="32">
        <f>ROUND(ROUND(L269,2)*ROUND(G269,3),2)</f>
      </c>
      <c s="36" t="s">
        <v>1764</v>
      </c>
      <c>
        <f>(M269*21)/100</f>
      </c>
      <c t="s">
        <v>27</v>
      </c>
    </row>
    <row r="270" spans="1:5" ht="12.75">
      <c r="A270" s="35" t="s">
        <v>56</v>
      </c>
      <c r="E270" s="39" t="s">
        <v>5</v>
      </c>
    </row>
    <row r="271" spans="1:5" ht="25.5">
      <c r="A271" s="35" t="s">
        <v>57</v>
      </c>
      <c r="E271" s="40" t="s">
        <v>5473</v>
      </c>
    </row>
    <row r="272" spans="1:5" ht="12.75">
      <c r="A272" t="s">
        <v>59</v>
      </c>
      <c r="E272" s="39" t="s">
        <v>5</v>
      </c>
    </row>
    <row r="273" spans="1:16" ht="12.75">
      <c r="A273" t="s">
        <v>49</v>
      </c>
      <c s="34" t="s">
        <v>333</v>
      </c>
      <c s="34" t="s">
        <v>5496</v>
      </c>
      <c s="35" t="s">
        <v>5</v>
      </c>
      <c s="6" t="s">
        <v>5497</v>
      </c>
      <c s="36" t="s">
        <v>75</v>
      </c>
      <c s="37">
        <v>10</v>
      </c>
      <c s="36">
        <v>0</v>
      </c>
      <c s="36">
        <f>ROUND(G273*H273,6)</f>
      </c>
      <c r="L273" s="38">
        <v>0</v>
      </c>
      <c s="32">
        <f>ROUND(ROUND(L273,2)*ROUND(G273,3),2)</f>
      </c>
      <c s="36" t="s">
        <v>1764</v>
      </c>
      <c>
        <f>(M273*21)/100</f>
      </c>
      <c t="s">
        <v>27</v>
      </c>
    </row>
    <row r="274" spans="1:5" ht="12.75">
      <c r="A274" s="35" t="s">
        <v>56</v>
      </c>
      <c r="E274" s="39" t="s">
        <v>5</v>
      </c>
    </row>
    <row r="275" spans="1:5" ht="25.5">
      <c r="A275" s="35" t="s">
        <v>57</v>
      </c>
      <c r="E275" s="40" t="s">
        <v>5367</v>
      </c>
    </row>
    <row r="276" spans="1:5" ht="25.5">
      <c r="A276" t="s">
        <v>59</v>
      </c>
      <c r="E276" s="39" t="s">
        <v>5498</v>
      </c>
    </row>
    <row r="277" spans="1:16" ht="25.5">
      <c r="A277" t="s">
        <v>49</v>
      </c>
      <c s="34" t="s">
        <v>337</v>
      </c>
      <c s="34" t="s">
        <v>5499</v>
      </c>
      <c s="35" t="s">
        <v>5</v>
      </c>
      <c s="6" t="s">
        <v>5500</v>
      </c>
      <c s="36" t="s">
        <v>75</v>
      </c>
      <c s="37">
        <v>285</v>
      </c>
      <c s="36">
        <v>0</v>
      </c>
      <c s="36">
        <f>ROUND(G277*H277,6)</f>
      </c>
      <c r="L277" s="38">
        <v>0</v>
      </c>
      <c s="32">
        <f>ROUND(ROUND(L277,2)*ROUND(G277,3),2)</f>
      </c>
      <c s="36" t="s">
        <v>1764</v>
      </c>
      <c>
        <f>(M277*21)/100</f>
      </c>
      <c t="s">
        <v>27</v>
      </c>
    </row>
    <row r="278" spans="1:5" ht="12.75">
      <c r="A278" s="35" t="s">
        <v>56</v>
      </c>
      <c r="E278" s="39" t="s">
        <v>5</v>
      </c>
    </row>
    <row r="279" spans="1:5" ht="25.5">
      <c r="A279" s="35" t="s">
        <v>57</v>
      </c>
      <c r="E279" s="40" t="s">
        <v>5501</v>
      </c>
    </row>
    <row r="280" spans="1:5" ht="12.75">
      <c r="A280" t="s">
        <v>59</v>
      </c>
      <c r="E280" s="39" t="s">
        <v>5</v>
      </c>
    </row>
    <row r="281" spans="1:16" ht="25.5">
      <c r="A281" t="s">
        <v>49</v>
      </c>
      <c s="34" t="s">
        <v>341</v>
      </c>
      <c s="34" t="s">
        <v>5499</v>
      </c>
      <c s="35" t="s">
        <v>4</v>
      </c>
      <c s="6" t="s">
        <v>5500</v>
      </c>
      <c s="36" t="s">
        <v>75</v>
      </c>
      <c s="37">
        <v>387</v>
      </c>
      <c s="36">
        <v>0</v>
      </c>
      <c s="36">
        <f>ROUND(G281*H281,6)</f>
      </c>
      <c r="L281" s="38">
        <v>0</v>
      </c>
      <c s="32">
        <f>ROUND(ROUND(L281,2)*ROUND(G281,3),2)</f>
      </c>
      <c s="36" t="s">
        <v>1764</v>
      </c>
      <c>
        <f>(M281*21)/100</f>
      </c>
      <c t="s">
        <v>27</v>
      </c>
    </row>
    <row r="282" spans="1:5" ht="12.75">
      <c r="A282" s="35" t="s">
        <v>56</v>
      </c>
      <c r="E282" s="39" t="s">
        <v>5</v>
      </c>
    </row>
    <row r="283" spans="1:5" ht="25.5">
      <c r="A283" s="35" t="s">
        <v>57</v>
      </c>
      <c r="E283" s="40" t="s">
        <v>5502</v>
      </c>
    </row>
    <row r="284" spans="1:5" ht="12.75">
      <c r="A284" t="s">
        <v>59</v>
      </c>
      <c r="E284" s="39" t="s">
        <v>5</v>
      </c>
    </row>
    <row r="285" spans="1:16" ht="25.5">
      <c r="A285" t="s">
        <v>49</v>
      </c>
      <c s="34" t="s">
        <v>345</v>
      </c>
      <c s="34" t="s">
        <v>5503</v>
      </c>
      <c s="35" t="s">
        <v>5</v>
      </c>
      <c s="6" t="s">
        <v>5504</v>
      </c>
      <c s="36" t="s">
        <v>75</v>
      </c>
      <c s="37">
        <v>28</v>
      </c>
      <c s="36">
        <v>0</v>
      </c>
      <c s="36">
        <f>ROUND(G285*H285,6)</f>
      </c>
      <c r="L285" s="38">
        <v>0</v>
      </c>
      <c s="32">
        <f>ROUND(ROUND(L285,2)*ROUND(G285,3),2)</f>
      </c>
      <c s="36" t="s">
        <v>1764</v>
      </c>
      <c>
        <f>(M285*21)/100</f>
      </c>
      <c t="s">
        <v>27</v>
      </c>
    </row>
    <row r="286" spans="1:5" ht="12.75">
      <c r="A286" s="35" t="s">
        <v>56</v>
      </c>
      <c r="E286" s="39" t="s">
        <v>5</v>
      </c>
    </row>
    <row r="287" spans="1:5" ht="25.5">
      <c r="A287" s="35" t="s">
        <v>57</v>
      </c>
      <c r="E287" s="40" t="s">
        <v>5487</v>
      </c>
    </row>
    <row r="288" spans="1:5" ht="12.75">
      <c r="A288" t="s">
        <v>59</v>
      </c>
      <c r="E288" s="39" t="s">
        <v>5</v>
      </c>
    </row>
    <row r="289" spans="1:16" ht="25.5">
      <c r="A289" t="s">
        <v>49</v>
      </c>
      <c s="34" t="s">
        <v>349</v>
      </c>
      <c s="34" t="s">
        <v>5505</v>
      </c>
      <c s="35" t="s">
        <v>5</v>
      </c>
      <c s="6" t="s">
        <v>5506</v>
      </c>
      <c s="36" t="s">
        <v>75</v>
      </c>
      <c s="37">
        <v>9</v>
      </c>
      <c s="36">
        <v>0</v>
      </c>
      <c s="36">
        <f>ROUND(G289*H289,6)</f>
      </c>
      <c r="L289" s="38">
        <v>0</v>
      </c>
      <c s="32">
        <f>ROUND(ROUND(L289,2)*ROUND(G289,3),2)</f>
      </c>
      <c s="36" t="s">
        <v>1764</v>
      </c>
      <c>
        <f>(M289*21)/100</f>
      </c>
      <c t="s">
        <v>27</v>
      </c>
    </row>
    <row r="290" spans="1:5" ht="12.75">
      <c r="A290" s="35" t="s">
        <v>56</v>
      </c>
      <c r="E290" s="39" t="s">
        <v>5</v>
      </c>
    </row>
    <row r="291" spans="1:5" ht="25.5">
      <c r="A291" s="35" t="s">
        <v>57</v>
      </c>
      <c r="E291" s="40" t="s">
        <v>5316</v>
      </c>
    </row>
    <row r="292" spans="1:5" ht="12.75">
      <c r="A292" t="s">
        <v>59</v>
      </c>
      <c r="E292" s="39" t="s">
        <v>5</v>
      </c>
    </row>
    <row r="293" spans="1:16" ht="25.5">
      <c r="A293" t="s">
        <v>49</v>
      </c>
      <c s="34" t="s">
        <v>353</v>
      </c>
      <c s="34" t="s">
        <v>5507</v>
      </c>
      <c s="35" t="s">
        <v>5</v>
      </c>
      <c s="6" t="s">
        <v>5508</v>
      </c>
      <c s="36" t="s">
        <v>75</v>
      </c>
      <c s="37">
        <v>12</v>
      </c>
      <c s="36">
        <v>0</v>
      </c>
      <c s="36">
        <f>ROUND(G293*H293,6)</f>
      </c>
      <c r="L293" s="38">
        <v>0</v>
      </c>
      <c s="32">
        <f>ROUND(ROUND(L293,2)*ROUND(G293,3),2)</f>
      </c>
      <c s="36" t="s">
        <v>1764</v>
      </c>
      <c>
        <f>(M293*21)/100</f>
      </c>
      <c t="s">
        <v>27</v>
      </c>
    </row>
    <row r="294" spans="1:5" ht="12.75">
      <c r="A294" s="35" t="s">
        <v>56</v>
      </c>
      <c r="E294" s="39" t="s">
        <v>5</v>
      </c>
    </row>
    <row r="295" spans="1:5" ht="25.5">
      <c r="A295" s="35" t="s">
        <v>57</v>
      </c>
      <c r="E295" s="40" t="s">
        <v>5320</v>
      </c>
    </row>
    <row r="296" spans="1:5" ht="12.75">
      <c r="A296" t="s">
        <v>59</v>
      </c>
      <c r="E296" s="39" t="s">
        <v>5</v>
      </c>
    </row>
    <row r="297" spans="1:16" ht="25.5">
      <c r="A297" t="s">
        <v>49</v>
      </c>
      <c s="34" t="s">
        <v>357</v>
      </c>
      <c s="34" t="s">
        <v>5509</v>
      </c>
      <c s="35" t="s">
        <v>5</v>
      </c>
      <c s="6" t="s">
        <v>5510</v>
      </c>
      <c s="36" t="s">
        <v>75</v>
      </c>
      <c s="37">
        <v>26</v>
      </c>
      <c s="36">
        <v>0</v>
      </c>
      <c s="36">
        <f>ROUND(G297*H297,6)</f>
      </c>
      <c r="L297" s="38">
        <v>0</v>
      </c>
      <c s="32">
        <f>ROUND(ROUND(L297,2)*ROUND(G297,3),2)</f>
      </c>
      <c s="36" t="s">
        <v>1764</v>
      </c>
      <c>
        <f>(M297*21)/100</f>
      </c>
      <c t="s">
        <v>27</v>
      </c>
    </row>
    <row r="298" spans="1:5" ht="12.75">
      <c r="A298" s="35" t="s">
        <v>56</v>
      </c>
      <c r="E298" s="39" t="s">
        <v>5</v>
      </c>
    </row>
    <row r="299" spans="1:5" ht="25.5">
      <c r="A299" s="35" t="s">
        <v>57</v>
      </c>
      <c r="E299" s="40" t="s">
        <v>5511</v>
      </c>
    </row>
    <row r="300" spans="1:5" ht="12.75">
      <c r="A300" t="s">
        <v>59</v>
      </c>
      <c r="E300" s="39" t="s">
        <v>5</v>
      </c>
    </row>
    <row r="301" spans="1:16" ht="25.5">
      <c r="A301" t="s">
        <v>49</v>
      </c>
      <c s="34" t="s">
        <v>361</v>
      </c>
      <c s="34" t="s">
        <v>5512</v>
      </c>
      <c s="35" t="s">
        <v>5</v>
      </c>
      <c s="6" t="s">
        <v>5513</v>
      </c>
      <c s="36" t="s">
        <v>75</v>
      </c>
      <c s="37">
        <v>48</v>
      </c>
      <c s="36">
        <v>0</v>
      </c>
      <c s="36">
        <f>ROUND(G301*H301,6)</f>
      </c>
      <c r="L301" s="38">
        <v>0</v>
      </c>
      <c s="32">
        <f>ROUND(ROUND(L301,2)*ROUND(G301,3),2)</f>
      </c>
      <c s="36" t="s">
        <v>1764</v>
      </c>
      <c>
        <f>(M301*21)/100</f>
      </c>
      <c t="s">
        <v>27</v>
      </c>
    </row>
    <row r="302" spans="1:5" ht="12.75">
      <c r="A302" s="35" t="s">
        <v>56</v>
      </c>
      <c r="E302" s="39" t="s">
        <v>5</v>
      </c>
    </row>
    <row r="303" spans="1:5" ht="25.5">
      <c r="A303" s="35" t="s">
        <v>57</v>
      </c>
      <c r="E303" s="40" t="s">
        <v>5381</v>
      </c>
    </row>
    <row r="304" spans="1:5" ht="12.75">
      <c r="A304" t="s">
        <v>59</v>
      </c>
      <c r="E304" s="39" t="s">
        <v>5</v>
      </c>
    </row>
    <row r="305" spans="1:16" ht="25.5">
      <c r="A305" t="s">
        <v>49</v>
      </c>
      <c s="34" t="s">
        <v>365</v>
      </c>
      <c s="34" t="s">
        <v>5512</v>
      </c>
      <c s="35" t="s">
        <v>4</v>
      </c>
      <c s="6" t="s">
        <v>5514</v>
      </c>
      <c s="36" t="s">
        <v>75</v>
      </c>
      <c s="37">
        <v>445</v>
      </c>
      <c s="36">
        <v>0</v>
      </c>
      <c s="36">
        <f>ROUND(G305*H305,6)</f>
      </c>
      <c r="L305" s="38">
        <v>0</v>
      </c>
      <c s="32">
        <f>ROUND(ROUND(L305,2)*ROUND(G305,3),2)</f>
      </c>
      <c s="36" t="s">
        <v>1764</v>
      </c>
      <c>
        <f>(M305*21)/100</f>
      </c>
      <c t="s">
        <v>27</v>
      </c>
    </row>
    <row r="306" spans="1:5" ht="12.75">
      <c r="A306" s="35" t="s">
        <v>56</v>
      </c>
      <c r="E306" s="39" t="s">
        <v>5</v>
      </c>
    </row>
    <row r="307" spans="1:5" ht="25.5">
      <c r="A307" s="35" t="s">
        <v>57</v>
      </c>
      <c r="E307" s="40" t="s">
        <v>5515</v>
      </c>
    </row>
    <row r="308" spans="1:5" ht="12.75">
      <c r="A308" t="s">
        <v>59</v>
      </c>
      <c r="E308" s="39" t="s">
        <v>5</v>
      </c>
    </row>
    <row r="309" spans="1:16" ht="25.5">
      <c r="A309" t="s">
        <v>49</v>
      </c>
      <c s="34" t="s">
        <v>369</v>
      </c>
      <c s="34" t="s">
        <v>5516</v>
      </c>
      <c s="35" t="s">
        <v>5</v>
      </c>
      <c s="6" t="s">
        <v>5517</v>
      </c>
      <c s="36" t="s">
        <v>75</v>
      </c>
      <c s="37">
        <v>506</v>
      </c>
      <c s="36">
        <v>0</v>
      </c>
      <c s="36">
        <f>ROUND(G309*H309,6)</f>
      </c>
      <c r="L309" s="38">
        <v>0</v>
      </c>
      <c s="32">
        <f>ROUND(ROUND(L309,2)*ROUND(G309,3),2)</f>
      </c>
      <c s="36" t="s">
        <v>1764</v>
      </c>
      <c>
        <f>(M309*21)/100</f>
      </c>
      <c t="s">
        <v>27</v>
      </c>
    </row>
    <row r="310" spans="1:5" ht="12.75">
      <c r="A310" s="35" t="s">
        <v>56</v>
      </c>
      <c r="E310" s="39" t="s">
        <v>5</v>
      </c>
    </row>
    <row r="311" spans="1:5" ht="25.5">
      <c r="A311" s="35" t="s">
        <v>57</v>
      </c>
      <c r="E311" s="40" t="s">
        <v>5518</v>
      </c>
    </row>
    <row r="312" spans="1:5" ht="12.75">
      <c r="A312" t="s">
        <v>59</v>
      </c>
      <c r="E312" s="39" t="s">
        <v>5</v>
      </c>
    </row>
    <row r="313" spans="1:16" ht="25.5">
      <c r="A313" t="s">
        <v>49</v>
      </c>
      <c s="34" t="s">
        <v>373</v>
      </c>
      <c s="34" t="s">
        <v>5519</v>
      </c>
      <c s="35" t="s">
        <v>5</v>
      </c>
      <c s="6" t="s">
        <v>5520</v>
      </c>
      <c s="36" t="s">
        <v>75</v>
      </c>
      <c s="37">
        <v>28</v>
      </c>
      <c s="36">
        <v>0</v>
      </c>
      <c s="36">
        <f>ROUND(G313*H313,6)</f>
      </c>
      <c r="L313" s="38">
        <v>0</v>
      </c>
      <c s="32">
        <f>ROUND(ROUND(L313,2)*ROUND(G313,3),2)</f>
      </c>
      <c s="36" t="s">
        <v>1764</v>
      </c>
      <c>
        <f>(M313*21)/100</f>
      </c>
      <c t="s">
        <v>27</v>
      </c>
    </row>
    <row r="314" spans="1:5" ht="12.75">
      <c r="A314" s="35" t="s">
        <v>56</v>
      </c>
      <c r="E314" s="39" t="s">
        <v>5</v>
      </c>
    </row>
    <row r="315" spans="1:5" ht="25.5">
      <c r="A315" s="35" t="s">
        <v>57</v>
      </c>
      <c r="E315" s="40" t="s">
        <v>5487</v>
      </c>
    </row>
    <row r="316" spans="1:5" ht="12.75">
      <c r="A316" t="s">
        <v>59</v>
      </c>
      <c r="E316" s="39" t="s">
        <v>5</v>
      </c>
    </row>
    <row r="317" spans="1:16" ht="12.75">
      <c r="A317" t="s">
        <v>49</v>
      </c>
      <c s="34" t="s">
        <v>377</v>
      </c>
      <c s="34" t="s">
        <v>5521</v>
      </c>
      <c s="35" t="s">
        <v>5</v>
      </c>
      <c s="6" t="s">
        <v>5522</v>
      </c>
      <c s="36" t="s">
        <v>75</v>
      </c>
      <c s="37">
        <v>28</v>
      </c>
      <c s="36">
        <v>0</v>
      </c>
      <c s="36">
        <f>ROUND(G317*H317,6)</f>
      </c>
      <c r="L317" s="38">
        <v>0</v>
      </c>
      <c s="32">
        <f>ROUND(ROUND(L317,2)*ROUND(G317,3),2)</f>
      </c>
      <c s="36" t="s">
        <v>1764</v>
      </c>
      <c>
        <f>(M317*21)/100</f>
      </c>
      <c t="s">
        <v>27</v>
      </c>
    </row>
    <row r="318" spans="1:5" ht="12.75">
      <c r="A318" s="35" t="s">
        <v>56</v>
      </c>
      <c r="E318" s="39" t="s">
        <v>5</v>
      </c>
    </row>
    <row r="319" spans="1:5" ht="25.5">
      <c r="A319" s="35" t="s">
        <v>57</v>
      </c>
      <c r="E319" s="40" t="s">
        <v>5487</v>
      </c>
    </row>
    <row r="320" spans="1:5" ht="12.75">
      <c r="A320" t="s">
        <v>59</v>
      </c>
      <c r="E320" s="39" t="s">
        <v>5</v>
      </c>
    </row>
    <row r="321" spans="1:16" ht="12.75">
      <c r="A321" t="s">
        <v>49</v>
      </c>
      <c s="34" t="s">
        <v>381</v>
      </c>
      <c s="34" t="s">
        <v>5523</v>
      </c>
      <c s="35" t="s">
        <v>5</v>
      </c>
      <c s="6" t="s">
        <v>5524</v>
      </c>
      <c s="36" t="s">
        <v>75</v>
      </c>
      <c s="37">
        <v>12</v>
      </c>
      <c s="36">
        <v>0</v>
      </c>
      <c s="36">
        <f>ROUND(G321*H321,6)</f>
      </c>
      <c r="L321" s="38">
        <v>0</v>
      </c>
      <c s="32">
        <f>ROUND(ROUND(L321,2)*ROUND(G321,3),2)</f>
      </c>
      <c s="36" t="s">
        <v>1764</v>
      </c>
      <c>
        <f>(M321*21)/100</f>
      </c>
      <c t="s">
        <v>27</v>
      </c>
    </row>
    <row r="322" spans="1:5" ht="12.75">
      <c r="A322" s="35" t="s">
        <v>56</v>
      </c>
      <c r="E322" s="39" t="s">
        <v>5</v>
      </c>
    </row>
    <row r="323" spans="1:5" ht="25.5">
      <c r="A323" s="35" t="s">
        <v>57</v>
      </c>
      <c r="E323" s="40" t="s">
        <v>5320</v>
      </c>
    </row>
    <row r="324" spans="1:5" ht="12.75">
      <c r="A324" t="s">
        <v>59</v>
      </c>
      <c r="E324" s="39" t="s">
        <v>5</v>
      </c>
    </row>
    <row r="325" spans="1:16" ht="12.75">
      <c r="A325" t="s">
        <v>49</v>
      </c>
      <c s="34" t="s">
        <v>385</v>
      </c>
      <c s="34" t="s">
        <v>5525</v>
      </c>
      <c s="35" t="s">
        <v>5</v>
      </c>
      <c s="6" t="s">
        <v>5526</v>
      </c>
      <c s="36" t="s">
        <v>75</v>
      </c>
      <c s="37">
        <v>42</v>
      </c>
      <c s="36">
        <v>0</v>
      </c>
      <c s="36">
        <f>ROUND(G325*H325,6)</f>
      </c>
      <c r="L325" s="38">
        <v>0</v>
      </c>
      <c s="32">
        <f>ROUND(ROUND(L325,2)*ROUND(G325,3),2)</f>
      </c>
      <c s="36" t="s">
        <v>1764</v>
      </c>
      <c>
        <f>(M325*21)/100</f>
      </c>
      <c t="s">
        <v>27</v>
      </c>
    </row>
    <row r="326" spans="1:5" ht="12.75">
      <c r="A326" s="35" t="s">
        <v>56</v>
      </c>
      <c r="E326" s="39" t="s">
        <v>5</v>
      </c>
    </row>
    <row r="327" spans="1:5" ht="25.5">
      <c r="A327" s="35" t="s">
        <v>57</v>
      </c>
      <c r="E327" s="40" t="s">
        <v>5527</v>
      </c>
    </row>
    <row r="328" spans="1:5" ht="12.75">
      <c r="A328" t="s">
        <v>59</v>
      </c>
      <c r="E328" s="39" t="s">
        <v>5</v>
      </c>
    </row>
    <row r="329" spans="1:16" ht="12.75">
      <c r="A329" t="s">
        <v>49</v>
      </c>
      <c s="34" t="s">
        <v>389</v>
      </c>
      <c s="34" t="s">
        <v>5528</v>
      </c>
      <c s="35" t="s">
        <v>5</v>
      </c>
      <c s="6" t="s">
        <v>5529</v>
      </c>
      <c s="36" t="s">
        <v>75</v>
      </c>
      <c s="37">
        <v>25</v>
      </c>
      <c s="36">
        <v>0</v>
      </c>
      <c s="36">
        <f>ROUND(G329*H329,6)</f>
      </c>
      <c r="L329" s="38">
        <v>0</v>
      </c>
      <c s="32">
        <f>ROUND(ROUND(L329,2)*ROUND(G329,3),2)</f>
      </c>
      <c s="36" t="s">
        <v>1764</v>
      </c>
      <c>
        <f>(M329*21)/100</f>
      </c>
      <c t="s">
        <v>27</v>
      </c>
    </row>
    <row r="330" spans="1:5" ht="12.75">
      <c r="A330" s="35" t="s">
        <v>56</v>
      </c>
      <c r="E330" s="39" t="s">
        <v>5</v>
      </c>
    </row>
    <row r="331" spans="1:5" ht="25.5">
      <c r="A331" s="35" t="s">
        <v>57</v>
      </c>
      <c r="E331" s="40" t="s">
        <v>5530</v>
      </c>
    </row>
    <row r="332" spans="1:5" ht="12.75">
      <c r="A332" t="s">
        <v>59</v>
      </c>
      <c r="E332" s="39" t="s">
        <v>5</v>
      </c>
    </row>
    <row r="333" spans="1:16" ht="25.5">
      <c r="A333" t="s">
        <v>49</v>
      </c>
      <c s="34" t="s">
        <v>394</v>
      </c>
      <c s="34" t="s">
        <v>5531</v>
      </c>
      <c s="35" t="s">
        <v>5</v>
      </c>
      <c s="6" t="s">
        <v>5532</v>
      </c>
      <c s="36" t="s">
        <v>75</v>
      </c>
      <c s="37">
        <v>40</v>
      </c>
      <c s="36">
        <v>0</v>
      </c>
      <c s="36">
        <f>ROUND(G333*H333,6)</f>
      </c>
      <c r="L333" s="38">
        <v>0</v>
      </c>
      <c s="32">
        <f>ROUND(ROUND(L333,2)*ROUND(G333,3),2)</f>
      </c>
      <c s="36" t="s">
        <v>1764</v>
      </c>
      <c>
        <f>(M333*21)/100</f>
      </c>
      <c t="s">
        <v>27</v>
      </c>
    </row>
    <row r="334" spans="1:5" ht="12.75">
      <c r="A334" s="35" t="s">
        <v>56</v>
      </c>
      <c r="E334" s="39" t="s">
        <v>5</v>
      </c>
    </row>
    <row r="335" spans="1:5" ht="25.5">
      <c r="A335" s="35" t="s">
        <v>57</v>
      </c>
      <c r="E335" s="40" t="s">
        <v>5533</v>
      </c>
    </row>
    <row r="336" spans="1:5" ht="12.75">
      <c r="A336" t="s">
        <v>59</v>
      </c>
      <c r="E336" s="39" t="s">
        <v>5</v>
      </c>
    </row>
    <row r="337" spans="1:16" ht="12.75">
      <c r="A337" t="s">
        <v>49</v>
      </c>
      <c s="34" t="s">
        <v>398</v>
      </c>
      <c s="34" t="s">
        <v>5534</v>
      </c>
      <c s="35" t="s">
        <v>5</v>
      </c>
      <c s="6" t="s">
        <v>5535</v>
      </c>
      <c s="36" t="s">
        <v>75</v>
      </c>
      <c s="37">
        <v>300</v>
      </c>
      <c s="36">
        <v>0</v>
      </c>
      <c s="36">
        <f>ROUND(G337*H337,6)</f>
      </c>
      <c r="L337" s="38">
        <v>0</v>
      </c>
      <c s="32">
        <f>ROUND(ROUND(L337,2)*ROUND(G337,3),2)</f>
      </c>
      <c s="36" t="s">
        <v>1764</v>
      </c>
      <c>
        <f>(M337*21)/100</f>
      </c>
      <c t="s">
        <v>27</v>
      </c>
    </row>
    <row r="338" spans="1:5" ht="12.75">
      <c r="A338" s="35" t="s">
        <v>56</v>
      </c>
      <c r="E338" s="39" t="s">
        <v>5</v>
      </c>
    </row>
    <row r="339" spans="1:5" ht="25.5">
      <c r="A339" s="35" t="s">
        <v>57</v>
      </c>
      <c r="E339" s="40" t="s">
        <v>5536</v>
      </c>
    </row>
    <row r="340" spans="1:5" ht="12.75">
      <c r="A340" t="s">
        <v>59</v>
      </c>
      <c r="E340" s="39" t="s">
        <v>5</v>
      </c>
    </row>
    <row r="341" spans="1:16" ht="12.75">
      <c r="A341" t="s">
        <v>49</v>
      </c>
      <c s="34" t="s">
        <v>402</v>
      </c>
      <c s="34" t="s">
        <v>5537</v>
      </c>
      <c s="35" t="s">
        <v>5</v>
      </c>
      <c s="6" t="s">
        <v>5538</v>
      </c>
      <c s="36" t="s">
        <v>75</v>
      </c>
      <c s="37">
        <v>13</v>
      </c>
      <c s="36">
        <v>0</v>
      </c>
      <c s="36">
        <f>ROUND(G341*H341,6)</f>
      </c>
      <c r="L341" s="38">
        <v>0</v>
      </c>
      <c s="32">
        <f>ROUND(ROUND(L341,2)*ROUND(G341,3),2)</f>
      </c>
      <c s="36" t="s">
        <v>1764</v>
      </c>
      <c>
        <f>(M341*21)/100</f>
      </c>
      <c t="s">
        <v>27</v>
      </c>
    </row>
    <row r="342" spans="1:5" ht="12.75">
      <c r="A342" s="35" t="s">
        <v>56</v>
      </c>
      <c r="E342" s="39" t="s">
        <v>5</v>
      </c>
    </row>
    <row r="343" spans="1:5" ht="25.5">
      <c r="A343" s="35" t="s">
        <v>57</v>
      </c>
      <c r="E343" s="40" t="s">
        <v>2054</v>
      </c>
    </row>
    <row r="344" spans="1:5" ht="12.75">
      <c r="A344" t="s">
        <v>59</v>
      </c>
      <c r="E344" s="39" t="s">
        <v>5</v>
      </c>
    </row>
    <row r="345" spans="1:16" ht="12.75">
      <c r="A345" t="s">
        <v>49</v>
      </c>
      <c s="34" t="s">
        <v>406</v>
      </c>
      <c s="34" t="s">
        <v>5539</v>
      </c>
      <c s="35" t="s">
        <v>5</v>
      </c>
      <c s="6" t="s">
        <v>5540</v>
      </c>
      <c s="36" t="s">
        <v>75</v>
      </c>
      <c s="37">
        <v>13</v>
      </c>
      <c s="36">
        <v>0</v>
      </c>
      <c s="36">
        <f>ROUND(G345*H345,6)</f>
      </c>
      <c r="L345" s="38">
        <v>0</v>
      </c>
      <c s="32">
        <f>ROUND(ROUND(L345,2)*ROUND(G345,3),2)</f>
      </c>
      <c s="36" t="s">
        <v>1764</v>
      </c>
      <c>
        <f>(M345*21)/100</f>
      </c>
      <c t="s">
        <v>27</v>
      </c>
    </row>
    <row r="346" spans="1:5" ht="12.75">
      <c r="A346" s="35" t="s">
        <v>56</v>
      </c>
      <c r="E346" s="39" t="s">
        <v>5</v>
      </c>
    </row>
    <row r="347" spans="1:5" ht="25.5">
      <c r="A347" s="35" t="s">
        <v>57</v>
      </c>
      <c r="E347" s="40" t="s">
        <v>2054</v>
      </c>
    </row>
    <row r="348" spans="1:5" ht="12.75">
      <c r="A348" t="s">
        <v>59</v>
      </c>
      <c r="E348" s="39" t="s">
        <v>5</v>
      </c>
    </row>
    <row r="349" spans="1:16" ht="12.75">
      <c r="A349" t="s">
        <v>49</v>
      </c>
      <c s="34" t="s">
        <v>410</v>
      </c>
      <c s="34" t="s">
        <v>5541</v>
      </c>
      <c s="35" t="s">
        <v>5</v>
      </c>
      <c s="6" t="s">
        <v>5497</v>
      </c>
      <c s="36" t="s">
        <v>75</v>
      </c>
      <c s="37">
        <v>16</v>
      </c>
      <c s="36">
        <v>0</v>
      </c>
      <c s="36">
        <f>ROUND(G349*H349,6)</f>
      </c>
      <c r="L349" s="38">
        <v>0</v>
      </c>
      <c s="32">
        <f>ROUND(ROUND(L349,2)*ROUND(G349,3),2)</f>
      </c>
      <c s="36" t="s">
        <v>1764</v>
      </c>
      <c>
        <f>(M349*21)/100</f>
      </c>
      <c t="s">
        <v>27</v>
      </c>
    </row>
    <row r="350" spans="1:5" ht="12.75">
      <c r="A350" s="35" t="s">
        <v>56</v>
      </c>
      <c r="E350" s="39" t="s">
        <v>5</v>
      </c>
    </row>
    <row r="351" spans="1:5" ht="25.5">
      <c r="A351" s="35" t="s">
        <v>57</v>
      </c>
      <c r="E351" s="40" t="s">
        <v>5307</v>
      </c>
    </row>
    <row r="352" spans="1:5" ht="25.5">
      <c r="A352" t="s">
        <v>59</v>
      </c>
      <c r="E352" s="39" t="s">
        <v>5542</v>
      </c>
    </row>
    <row r="353" spans="1:16" ht="25.5">
      <c r="A353" t="s">
        <v>49</v>
      </c>
      <c s="34" t="s">
        <v>414</v>
      </c>
      <c s="34" t="s">
        <v>5543</v>
      </c>
      <c s="35" t="s">
        <v>5</v>
      </c>
      <c s="6" t="s">
        <v>5544</v>
      </c>
      <c s="36" t="s">
        <v>75</v>
      </c>
      <c s="37">
        <v>160</v>
      </c>
      <c s="36">
        <v>0</v>
      </c>
      <c s="36">
        <f>ROUND(G353*H353,6)</f>
      </c>
      <c r="L353" s="38">
        <v>0</v>
      </c>
      <c s="32">
        <f>ROUND(ROUND(L353,2)*ROUND(G353,3),2)</f>
      </c>
      <c s="36" t="s">
        <v>1764</v>
      </c>
      <c>
        <f>(M353*21)/100</f>
      </c>
      <c t="s">
        <v>27</v>
      </c>
    </row>
    <row r="354" spans="1:5" ht="12.75">
      <c r="A354" s="35" t="s">
        <v>56</v>
      </c>
      <c r="E354" s="39" t="s">
        <v>5</v>
      </c>
    </row>
    <row r="355" spans="1:5" ht="25.5">
      <c r="A355" s="35" t="s">
        <v>57</v>
      </c>
      <c r="E355" s="40" t="s">
        <v>5545</v>
      </c>
    </row>
    <row r="356" spans="1:5" ht="12.75">
      <c r="A356" t="s">
        <v>59</v>
      </c>
      <c r="E356" s="39" t="s">
        <v>5</v>
      </c>
    </row>
    <row r="357" spans="1:16" ht="25.5">
      <c r="A357" t="s">
        <v>49</v>
      </c>
      <c s="34" t="s">
        <v>418</v>
      </c>
      <c s="34" t="s">
        <v>5543</v>
      </c>
      <c s="35" t="s">
        <v>4</v>
      </c>
      <c s="6" t="s">
        <v>5544</v>
      </c>
      <c s="36" t="s">
        <v>75</v>
      </c>
      <c s="37">
        <v>48</v>
      </c>
      <c s="36">
        <v>0</v>
      </c>
      <c s="36">
        <f>ROUND(G357*H357,6)</f>
      </c>
      <c r="L357" s="38">
        <v>0</v>
      </c>
      <c s="32">
        <f>ROUND(ROUND(L357,2)*ROUND(G357,3),2)</f>
      </c>
      <c s="36" t="s">
        <v>1764</v>
      </c>
      <c>
        <f>(M357*21)/100</f>
      </c>
      <c t="s">
        <v>27</v>
      </c>
    </row>
    <row r="358" spans="1:5" ht="12.75">
      <c r="A358" s="35" t="s">
        <v>56</v>
      </c>
      <c r="E358" s="39" t="s">
        <v>5</v>
      </c>
    </row>
    <row r="359" spans="1:5" ht="25.5">
      <c r="A359" s="35" t="s">
        <v>57</v>
      </c>
      <c r="E359" s="40" t="s">
        <v>5381</v>
      </c>
    </row>
    <row r="360" spans="1:5" ht="12.75">
      <c r="A360" t="s">
        <v>59</v>
      </c>
      <c r="E360" s="39" t="s">
        <v>5</v>
      </c>
    </row>
    <row r="361" spans="1:16" ht="25.5">
      <c r="A361" t="s">
        <v>49</v>
      </c>
      <c s="34" t="s">
        <v>422</v>
      </c>
      <c s="34" t="s">
        <v>5546</v>
      </c>
      <c s="35" t="s">
        <v>5</v>
      </c>
      <c s="6" t="s">
        <v>5547</v>
      </c>
      <c s="36" t="s">
        <v>75</v>
      </c>
      <c s="37">
        <v>419</v>
      </c>
      <c s="36">
        <v>0</v>
      </c>
      <c s="36">
        <f>ROUND(G361*H361,6)</f>
      </c>
      <c r="L361" s="38">
        <v>0</v>
      </c>
      <c s="32">
        <f>ROUND(ROUND(L361,2)*ROUND(G361,3),2)</f>
      </c>
      <c s="36" t="s">
        <v>1764</v>
      </c>
      <c>
        <f>(M361*21)/100</f>
      </c>
      <c t="s">
        <v>27</v>
      </c>
    </row>
    <row r="362" spans="1:5" ht="12.75">
      <c r="A362" s="35" t="s">
        <v>56</v>
      </c>
      <c r="E362" s="39" t="s">
        <v>5</v>
      </c>
    </row>
    <row r="363" spans="1:5" ht="25.5">
      <c r="A363" s="35" t="s">
        <v>57</v>
      </c>
      <c r="E363" s="40" t="s">
        <v>5548</v>
      </c>
    </row>
    <row r="364" spans="1:5" ht="12.75">
      <c r="A364" t="s">
        <v>59</v>
      </c>
      <c r="E364" s="39" t="s">
        <v>5</v>
      </c>
    </row>
    <row r="365" spans="1:16" ht="25.5">
      <c r="A365" t="s">
        <v>49</v>
      </c>
      <c s="34" t="s">
        <v>426</v>
      </c>
      <c s="34" t="s">
        <v>5549</v>
      </c>
      <c s="35" t="s">
        <v>5</v>
      </c>
      <c s="6" t="s">
        <v>5550</v>
      </c>
      <c s="36" t="s">
        <v>75</v>
      </c>
      <c s="37">
        <v>19</v>
      </c>
      <c s="36">
        <v>0</v>
      </c>
      <c s="36">
        <f>ROUND(G365*H365,6)</f>
      </c>
      <c r="L365" s="38">
        <v>0</v>
      </c>
      <c s="32">
        <f>ROUND(ROUND(L365,2)*ROUND(G365,3),2)</f>
      </c>
      <c s="36" t="s">
        <v>1764</v>
      </c>
      <c>
        <f>(M365*21)/100</f>
      </c>
      <c t="s">
        <v>27</v>
      </c>
    </row>
    <row r="366" spans="1:5" ht="12.75">
      <c r="A366" s="35" t="s">
        <v>56</v>
      </c>
      <c r="E366" s="39" t="s">
        <v>5</v>
      </c>
    </row>
    <row r="367" spans="1:5" ht="25.5">
      <c r="A367" s="35" t="s">
        <v>57</v>
      </c>
      <c r="E367" s="40" t="s">
        <v>5551</v>
      </c>
    </row>
    <row r="368" spans="1:5" ht="12.75">
      <c r="A368" t="s">
        <v>59</v>
      </c>
      <c r="E368" s="39" t="s">
        <v>5</v>
      </c>
    </row>
    <row r="369" spans="1:16" ht="25.5">
      <c r="A369" t="s">
        <v>49</v>
      </c>
      <c s="34" t="s">
        <v>430</v>
      </c>
      <c s="34" t="s">
        <v>5552</v>
      </c>
      <c s="35" t="s">
        <v>5</v>
      </c>
      <c s="6" t="s">
        <v>5553</v>
      </c>
      <c s="36" t="s">
        <v>75</v>
      </c>
      <c s="37">
        <v>30</v>
      </c>
      <c s="36">
        <v>0</v>
      </c>
      <c s="36">
        <f>ROUND(G369*H369,6)</f>
      </c>
      <c r="L369" s="38">
        <v>0</v>
      </c>
      <c s="32">
        <f>ROUND(ROUND(L369,2)*ROUND(G369,3),2)</f>
      </c>
      <c s="36" t="s">
        <v>1764</v>
      </c>
      <c>
        <f>(M369*21)/100</f>
      </c>
      <c t="s">
        <v>27</v>
      </c>
    </row>
    <row r="370" spans="1:5" ht="12.75">
      <c r="A370" s="35" t="s">
        <v>56</v>
      </c>
      <c r="E370" s="39" t="s">
        <v>5</v>
      </c>
    </row>
    <row r="371" spans="1:5" ht="25.5">
      <c r="A371" s="35" t="s">
        <v>57</v>
      </c>
      <c r="E371" s="40" t="s">
        <v>5412</v>
      </c>
    </row>
    <row r="372" spans="1:5" ht="12.75">
      <c r="A372" t="s">
        <v>59</v>
      </c>
      <c r="E372" s="39" t="s">
        <v>5</v>
      </c>
    </row>
    <row r="373" spans="1:16" ht="25.5">
      <c r="A373" t="s">
        <v>49</v>
      </c>
      <c s="34" t="s">
        <v>434</v>
      </c>
      <c s="34" t="s">
        <v>5554</v>
      </c>
      <c s="35" t="s">
        <v>5</v>
      </c>
      <c s="6" t="s">
        <v>5555</v>
      </c>
      <c s="36" t="s">
        <v>75</v>
      </c>
      <c s="37">
        <v>3</v>
      </c>
      <c s="36">
        <v>0</v>
      </c>
      <c s="36">
        <f>ROUND(G373*H373,6)</f>
      </c>
      <c r="L373" s="38">
        <v>0</v>
      </c>
      <c s="32">
        <f>ROUND(ROUND(L373,2)*ROUND(G373,3),2)</f>
      </c>
      <c s="36" t="s">
        <v>1764</v>
      </c>
      <c>
        <f>(M373*21)/100</f>
      </c>
      <c t="s">
        <v>27</v>
      </c>
    </row>
    <row r="374" spans="1:5" ht="12.75">
      <c r="A374" s="35" t="s">
        <v>56</v>
      </c>
      <c r="E374" s="39" t="s">
        <v>5</v>
      </c>
    </row>
    <row r="375" spans="1:5" ht="25.5">
      <c r="A375" s="35" t="s">
        <v>57</v>
      </c>
      <c r="E375" s="40" t="s">
        <v>2066</v>
      </c>
    </row>
    <row r="376" spans="1:5" ht="12.75">
      <c r="A376" t="s">
        <v>59</v>
      </c>
      <c r="E376" s="39" t="s">
        <v>5</v>
      </c>
    </row>
    <row r="377" spans="1:16" ht="25.5">
      <c r="A377" t="s">
        <v>49</v>
      </c>
      <c s="34" t="s">
        <v>439</v>
      </c>
      <c s="34" t="s">
        <v>5556</v>
      </c>
      <c s="35" t="s">
        <v>5</v>
      </c>
      <c s="6" t="s">
        <v>5557</v>
      </c>
      <c s="36" t="s">
        <v>75</v>
      </c>
      <c s="37">
        <v>25</v>
      </c>
      <c s="36">
        <v>0</v>
      </c>
      <c s="36">
        <f>ROUND(G377*H377,6)</f>
      </c>
      <c r="L377" s="38">
        <v>0</v>
      </c>
      <c s="32">
        <f>ROUND(ROUND(L377,2)*ROUND(G377,3),2)</f>
      </c>
      <c s="36" t="s">
        <v>1764</v>
      </c>
      <c>
        <f>(M377*21)/100</f>
      </c>
      <c t="s">
        <v>27</v>
      </c>
    </row>
    <row r="378" spans="1:5" ht="12.75">
      <c r="A378" s="35" t="s">
        <v>56</v>
      </c>
      <c r="E378" s="39" t="s">
        <v>5</v>
      </c>
    </row>
    <row r="379" spans="1:5" ht="25.5">
      <c r="A379" s="35" t="s">
        <v>57</v>
      </c>
      <c r="E379" s="40" t="s">
        <v>5530</v>
      </c>
    </row>
    <row r="380" spans="1:5" ht="12.75">
      <c r="A380" t="s">
        <v>59</v>
      </c>
      <c r="E380" s="39" t="s">
        <v>5</v>
      </c>
    </row>
    <row r="381" spans="1:16" ht="25.5">
      <c r="A381" t="s">
        <v>49</v>
      </c>
      <c s="34" t="s">
        <v>443</v>
      </c>
      <c s="34" t="s">
        <v>5558</v>
      </c>
      <c s="35" t="s">
        <v>5</v>
      </c>
      <c s="6" t="s">
        <v>5559</v>
      </c>
      <c s="36" t="s">
        <v>75</v>
      </c>
      <c s="37">
        <v>9</v>
      </c>
      <c s="36">
        <v>0</v>
      </c>
      <c s="36">
        <f>ROUND(G381*H381,6)</f>
      </c>
      <c r="L381" s="38">
        <v>0</v>
      </c>
      <c s="32">
        <f>ROUND(ROUND(L381,2)*ROUND(G381,3),2)</f>
      </c>
      <c s="36" t="s">
        <v>1764</v>
      </c>
      <c>
        <f>(M381*21)/100</f>
      </c>
      <c t="s">
        <v>27</v>
      </c>
    </row>
    <row r="382" spans="1:5" ht="12.75">
      <c r="A382" s="35" t="s">
        <v>56</v>
      </c>
      <c r="E382" s="39" t="s">
        <v>5</v>
      </c>
    </row>
    <row r="383" spans="1:5" ht="25.5">
      <c r="A383" s="35" t="s">
        <v>57</v>
      </c>
      <c r="E383" s="40" t="s">
        <v>5316</v>
      </c>
    </row>
    <row r="384" spans="1:5" ht="12.75">
      <c r="A384" t="s">
        <v>59</v>
      </c>
      <c r="E384" s="39" t="s">
        <v>5</v>
      </c>
    </row>
    <row r="385" spans="1:16" ht="25.5">
      <c r="A385" t="s">
        <v>49</v>
      </c>
      <c s="34" t="s">
        <v>447</v>
      </c>
      <c s="34" t="s">
        <v>5560</v>
      </c>
      <c s="35" t="s">
        <v>5</v>
      </c>
      <c s="6" t="s">
        <v>5561</v>
      </c>
      <c s="36" t="s">
        <v>75</v>
      </c>
      <c s="37">
        <v>40</v>
      </c>
      <c s="36">
        <v>0</v>
      </c>
      <c s="36">
        <f>ROUND(G385*H385,6)</f>
      </c>
      <c r="L385" s="38">
        <v>0</v>
      </c>
      <c s="32">
        <f>ROUND(ROUND(L385,2)*ROUND(G385,3),2)</f>
      </c>
      <c s="36" t="s">
        <v>1764</v>
      </c>
      <c>
        <f>(M385*21)/100</f>
      </c>
      <c t="s">
        <v>27</v>
      </c>
    </row>
    <row r="386" spans="1:5" ht="12.75">
      <c r="A386" s="35" t="s">
        <v>56</v>
      </c>
      <c r="E386" s="39" t="s">
        <v>5</v>
      </c>
    </row>
    <row r="387" spans="1:5" ht="25.5">
      <c r="A387" s="35" t="s">
        <v>57</v>
      </c>
      <c r="E387" s="40" t="s">
        <v>5533</v>
      </c>
    </row>
    <row r="388" spans="1:5" ht="12.75">
      <c r="A388" t="s">
        <v>59</v>
      </c>
      <c r="E388" s="39" t="s">
        <v>5</v>
      </c>
    </row>
    <row r="389" spans="1:13" ht="12.75">
      <c r="A389" t="s">
        <v>46</v>
      </c>
      <c r="C389" s="31" t="s">
        <v>5562</v>
      </c>
      <c r="E389" s="33" t="s">
        <v>5563</v>
      </c>
      <c r="J389" s="32">
        <f>0</f>
      </c>
      <c s="32">
        <f>0</f>
      </c>
      <c s="32">
        <f>0+L390+L394+L398+L402+L406+L410+L414+L418+L422+L426+L430+L434+L438+L442+L446+L450+L454+L458+L462+L466+L470+L474</f>
      </c>
      <c s="32">
        <f>0+M390+M394+M398+M402+M406+M410+M414+M418+M422+M426+M430+M434+M438+M442+M446+M450+M454+M458+M462+M466+M470+M474</f>
      </c>
    </row>
    <row r="390" spans="1:16" ht="25.5">
      <c r="A390" t="s">
        <v>49</v>
      </c>
      <c s="34" t="s">
        <v>450</v>
      </c>
      <c s="34" t="s">
        <v>5564</v>
      </c>
      <c s="35" t="s">
        <v>5</v>
      </c>
      <c s="6" t="s">
        <v>5565</v>
      </c>
      <c s="36" t="s">
        <v>75</v>
      </c>
      <c s="37">
        <v>247</v>
      </c>
      <c s="36">
        <v>0</v>
      </c>
      <c s="36">
        <f>ROUND(G390*H390,6)</f>
      </c>
      <c r="L390" s="38">
        <v>0</v>
      </c>
      <c s="32">
        <f>ROUND(ROUND(L390,2)*ROUND(G390,3),2)</f>
      </c>
      <c s="36" t="s">
        <v>1764</v>
      </c>
      <c>
        <f>(M390*21)/100</f>
      </c>
      <c t="s">
        <v>27</v>
      </c>
    </row>
    <row r="391" spans="1:5" ht="12.75">
      <c r="A391" s="35" t="s">
        <v>56</v>
      </c>
      <c r="E391" s="39" t="s">
        <v>5</v>
      </c>
    </row>
    <row r="392" spans="1:5" ht="25.5">
      <c r="A392" s="35" t="s">
        <v>57</v>
      </c>
      <c r="E392" s="40" t="s">
        <v>5566</v>
      </c>
    </row>
    <row r="393" spans="1:5" ht="12.75">
      <c r="A393" t="s">
        <v>59</v>
      </c>
      <c r="E393" s="39" t="s">
        <v>5</v>
      </c>
    </row>
    <row r="394" spans="1:16" ht="12.75">
      <c r="A394" t="s">
        <v>49</v>
      </c>
      <c s="34" t="s">
        <v>1083</v>
      </c>
      <c s="34" t="s">
        <v>5567</v>
      </c>
      <c s="35" t="s">
        <v>5</v>
      </c>
      <c s="6" t="s">
        <v>5568</v>
      </c>
      <c s="36" t="s">
        <v>90</v>
      </c>
      <c s="37">
        <v>12</v>
      </c>
      <c s="36">
        <v>0</v>
      </c>
      <c s="36">
        <f>ROUND(G394*H394,6)</f>
      </c>
      <c r="L394" s="38">
        <v>0</v>
      </c>
      <c s="32">
        <f>ROUND(ROUND(L394,2)*ROUND(G394,3),2)</f>
      </c>
      <c s="36" t="s">
        <v>1764</v>
      </c>
      <c>
        <f>(M394*21)/100</f>
      </c>
      <c t="s">
        <v>27</v>
      </c>
    </row>
    <row r="395" spans="1:5" ht="12.75">
      <c r="A395" s="35" t="s">
        <v>56</v>
      </c>
      <c r="E395" s="39" t="s">
        <v>5</v>
      </c>
    </row>
    <row r="396" spans="1:5" ht="25.5">
      <c r="A396" s="35" t="s">
        <v>57</v>
      </c>
      <c r="E396" s="40" t="s">
        <v>5320</v>
      </c>
    </row>
    <row r="397" spans="1:5" ht="12.75">
      <c r="A397" t="s">
        <v>59</v>
      </c>
      <c r="E397" s="39" t="s">
        <v>5</v>
      </c>
    </row>
    <row r="398" spans="1:16" ht="12.75">
      <c r="A398" t="s">
        <v>49</v>
      </c>
      <c s="34" t="s">
        <v>1086</v>
      </c>
      <c s="34" t="s">
        <v>5569</v>
      </c>
      <c s="35" t="s">
        <v>5</v>
      </c>
      <c s="6" t="s">
        <v>5570</v>
      </c>
      <c s="36" t="s">
        <v>90</v>
      </c>
      <c s="37">
        <v>6</v>
      </c>
      <c s="36">
        <v>0</v>
      </c>
      <c s="36">
        <f>ROUND(G398*H398,6)</f>
      </c>
      <c r="L398" s="38">
        <v>0</v>
      </c>
      <c s="32">
        <f>ROUND(ROUND(L398,2)*ROUND(G398,3),2)</f>
      </c>
      <c s="36" t="s">
        <v>1764</v>
      </c>
      <c>
        <f>(M398*21)/100</f>
      </c>
      <c t="s">
        <v>27</v>
      </c>
    </row>
    <row r="399" spans="1:5" ht="12.75">
      <c r="A399" s="35" t="s">
        <v>56</v>
      </c>
      <c r="E399" s="39" t="s">
        <v>5</v>
      </c>
    </row>
    <row r="400" spans="1:5" ht="25.5">
      <c r="A400" s="35" t="s">
        <v>57</v>
      </c>
      <c r="E400" s="40" t="s">
        <v>5361</v>
      </c>
    </row>
    <row r="401" spans="1:5" ht="12.75">
      <c r="A401" t="s">
        <v>59</v>
      </c>
      <c r="E401" s="39" t="s">
        <v>5</v>
      </c>
    </row>
    <row r="402" spans="1:16" ht="12.75">
      <c r="A402" t="s">
        <v>49</v>
      </c>
      <c s="34" t="s">
        <v>451</v>
      </c>
      <c s="34" t="s">
        <v>5571</v>
      </c>
      <c s="35" t="s">
        <v>5</v>
      </c>
      <c s="6" t="s">
        <v>5572</v>
      </c>
      <c s="36" t="s">
        <v>90</v>
      </c>
      <c s="37">
        <v>12</v>
      </c>
      <c s="36">
        <v>0</v>
      </c>
      <c s="36">
        <f>ROUND(G402*H402,6)</f>
      </c>
      <c r="L402" s="38">
        <v>0</v>
      </c>
      <c s="32">
        <f>ROUND(ROUND(L402,2)*ROUND(G402,3),2)</f>
      </c>
      <c s="36" t="s">
        <v>1764</v>
      </c>
      <c>
        <f>(M402*21)/100</f>
      </c>
      <c t="s">
        <v>27</v>
      </c>
    </row>
    <row r="403" spans="1:5" ht="12.75">
      <c r="A403" s="35" t="s">
        <v>56</v>
      </c>
      <c r="E403" s="39" t="s">
        <v>5</v>
      </c>
    </row>
    <row r="404" spans="1:5" ht="25.5">
      <c r="A404" s="35" t="s">
        <v>57</v>
      </c>
      <c r="E404" s="40" t="s">
        <v>5320</v>
      </c>
    </row>
    <row r="405" spans="1:5" ht="12.75">
      <c r="A405" t="s">
        <v>59</v>
      </c>
      <c r="E405" s="39" t="s">
        <v>5</v>
      </c>
    </row>
    <row r="406" spans="1:16" ht="12.75">
      <c r="A406" t="s">
        <v>49</v>
      </c>
      <c s="34" t="s">
        <v>455</v>
      </c>
      <c s="34" t="s">
        <v>5573</v>
      </c>
      <c s="35" t="s">
        <v>5</v>
      </c>
      <c s="6" t="s">
        <v>5574</v>
      </c>
      <c s="36" t="s">
        <v>90</v>
      </c>
      <c s="37">
        <v>60</v>
      </c>
      <c s="36">
        <v>0</v>
      </c>
      <c s="36">
        <f>ROUND(G406*H406,6)</f>
      </c>
      <c r="L406" s="38">
        <v>0</v>
      </c>
      <c s="32">
        <f>ROUND(ROUND(L406,2)*ROUND(G406,3),2)</f>
      </c>
      <c s="36" t="s">
        <v>1764</v>
      </c>
      <c>
        <f>(M406*21)/100</f>
      </c>
      <c t="s">
        <v>27</v>
      </c>
    </row>
    <row r="407" spans="1:5" ht="12.75">
      <c r="A407" s="35" t="s">
        <v>56</v>
      </c>
      <c r="E407" s="39" t="s">
        <v>5</v>
      </c>
    </row>
    <row r="408" spans="1:5" ht="25.5">
      <c r="A408" s="35" t="s">
        <v>57</v>
      </c>
      <c r="E408" s="40" t="s">
        <v>5575</v>
      </c>
    </row>
    <row r="409" spans="1:5" ht="12.75">
      <c r="A409" t="s">
        <v>59</v>
      </c>
      <c r="E409" s="39" t="s">
        <v>5</v>
      </c>
    </row>
    <row r="410" spans="1:16" ht="12.75">
      <c r="A410" t="s">
        <v>49</v>
      </c>
      <c s="34" t="s">
        <v>1094</v>
      </c>
      <c s="34" t="s">
        <v>5576</v>
      </c>
      <c s="35" t="s">
        <v>5</v>
      </c>
      <c s="6" t="s">
        <v>5577</v>
      </c>
      <c s="36" t="s">
        <v>90</v>
      </c>
      <c s="37">
        <v>22</v>
      </c>
      <c s="36">
        <v>0</v>
      </c>
      <c s="36">
        <f>ROUND(G410*H410,6)</f>
      </c>
      <c r="L410" s="38">
        <v>0</v>
      </c>
      <c s="32">
        <f>ROUND(ROUND(L410,2)*ROUND(G410,3),2)</f>
      </c>
      <c s="36" t="s">
        <v>1764</v>
      </c>
      <c>
        <f>(M410*21)/100</f>
      </c>
      <c t="s">
        <v>27</v>
      </c>
    </row>
    <row r="411" spans="1:5" ht="12.75">
      <c r="A411" s="35" t="s">
        <v>56</v>
      </c>
      <c r="E411" s="39" t="s">
        <v>5</v>
      </c>
    </row>
    <row r="412" spans="1:5" ht="25.5">
      <c r="A412" s="35" t="s">
        <v>57</v>
      </c>
      <c r="E412" s="40" t="s">
        <v>5473</v>
      </c>
    </row>
    <row r="413" spans="1:5" ht="12.75">
      <c r="A413" t="s">
        <v>59</v>
      </c>
      <c r="E413" s="39" t="s">
        <v>5</v>
      </c>
    </row>
    <row r="414" spans="1:16" ht="12.75">
      <c r="A414" t="s">
        <v>49</v>
      </c>
      <c s="34" t="s">
        <v>1097</v>
      </c>
      <c s="34" t="s">
        <v>5578</v>
      </c>
      <c s="35" t="s">
        <v>5</v>
      </c>
      <c s="6" t="s">
        <v>5579</v>
      </c>
      <c s="36" t="s">
        <v>90</v>
      </c>
      <c s="37">
        <v>102</v>
      </c>
      <c s="36">
        <v>0</v>
      </c>
      <c s="36">
        <f>ROUND(G414*H414,6)</f>
      </c>
      <c r="L414" s="38">
        <v>0</v>
      </c>
      <c s="32">
        <f>ROUND(ROUND(L414,2)*ROUND(G414,3),2)</f>
      </c>
      <c s="36" t="s">
        <v>1764</v>
      </c>
      <c>
        <f>(M414*21)/100</f>
      </c>
      <c t="s">
        <v>27</v>
      </c>
    </row>
    <row r="415" spans="1:5" ht="12.75">
      <c r="A415" s="35" t="s">
        <v>56</v>
      </c>
      <c r="E415" s="39" t="s">
        <v>5</v>
      </c>
    </row>
    <row r="416" spans="1:5" ht="25.5">
      <c r="A416" s="35" t="s">
        <v>57</v>
      </c>
      <c r="E416" s="40" t="s">
        <v>5580</v>
      </c>
    </row>
    <row r="417" spans="1:5" ht="12.75">
      <c r="A417" t="s">
        <v>59</v>
      </c>
      <c r="E417" s="39" t="s">
        <v>5</v>
      </c>
    </row>
    <row r="418" spans="1:16" ht="12.75">
      <c r="A418" t="s">
        <v>49</v>
      </c>
      <c s="34" t="s">
        <v>500</v>
      </c>
      <c s="34" t="s">
        <v>5581</v>
      </c>
      <c s="35" t="s">
        <v>5</v>
      </c>
      <c s="6" t="s">
        <v>5582</v>
      </c>
      <c s="36" t="s">
        <v>90</v>
      </c>
      <c s="37">
        <v>79</v>
      </c>
      <c s="36">
        <v>0</v>
      </c>
      <c s="36">
        <f>ROUND(G418*H418,6)</f>
      </c>
      <c r="L418" s="38">
        <v>0</v>
      </c>
      <c s="32">
        <f>ROUND(ROUND(L418,2)*ROUND(G418,3),2)</f>
      </c>
      <c s="36" t="s">
        <v>1764</v>
      </c>
      <c>
        <f>(M418*21)/100</f>
      </c>
      <c t="s">
        <v>27</v>
      </c>
    </row>
    <row r="419" spans="1:5" ht="12.75">
      <c r="A419" s="35" t="s">
        <v>56</v>
      </c>
      <c r="E419" s="39" t="s">
        <v>5</v>
      </c>
    </row>
    <row r="420" spans="1:5" ht="25.5">
      <c r="A420" s="35" t="s">
        <v>57</v>
      </c>
      <c r="E420" s="40" t="s">
        <v>5583</v>
      </c>
    </row>
    <row r="421" spans="1:5" ht="12.75">
      <c r="A421" t="s">
        <v>59</v>
      </c>
      <c r="E421" s="39" t="s">
        <v>5</v>
      </c>
    </row>
    <row r="422" spans="1:16" ht="12.75">
      <c r="A422" t="s">
        <v>49</v>
      </c>
      <c s="34" t="s">
        <v>504</v>
      </c>
      <c s="34" t="s">
        <v>5584</v>
      </c>
      <c s="35" t="s">
        <v>5</v>
      </c>
      <c s="6" t="s">
        <v>5585</v>
      </c>
      <c s="36" t="s">
        <v>90</v>
      </c>
      <c s="37">
        <v>6</v>
      </c>
      <c s="36">
        <v>0</v>
      </c>
      <c s="36">
        <f>ROUND(G422*H422,6)</f>
      </c>
      <c r="L422" s="38">
        <v>0</v>
      </c>
      <c s="32">
        <f>ROUND(ROUND(L422,2)*ROUND(G422,3),2)</f>
      </c>
      <c s="36" t="s">
        <v>1764</v>
      </c>
      <c>
        <f>(M422*21)/100</f>
      </c>
      <c t="s">
        <v>27</v>
      </c>
    </row>
    <row r="423" spans="1:5" ht="12.75">
      <c r="A423" s="35" t="s">
        <v>56</v>
      </c>
      <c r="E423" s="39" t="s">
        <v>5</v>
      </c>
    </row>
    <row r="424" spans="1:5" ht="25.5">
      <c r="A424" s="35" t="s">
        <v>57</v>
      </c>
      <c r="E424" s="40" t="s">
        <v>5361</v>
      </c>
    </row>
    <row r="425" spans="1:5" ht="12.75">
      <c r="A425" t="s">
        <v>59</v>
      </c>
      <c r="E425" s="39" t="s">
        <v>5</v>
      </c>
    </row>
    <row r="426" spans="1:16" ht="12.75">
      <c r="A426" t="s">
        <v>49</v>
      </c>
      <c s="34" t="s">
        <v>508</v>
      </c>
      <c s="34" t="s">
        <v>5586</v>
      </c>
      <c s="35" t="s">
        <v>5</v>
      </c>
      <c s="6" t="s">
        <v>5587</v>
      </c>
      <c s="36" t="s">
        <v>90</v>
      </c>
      <c s="37">
        <v>6</v>
      </c>
      <c s="36">
        <v>0</v>
      </c>
      <c s="36">
        <f>ROUND(G426*H426,6)</f>
      </c>
      <c r="L426" s="38">
        <v>0</v>
      </c>
      <c s="32">
        <f>ROUND(ROUND(L426,2)*ROUND(G426,3),2)</f>
      </c>
      <c s="36" t="s">
        <v>1764</v>
      </c>
      <c>
        <f>(M426*21)/100</f>
      </c>
      <c t="s">
        <v>27</v>
      </c>
    </row>
    <row r="427" spans="1:5" ht="12.75">
      <c r="A427" s="35" t="s">
        <v>56</v>
      </c>
      <c r="E427" s="39" t="s">
        <v>5</v>
      </c>
    </row>
    <row r="428" spans="1:5" ht="25.5">
      <c r="A428" s="35" t="s">
        <v>57</v>
      </c>
      <c r="E428" s="40" t="s">
        <v>5361</v>
      </c>
    </row>
    <row r="429" spans="1:5" ht="12.75">
      <c r="A429" t="s">
        <v>59</v>
      </c>
      <c r="E429" s="39" t="s">
        <v>5</v>
      </c>
    </row>
    <row r="430" spans="1:16" ht="25.5">
      <c r="A430" t="s">
        <v>49</v>
      </c>
      <c s="34" t="s">
        <v>513</v>
      </c>
      <c s="34" t="s">
        <v>5588</v>
      </c>
      <c s="35" t="s">
        <v>5</v>
      </c>
      <c s="6" t="s">
        <v>5589</v>
      </c>
      <c s="36" t="s">
        <v>90</v>
      </c>
      <c s="37">
        <v>6</v>
      </c>
      <c s="36">
        <v>0</v>
      </c>
      <c s="36">
        <f>ROUND(G430*H430,6)</f>
      </c>
      <c r="L430" s="38">
        <v>0</v>
      </c>
      <c s="32">
        <f>ROUND(ROUND(L430,2)*ROUND(G430,3),2)</f>
      </c>
      <c s="36" t="s">
        <v>1764</v>
      </c>
      <c>
        <f>(M430*21)/100</f>
      </c>
      <c t="s">
        <v>27</v>
      </c>
    </row>
    <row r="431" spans="1:5" ht="12.75">
      <c r="A431" s="35" t="s">
        <v>56</v>
      </c>
      <c r="E431" s="39" t="s">
        <v>5</v>
      </c>
    </row>
    <row r="432" spans="1:5" ht="25.5">
      <c r="A432" s="35" t="s">
        <v>57</v>
      </c>
      <c r="E432" s="40" t="s">
        <v>5361</v>
      </c>
    </row>
    <row r="433" spans="1:5" ht="12.75">
      <c r="A433" t="s">
        <v>59</v>
      </c>
      <c r="E433" s="39" t="s">
        <v>5</v>
      </c>
    </row>
    <row r="434" spans="1:16" ht="12.75">
      <c r="A434" t="s">
        <v>49</v>
      </c>
      <c s="34" t="s">
        <v>517</v>
      </c>
      <c s="34" t="s">
        <v>5590</v>
      </c>
      <c s="35" t="s">
        <v>5</v>
      </c>
      <c s="6" t="s">
        <v>5591</v>
      </c>
      <c s="36" t="s">
        <v>90</v>
      </c>
      <c s="37">
        <v>6</v>
      </c>
      <c s="36">
        <v>0</v>
      </c>
      <c s="36">
        <f>ROUND(G434*H434,6)</f>
      </c>
      <c r="L434" s="38">
        <v>0</v>
      </c>
      <c s="32">
        <f>ROUND(ROUND(L434,2)*ROUND(G434,3),2)</f>
      </c>
      <c s="36" t="s">
        <v>1764</v>
      </c>
      <c>
        <f>(M434*21)/100</f>
      </c>
      <c t="s">
        <v>27</v>
      </c>
    </row>
    <row r="435" spans="1:5" ht="12.75">
      <c r="A435" s="35" t="s">
        <v>56</v>
      </c>
      <c r="E435" s="39" t="s">
        <v>5</v>
      </c>
    </row>
    <row r="436" spans="1:5" ht="25.5">
      <c r="A436" s="35" t="s">
        <v>57</v>
      </c>
      <c r="E436" s="40" t="s">
        <v>5361</v>
      </c>
    </row>
    <row r="437" spans="1:5" ht="12.75">
      <c r="A437" t="s">
        <v>59</v>
      </c>
      <c r="E437" s="39" t="s">
        <v>5</v>
      </c>
    </row>
    <row r="438" spans="1:16" ht="25.5">
      <c r="A438" t="s">
        <v>49</v>
      </c>
      <c s="34" t="s">
        <v>521</v>
      </c>
      <c s="34" t="s">
        <v>5592</v>
      </c>
      <c s="35" t="s">
        <v>5</v>
      </c>
      <c s="6" t="s">
        <v>5593</v>
      </c>
      <c s="36" t="s">
        <v>75</v>
      </c>
      <c s="37">
        <v>201</v>
      </c>
      <c s="36">
        <v>0</v>
      </c>
      <c s="36">
        <f>ROUND(G438*H438,6)</f>
      </c>
      <c r="L438" s="38">
        <v>0</v>
      </c>
      <c s="32">
        <f>ROUND(ROUND(L438,2)*ROUND(G438,3),2)</f>
      </c>
      <c s="36" t="s">
        <v>1764</v>
      </c>
      <c>
        <f>(M438*21)/100</f>
      </c>
      <c t="s">
        <v>27</v>
      </c>
    </row>
    <row r="439" spans="1:5" ht="12.75">
      <c r="A439" s="35" t="s">
        <v>56</v>
      </c>
      <c r="E439" s="39" t="s">
        <v>5</v>
      </c>
    </row>
    <row r="440" spans="1:5" ht="25.5">
      <c r="A440" s="35" t="s">
        <v>57</v>
      </c>
      <c r="E440" s="40" t="s">
        <v>5594</v>
      </c>
    </row>
    <row r="441" spans="1:5" ht="12.75">
      <c r="A441" t="s">
        <v>59</v>
      </c>
      <c r="E441" s="39" t="s">
        <v>5</v>
      </c>
    </row>
    <row r="442" spans="1:16" ht="12.75">
      <c r="A442" t="s">
        <v>49</v>
      </c>
      <c s="34" t="s">
        <v>525</v>
      </c>
      <c s="34" t="s">
        <v>5595</v>
      </c>
      <c s="35" t="s">
        <v>5</v>
      </c>
      <c s="6" t="s">
        <v>5596</v>
      </c>
      <c s="36" t="s">
        <v>90</v>
      </c>
      <c s="37">
        <v>130</v>
      </c>
      <c s="36">
        <v>0</v>
      </c>
      <c s="36">
        <f>ROUND(G442*H442,6)</f>
      </c>
      <c r="L442" s="38">
        <v>0</v>
      </c>
      <c s="32">
        <f>ROUND(ROUND(L442,2)*ROUND(G442,3),2)</f>
      </c>
      <c s="36" t="s">
        <v>1764</v>
      </c>
      <c>
        <f>(M442*21)/100</f>
      </c>
      <c t="s">
        <v>27</v>
      </c>
    </row>
    <row r="443" spans="1:5" ht="12.75">
      <c r="A443" s="35" t="s">
        <v>56</v>
      </c>
      <c r="E443" s="39" t="s">
        <v>5</v>
      </c>
    </row>
    <row r="444" spans="1:5" ht="25.5">
      <c r="A444" s="35" t="s">
        <v>57</v>
      </c>
      <c r="E444" s="40" t="s">
        <v>5597</v>
      </c>
    </row>
    <row r="445" spans="1:5" ht="12.75">
      <c r="A445" t="s">
        <v>59</v>
      </c>
      <c r="E445" s="39" t="s">
        <v>5</v>
      </c>
    </row>
    <row r="446" spans="1:16" ht="12.75">
      <c r="A446" t="s">
        <v>49</v>
      </c>
      <c s="34" t="s">
        <v>529</v>
      </c>
      <c s="34" t="s">
        <v>5598</v>
      </c>
      <c s="35" t="s">
        <v>5</v>
      </c>
      <c s="6" t="s">
        <v>5599</v>
      </c>
      <c s="36" t="s">
        <v>2143</v>
      </c>
      <c s="37">
        <v>201</v>
      </c>
      <c s="36">
        <v>0</v>
      </c>
      <c s="36">
        <f>ROUND(G446*H446,6)</f>
      </c>
      <c r="L446" s="38">
        <v>0</v>
      </c>
      <c s="32">
        <f>ROUND(ROUND(L446,2)*ROUND(G446,3),2)</f>
      </c>
      <c s="36" t="s">
        <v>1764</v>
      </c>
      <c>
        <f>(M446*21)/100</f>
      </c>
      <c t="s">
        <v>27</v>
      </c>
    </row>
    <row r="447" spans="1:5" ht="12.75">
      <c r="A447" s="35" t="s">
        <v>56</v>
      </c>
      <c r="E447" s="39" t="s">
        <v>5</v>
      </c>
    </row>
    <row r="448" spans="1:5" ht="25.5">
      <c r="A448" s="35" t="s">
        <v>57</v>
      </c>
      <c r="E448" s="40" t="s">
        <v>5594</v>
      </c>
    </row>
    <row r="449" spans="1:5" ht="12.75">
      <c r="A449" t="s">
        <v>59</v>
      </c>
      <c r="E449" s="39" t="s">
        <v>5</v>
      </c>
    </row>
    <row r="450" spans="1:16" ht="12.75">
      <c r="A450" t="s">
        <v>49</v>
      </c>
      <c s="34" t="s">
        <v>533</v>
      </c>
      <c s="34" t="s">
        <v>5537</v>
      </c>
      <c s="35" t="s">
        <v>4</v>
      </c>
      <c s="6" t="s">
        <v>5538</v>
      </c>
      <c s="36" t="s">
        <v>75</v>
      </c>
      <c s="37">
        <v>201</v>
      </c>
      <c s="36">
        <v>0</v>
      </c>
      <c s="36">
        <f>ROUND(G450*H450,6)</f>
      </c>
      <c r="L450" s="38">
        <v>0</v>
      </c>
      <c s="32">
        <f>ROUND(ROUND(L450,2)*ROUND(G450,3),2)</f>
      </c>
      <c s="36" t="s">
        <v>1764</v>
      </c>
      <c>
        <f>(M450*21)/100</f>
      </c>
      <c t="s">
        <v>27</v>
      </c>
    </row>
    <row r="451" spans="1:5" ht="12.75">
      <c r="A451" s="35" t="s">
        <v>56</v>
      </c>
      <c r="E451" s="39" t="s">
        <v>5</v>
      </c>
    </row>
    <row r="452" spans="1:5" ht="25.5">
      <c r="A452" s="35" t="s">
        <v>57</v>
      </c>
      <c r="E452" s="40" t="s">
        <v>5594</v>
      </c>
    </row>
    <row r="453" spans="1:5" ht="12.75">
      <c r="A453" t="s">
        <v>59</v>
      </c>
      <c r="E453" s="39" t="s">
        <v>5</v>
      </c>
    </row>
    <row r="454" spans="1:16" ht="25.5">
      <c r="A454" t="s">
        <v>49</v>
      </c>
      <c s="34" t="s">
        <v>537</v>
      </c>
      <c s="34" t="s">
        <v>5600</v>
      </c>
      <c s="35" t="s">
        <v>5</v>
      </c>
      <c s="6" t="s">
        <v>5601</v>
      </c>
      <c s="36" t="s">
        <v>75</v>
      </c>
      <c s="37">
        <v>201</v>
      </c>
      <c s="36">
        <v>0</v>
      </c>
      <c s="36">
        <f>ROUND(G454*H454,6)</f>
      </c>
      <c r="L454" s="38">
        <v>0</v>
      </c>
      <c s="32">
        <f>ROUND(ROUND(L454,2)*ROUND(G454,3),2)</f>
      </c>
      <c s="36" t="s">
        <v>1764</v>
      </c>
      <c>
        <f>(M454*21)/100</f>
      </c>
      <c t="s">
        <v>27</v>
      </c>
    </row>
    <row r="455" spans="1:5" ht="12.75">
      <c r="A455" s="35" t="s">
        <v>56</v>
      </c>
      <c r="E455" s="39" t="s">
        <v>5</v>
      </c>
    </row>
    <row r="456" spans="1:5" ht="25.5">
      <c r="A456" s="35" t="s">
        <v>57</v>
      </c>
      <c r="E456" s="40" t="s">
        <v>5594</v>
      </c>
    </row>
    <row r="457" spans="1:5" ht="12.75">
      <c r="A457" t="s">
        <v>59</v>
      </c>
      <c r="E457" s="39" t="s">
        <v>5</v>
      </c>
    </row>
    <row r="458" spans="1:16" ht="12.75">
      <c r="A458" t="s">
        <v>49</v>
      </c>
      <c s="34" t="s">
        <v>52</v>
      </c>
      <c s="34" t="s">
        <v>5602</v>
      </c>
      <c s="35" t="s">
        <v>5</v>
      </c>
      <c s="6" t="s">
        <v>5603</v>
      </c>
      <c s="36" t="s">
        <v>75</v>
      </c>
      <c s="37">
        <v>247</v>
      </c>
      <c s="36">
        <v>0</v>
      </c>
      <c s="36">
        <f>ROUND(G458*H458,6)</f>
      </c>
      <c r="L458" s="38">
        <v>0</v>
      </c>
      <c s="32">
        <f>ROUND(ROUND(L458,2)*ROUND(G458,3),2)</f>
      </c>
      <c s="36" t="s">
        <v>1764</v>
      </c>
      <c>
        <f>(M458*21)/100</f>
      </c>
      <c t="s">
        <v>27</v>
      </c>
    </row>
    <row r="459" spans="1:5" ht="12.75">
      <c r="A459" s="35" t="s">
        <v>56</v>
      </c>
      <c r="E459" s="39" t="s">
        <v>5</v>
      </c>
    </row>
    <row r="460" spans="1:5" ht="25.5">
      <c r="A460" s="35" t="s">
        <v>57</v>
      </c>
      <c r="E460" s="40" t="s">
        <v>5566</v>
      </c>
    </row>
    <row r="461" spans="1:5" ht="12.75">
      <c r="A461" t="s">
        <v>59</v>
      </c>
      <c r="E461" s="39" t="s">
        <v>5</v>
      </c>
    </row>
    <row r="462" spans="1:16" ht="12.75">
      <c r="A462" t="s">
        <v>49</v>
      </c>
      <c s="34" t="s">
        <v>544</v>
      </c>
      <c s="34" t="s">
        <v>5604</v>
      </c>
      <c s="35" t="s">
        <v>5</v>
      </c>
      <c s="6" t="s">
        <v>5605</v>
      </c>
      <c s="36" t="s">
        <v>90</v>
      </c>
      <c s="37">
        <v>72</v>
      </c>
      <c s="36">
        <v>0</v>
      </c>
      <c s="36">
        <f>ROUND(G462*H462,6)</f>
      </c>
      <c r="L462" s="38">
        <v>0</v>
      </c>
      <c s="32">
        <f>ROUND(ROUND(L462,2)*ROUND(G462,3),2)</f>
      </c>
      <c s="36" t="s">
        <v>1764</v>
      </c>
      <c>
        <f>(M462*21)/100</f>
      </c>
      <c t="s">
        <v>27</v>
      </c>
    </row>
    <row r="463" spans="1:5" ht="12.75">
      <c r="A463" s="35" t="s">
        <v>56</v>
      </c>
      <c r="E463" s="39" t="s">
        <v>5</v>
      </c>
    </row>
    <row r="464" spans="1:5" ht="25.5">
      <c r="A464" s="35" t="s">
        <v>57</v>
      </c>
      <c r="E464" s="40" t="s">
        <v>5493</v>
      </c>
    </row>
    <row r="465" spans="1:5" ht="12.75">
      <c r="A465" t="s">
        <v>59</v>
      </c>
      <c r="E465" s="39" t="s">
        <v>5</v>
      </c>
    </row>
    <row r="466" spans="1:16" ht="12.75">
      <c r="A466" t="s">
        <v>49</v>
      </c>
      <c s="34" t="s">
        <v>548</v>
      </c>
      <c s="34" t="s">
        <v>5604</v>
      </c>
      <c s="35" t="s">
        <v>4</v>
      </c>
      <c s="6" t="s">
        <v>5605</v>
      </c>
      <c s="36" t="s">
        <v>90</v>
      </c>
      <c s="37">
        <v>209</v>
      </c>
      <c s="36">
        <v>0</v>
      </c>
      <c s="36">
        <f>ROUND(G466*H466,6)</f>
      </c>
      <c r="L466" s="38">
        <v>0</v>
      </c>
      <c s="32">
        <f>ROUND(ROUND(L466,2)*ROUND(G466,3),2)</f>
      </c>
      <c s="36" t="s">
        <v>1764</v>
      </c>
      <c>
        <f>(M466*21)/100</f>
      </c>
      <c t="s">
        <v>27</v>
      </c>
    </row>
    <row r="467" spans="1:5" ht="12.75">
      <c r="A467" s="35" t="s">
        <v>56</v>
      </c>
      <c r="E467" s="39" t="s">
        <v>5</v>
      </c>
    </row>
    <row r="468" spans="1:5" ht="25.5">
      <c r="A468" s="35" t="s">
        <v>57</v>
      </c>
      <c r="E468" s="40" t="s">
        <v>5606</v>
      </c>
    </row>
    <row r="469" spans="1:5" ht="12.75">
      <c r="A469" t="s">
        <v>59</v>
      </c>
      <c r="E469" s="39" t="s">
        <v>5</v>
      </c>
    </row>
    <row r="470" spans="1:16" ht="12.75">
      <c r="A470" t="s">
        <v>49</v>
      </c>
      <c s="34" t="s">
        <v>552</v>
      </c>
      <c s="34" t="s">
        <v>5607</v>
      </c>
      <c s="35" t="s">
        <v>5</v>
      </c>
      <c s="6" t="s">
        <v>5608</v>
      </c>
      <c s="36" t="s">
        <v>90</v>
      </c>
      <c s="37">
        <v>130</v>
      </c>
      <c s="36">
        <v>0</v>
      </c>
      <c s="36">
        <f>ROUND(G470*H470,6)</f>
      </c>
      <c r="L470" s="38">
        <v>0</v>
      </c>
      <c s="32">
        <f>ROUND(ROUND(L470,2)*ROUND(G470,3),2)</f>
      </c>
      <c s="36" t="s">
        <v>1764</v>
      </c>
      <c>
        <f>(M470*21)/100</f>
      </c>
      <c t="s">
        <v>27</v>
      </c>
    </row>
    <row r="471" spans="1:5" ht="12.75">
      <c r="A471" s="35" t="s">
        <v>56</v>
      </c>
      <c r="E471" s="39" t="s">
        <v>5</v>
      </c>
    </row>
    <row r="472" spans="1:5" ht="25.5">
      <c r="A472" s="35" t="s">
        <v>57</v>
      </c>
      <c r="E472" s="40" t="s">
        <v>5597</v>
      </c>
    </row>
    <row r="473" spans="1:5" ht="12.75">
      <c r="A473" t="s">
        <v>59</v>
      </c>
      <c r="E473" s="39" t="s">
        <v>5</v>
      </c>
    </row>
    <row r="474" spans="1:16" ht="12.75">
      <c r="A474" t="s">
        <v>49</v>
      </c>
      <c s="34" t="s">
        <v>556</v>
      </c>
      <c s="34" t="s">
        <v>5609</v>
      </c>
      <c s="35" t="s">
        <v>5</v>
      </c>
      <c s="6" t="s">
        <v>5610</v>
      </c>
      <c s="36" t="s">
        <v>90</v>
      </c>
      <c s="37">
        <v>6</v>
      </c>
      <c s="36">
        <v>0</v>
      </c>
      <c s="36">
        <f>ROUND(G474*H474,6)</f>
      </c>
      <c r="L474" s="38">
        <v>0</v>
      </c>
      <c s="32">
        <f>ROUND(ROUND(L474,2)*ROUND(G474,3),2)</f>
      </c>
      <c s="36" t="s">
        <v>1764</v>
      </c>
      <c>
        <f>(M474*21)/100</f>
      </c>
      <c t="s">
        <v>27</v>
      </c>
    </row>
    <row r="475" spans="1:5" ht="12.75">
      <c r="A475" s="35" t="s">
        <v>56</v>
      </c>
      <c r="E475" s="39" t="s">
        <v>5</v>
      </c>
    </row>
    <row r="476" spans="1:5" ht="25.5">
      <c r="A476" s="35" t="s">
        <v>57</v>
      </c>
      <c r="E476" s="40" t="s">
        <v>5361</v>
      </c>
    </row>
    <row r="477" spans="1:5" ht="12.75">
      <c r="A477" t="s">
        <v>59</v>
      </c>
      <c r="E477" s="39" t="s">
        <v>5</v>
      </c>
    </row>
    <row r="478" spans="1:13" ht="12.75">
      <c r="A478" t="s">
        <v>46</v>
      </c>
      <c r="C478" s="31" t="s">
        <v>5611</v>
      </c>
      <c r="E478" s="33" t="s">
        <v>5612</v>
      </c>
      <c r="J478" s="32">
        <f>0</f>
      </c>
      <c s="32">
        <f>0</f>
      </c>
      <c s="32">
        <f>0+L479+L483+L487+L491+L495+L499+L503+L507+L511+L515+L519+L523+L527+L531+L535+L539</f>
      </c>
      <c s="32">
        <f>0+M479+M483+M487+M491+M495+M499+M503+M507+M511+M515+M519+M523+M527+M531+M535+M539</f>
      </c>
    </row>
    <row r="479" spans="1:16" ht="25.5">
      <c r="A479" t="s">
        <v>49</v>
      </c>
      <c s="34" t="s">
        <v>560</v>
      </c>
      <c s="34" t="s">
        <v>5613</v>
      </c>
      <c s="35" t="s">
        <v>5</v>
      </c>
      <c s="6" t="s">
        <v>5614</v>
      </c>
      <c s="36" t="s">
        <v>90</v>
      </c>
      <c s="37">
        <v>1</v>
      </c>
      <c s="36">
        <v>0</v>
      </c>
      <c s="36">
        <f>ROUND(G479*H479,6)</f>
      </c>
      <c r="L479" s="38">
        <v>0</v>
      </c>
      <c s="32">
        <f>ROUND(ROUND(L479,2)*ROUND(G479,3),2)</f>
      </c>
      <c s="36" t="s">
        <v>1764</v>
      </c>
      <c>
        <f>(M479*21)/100</f>
      </c>
      <c t="s">
        <v>27</v>
      </c>
    </row>
    <row r="480" spans="1:5" ht="38.25">
      <c r="A480" s="35" t="s">
        <v>56</v>
      </c>
      <c r="E480" s="39" t="s">
        <v>5615</v>
      </c>
    </row>
    <row r="481" spans="1:5" ht="25.5">
      <c r="A481" s="35" t="s">
        <v>57</v>
      </c>
      <c r="E481" s="40" t="s">
        <v>3044</v>
      </c>
    </row>
    <row r="482" spans="1:5" ht="12.75">
      <c r="A482" t="s">
        <v>59</v>
      </c>
      <c r="E482" s="39" t="s">
        <v>5</v>
      </c>
    </row>
    <row r="483" spans="1:16" ht="25.5">
      <c r="A483" t="s">
        <v>49</v>
      </c>
      <c s="34" t="s">
        <v>565</v>
      </c>
      <c s="34" t="s">
        <v>5616</v>
      </c>
      <c s="35" t="s">
        <v>5</v>
      </c>
      <c s="6" t="s">
        <v>5617</v>
      </c>
      <c s="36" t="s">
        <v>90</v>
      </c>
      <c s="37">
        <v>1</v>
      </c>
      <c s="36">
        <v>0</v>
      </c>
      <c s="36">
        <f>ROUND(G483*H483,6)</f>
      </c>
      <c r="L483" s="38">
        <v>0</v>
      </c>
      <c s="32">
        <f>ROUND(ROUND(L483,2)*ROUND(G483,3),2)</f>
      </c>
      <c s="36" t="s">
        <v>1764</v>
      </c>
      <c>
        <f>(M483*21)/100</f>
      </c>
      <c t="s">
        <v>27</v>
      </c>
    </row>
    <row r="484" spans="1:5" ht="51">
      <c r="A484" s="35" t="s">
        <v>56</v>
      </c>
      <c r="E484" s="39" t="s">
        <v>5618</v>
      </c>
    </row>
    <row r="485" spans="1:5" ht="25.5">
      <c r="A485" s="35" t="s">
        <v>57</v>
      </c>
      <c r="E485" s="40" t="s">
        <v>58</v>
      </c>
    </row>
    <row r="486" spans="1:5" ht="12.75">
      <c r="A486" t="s">
        <v>59</v>
      </c>
      <c r="E486" s="39" t="s">
        <v>5</v>
      </c>
    </row>
    <row r="487" spans="1:16" ht="25.5">
      <c r="A487" t="s">
        <v>49</v>
      </c>
      <c s="34" t="s">
        <v>569</v>
      </c>
      <c s="34" t="s">
        <v>5619</v>
      </c>
      <c s="35" t="s">
        <v>5</v>
      </c>
      <c s="6" t="s">
        <v>5620</v>
      </c>
      <c s="36" t="s">
        <v>90</v>
      </c>
      <c s="37">
        <v>1</v>
      </c>
      <c s="36">
        <v>0</v>
      </c>
      <c s="36">
        <f>ROUND(G487*H487,6)</f>
      </c>
      <c r="L487" s="38">
        <v>0</v>
      </c>
      <c s="32">
        <f>ROUND(ROUND(L487,2)*ROUND(G487,3),2)</f>
      </c>
      <c s="36" t="s">
        <v>1764</v>
      </c>
      <c>
        <f>(M487*21)/100</f>
      </c>
      <c t="s">
        <v>27</v>
      </c>
    </row>
    <row r="488" spans="1:5" ht="51">
      <c r="A488" s="35" t="s">
        <v>56</v>
      </c>
      <c r="E488" s="39" t="s">
        <v>5618</v>
      </c>
    </row>
    <row r="489" spans="1:5" ht="25.5">
      <c r="A489" s="35" t="s">
        <v>57</v>
      </c>
      <c r="E489" s="40" t="s">
        <v>58</v>
      </c>
    </row>
    <row r="490" spans="1:5" ht="12.75">
      <c r="A490" t="s">
        <v>59</v>
      </c>
      <c r="E490" s="39" t="s">
        <v>5</v>
      </c>
    </row>
    <row r="491" spans="1:16" ht="12.75">
      <c r="A491" t="s">
        <v>49</v>
      </c>
      <c s="34" t="s">
        <v>572</v>
      </c>
      <c s="34" t="s">
        <v>5621</v>
      </c>
      <c s="35" t="s">
        <v>5</v>
      </c>
      <c s="6" t="s">
        <v>5622</v>
      </c>
      <c s="36" t="s">
        <v>90</v>
      </c>
      <c s="37">
        <v>3</v>
      </c>
      <c s="36">
        <v>0</v>
      </c>
      <c s="36">
        <f>ROUND(G491*H491,6)</f>
      </c>
      <c r="L491" s="38">
        <v>0</v>
      </c>
      <c s="32">
        <f>ROUND(ROUND(L491,2)*ROUND(G491,3),2)</f>
      </c>
      <c s="36" t="s">
        <v>1764</v>
      </c>
      <c>
        <f>(M491*21)/100</f>
      </c>
      <c t="s">
        <v>27</v>
      </c>
    </row>
    <row r="492" spans="1:5" ht="25.5">
      <c r="A492" s="35" t="s">
        <v>56</v>
      </c>
      <c r="E492" s="39" t="s">
        <v>5623</v>
      </c>
    </row>
    <row r="493" spans="1:5" ht="25.5">
      <c r="A493" s="35" t="s">
        <v>57</v>
      </c>
      <c r="E493" s="40" t="s">
        <v>1419</v>
      </c>
    </row>
    <row r="494" spans="1:5" ht="12.75">
      <c r="A494" t="s">
        <v>59</v>
      </c>
      <c r="E494" s="39" t="s">
        <v>5</v>
      </c>
    </row>
    <row r="495" spans="1:16" ht="12.75">
      <c r="A495" t="s">
        <v>49</v>
      </c>
      <c s="34" t="s">
        <v>576</v>
      </c>
      <c s="34" t="s">
        <v>5624</v>
      </c>
      <c s="35" t="s">
        <v>5</v>
      </c>
      <c s="6" t="s">
        <v>5622</v>
      </c>
      <c s="36" t="s">
        <v>90</v>
      </c>
      <c s="37">
        <v>1</v>
      </c>
      <c s="36">
        <v>0</v>
      </c>
      <c s="36">
        <f>ROUND(G495*H495,6)</f>
      </c>
      <c r="L495" s="38">
        <v>0</v>
      </c>
      <c s="32">
        <f>ROUND(ROUND(L495,2)*ROUND(G495,3),2)</f>
      </c>
      <c s="36" t="s">
        <v>1764</v>
      </c>
      <c>
        <f>(M495*21)/100</f>
      </c>
      <c t="s">
        <v>27</v>
      </c>
    </row>
    <row r="496" spans="1:5" ht="25.5">
      <c r="A496" s="35" t="s">
        <v>56</v>
      </c>
      <c r="E496" s="39" t="s">
        <v>5625</v>
      </c>
    </row>
    <row r="497" spans="1:5" ht="25.5">
      <c r="A497" s="35" t="s">
        <v>57</v>
      </c>
      <c r="E497" s="40" t="s">
        <v>58</v>
      </c>
    </row>
    <row r="498" spans="1:5" ht="12.75">
      <c r="A498" t="s">
        <v>59</v>
      </c>
      <c r="E498" s="39" t="s">
        <v>5</v>
      </c>
    </row>
    <row r="499" spans="1:16" ht="12.75">
      <c r="A499" t="s">
        <v>49</v>
      </c>
      <c s="34" t="s">
        <v>580</v>
      </c>
      <c s="34" t="s">
        <v>5626</v>
      </c>
      <c s="35" t="s">
        <v>5</v>
      </c>
      <c s="6" t="s">
        <v>5627</v>
      </c>
      <c s="36" t="s">
        <v>90</v>
      </c>
      <c s="37">
        <v>1</v>
      </c>
      <c s="36">
        <v>0</v>
      </c>
      <c s="36">
        <f>ROUND(G499*H499,6)</f>
      </c>
      <c r="L499" s="38">
        <v>0</v>
      </c>
      <c s="32">
        <f>ROUND(ROUND(L499,2)*ROUND(G499,3),2)</f>
      </c>
      <c s="36" t="s">
        <v>808</v>
      </c>
      <c>
        <f>(M499*21)/100</f>
      </c>
      <c t="s">
        <v>27</v>
      </c>
    </row>
    <row r="500" spans="1:5" ht="25.5">
      <c r="A500" s="35" t="s">
        <v>56</v>
      </c>
      <c r="E500" s="39" t="s">
        <v>5628</v>
      </c>
    </row>
    <row r="501" spans="1:5" ht="25.5">
      <c r="A501" s="35" t="s">
        <v>57</v>
      </c>
      <c r="E501" s="40" t="s">
        <v>58</v>
      </c>
    </row>
    <row r="502" spans="1:5" ht="12.75">
      <c r="A502" t="s">
        <v>59</v>
      </c>
      <c r="E502" s="39" t="s">
        <v>5</v>
      </c>
    </row>
    <row r="503" spans="1:16" ht="12.75">
      <c r="A503" t="s">
        <v>49</v>
      </c>
      <c s="34" t="s">
        <v>584</v>
      </c>
      <c s="34" t="s">
        <v>5629</v>
      </c>
      <c s="35" t="s">
        <v>5</v>
      </c>
      <c s="6" t="s">
        <v>5630</v>
      </c>
      <c s="36" t="s">
        <v>90</v>
      </c>
      <c s="37">
        <v>11</v>
      </c>
      <c s="36">
        <v>0</v>
      </c>
      <c s="36">
        <f>ROUND(G503*H503,6)</f>
      </c>
      <c r="L503" s="38">
        <v>0</v>
      </c>
      <c s="32">
        <f>ROUND(ROUND(L503,2)*ROUND(G503,3),2)</f>
      </c>
      <c s="36" t="s">
        <v>1764</v>
      </c>
      <c>
        <f>(M503*21)/100</f>
      </c>
      <c t="s">
        <v>27</v>
      </c>
    </row>
    <row r="504" spans="1:5" ht="12.75">
      <c r="A504" s="35" t="s">
        <v>56</v>
      </c>
      <c r="E504" s="39" t="s">
        <v>5631</v>
      </c>
    </row>
    <row r="505" spans="1:5" ht="25.5">
      <c r="A505" s="35" t="s">
        <v>57</v>
      </c>
      <c r="E505" s="40" t="s">
        <v>5632</v>
      </c>
    </row>
    <row r="506" spans="1:5" ht="12.75">
      <c r="A506" t="s">
        <v>59</v>
      </c>
      <c r="E506" s="39" t="s">
        <v>5</v>
      </c>
    </row>
    <row r="507" spans="1:16" ht="12.75">
      <c r="A507" t="s">
        <v>49</v>
      </c>
      <c s="34" t="s">
        <v>588</v>
      </c>
      <c s="34" t="s">
        <v>5633</v>
      </c>
      <c s="35" t="s">
        <v>5</v>
      </c>
      <c s="6" t="s">
        <v>5634</v>
      </c>
      <c s="36" t="s">
        <v>90</v>
      </c>
      <c s="37">
        <v>3</v>
      </c>
      <c s="36">
        <v>0</v>
      </c>
      <c s="36">
        <f>ROUND(G507*H507,6)</f>
      </c>
      <c r="L507" s="38">
        <v>0</v>
      </c>
      <c s="32">
        <f>ROUND(ROUND(L507,2)*ROUND(G507,3),2)</f>
      </c>
      <c s="36" t="s">
        <v>1764</v>
      </c>
      <c>
        <f>(M507*21)/100</f>
      </c>
      <c t="s">
        <v>27</v>
      </c>
    </row>
    <row r="508" spans="1:5" ht="25.5">
      <c r="A508" s="35" t="s">
        <v>56</v>
      </c>
      <c r="E508" s="39" t="s">
        <v>5635</v>
      </c>
    </row>
    <row r="509" spans="1:5" ht="25.5">
      <c r="A509" s="35" t="s">
        <v>57</v>
      </c>
      <c r="E509" s="40" t="s">
        <v>1419</v>
      </c>
    </row>
    <row r="510" spans="1:5" ht="12.75">
      <c r="A510" t="s">
        <v>59</v>
      </c>
      <c r="E510" s="39" t="s">
        <v>5</v>
      </c>
    </row>
    <row r="511" spans="1:16" ht="12.75">
      <c r="A511" t="s">
        <v>49</v>
      </c>
      <c s="34" t="s">
        <v>604</v>
      </c>
      <c s="34" t="s">
        <v>5636</v>
      </c>
      <c s="35" t="s">
        <v>5</v>
      </c>
      <c s="6" t="s">
        <v>5637</v>
      </c>
      <c s="36" t="s">
        <v>90</v>
      </c>
      <c s="37">
        <v>7</v>
      </c>
      <c s="36">
        <v>0</v>
      </c>
      <c s="36">
        <f>ROUND(G511*H511,6)</f>
      </c>
      <c r="L511" s="38">
        <v>0</v>
      </c>
      <c s="32">
        <f>ROUND(ROUND(L511,2)*ROUND(G511,3),2)</f>
      </c>
      <c s="36" t="s">
        <v>1764</v>
      </c>
      <c>
        <f>(M511*21)/100</f>
      </c>
      <c t="s">
        <v>27</v>
      </c>
    </row>
    <row r="512" spans="1:5" ht="25.5">
      <c r="A512" s="35" t="s">
        <v>56</v>
      </c>
      <c r="E512" s="39" t="s">
        <v>5638</v>
      </c>
    </row>
    <row r="513" spans="1:5" ht="25.5">
      <c r="A513" s="35" t="s">
        <v>57</v>
      </c>
      <c r="E513" s="40" t="s">
        <v>5639</v>
      </c>
    </row>
    <row r="514" spans="1:5" ht="12.75">
      <c r="A514" t="s">
        <v>59</v>
      </c>
      <c r="E514" s="39" t="s">
        <v>5</v>
      </c>
    </row>
    <row r="515" spans="1:16" ht="25.5">
      <c r="A515" t="s">
        <v>49</v>
      </c>
      <c s="34" t="s">
        <v>608</v>
      </c>
      <c s="34" t="s">
        <v>3891</v>
      </c>
      <c s="35" t="s">
        <v>3892</v>
      </c>
      <c s="6" t="s">
        <v>5640</v>
      </c>
      <c s="36" t="s">
        <v>793</v>
      </c>
      <c s="37">
        <v>1</v>
      </c>
      <c s="36">
        <v>0</v>
      </c>
      <c s="36">
        <f>ROUND(G515*H515,6)</f>
      </c>
      <c r="L515" s="38">
        <v>0</v>
      </c>
      <c s="32">
        <f>ROUND(ROUND(L515,2)*ROUND(G515,3),2)</f>
      </c>
      <c s="36" t="s">
        <v>1764</v>
      </c>
      <c>
        <f>(M515*21)/100</f>
      </c>
      <c t="s">
        <v>27</v>
      </c>
    </row>
    <row r="516" spans="1:5" ht="12.75">
      <c r="A516" s="35" t="s">
        <v>56</v>
      </c>
      <c r="E516" s="39" t="s">
        <v>5641</v>
      </c>
    </row>
    <row r="517" spans="1:5" ht="25.5">
      <c r="A517" s="35" t="s">
        <v>57</v>
      </c>
      <c r="E517" s="40" t="s">
        <v>3044</v>
      </c>
    </row>
    <row r="518" spans="1:5" ht="12.75">
      <c r="A518" t="s">
        <v>59</v>
      </c>
      <c r="E518" s="39" t="s">
        <v>5</v>
      </c>
    </row>
    <row r="519" spans="1:16" ht="25.5">
      <c r="A519" t="s">
        <v>49</v>
      </c>
      <c s="34" t="s">
        <v>662</v>
      </c>
      <c s="34" t="s">
        <v>5642</v>
      </c>
      <c s="35" t="s">
        <v>5</v>
      </c>
      <c s="6" t="s">
        <v>5643</v>
      </c>
      <c s="36" t="s">
        <v>90</v>
      </c>
      <c s="37">
        <v>1</v>
      </c>
      <c s="36">
        <v>0</v>
      </c>
      <c s="36">
        <f>ROUND(G519*H519,6)</f>
      </c>
      <c r="L519" s="38">
        <v>0</v>
      </c>
      <c s="32">
        <f>ROUND(ROUND(L519,2)*ROUND(G519,3),2)</f>
      </c>
      <c s="36" t="s">
        <v>1764</v>
      </c>
      <c>
        <f>(M519*21)/100</f>
      </c>
      <c t="s">
        <v>27</v>
      </c>
    </row>
    <row r="520" spans="1:5" ht="25.5">
      <c r="A520" s="35" t="s">
        <v>56</v>
      </c>
      <c r="E520" s="39" t="s">
        <v>5644</v>
      </c>
    </row>
    <row r="521" spans="1:5" ht="25.5">
      <c r="A521" s="35" t="s">
        <v>57</v>
      </c>
      <c r="E521" s="40" t="s">
        <v>58</v>
      </c>
    </row>
    <row r="522" spans="1:5" ht="12.75">
      <c r="A522" t="s">
        <v>59</v>
      </c>
      <c r="E522" s="39" t="s">
        <v>5</v>
      </c>
    </row>
    <row r="523" spans="1:16" ht="25.5">
      <c r="A523" t="s">
        <v>49</v>
      </c>
      <c s="34" t="s">
        <v>666</v>
      </c>
      <c s="34" t="s">
        <v>5645</v>
      </c>
      <c s="35" t="s">
        <v>5</v>
      </c>
      <c s="6" t="s">
        <v>5646</v>
      </c>
      <c s="36" t="s">
        <v>90</v>
      </c>
      <c s="37">
        <v>1</v>
      </c>
      <c s="36">
        <v>0</v>
      </c>
      <c s="36">
        <f>ROUND(G523*H523,6)</f>
      </c>
      <c r="L523" s="38">
        <v>0</v>
      </c>
      <c s="32">
        <f>ROUND(ROUND(L523,2)*ROUND(G523,3),2)</f>
      </c>
      <c s="36" t="s">
        <v>808</v>
      </c>
      <c>
        <f>(M523*21)/100</f>
      </c>
      <c t="s">
        <v>27</v>
      </c>
    </row>
    <row r="524" spans="1:5" ht="25.5">
      <c r="A524" s="35" t="s">
        <v>56</v>
      </c>
      <c r="E524" s="39" t="s">
        <v>5646</v>
      </c>
    </row>
    <row r="525" spans="1:5" ht="25.5">
      <c r="A525" s="35" t="s">
        <v>57</v>
      </c>
      <c r="E525" s="40" t="s">
        <v>58</v>
      </c>
    </row>
    <row r="526" spans="1:5" ht="12.75">
      <c r="A526" t="s">
        <v>59</v>
      </c>
      <c r="E526" s="39" t="s">
        <v>5</v>
      </c>
    </row>
    <row r="527" spans="1:16" ht="12.75">
      <c r="A527" t="s">
        <v>49</v>
      </c>
      <c s="34" t="s">
        <v>670</v>
      </c>
      <c s="34" t="s">
        <v>5647</v>
      </c>
      <c s="35" t="s">
        <v>5</v>
      </c>
      <c s="6" t="s">
        <v>5648</v>
      </c>
      <c s="36" t="s">
        <v>90</v>
      </c>
      <c s="37">
        <v>1</v>
      </c>
      <c s="36">
        <v>0</v>
      </c>
      <c s="36">
        <f>ROUND(G527*H527,6)</f>
      </c>
      <c r="L527" s="38">
        <v>0</v>
      </c>
      <c s="32">
        <f>ROUND(ROUND(L527,2)*ROUND(G527,3),2)</f>
      </c>
      <c s="36" t="s">
        <v>808</v>
      </c>
      <c>
        <f>(M527*21)/100</f>
      </c>
      <c t="s">
        <v>27</v>
      </c>
    </row>
    <row r="528" spans="1:5" ht="25.5">
      <c r="A528" s="35" t="s">
        <v>56</v>
      </c>
      <c r="E528" s="39" t="s">
        <v>5649</v>
      </c>
    </row>
    <row r="529" spans="1:5" ht="25.5">
      <c r="A529" s="35" t="s">
        <v>57</v>
      </c>
      <c r="E529" s="40" t="s">
        <v>58</v>
      </c>
    </row>
    <row r="530" spans="1:5" ht="12.75">
      <c r="A530" t="s">
        <v>59</v>
      </c>
      <c r="E530" s="39" t="s">
        <v>5</v>
      </c>
    </row>
    <row r="531" spans="1:16" ht="12.75">
      <c r="A531" t="s">
        <v>49</v>
      </c>
      <c s="34" t="s">
        <v>675</v>
      </c>
      <c s="34" t="s">
        <v>5650</v>
      </c>
      <c s="35" t="s">
        <v>5</v>
      </c>
      <c s="6" t="s">
        <v>5651</v>
      </c>
      <c s="36" t="s">
        <v>90</v>
      </c>
      <c s="37">
        <v>2</v>
      </c>
      <c s="36">
        <v>0</v>
      </c>
      <c s="36">
        <f>ROUND(G531*H531,6)</f>
      </c>
      <c r="L531" s="38">
        <v>0</v>
      </c>
      <c s="32">
        <f>ROUND(ROUND(L531,2)*ROUND(G531,3),2)</f>
      </c>
      <c s="36" t="s">
        <v>808</v>
      </c>
      <c>
        <f>(M531*21)/100</f>
      </c>
      <c t="s">
        <v>27</v>
      </c>
    </row>
    <row r="532" spans="1:5" ht="25.5">
      <c r="A532" s="35" t="s">
        <v>56</v>
      </c>
      <c r="E532" s="39" t="s">
        <v>5652</v>
      </c>
    </row>
    <row r="533" spans="1:5" ht="25.5">
      <c r="A533" s="35" t="s">
        <v>57</v>
      </c>
      <c r="E533" s="40" t="s">
        <v>1370</v>
      </c>
    </row>
    <row r="534" spans="1:5" ht="12.75">
      <c r="A534" t="s">
        <v>59</v>
      </c>
      <c r="E534" s="39" t="s">
        <v>5</v>
      </c>
    </row>
    <row r="535" spans="1:16" ht="12.75">
      <c r="A535" t="s">
        <v>49</v>
      </c>
      <c s="34" t="s">
        <v>679</v>
      </c>
      <c s="34" t="s">
        <v>5653</v>
      </c>
      <c s="35" t="s">
        <v>5</v>
      </c>
      <c s="6" t="s">
        <v>5651</v>
      </c>
      <c s="36" t="s">
        <v>90</v>
      </c>
      <c s="37">
        <v>3</v>
      </c>
      <c s="36">
        <v>0</v>
      </c>
      <c s="36">
        <f>ROUND(G535*H535,6)</f>
      </c>
      <c r="L535" s="38">
        <v>0</v>
      </c>
      <c s="32">
        <f>ROUND(ROUND(L535,2)*ROUND(G535,3),2)</f>
      </c>
      <c s="36" t="s">
        <v>808</v>
      </c>
      <c>
        <f>(M535*21)/100</f>
      </c>
      <c t="s">
        <v>27</v>
      </c>
    </row>
    <row r="536" spans="1:5" ht="25.5">
      <c r="A536" s="35" t="s">
        <v>56</v>
      </c>
      <c r="E536" s="39" t="s">
        <v>5654</v>
      </c>
    </row>
    <row r="537" spans="1:5" ht="25.5">
      <c r="A537" s="35" t="s">
        <v>57</v>
      </c>
      <c r="E537" s="40" t="s">
        <v>1419</v>
      </c>
    </row>
    <row r="538" spans="1:5" ht="12.75">
      <c r="A538" t="s">
        <v>59</v>
      </c>
      <c r="E538" s="39" t="s">
        <v>5</v>
      </c>
    </row>
    <row r="539" spans="1:16" ht="12.75">
      <c r="A539" t="s">
        <v>49</v>
      </c>
      <c s="34" t="s">
        <v>683</v>
      </c>
      <c s="34" t="s">
        <v>5655</v>
      </c>
      <c s="35" t="s">
        <v>5</v>
      </c>
      <c s="6" t="s">
        <v>5651</v>
      </c>
      <c s="36" t="s">
        <v>90</v>
      </c>
      <c s="37">
        <v>3</v>
      </c>
      <c s="36">
        <v>0</v>
      </c>
      <c s="36">
        <f>ROUND(G539*H539,6)</f>
      </c>
      <c r="L539" s="38">
        <v>0</v>
      </c>
      <c s="32">
        <f>ROUND(ROUND(L539,2)*ROUND(G539,3),2)</f>
      </c>
      <c s="36" t="s">
        <v>808</v>
      </c>
      <c>
        <f>(M539*21)/100</f>
      </c>
      <c t="s">
        <v>27</v>
      </c>
    </row>
    <row r="540" spans="1:5" ht="25.5">
      <c r="A540" s="35" t="s">
        <v>56</v>
      </c>
      <c r="E540" s="39" t="s">
        <v>5656</v>
      </c>
    </row>
    <row r="541" spans="1:5" ht="25.5">
      <c r="A541" s="35" t="s">
        <v>57</v>
      </c>
      <c r="E541" s="40" t="s">
        <v>1419</v>
      </c>
    </row>
    <row r="542" spans="1:5" ht="12.75">
      <c r="A542" t="s">
        <v>59</v>
      </c>
      <c r="E542" s="39" t="s">
        <v>5</v>
      </c>
    </row>
    <row r="543" spans="1:13" ht="12.75">
      <c r="A543" t="s">
        <v>46</v>
      </c>
      <c r="C543" s="31" t="s">
        <v>5657</v>
      </c>
      <c r="E543" s="33" t="s">
        <v>5658</v>
      </c>
      <c r="J543" s="32">
        <f>0</f>
      </c>
      <c s="32">
        <f>0</f>
      </c>
      <c s="32">
        <f>0+L544+L548+L552+L556</f>
      </c>
      <c s="32">
        <f>0+M544+M548+M552+M556</f>
      </c>
    </row>
    <row r="544" spans="1:16" ht="12.75">
      <c r="A544" t="s">
        <v>49</v>
      </c>
      <c s="34" t="s">
        <v>612</v>
      </c>
      <c s="34" t="s">
        <v>5659</v>
      </c>
      <c s="35" t="s">
        <v>5</v>
      </c>
      <c s="6" t="s">
        <v>5660</v>
      </c>
      <c s="36" t="s">
        <v>90</v>
      </c>
      <c s="37">
        <v>1</v>
      </c>
      <c s="36">
        <v>0</v>
      </c>
      <c s="36">
        <f>ROUND(G544*H544,6)</f>
      </c>
      <c r="L544" s="38">
        <v>0</v>
      </c>
      <c s="32">
        <f>ROUND(ROUND(L544,2)*ROUND(G544,3),2)</f>
      </c>
      <c s="36" t="s">
        <v>1764</v>
      </c>
      <c>
        <f>(M544*21)/100</f>
      </c>
      <c t="s">
        <v>27</v>
      </c>
    </row>
    <row r="545" spans="1:5" ht="12.75">
      <c r="A545" s="35" t="s">
        <v>56</v>
      </c>
      <c r="E545" s="39" t="s">
        <v>5</v>
      </c>
    </row>
    <row r="546" spans="1:5" ht="25.5">
      <c r="A546" s="35" t="s">
        <v>57</v>
      </c>
      <c r="E546" s="40" t="s">
        <v>3044</v>
      </c>
    </row>
    <row r="547" spans="1:5" ht="12.75">
      <c r="A547" t="s">
        <v>59</v>
      </c>
      <c r="E547" s="39" t="s">
        <v>5</v>
      </c>
    </row>
    <row r="548" spans="1:16" ht="12.75">
      <c r="A548" t="s">
        <v>49</v>
      </c>
      <c s="34" t="s">
        <v>615</v>
      </c>
      <c s="34" t="s">
        <v>5661</v>
      </c>
      <c s="35" t="s">
        <v>5</v>
      </c>
      <c s="6" t="s">
        <v>5662</v>
      </c>
      <c s="36" t="s">
        <v>90</v>
      </c>
      <c s="37">
        <v>1</v>
      </c>
      <c s="36">
        <v>0</v>
      </c>
      <c s="36">
        <f>ROUND(G548*H548,6)</f>
      </c>
      <c r="L548" s="38">
        <v>0</v>
      </c>
      <c s="32">
        <f>ROUND(ROUND(L548,2)*ROUND(G548,3),2)</f>
      </c>
      <c s="36" t="s">
        <v>1764</v>
      </c>
      <c>
        <f>(M548*21)/100</f>
      </c>
      <c t="s">
        <v>27</v>
      </c>
    </row>
    <row r="549" spans="1:5" ht="12.75">
      <c r="A549" s="35" t="s">
        <v>56</v>
      </c>
      <c r="E549" s="39" t="s">
        <v>5</v>
      </c>
    </row>
    <row r="550" spans="1:5" ht="25.5">
      <c r="A550" s="35" t="s">
        <v>57</v>
      </c>
      <c r="E550" s="40" t="s">
        <v>3044</v>
      </c>
    </row>
    <row r="551" spans="1:5" ht="12.75">
      <c r="A551" t="s">
        <v>59</v>
      </c>
      <c r="E551" s="39" t="s">
        <v>5</v>
      </c>
    </row>
    <row r="552" spans="1:16" ht="12.75">
      <c r="A552" t="s">
        <v>49</v>
      </c>
      <c s="34" t="s">
        <v>619</v>
      </c>
      <c s="34" t="s">
        <v>5663</v>
      </c>
      <c s="35" t="s">
        <v>5</v>
      </c>
      <c s="6" t="s">
        <v>5664</v>
      </c>
      <c s="36" t="s">
        <v>5665</v>
      </c>
      <c s="37">
        <v>1</v>
      </c>
      <c s="36">
        <v>0</v>
      </c>
      <c s="36">
        <f>ROUND(G552*H552,6)</f>
      </c>
      <c r="L552" s="38">
        <v>0</v>
      </c>
      <c s="32">
        <f>ROUND(ROUND(L552,2)*ROUND(G552,3),2)</f>
      </c>
      <c s="36" t="s">
        <v>1764</v>
      </c>
      <c>
        <f>(M552*21)/100</f>
      </c>
      <c t="s">
        <v>27</v>
      </c>
    </row>
    <row r="553" spans="1:5" ht="12.75">
      <c r="A553" s="35" t="s">
        <v>56</v>
      </c>
      <c r="E553" s="39" t="s">
        <v>5</v>
      </c>
    </row>
    <row r="554" spans="1:5" ht="25.5">
      <c r="A554" s="35" t="s">
        <v>57</v>
      </c>
      <c r="E554" s="40" t="s">
        <v>3044</v>
      </c>
    </row>
    <row r="555" spans="1:5" ht="12.75">
      <c r="A555" t="s">
        <v>59</v>
      </c>
      <c r="E555" s="39" t="s">
        <v>5</v>
      </c>
    </row>
    <row r="556" spans="1:16" ht="12.75">
      <c r="A556" t="s">
        <v>49</v>
      </c>
      <c s="34" t="s">
        <v>623</v>
      </c>
      <c s="34" t="s">
        <v>5666</v>
      </c>
      <c s="35" t="s">
        <v>5</v>
      </c>
      <c s="6" t="s">
        <v>5667</v>
      </c>
      <c s="36" t="s">
        <v>5665</v>
      </c>
      <c s="37">
        <v>1</v>
      </c>
      <c s="36">
        <v>0</v>
      </c>
      <c s="36">
        <f>ROUND(G556*H556,6)</f>
      </c>
      <c r="L556" s="38">
        <v>0</v>
      </c>
      <c s="32">
        <f>ROUND(ROUND(L556,2)*ROUND(G556,3),2)</f>
      </c>
      <c s="36" t="s">
        <v>1764</v>
      </c>
      <c>
        <f>(M556*21)/100</f>
      </c>
      <c t="s">
        <v>27</v>
      </c>
    </row>
    <row r="557" spans="1:5" ht="12.75">
      <c r="A557" s="35" t="s">
        <v>56</v>
      </c>
      <c r="E557" s="39" t="s">
        <v>5</v>
      </c>
    </row>
    <row r="558" spans="1:5" ht="25.5">
      <c r="A558" s="35" t="s">
        <v>57</v>
      </c>
      <c r="E558" s="40" t="s">
        <v>3044</v>
      </c>
    </row>
    <row r="559" spans="1:5" ht="12.75">
      <c r="A559" t="s">
        <v>59</v>
      </c>
      <c r="E559" s="39" t="s">
        <v>5</v>
      </c>
    </row>
    <row r="560" spans="1:13" ht="12.75">
      <c r="A560" t="s">
        <v>46</v>
      </c>
      <c r="C560" s="31" t="s">
        <v>5668</v>
      </c>
      <c r="E560" s="33" t="s">
        <v>5669</v>
      </c>
      <c r="J560" s="32">
        <f>0</f>
      </c>
      <c s="32">
        <f>0</f>
      </c>
      <c s="32">
        <f>0+L561+L565+L569+L573+L577+L581+L585+L589</f>
      </c>
      <c s="32">
        <f>0+M561+M565+M569+M573+M577+M581+M585+M589</f>
      </c>
    </row>
    <row r="561" spans="1:16" ht="12.75">
      <c r="A561" t="s">
        <v>49</v>
      </c>
      <c s="34" t="s">
        <v>627</v>
      </c>
      <c s="34" t="s">
        <v>5670</v>
      </c>
      <c s="35" t="s">
        <v>5</v>
      </c>
      <c s="6" t="s">
        <v>5671</v>
      </c>
      <c s="36" t="s">
        <v>75</v>
      </c>
      <c s="37">
        <v>32</v>
      </c>
      <c s="36">
        <v>0</v>
      </c>
      <c s="36">
        <f>ROUND(G561*H561,6)</f>
      </c>
      <c r="L561" s="38">
        <v>0</v>
      </c>
      <c s="32">
        <f>ROUND(ROUND(L561,2)*ROUND(G561,3),2)</f>
      </c>
      <c s="36" t="s">
        <v>1764</v>
      </c>
      <c>
        <f>(M561*21)/100</f>
      </c>
      <c t="s">
        <v>27</v>
      </c>
    </row>
    <row r="562" spans="1:5" ht="12.75">
      <c r="A562" s="35" t="s">
        <v>56</v>
      </c>
      <c r="E562" s="39" t="s">
        <v>5</v>
      </c>
    </row>
    <row r="563" spans="1:5" ht="25.5">
      <c r="A563" s="35" t="s">
        <v>57</v>
      </c>
      <c r="E563" s="40" t="s">
        <v>5672</v>
      </c>
    </row>
    <row r="564" spans="1:5" ht="12.75">
      <c r="A564" t="s">
        <v>59</v>
      </c>
      <c r="E564" s="39" t="s">
        <v>5</v>
      </c>
    </row>
    <row r="565" spans="1:16" ht="25.5">
      <c r="A565" t="s">
        <v>49</v>
      </c>
      <c s="34" t="s">
        <v>630</v>
      </c>
      <c s="34" t="s">
        <v>5673</v>
      </c>
      <c s="35" t="s">
        <v>5</v>
      </c>
      <c s="6" t="s">
        <v>5674</v>
      </c>
      <c s="36" t="s">
        <v>75</v>
      </c>
      <c s="37">
        <v>217</v>
      </c>
      <c s="36">
        <v>0</v>
      </c>
      <c s="36">
        <f>ROUND(G565*H565,6)</f>
      </c>
      <c r="L565" s="38">
        <v>0</v>
      </c>
      <c s="32">
        <f>ROUND(ROUND(L565,2)*ROUND(G565,3),2)</f>
      </c>
      <c s="36" t="s">
        <v>1764</v>
      </c>
      <c>
        <f>(M565*21)/100</f>
      </c>
      <c t="s">
        <v>27</v>
      </c>
    </row>
    <row r="566" spans="1:5" ht="12.75">
      <c r="A566" s="35" t="s">
        <v>56</v>
      </c>
      <c r="E566" s="39" t="s">
        <v>5</v>
      </c>
    </row>
    <row r="567" spans="1:5" ht="25.5">
      <c r="A567" s="35" t="s">
        <v>57</v>
      </c>
      <c r="E567" s="40" t="s">
        <v>5675</v>
      </c>
    </row>
    <row r="568" spans="1:5" ht="12.75">
      <c r="A568" t="s">
        <v>59</v>
      </c>
      <c r="E568" s="39" t="s">
        <v>5</v>
      </c>
    </row>
    <row r="569" spans="1:16" ht="25.5">
      <c r="A569" t="s">
        <v>49</v>
      </c>
      <c s="34" t="s">
        <v>634</v>
      </c>
      <c s="34" t="s">
        <v>5676</v>
      </c>
      <c s="35" t="s">
        <v>5</v>
      </c>
      <c s="6" t="s">
        <v>5677</v>
      </c>
      <c s="36" t="s">
        <v>75</v>
      </c>
      <c s="37">
        <v>138</v>
      </c>
      <c s="36">
        <v>0</v>
      </c>
      <c s="36">
        <f>ROUND(G569*H569,6)</f>
      </c>
      <c r="L569" s="38">
        <v>0</v>
      </c>
      <c s="32">
        <f>ROUND(ROUND(L569,2)*ROUND(G569,3),2)</f>
      </c>
      <c s="36" t="s">
        <v>1764</v>
      </c>
      <c>
        <f>(M569*21)/100</f>
      </c>
      <c t="s">
        <v>27</v>
      </c>
    </row>
    <row r="570" spans="1:5" ht="12.75">
      <c r="A570" s="35" t="s">
        <v>56</v>
      </c>
      <c r="E570" s="39" t="s">
        <v>5</v>
      </c>
    </row>
    <row r="571" spans="1:5" ht="25.5">
      <c r="A571" s="35" t="s">
        <v>57</v>
      </c>
      <c r="E571" s="40" t="s">
        <v>5678</v>
      </c>
    </row>
    <row r="572" spans="1:5" ht="12.75">
      <c r="A572" t="s">
        <v>59</v>
      </c>
      <c r="E572" s="39" t="s">
        <v>5</v>
      </c>
    </row>
    <row r="573" spans="1:16" ht="25.5">
      <c r="A573" t="s">
        <v>49</v>
      </c>
      <c s="34" t="s">
        <v>638</v>
      </c>
      <c s="34" t="s">
        <v>5679</v>
      </c>
      <c s="35" t="s">
        <v>5</v>
      </c>
      <c s="6" t="s">
        <v>5680</v>
      </c>
      <c s="36" t="s">
        <v>90</v>
      </c>
      <c s="37">
        <v>16</v>
      </c>
      <c s="36">
        <v>0</v>
      </c>
      <c s="36">
        <f>ROUND(G573*H573,6)</f>
      </c>
      <c r="L573" s="38">
        <v>0</v>
      </c>
      <c s="32">
        <f>ROUND(ROUND(L573,2)*ROUND(G573,3),2)</f>
      </c>
      <c s="36" t="s">
        <v>1764</v>
      </c>
      <c>
        <f>(M573*21)/100</f>
      </c>
      <c t="s">
        <v>27</v>
      </c>
    </row>
    <row r="574" spans="1:5" ht="12.75">
      <c r="A574" s="35" t="s">
        <v>56</v>
      </c>
      <c r="E574" s="39" t="s">
        <v>5</v>
      </c>
    </row>
    <row r="575" spans="1:5" ht="25.5">
      <c r="A575" s="35" t="s">
        <v>57</v>
      </c>
      <c r="E575" s="40" t="s">
        <v>5307</v>
      </c>
    </row>
    <row r="576" spans="1:5" ht="12.75">
      <c r="A576" t="s">
        <v>59</v>
      </c>
      <c r="E576" s="39" t="s">
        <v>5</v>
      </c>
    </row>
    <row r="577" spans="1:16" ht="25.5">
      <c r="A577" t="s">
        <v>49</v>
      </c>
      <c s="34" t="s">
        <v>642</v>
      </c>
      <c s="34" t="s">
        <v>5681</v>
      </c>
      <c s="35" t="s">
        <v>5</v>
      </c>
      <c s="6" t="s">
        <v>5682</v>
      </c>
      <c s="36" t="s">
        <v>90</v>
      </c>
      <c s="37">
        <v>28</v>
      </c>
      <c s="36">
        <v>0</v>
      </c>
      <c s="36">
        <f>ROUND(G577*H577,6)</f>
      </c>
      <c r="L577" s="38">
        <v>0</v>
      </c>
      <c s="32">
        <f>ROUND(ROUND(L577,2)*ROUND(G577,3),2)</f>
      </c>
      <c s="36" t="s">
        <v>1764</v>
      </c>
      <c>
        <f>(M577*21)/100</f>
      </c>
      <c t="s">
        <v>27</v>
      </c>
    </row>
    <row r="578" spans="1:5" ht="12.75">
      <c r="A578" s="35" t="s">
        <v>56</v>
      </c>
      <c r="E578" s="39" t="s">
        <v>5</v>
      </c>
    </row>
    <row r="579" spans="1:5" ht="25.5">
      <c r="A579" s="35" t="s">
        <v>57</v>
      </c>
      <c r="E579" s="40" t="s">
        <v>5487</v>
      </c>
    </row>
    <row r="580" spans="1:5" ht="12.75">
      <c r="A580" t="s">
        <v>59</v>
      </c>
      <c r="E580" s="39" t="s">
        <v>5</v>
      </c>
    </row>
    <row r="581" spans="1:16" ht="25.5">
      <c r="A581" t="s">
        <v>49</v>
      </c>
      <c s="34" t="s">
        <v>646</v>
      </c>
      <c s="34" t="s">
        <v>5683</v>
      </c>
      <c s="35" t="s">
        <v>5</v>
      </c>
      <c s="6" t="s">
        <v>5684</v>
      </c>
      <c s="36" t="s">
        <v>90</v>
      </c>
      <c s="37">
        <v>67</v>
      </c>
      <c s="36">
        <v>0</v>
      </c>
      <c s="36">
        <f>ROUND(G581*H581,6)</f>
      </c>
      <c r="L581" s="38">
        <v>0</v>
      </c>
      <c s="32">
        <f>ROUND(ROUND(L581,2)*ROUND(G581,3),2)</f>
      </c>
      <c s="36" t="s">
        <v>1764</v>
      </c>
      <c>
        <f>(M581*21)/100</f>
      </c>
      <c t="s">
        <v>27</v>
      </c>
    </row>
    <row r="582" spans="1:5" ht="12.75">
      <c r="A582" s="35" t="s">
        <v>56</v>
      </c>
      <c r="E582" s="39" t="s">
        <v>5</v>
      </c>
    </row>
    <row r="583" spans="1:5" ht="25.5">
      <c r="A583" s="35" t="s">
        <v>57</v>
      </c>
      <c r="E583" s="40" t="s">
        <v>5685</v>
      </c>
    </row>
    <row r="584" spans="1:5" ht="12.75">
      <c r="A584" t="s">
        <v>59</v>
      </c>
      <c r="E584" s="39" t="s">
        <v>5</v>
      </c>
    </row>
    <row r="585" spans="1:16" ht="25.5">
      <c r="A585" t="s">
        <v>49</v>
      </c>
      <c s="34" t="s">
        <v>650</v>
      </c>
      <c s="34" t="s">
        <v>5686</v>
      </c>
      <c s="35" t="s">
        <v>5</v>
      </c>
      <c s="6" t="s">
        <v>5687</v>
      </c>
      <c s="36" t="s">
        <v>90</v>
      </c>
      <c s="37">
        <v>4</v>
      </c>
      <c s="36">
        <v>0</v>
      </c>
      <c s="36">
        <f>ROUND(G585*H585,6)</f>
      </c>
      <c r="L585" s="38">
        <v>0</v>
      </c>
      <c s="32">
        <f>ROUND(ROUND(L585,2)*ROUND(G585,3),2)</f>
      </c>
      <c s="36" t="s">
        <v>1764</v>
      </c>
      <c>
        <f>(M585*21)/100</f>
      </c>
      <c t="s">
        <v>27</v>
      </c>
    </row>
    <row r="586" spans="1:5" ht="12.75">
      <c r="A586" s="35" t="s">
        <v>56</v>
      </c>
      <c r="E586" s="39" t="s">
        <v>5</v>
      </c>
    </row>
    <row r="587" spans="1:5" ht="25.5">
      <c r="A587" s="35" t="s">
        <v>57</v>
      </c>
      <c r="E587" s="40" t="s">
        <v>3121</v>
      </c>
    </row>
    <row r="588" spans="1:5" ht="12.75">
      <c r="A588" t="s">
        <v>59</v>
      </c>
      <c r="E588" s="39" t="s">
        <v>5</v>
      </c>
    </row>
    <row r="589" spans="1:16" ht="12.75">
      <c r="A589" t="s">
        <v>49</v>
      </c>
      <c s="34" t="s">
        <v>654</v>
      </c>
      <c s="34" t="s">
        <v>5688</v>
      </c>
      <c s="35" t="s">
        <v>5</v>
      </c>
      <c s="6" t="s">
        <v>5689</v>
      </c>
      <c s="36" t="s">
        <v>90</v>
      </c>
      <c s="37">
        <v>15</v>
      </c>
      <c s="36">
        <v>0</v>
      </c>
      <c s="36">
        <f>ROUND(G589*H589,6)</f>
      </c>
      <c r="L589" s="38">
        <v>0</v>
      </c>
      <c s="32">
        <f>ROUND(ROUND(L589,2)*ROUND(G589,3),2)</f>
      </c>
      <c s="36" t="s">
        <v>1764</v>
      </c>
      <c>
        <f>(M589*21)/100</f>
      </c>
      <c t="s">
        <v>27</v>
      </c>
    </row>
    <row r="590" spans="1:5" ht="12.75">
      <c r="A590" s="35" t="s">
        <v>56</v>
      </c>
      <c r="E590" s="39" t="s">
        <v>5</v>
      </c>
    </row>
    <row r="591" spans="1:5" ht="25.5">
      <c r="A591" s="35" t="s">
        <v>57</v>
      </c>
      <c r="E591" s="40" t="s">
        <v>5690</v>
      </c>
    </row>
    <row r="592" spans="1:5" ht="12.75">
      <c r="A592" t="s">
        <v>59</v>
      </c>
      <c r="E592" s="39" t="s">
        <v>5</v>
      </c>
    </row>
    <row r="593" spans="1:13" ht="12.75">
      <c r="A593" t="s">
        <v>46</v>
      </c>
      <c r="C593" s="31" t="s">
        <v>5691</v>
      </c>
      <c r="E593" s="33" t="s">
        <v>5692</v>
      </c>
      <c r="J593" s="32">
        <f>0</f>
      </c>
      <c s="32">
        <f>0</f>
      </c>
      <c s="32">
        <f>0+L594</f>
      </c>
      <c s="32">
        <f>0+M594</f>
      </c>
    </row>
    <row r="594" spans="1:16" ht="12.75">
      <c r="A594" t="s">
        <v>49</v>
      </c>
      <c s="34" t="s">
        <v>658</v>
      </c>
      <c s="34" t="s">
        <v>5693</v>
      </c>
      <c s="35" t="s">
        <v>5</v>
      </c>
      <c s="6" t="s">
        <v>5694</v>
      </c>
      <c s="36" t="s">
        <v>5695</v>
      </c>
      <c s="37">
        <v>19750</v>
      </c>
      <c s="36">
        <v>0</v>
      </c>
      <c s="36">
        <f>ROUND(G594*H594,6)</f>
      </c>
      <c r="L594" s="38">
        <v>0</v>
      </c>
      <c s="32">
        <f>ROUND(ROUND(L594,2)*ROUND(G594,3),2)</f>
      </c>
      <c s="36" t="s">
        <v>1764</v>
      </c>
      <c>
        <f>(M594*21)/100</f>
      </c>
      <c t="s">
        <v>27</v>
      </c>
    </row>
    <row r="595" spans="1:5" ht="12.75">
      <c r="A595" s="35" t="s">
        <v>56</v>
      </c>
      <c r="E595" s="39" t="s">
        <v>5</v>
      </c>
    </row>
    <row r="596" spans="1:5" ht="25.5">
      <c r="A596" s="35" t="s">
        <v>57</v>
      </c>
      <c r="E596" s="40" t="s">
        <v>5696</v>
      </c>
    </row>
    <row r="597" spans="1:5" ht="12.75">
      <c r="A597" t="s">
        <v>59</v>
      </c>
      <c r="E5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COUNTIFS(L8:L774,"=0",A8:A774,"P")+COUNTIFS(L8:L774,"",A8:A774,"P")+SUM(Q8:Q774)</f>
      </c>
    </row>
    <row r="8" spans="1:13" ht="12.75">
      <c r="A8" t="s">
        <v>44</v>
      </c>
      <c r="C8" s="28" t="s">
        <v>5699</v>
      </c>
      <c r="E8" s="30" t="s">
        <v>5698</v>
      </c>
      <c r="J8" s="29">
        <f>0+J9+J14+J39+J60+J121+J234+J243+J260+J293+J322+J347+J392+J425+J438+J459+J476+J513+J558+J647+J656+J737</f>
      </c>
      <c s="29">
        <f>0+K9+K14+K39+K60+K121+K234+K243+K260+K293+K322+K347+K392+K425+K438+K459+K476+K513+K558+K647+K656+K737</f>
      </c>
      <c s="29">
        <f>0+L9+L14+L39+L60+L121+L234+L243+L260+L293+L322+L347+L392+L425+L438+L459+L476+L513+L558+L647+L656+L737</f>
      </c>
      <c s="29">
        <f>0+M9+M14+M39+M60+M121+M234+M243+M260+M293+M322+M347+M392+M425+M438+M459+M476+M513+M558+M647+M656+M737</f>
      </c>
    </row>
    <row r="9" spans="1:13" ht="12.75">
      <c r="A9" t="s">
        <v>46</v>
      </c>
      <c r="C9" s="31" t="s">
        <v>47</v>
      </c>
      <c r="E9" s="33" t="s">
        <v>48</v>
      </c>
      <c r="J9" s="32">
        <f>0</f>
      </c>
      <c s="32">
        <f>0</f>
      </c>
      <c s="32">
        <f>0+L10</f>
      </c>
      <c s="32">
        <f>0+M10</f>
      </c>
    </row>
    <row r="10" spans="1:16" ht="12.75">
      <c r="A10" t="s">
        <v>49</v>
      </c>
      <c s="34" t="s">
        <v>4</v>
      </c>
      <c s="34" t="s">
        <v>5700</v>
      </c>
      <c s="35" t="s">
        <v>5701</v>
      </c>
      <c s="6" t="s">
        <v>5702</v>
      </c>
      <c s="36" t="s">
        <v>793</v>
      </c>
      <c s="37">
        <v>8</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12.75">
      <c r="A13" t="s">
        <v>59</v>
      </c>
      <c r="E13" s="39" t="s">
        <v>5</v>
      </c>
    </row>
    <row r="14" spans="1:13" ht="12.75">
      <c r="A14" t="s">
        <v>46</v>
      </c>
      <c r="C14" s="31" t="s">
        <v>357</v>
      </c>
      <c r="E14" s="33" t="s">
        <v>5703</v>
      </c>
      <c r="J14" s="32">
        <f>0</f>
      </c>
      <c s="32">
        <f>0</f>
      </c>
      <c s="32">
        <f>0+L15+L19+L23+L27+L31+L35</f>
      </c>
      <c s="32">
        <f>0+M15+M19+M23+M27+M31+M35</f>
      </c>
    </row>
    <row r="15" spans="1:16" ht="12.75">
      <c r="A15" t="s">
        <v>49</v>
      </c>
      <c s="34" t="s">
        <v>27</v>
      </c>
      <c s="34" t="s">
        <v>5704</v>
      </c>
      <c s="35" t="s">
        <v>5</v>
      </c>
      <c s="6" t="s">
        <v>5705</v>
      </c>
      <c s="36" t="s">
        <v>793</v>
      </c>
      <c s="37">
        <v>1.16</v>
      </c>
      <c s="36">
        <v>0</v>
      </c>
      <c s="36">
        <f>ROUND(G15*H15,6)</f>
      </c>
      <c r="L15" s="38">
        <v>0</v>
      </c>
      <c s="32">
        <f>ROUND(ROUND(L15,2)*ROUND(G15,3),2)</f>
      </c>
      <c s="36" t="s">
        <v>5706</v>
      </c>
      <c>
        <f>(M15*21)/100</f>
      </c>
      <c t="s">
        <v>27</v>
      </c>
    </row>
    <row r="16" spans="1:5" ht="12.75">
      <c r="A16" s="35" t="s">
        <v>56</v>
      </c>
      <c r="E16" s="39" t="s">
        <v>5</v>
      </c>
    </row>
    <row r="17" spans="1:5" ht="12.75">
      <c r="A17" s="35" t="s">
        <v>57</v>
      </c>
      <c r="E17" s="40" t="s">
        <v>5</v>
      </c>
    </row>
    <row r="18" spans="1:5" ht="12.75">
      <c r="A18" t="s">
        <v>59</v>
      </c>
      <c r="E18" s="39" t="s">
        <v>5</v>
      </c>
    </row>
    <row r="19" spans="1:16" ht="12.75">
      <c r="A19" t="s">
        <v>49</v>
      </c>
      <c s="34" t="s">
        <v>26</v>
      </c>
      <c s="34" t="s">
        <v>5707</v>
      </c>
      <c s="35" t="s">
        <v>5</v>
      </c>
      <c s="6" t="s">
        <v>5708</v>
      </c>
      <c s="36" t="s">
        <v>75</v>
      </c>
      <c s="37">
        <v>364</v>
      </c>
      <c s="36">
        <v>0</v>
      </c>
      <c s="36">
        <f>ROUND(G19*H19,6)</f>
      </c>
      <c r="L19" s="38">
        <v>0</v>
      </c>
      <c s="32">
        <f>ROUND(ROUND(L19,2)*ROUND(G19,3),2)</f>
      </c>
      <c s="36" t="s">
        <v>5709</v>
      </c>
      <c>
        <f>(M19*21)/100</f>
      </c>
      <c t="s">
        <v>27</v>
      </c>
    </row>
    <row r="20" spans="1:5" ht="12.75">
      <c r="A20" s="35" t="s">
        <v>56</v>
      </c>
      <c r="E20" s="39" t="s">
        <v>5</v>
      </c>
    </row>
    <row r="21" spans="1:5" ht="12.75">
      <c r="A21" s="35" t="s">
        <v>57</v>
      </c>
      <c r="E21" s="40" t="s">
        <v>5</v>
      </c>
    </row>
    <row r="22" spans="1:5" ht="12.75">
      <c r="A22" t="s">
        <v>59</v>
      </c>
      <c r="E22" s="39" t="s">
        <v>5</v>
      </c>
    </row>
    <row r="23" spans="1:16" ht="12.75">
      <c r="A23" t="s">
        <v>49</v>
      </c>
      <c s="34" t="s">
        <v>72</v>
      </c>
      <c s="34" t="s">
        <v>5710</v>
      </c>
      <c s="35" t="s">
        <v>5</v>
      </c>
      <c s="6" t="s">
        <v>5711</v>
      </c>
      <c s="36" t="s">
        <v>75</v>
      </c>
      <c s="37">
        <v>226</v>
      </c>
      <c s="36">
        <v>0</v>
      </c>
      <c s="36">
        <f>ROUND(G23*H23,6)</f>
      </c>
      <c r="L23" s="38">
        <v>0</v>
      </c>
      <c s="32">
        <f>ROUND(ROUND(L23,2)*ROUND(G23,3),2)</f>
      </c>
      <c s="36" t="s">
        <v>5709</v>
      </c>
      <c>
        <f>(M23*21)/100</f>
      </c>
      <c t="s">
        <v>27</v>
      </c>
    </row>
    <row r="24" spans="1:5" ht="12.75">
      <c r="A24" s="35" t="s">
        <v>56</v>
      </c>
      <c r="E24" s="39" t="s">
        <v>5</v>
      </c>
    </row>
    <row r="25" spans="1:5" ht="12.75">
      <c r="A25" s="35" t="s">
        <v>57</v>
      </c>
      <c r="E25" s="40" t="s">
        <v>5</v>
      </c>
    </row>
    <row r="26" spans="1:5" ht="12.75">
      <c r="A26" t="s">
        <v>59</v>
      </c>
      <c r="E26" s="39" t="s">
        <v>5</v>
      </c>
    </row>
    <row r="27" spans="1:16" ht="12.75">
      <c r="A27" t="s">
        <v>49</v>
      </c>
      <c s="34" t="s">
        <v>77</v>
      </c>
      <c s="34" t="s">
        <v>5712</v>
      </c>
      <c s="35" t="s">
        <v>5</v>
      </c>
      <c s="6" t="s">
        <v>5713</v>
      </c>
      <c s="36" t="s">
        <v>75</v>
      </c>
      <c s="37">
        <v>177</v>
      </c>
      <c s="36">
        <v>0</v>
      </c>
      <c s="36">
        <f>ROUND(G27*H27,6)</f>
      </c>
      <c r="L27" s="38">
        <v>0</v>
      </c>
      <c s="32">
        <f>ROUND(ROUND(L27,2)*ROUND(G27,3),2)</f>
      </c>
      <c s="36" t="s">
        <v>5709</v>
      </c>
      <c>
        <f>(M27*21)/100</f>
      </c>
      <c t="s">
        <v>27</v>
      </c>
    </row>
    <row r="28" spans="1:5" ht="12.75">
      <c r="A28" s="35" t="s">
        <v>56</v>
      </c>
      <c r="E28" s="39" t="s">
        <v>5</v>
      </c>
    </row>
    <row r="29" spans="1:5" ht="12.75">
      <c r="A29" s="35" t="s">
        <v>57</v>
      </c>
      <c r="E29" s="40" t="s">
        <v>5</v>
      </c>
    </row>
    <row r="30" spans="1:5" ht="12.75">
      <c r="A30" t="s">
        <v>59</v>
      </c>
      <c r="E30" s="39" t="s">
        <v>5</v>
      </c>
    </row>
    <row r="31" spans="1:16" ht="12.75">
      <c r="A31" t="s">
        <v>49</v>
      </c>
      <c s="34" t="s">
        <v>82</v>
      </c>
      <c s="34" t="s">
        <v>5714</v>
      </c>
      <c s="35" t="s">
        <v>5</v>
      </c>
      <c s="6" t="s">
        <v>5715</v>
      </c>
      <c s="36" t="s">
        <v>75</v>
      </c>
      <c s="37">
        <v>252</v>
      </c>
      <c s="36">
        <v>0</v>
      </c>
      <c s="36">
        <f>ROUND(G31*H31,6)</f>
      </c>
      <c r="L31" s="38">
        <v>0</v>
      </c>
      <c s="32">
        <f>ROUND(ROUND(L31,2)*ROUND(G31,3),2)</f>
      </c>
      <c s="36" t="s">
        <v>5709</v>
      </c>
      <c>
        <f>(M31*21)/100</f>
      </c>
      <c t="s">
        <v>27</v>
      </c>
    </row>
    <row r="32" spans="1:5" ht="12.75">
      <c r="A32" s="35" t="s">
        <v>56</v>
      </c>
      <c r="E32" s="39" t="s">
        <v>5</v>
      </c>
    </row>
    <row r="33" spans="1:5" ht="12.75">
      <c r="A33" s="35" t="s">
        <v>57</v>
      </c>
      <c r="E33" s="40" t="s">
        <v>5</v>
      </c>
    </row>
    <row r="34" spans="1:5" ht="12.75">
      <c r="A34" t="s">
        <v>59</v>
      </c>
      <c r="E34" s="39" t="s">
        <v>5</v>
      </c>
    </row>
    <row r="35" spans="1:16" ht="12.75">
      <c r="A35" t="s">
        <v>49</v>
      </c>
      <c s="34" t="s">
        <v>87</v>
      </c>
      <c s="34" t="s">
        <v>5716</v>
      </c>
      <c s="35" t="s">
        <v>4</v>
      </c>
      <c s="6" t="s">
        <v>5717</v>
      </c>
      <c s="36" t="s">
        <v>75</v>
      </c>
      <c s="37">
        <v>10</v>
      </c>
      <c s="36">
        <v>0</v>
      </c>
      <c s="36">
        <f>ROUND(G35*H35,6)</f>
      </c>
      <c r="L35" s="38">
        <v>0</v>
      </c>
      <c s="32">
        <f>ROUND(ROUND(L35,2)*ROUND(G35,3),2)</f>
      </c>
      <c s="36" t="s">
        <v>5709</v>
      </c>
      <c>
        <f>(M35*21)/100</f>
      </c>
      <c t="s">
        <v>27</v>
      </c>
    </row>
    <row r="36" spans="1:5" ht="12.75">
      <c r="A36" s="35" t="s">
        <v>56</v>
      </c>
      <c r="E36" s="39" t="s">
        <v>5</v>
      </c>
    </row>
    <row r="37" spans="1:5" ht="12.75">
      <c r="A37" s="35" t="s">
        <v>57</v>
      </c>
      <c r="E37" s="40" t="s">
        <v>5</v>
      </c>
    </row>
    <row r="38" spans="1:5" ht="12.75">
      <c r="A38" t="s">
        <v>59</v>
      </c>
      <c r="E38" s="39" t="s">
        <v>5</v>
      </c>
    </row>
    <row r="39" spans="1:13" ht="12.75">
      <c r="A39" t="s">
        <v>46</v>
      </c>
      <c r="C39" s="31" t="s">
        <v>361</v>
      </c>
      <c r="E39" s="33" t="s">
        <v>5718</v>
      </c>
      <c r="J39" s="32">
        <f>0</f>
      </c>
      <c s="32">
        <f>0</f>
      </c>
      <c s="32">
        <f>0+L40+L44+L48+L52+L56</f>
      </c>
      <c s="32">
        <f>0+M40+M44+M48+M52+M56</f>
      </c>
    </row>
    <row r="40" spans="1:16" ht="25.5">
      <c r="A40" t="s">
        <v>49</v>
      </c>
      <c s="34" t="s">
        <v>108</v>
      </c>
      <c s="34" t="s">
        <v>5719</v>
      </c>
      <c s="35" t="s">
        <v>5</v>
      </c>
      <c s="6" t="s">
        <v>5720</v>
      </c>
      <c s="36" t="s">
        <v>75</v>
      </c>
      <c s="37">
        <v>1106</v>
      </c>
      <c s="36">
        <v>0</v>
      </c>
      <c s="36">
        <f>ROUND(G40*H40,6)</f>
      </c>
      <c r="L40" s="38">
        <v>0</v>
      </c>
      <c s="32">
        <f>ROUND(ROUND(L40,2)*ROUND(G40,3),2)</f>
      </c>
      <c s="36" t="s">
        <v>5706</v>
      </c>
      <c>
        <f>(M40*21)/100</f>
      </c>
      <c t="s">
        <v>27</v>
      </c>
    </row>
    <row r="41" spans="1:5" ht="12.75">
      <c r="A41" s="35" t="s">
        <v>56</v>
      </c>
      <c r="E41" s="39" t="s">
        <v>5</v>
      </c>
    </row>
    <row r="42" spans="1:5" ht="12.75">
      <c r="A42" s="35" t="s">
        <v>57</v>
      </c>
      <c r="E42" s="40" t="s">
        <v>5</v>
      </c>
    </row>
    <row r="43" spans="1:5" ht="12.75">
      <c r="A43" t="s">
        <v>59</v>
      </c>
      <c r="E43" s="39" t="s">
        <v>5</v>
      </c>
    </row>
    <row r="44" spans="1:16" ht="25.5">
      <c r="A44" t="s">
        <v>49</v>
      </c>
      <c s="34" t="s">
        <v>112</v>
      </c>
      <c s="34" t="s">
        <v>5721</v>
      </c>
      <c s="35" t="s">
        <v>5</v>
      </c>
      <c s="6" t="s">
        <v>5722</v>
      </c>
      <c s="36" t="s">
        <v>75</v>
      </c>
      <c s="37">
        <v>10</v>
      </c>
      <c s="36">
        <v>0</v>
      </c>
      <c s="36">
        <f>ROUND(G44*H44,6)</f>
      </c>
      <c r="L44" s="38">
        <v>0</v>
      </c>
      <c s="32">
        <f>ROUND(ROUND(L44,2)*ROUND(G44,3),2)</f>
      </c>
      <c s="36" t="s">
        <v>5706</v>
      </c>
      <c>
        <f>(M44*21)/100</f>
      </c>
      <c t="s">
        <v>27</v>
      </c>
    </row>
    <row r="45" spans="1:5" ht="12.75">
      <c r="A45" s="35" t="s">
        <v>56</v>
      </c>
      <c r="E45" s="39" t="s">
        <v>5</v>
      </c>
    </row>
    <row r="46" spans="1:5" ht="12.75">
      <c r="A46" s="35" t="s">
        <v>57</v>
      </c>
      <c r="E46" s="40" t="s">
        <v>5</v>
      </c>
    </row>
    <row r="47" spans="1:5" ht="12.75">
      <c r="A47" t="s">
        <v>59</v>
      </c>
      <c r="E47" s="39" t="s">
        <v>5</v>
      </c>
    </row>
    <row r="48" spans="1:16" ht="25.5">
      <c r="A48" t="s">
        <v>49</v>
      </c>
      <c s="34" t="s">
        <v>116</v>
      </c>
      <c s="34" t="s">
        <v>5723</v>
      </c>
      <c s="35" t="s">
        <v>5</v>
      </c>
      <c s="6" t="s">
        <v>5724</v>
      </c>
      <c s="36" t="s">
        <v>75</v>
      </c>
      <c s="37">
        <v>220</v>
      </c>
      <c s="36">
        <v>0</v>
      </c>
      <c s="36">
        <f>ROUND(G48*H48,6)</f>
      </c>
      <c r="L48" s="38">
        <v>0</v>
      </c>
      <c s="32">
        <f>ROUND(ROUND(L48,2)*ROUND(G48,3),2)</f>
      </c>
      <c s="36" t="s">
        <v>5706</v>
      </c>
      <c>
        <f>(M48*21)/100</f>
      </c>
      <c t="s">
        <v>27</v>
      </c>
    </row>
    <row r="49" spans="1:5" ht="12.75">
      <c r="A49" s="35" t="s">
        <v>56</v>
      </c>
      <c r="E49" s="39" t="s">
        <v>5</v>
      </c>
    </row>
    <row r="50" spans="1:5" ht="12.75">
      <c r="A50" s="35" t="s">
        <v>57</v>
      </c>
      <c r="E50" s="40" t="s">
        <v>5</v>
      </c>
    </row>
    <row r="51" spans="1:5" ht="12.75">
      <c r="A51" t="s">
        <v>59</v>
      </c>
      <c r="E51" s="39" t="s">
        <v>5</v>
      </c>
    </row>
    <row r="52" spans="1:16" ht="25.5">
      <c r="A52" t="s">
        <v>49</v>
      </c>
      <c s="34" t="s">
        <v>120</v>
      </c>
      <c s="34" t="s">
        <v>5725</v>
      </c>
      <c s="35" t="s">
        <v>5</v>
      </c>
      <c s="6" t="s">
        <v>5726</v>
      </c>
      <c s="36" t="s">
        <v>75</v>
      </c>
      <c s="37">
        <v>7</v>
      </c>
      <c s="36">
        <v>0</v>
      </c>
      <c s="36">
        <f>ROUND(G52*H52,6)</f>
      </c>
      <c r="L52" s="38">
        <v>0</v>
      </c>
      <c s="32">
        <f>ROUND(ROUND(L52,2)*ROUND(G52,3),2)</f>
      </c>
      <c s="36" t="s">
        <v>5706</v>
      </c>
      <c>
        <f>(M52*21)/100</f>
      </c>
      <c t="s">
        <v>27</v>
      </c>
    </row>
    <row r="53" spans="1:5" ht="12.75">
      <c r="A53" s="35" t="s">
        <v>56</v>
      </c>
      <c r="E53" s="39" t="s">
        <v>5</v>
      </c>
    </row>
    <row r="54" spans="1:5" ht="12.75">
      <c r="A54" s="35" t="s">
        <v>57</v>
      </c>
      <c r="E54" s="40" t="s">
        <v>5</v>
      </c>
    </row>
    <row r="55" spans="1:5" ht="12.75">
      <c r="A55" t="s">
        <v>59</v>
      </c>
      <c r="E55" s="39" t="s">
        <v>5</v>
      </c>
    </row>
    <row r="56" spans="1:16" ht="12.75">
      <c r="A56" t="s">
        <v>49</v>
      </c>
      <c s="34" t="s">
        <v>124</v>
      </c>
      <c s="34" t="s">
        <v>5727</v>
      </c>
      <c s="35" t="s">
        <v>5</v>
      </c>
      <c s="6" t="s">
        <v>5728</v>
      </c>
      <c s="36" t="s">
        <v>90</v>
      </c>
      <c s="37">
        <v>99</v>
      </c>
      <c s="36">
        <v>0</v>
      </c>
      <c s="36">
        <f>ROUND(G56*H56,6)</f>
      </c>
      <c r="L56" s="38">
        <v>0</v>
      </c>
      <c s="32">
        <f>ROUND(ROUND(L56,2)*ROUND(G56,3),2)</f>
      </c>
      <c s="36" t="s">
        <v>5706</v>
      </c>
      <c>
        <f>(M56*21)/100</f>
      </c>
      <c t="s">
        <v>27</v>
      </c>
    </row>
    <row r="57" spans="1:5" ht="12.75">
      <c r="A57" s="35" t="s">
        <v>56</v>
      </c>
      <c r="E57" s="39" t="s">
        <v>5</v>
      </c>
    </row>
    <row r="58" spans="1:5" ht="12.75">
      <c r="A58" s="35" t="s">
        <v>57</v>
      </c>
      <c r="E58" s="40" t="s">
        <v>5</v>
      </c>
    </row>
    <row r="59" spans="1:5" ht="12.75">
      <c r="A59" t="s">
        <v>59</v>
      </c>
      <c r="E59" s="39" t="s">
        <v>5</v>
      </c>
    </row>
    <row r="60" spans="1:13" ht="25.5">
      <c r="A60" t="s">
        <v>46</v>
      </c>
      <c r="C60" s="31" t="s">
        <v>365</v>
      </c>
      <c r="E60" s="33" t="s">
        <v>5729</v>
      </c>
      <c r="J60" s="32">
        <f>0</f>
      </c>
      <c s="32">
        <f>0</f>
      </c>
      <c s="32">
        <f>0+L61+L65+L69+L73+L77+L81+L85+L89+L93+L97+L101+L105+L109+L113+L117</f>
      </c>
      <c s="32">
        <f>0+M61+M65+M69+M73+M77+M81+M85+M89+M93+M97+M101+M105+M109+M113+M117</f>
      </c>
    </row>
    <row r="61" spans="1:16" ht="12.75">
      <c r="A61" t="s">
        <v>49</v>
      </c>
      <c s="34" t="s">
        <v>128</v>
      </c>
      <c s="34" t="s">
        <v>5730</v>
      </c>
      <c s="35" t="s">
        <v>4</v>
      </c>
      <c s="6" t="s">
        <v>5731</v>
      </c>
      <c s="36" t="s">
        <v>793</v>
      </c>
      <c s="37">
        <v>0.3</v>
      </c>
      <c s="36">
        <v>0</v>
      </c>
      <c s="36">
        <f>ROUND(G61*H61,6)</f>
      </c>
      <c r="L61" s="38">
        <v>0</v>
      </c>
      <c s="32">
        <f>ROUND(ROUND(L61,2)*ROUND(G61,3),2)</f>
      </c>
      <c s="36" t="s">
        <v>5706</v>
      </c>
      <c>
        <f>(M61*21)/100</f>
      </c>
      <c t="s">
        <v>27</v>
      </c>
    </row>
    <row r="62" spans="1:5" ht="12.75">
      <c r="A62" s="35" t="s">
        <v>56</v>
      </c>
      <c r="E62" s="39" t="s">
        <v>5</v>
      </c>
    </row>
    <row r="63" spans="1:5" ht="12.75">
      <c r="A63" s="35" t="s">
        <v>57</v>
      </c>
      <c r="E63" s="40" t="s">
        <v>5</v>
      </c>
    </row>
    <row r="64" spans="1:5" ht="12.75">
      <c r="A64" t="s">
        <v>59</v>
      </c>
      <c r="E64" s="39" t="s">
        <v>5</v>
      </c>
    </row>
    <row r="65" spans="1:16" ht="12.75">
      <c r="A65" t="s">
        <v>49</v>
      </c>
      <c s="34" t="s">
        <v>131</v>
      </c>
      <c s="34" t="s">
        <v>5732</v>
      </c>
      <c s="35" t="s">
        <v>5</v>
      </c>
      <c s="6" t="s">
        <v>5711</v>
      </c>
      <c s="36" t="s">
        <v>75</v>
      </c>
      <c s="37">
        <v>3</v>
      </c>
      <c s="36">
        <v>0</v>
      </c>
      <c s="36">
        <f>ROUND(G65*H65,6)</f>
      </c>
      <c r="L65" s="38">
        <v>0</v>
      </c>
      <c s="32">
        <f>ROUND(ROUND(L65,2)*ROUND(G65,3),2)</f>
      </c>
      <c s="36" t="s">
        <v>5709</v>
      </c>
      <c>
        <f>(M65*21)/100</f>
      </c>
      <c t="s">
        <v>27</v>
      </c>
    </row>
    <row r="66" spans="1:5" ht="12.75">
      <c r="A66" s="35" t="s">
        <v>56</v>
      </c>
      <c r="E66" s="39" t="s">
        <v>5</v>
      </c>
    </row>
    <row r="67" spans="1:5" ht="12.75">
      <c r="A67" s="35" t="s">
        <v>57</v>
      </c>
      <c r="E67" s="40" t="s">
        <v>5</v>
      </c>
    </row>
    <row r="68" spans="1:5" ht="12.75">
      <c r="A68" t="s">
        <v>59</v>
      </c>
      <c r="E68" s="39" t="s">
        <v>5</v>
      </c>
    </row>
    <row r="69" spans="1:16" ht="12.75">
      <c r="A69" t="s">
        <v>49</v>
      </c>
      <c s="34" t="s">
        <v>135</v>
      </c>
      <c s="34" t="s">
        <v>5733</v>
      </c>
      <c s="35" t="s">
        <v>5</v>
      </c>
      <c s="6" t="s">
        <v>5713</v>
      </c>
      <c s="36" t="s">
        <v>75</v>
      </c>
      <c s="37">
        <v>9</v>
      </c>
      <c s="36">
        <v>0</v>
      </c>
      <c s="36">
        <f>ROUND(G69*H69,6)</f>
      </c>
      <c r="L69" s="38">
        <v>0</v>
      </c>
      <c s="32">
        <f>ROUND(ROUND(L69,2)*ROUND(G69,3),2)</f>
      </c>
      <c s="36" t="s">
        <v>5709</v>
      </c>
      <c>
        <f>(M69*21)/100</f>
      </c>
      <c t="s">
        <v>27</v>
      </c>
    </row>
    <row r="70" spans="1:5" ht="12.75">
      <c r="A70" s="35" t="s">
        <v>56</v>
      </c>
      <c r="E70" s="39" t="s">
        <v>5</v>
      </c>
    </row>
    <row r="71" spans="1:5" ht="12.75">
      <c r="A71" s="35" t="s">
        <v>57</v>
      </c>
      <c r="E71" s="40" t="s">
        <v>5</v>
      </c>
    </row>
    <row r="72" spans="1:5" ht="12.75">
      <c r="A72" t="s">
        <v>59</v>
      </c>
      <c r="E72" s="39" t="s">
        <v>5</v>
      </c>
    </row>
    <row r="73" spans="1:16" ht="12.75">
      <c r="A73" t="s">
        <v>49</v>
      </c>
      <c s="34" t="s">
        <v>139</v>
      </c>
      <c s="34" t="s">
        <v>5734</v>
      </c>
      <c s="35" t="s">
        <v>5</v>
      </c>
      <c s="6" t="s">
        <v>5715</v>
      </c>
      <c s="36" t="s">
        <v>75</v>
      </c>
      <c s="37">
        <v>49</v>
      </c>
      <c s="36">
        <v>0</v>
      </c>
      <c s="36">
        <f>ROUND(G73*H73,6)</f>
      </c>
      <c r="L73" s="38">
        <v>0</v>
      </c>
      <c s="32">
        <f>ROUND(ROUND(L73,2)*ROUND(G73,3),2)</f>
      </c>
      <c s="36" t="s">
        <v>5709</v>
      </c>
      <c>
        <f>(M73*21)/100</f>
      </c>
      <c t="s">
        <v>27</v>
      </c>
    </row>
    <row r="74" spans="1:5" ht="12.75">
      <c r="A74" s="35" t="s">
        <v>56</v>
      </c>
      <c r="E74" s="39" t="s">
        <v>5</v>
      </c>
    </row>
    <row r="75" spans="1:5" ht="12.75">
      <c r="A75" s="35" t="s">
        <v>57</v>
      </c>
      <c r="E75" s="40" t="s">
        <v>5</v>
      </c>
    </row>
    <row r="76" spans="1:5" ht="12.75">
      <c r="A76" t="s">
        <v>59</v>
      </c>
      <c r="E76" s="39" t="s">
        <v>5</v>
      </c>
    </row>
    <row r="77" spans="1:16" ht="12.75">
      <c r="A77" t="s">
        <v>49</v>
      </c>
      <c s="34" t="s">
        <v>143</v>
      </c>
      <c s="34" t="s">
        <v>5735</v>
      </c>
      <c s="35" t="s">
        <v>5</v>
      </c>
      <c s="6" t="s">
        <v>5717</v>
      </c>
      <c s="36" t="s">
        <v>75</v>
      </c>
      <c s="37">
        <v>8</v>
      </c>
      <c s="36">
        <v>0</v>
      </c>
      <c s="36">
        <f>ROUND(G77*H77,6)</f>
      </c>
      <c r="L77" s="38">
        <v>0</v>
      </c>
      <c s="32">
        <f>ROUND(ROUND(L77,2)*ROUND(G77,3),2)</f>
      </c>
      <c s="36" t="s">
        <v>5709</v>
      </c>
      <c>
        <f>(M77*21)/100</f>
      </c>
      <c t="s">
        <v>27</v>
      </c>
    </row>
    <row r="78" spans="1:5" ht="12.75">
      <c r="A78" s="35" t="s">
        <v>56</v>
      </c>
      <c r="E78" s="39" t="s">
        <v>5</v>
      </c>
    </row>
    <row r="79" spans="1:5" ht="12.75">
      <c r="A79" s="35" t="s">
        <v>57</v>
      </c>
      <c r="E79" s="40" t="s">
        <v>5</v>
      </c>
    </row>
    <row r="80" spans="1:5" ht="12.75">
      <c r="A80" t="s">
        <v>59</v>
      </c>
      <c r="E80" s="39" t="s">
        <v>5</v>
      </c>
    </row>
    <row r="81" spans="1:16" ht="12.75">
      <c r="A81" t="s">
        <v>49</v>
      </c>
      <c s="34" t="s">
        <v>147</v>
      </c>
      <c s="34" t="s">
        <v>5736</v>
      </c>
      <c s="35" t="s">
        <v>5</v>
      </c>
      <c s="6" t="s">
        <v>5737</v>
      </c>
      <c s="36" t="s">
        <v>75</v>
      </c>
      <c s="37">
        <v>8</v>
      </c>
      <c s="36">
        <v>0</v>
      </c>
      <c s="36">
        <f>ROUND(G81*H81,6)</f>
      </c>
      <c r="L81" s="38">
        <v>0</v>
      </c>
      <c s="32">
        <f>ROUND(ROUND(L81,2)*ROUND(G81,3),2)</f>
      </c>
      <c s="36" t="s">
        <v>5709</v>
      </c>
      <c>
        <f>(M81*21)/100</f>
      </c>
      <c t="s">
        <v>27</v>
      </c>
    </row>
    <row r="82" spans="1:5" ht="12.75">
      <c r="A82" s="35" t="s">
        <v>56</v>
      </c>
      <c r="E82" s="39" t="s">
        <v>5</v>
      </c>
    </row>
    <row r="83" spans="1:5" ht="12.75">
      <c r="A83" s="35" t="s">
        <v>57</v>
      </c>
      <c r="E83" s="40" t="s">
        <v>5</v>
      </c>
    </row>
    <row r="84" spans="1:5" ht="12.75">
      <c r="A84" t="s">
        <v>59</v>
      </c>
      <c r="E84" s="39" t="s">
        <v>5</v>
      </c>
    </row>
    <row r="85" spans="1:16" ht="12.75">
      <c r="A85" t="s">
        <v>49</v>
      </c>
      <c s="34" t="s">
        <v>151</v>
      </c>
      <c s="34" t="s">
        <v>5738</v>
      </c>
      <c s="35" t="s">
        <v>5</v>
      </c>
      <c s="6" t="s">
        <v>5739</v>
      </c>
      <c s="36" t="s">
        <v>75</v>
      </c>
      <c s="37">
        <v>5</v>
      </c>
      <c s="36">
        <v>0</v>
      </c>
      <c s="36">
        <f>ROUND(G85*H85,6)</f>
      </c>
      <c r="L85" s="38">
        <v>0</v>
      </c>
      <c s="32">
        <f>ROUND(ROUND(L85,2)*ROUND(G85,3),2)</f>
      </c>
      <c s="36" t="s">
        <v>5709</v>
      </c>
      <c>
        <f>(M85*21)/100</f>
      </c>
      <c t="s">
        <v>27</v>
      </c>
    </row>
    <row r="86" spans="1:5" ht="12.75">
      <c r="A86" s="35" t="s">
        <v>56</v>
      </c>
      <c r="E86" s="39" t="s">
        <v>5</v>
      </c>
    </row>
    <row r="87" spans="1:5" ht="12.75">
      <c r="A87" s="35" t="s">
        <v>57</v>
      </c>
      <c r="E87" s="40" t="s">
        <v>5</v>
      </c>
    </row>
    <row r="88" spans="1:5" ht="12.75">
      <c r="A88" t="s">
        <v>59</v>
      </c>
      <c r="E88" s="39" t="s">
        <v>5</v>
      </c>
    </row>
    <row r="89" spans="1:16" ht="12.75">
      <c r="A89" t="s">
        <v>49</v>
      </c>
      <c s="34" t="s">
        <v>155</v>
      </c>
      <c s="34" t="s">
        <v>5740</v>
      </c>
      <c s="35" t="s">
        <v>5</v>
      </c>
      <c s="6" t="s">
        <v>5741</v>
      </c>
      <c s="36" t="s">
        <v>85</v>
      </c>
      <c s="37">
        <v>2.5</v>
      </c>
      <c s="36">
        <v>0</v>
      </c>
      <c s="36">
        <f>ROUND(G89*H89,6)</f>
      </c>
      <c r="L89" s="38">
        <v>0</v>
      </c>
      <c s="32">
        <f>ROUND(ROUND(L89,2)*ROUND(G89,3),2)</f>
      </c>
      <c s="36" t="s">
        <v>5709</v>
      </c>
      <c>
        <f>(M89*21)/100</f>
      </c>
      <c t="s">
        <v>27</v>
      </c>
    </row>
    <row r="90" spans="1:5" ht="12.75">
      <c r="A90" s="35" t="s">
        <v>56</v>
      </c>
      <c r="E90" s="39" t="s">
        <v>5</v>
      </c>
    </row>
    <row r="91" spans="1:5" ht="12.75">
      <c r="A91" s="35" t="s">
        <v>57</v>
      </c>
      <c r="E91" s="40" t="s">
        <v>5</v>
      </c>
    </row>
    <row r="92" spans="1:5" ht="12.75">
      <c r="A92" t="s">
        <v>59</v>
      </c>
      <c r="E92" s="39" t="s">
        <v>5</v>
      </c>
    </row>
    <row r="93" spans="1:16" ht="12.75">
      <c r="A93" t="s">
        <v>49</v>
      </c>
      <c s="34" t="s">
        <v>158</v>
      </c>
      <c s="34" t="s">
        <v>5742</v>
      </c>
      <c s="35" t="s">
        <v>5</v>
      </c>
      <c s="6" t="s">
        <v>5743</v>
      </c>
      <c s="36" t="s">
        <v>90</v>
      </c>
      <c s="37">
        <v>14</v>
      </c>
      <c s="36">
        <v>0</v>
      </c>
      <c s="36">
        <f>ROUND(G93*H93,6)</f>
      </c>
      <c r="L93" s="38">
        <v>0</v>
      </c>
      <c s="32">
        <f>ROUND(ROUND(L93,2)*ROUND(G93,3),2)</f>
      </c>
      <c s="36" t="s">
        <v>5709</v>
      </c>
      <c>
        <f>(M93*21)/100</f>
      </c>
      <c t="s">
        <v>27</v>
      </c>
    </row>
    <row r="94" spans="1:5" ht="12.75">
      <c r="A94" s="35" t="s">
        <v>56</v>
      </c>
      <c r="E94" s="39" t="s">
        <v>5</v>
      </c>
    </row>
    <row r="95" spans="1:5" ht="12.75">
      <c r="A95" s="35" t="s">
        <v>57</v>
      </c>
      <c r="E95" s="40" t="s">
        <v>5</v>
      </c>
    </row>
    <row r="96" spans="1:5" ht="12.75">
      <c r="A96" t="s">
        <v>59</v>
      </c>
      <c r="E96" s="39" t="s">
        <v>5</v>
      </c>
    </row>
    <row r="97" spans="1:16" ht="12.75">
      <c r="A97" t="s">
        <v>49</v>
      </c>
      <c s="34" t="s">
        <v>164</v>
      </c>
      <c s="34" t="s">
        <v>5744</v>
      </c>
      <c s="35" t="s">
        <v>5</v>
      </c>
      <c s="6" t="s">
        <v>5745</v>
      </c>
      <c s="36" t="s">
        <v>90</v>
      </c>
      <c s="37">
        <v>8</v>
      </c>
      <c s="36">
        <v>0</v>
      </c>
      <c s="36">
        <f>ROUND(G97*H97,6)</f>
      </c>
      <c r="L97" s="38">
        <v>0</v>
      </c>
      <c s="32">
        <f>ROUND(ROUND(L97,2)*ROUND(G97,3),2)</f>
      </c>
      <c s="36" t="s">
        <v>5709</v>
      </c>
      <c>
        <f>(M97*21)/100</f>
      </c>
      <c t="s">
        <v>27</v>
      </c>
    </row>
    <row r="98" spans="1:5" ht="12.75">
      <c r="A98" s="35" t="s">
        <v>56</v>
      </c>
      <c r="E98" s="39" t="s">
        <v>5</v>
      </c>
    </row>
    <row r="99" spans="1:5" ht="12.75">
      <c r="A99" s="35" t="s">
        <v>57</v>
      </c>
      <c r="E99" s="40" t="s">
        <v>5</v>
      </c>
    </row>
    <row r="100" spans="1:5" ht="12.75">
      <c r="A100" t="s">
        <v>59</v>
      </c>
      <c r="E100" s="39" t="s">
        <v>5</v>
      </c>
    </row>
    <row r="101" spans="1:16" ht="12.75">
      <c r="A101" t="s">
        <v>49</v>
      </c>
      <c s="34" t="s">
        <v>168</v>
      </c>
      <c s="34" t="s">
        <v>5746</v>
      </c>
      <c s="35" t="s">
        <v>5</v>
      </c>
      <c s="6" t="s">
        <v>5747</v>
      </c>
      <c s="36" t="s">
        <v>90</v>
      </c>
      <c s="37">
        <v>11</v>
      </c>
      <c s="36">
        <v>0</v>
      </c>
      <c s="36">
        <f>ROUND(G101*H101,6)</f>
      </c>
      <c r="L101" s="38">
        <v>0</v>
      </c>
      <c s="32">
        <f>ROUND(ROUND(L101,2)*ROUND(G101,3),2)</f>
      </c>
      <c s="36" t="s">
        <v>5709</v>
      </c>
      <c>
        <f>(M101*21)/100</f>
      </c>
      <c t="s">
        <v>27</v>
      </c>
    </row>
    <row r="102" spans="1:5" ht="12.75">
      <c r="A102" s="35" t="s">
        <v>56</v>
      </c>
      <c r="E102" s="39" t="s">
        <v>5</v>
      </c>
    </row>
    <row r="103" spans="1:5" ht="12.75">
      <c r="A103" s="35" t="s">
        <v>57</v>
      </c>
      <c r="E103" s="40" t="s">
        <v>5</v>
      </c>
    </row>
    <row r="104" spans="1:5" ht="12.75">
      <c r="A104" t="s">
        <v>59</v>
      </c>
      <c r="E104" s="39" t="s">
        <v>5</v>
      </c>
    </row>
    <row r="105" spans="1:16" ht="12.75">
      <c r="A105" t="s">
        <v>49</v>
      </c>
      <c s="34" t="s">
        <v>173</v>
      </c>
      <c s="34" t="s">
        <v>5748</v>
      </c>
      <c s="35" t="s">
        <v>5</v>
      </c>
      <c s="6" t="s">
        <v>5749</v>
      </c>
      <c s="36" t="s">
        <v>90</v>
      </c>
      <c s="37">
        <v>44</v>
      </c>
      <c s="36">
        <v>0</v>
      </c>
      <c s="36">
        <f>ROUND(G105*H105,6)</f>
      </c>
      <c r="L105" s="38">
        <v>0</v>
      </c>
      <c s="32">
        <f>ROUND(ROUND(L105,2)*ROUND(G105,3),2)</f>
      </c>
      <c s="36" t="s">
        <v>5709</v>
      </c>
      <c>
        <f>(M105*21)/100</f>
      </c>
      <c t="s">
        <v>27</v>
      </c>
    </row>
    <row r="106" spans="1:5" ht="12.75">
      <c r="A106" s="35" t="s">
        <v>56</v>
      </c>
      <c r="E106" s="39" t="s">
        <v>5</v>
      </c>
    </row>
    <row r="107" spans="1:5" ht="12.75">
      <c r="A107" s="35" t="s">
        <v>57</v>
      </c>
      <c r="E107" s="40" t="s">
        <v>5</v>
      </c>
    </row>
    <row r="108" spans="1:5" ht="12.75">
      <c r="A108" t="s">
        <v>59</v>
      </c>
      <c r="E108" s="39" t="s">
        <v>5</v>
      </c>
    </row>
    <row r="109" spans="1:16" ht="12.75">
      <c r="A109" t="s">
        <v>49</v>
      </c>
      <c s="34" t="s">
        <v>176</v>
      </c>
      <c s="34" t="s">
        <v>5750</v>
      </c>
      <c s="35" t="s">
        <v>5</v>
      </c>
      <c s="6" t="s">
        <v>5751</v>
      </c>
      <c s="36" t="s">
        <v>90</v>
      </c>
      <c s="37">
        <v>10</v>
      </c>
      <c s="36">
        <v>0</v>
      </c>
      <c s="36">
        <f>ROUND(G109*H109,6)</f>
      </c>
      <c r="L109" s="38">
        <v>0</v>
      </c>
      <c s="32">
        <f>ROUND(ROUND(L109,2)*ROUND(G109,3),2)</f>
      </c>
      <c s="36" t="s">
        <v>5709</v>
      </c>
      <c>
        <f>(M109*21)/100</f>
      </c>
      <c t="s">
        <v>27</v>
      </c>
    </row>
    <row r="110" spans="1:5" ht="12.75">
      <c r="A110" s="35" t="s">
        <v>56</v>
      </c>
      <c r="E110" s="39" t="s">
        <v>5</v>
      </c>
    </row>
    <row r="111" spans="1:5" ht="12.75">
      <c r="A111" s="35" t="s">
        <v>57</v>
      </c>
      <c r="E111" s="40" t="s">
        <v>5</v>
      </c>
    </row>
    <row r="112" spans="1:5" ht="12.75">
      <c r="A112" t="s">
        <v>59</v>
      </c>
      <c r="E112" s="39" t="s">
        <v>5</v>
      </c>
    </row>
    <row r="113" spans="1:16" ht="12.75">
      <c r="A113" t="s">
        <v>49</v>
      </c>
      <c s="34" t="s">
        <v>180</v>
      </c>
      <c s="34" t="s">
        <v>5752</v>
      </c>
      <c s="35" t="s">
        <v>5</v>
      </c>
      <c s="6" t="s">
        <v>5753</v>
      </c>
      <c s="36" t="s">
        <v>90</v>
      </c>
      <c s="37">
        <v>6</v>
      </c>
      <c s="36">
        <v>0</v>
      </c>
      <c s="36">
        <f>ROUND(G113*H113,6)</f>
      </c>
      <c r="L113" s="38">
        <v>0</v>
      </c>
      <c s="32">
        <f>ROUND(ROUND(L113,2)*ROUND(G113,3),2)</f>
      </c>
      <c s="36" t="s">
        <v>5709</v>
      </c>
      <c>
        <f>(M113*21)/100</f>
      </c>
      <c t="s">
        <v>27</v>
      </c>
    </row>
    <row r="114" spans="1:5" ht="12.75">
      <c r="A114" s="35" t="s">
        <v>56</v>
      </c>
      <c r="E114" s="39" t="s">
        <v>5</v>
      </c>
    </row>
    <row r="115" spans="1:5" ht="12.75">
      <c r="A115" s="35" t="s">
        <v>57</v>
      </c>
      <c r="E115" s="40" t="s">
        <v>5</v>
      </c>
    </row>
    <row r="116" spans="1:5" ht="12.75">
      <c r="A116" t="s">
        <v>59</v>
      </c>
      <c r="E116" s="39" t="s">
        <v>5</v>
      </c>
    </row>
    <row r="117" spans="1:16" ht="12.75">
      <c r="A117" t="s">
        <v>49</v>
      </c>
      <c s="34" t="s">
        <v>916</v>
      </c>
      <c s="34" t="s">
        <v>5754</v>
      </c>
      <c s="35" t="s">
        <v>5</v>
      </c>
      <c s="6" t="s">
        <v>5755</v>
      </c>
      <c s="36" t="s">
        <v>90</v>
      </c>
      <c s="37">
        <v>6</v>
      </c>
      <c s="36">
        <v>0</v>
      </c>
      <c s="36">
        <f>ROUND(G117*H117,6)</f>
      </c>
      <c r="L117" s="38">
        <v>0</v>
      </c>
      <c s="32">
        <f>ROUND(ROUND(L117,2)*ROUND(G117,3),2)</f>
      </c>
      <c s="36" t="s">
        <v>5709</v>
      </c>
      <c>
        <f>(M117*21)/100</f>
      </c>
      <c t="s">
        <v>27</v>
      </c>
    </row>
    <row r="118" spans="1:5" ht="12.75">
      <c r="A118" s="35" t="s">
        <v>56</v>
      </c>
      <c r="E118" s="39" t="s">
        <v>5</v>
      </c>
    </row>
    <row r="119" spans="1:5" ht="12.75">
      <c r="A119" s="35" t="s">
        <v>57</v>
      </c>
      <c r="E119" s="40" t="s">
        <v>5</v>
      </c>
    </row>
    <row r="120" spans="1:5" ht="12.75">
      <c r="A120" t="s">
        <v>59</v>
      </c>
      <c r="E120" s="39" t="s">
        <v>5</v>
      </c>
    </row>
    <row r="121" spans="1:13" ht="12.75">
      <c r="A121" t="s">
        <v>46</v>
      </c>
      <c r="C121" s="31" t="s">
        <v>5756</v>
      </c>
      <c r="E121" s="33" t="s">
        <v>5757</v>
      </c>
      <c r="J121" s="32">
        <f>0</f>
      </c>
      <c s="32">
        <f>0</f>
      </c>
      <c s="32">
        <f>0+L122+L126+L130+L134+L138+L142+L146+L150+L154+L158+L162+L166+L170+L174+L178+L182+L186+L190+L194+L198+L202+L206+L210+L214+L218+L222+L226+L230</f>
      </c>
      <c s="32">
        <f>0+M122+M126+M130+M134+M138+M142+M146+M150+M154+M158+M162+M166+M170+M174+M178+M182+M186+M190+M194+M198+M202+M206+M210+M214+M218+M222+M226+M230</f>
      </c>
    </row>
    <row r="122" spans="1:16" ht="12.75">
      <c r="A122" t="s">
        <v>49</v>
      </c>
      <c s="34" t="s">
        <v>919</v>
      </c>
      <c s="34" t="s">
        <v>5758</v>
      </c>
      <c s="35" t="s">
        <v>5</v>
      </c>
      <c s="6" t="s">
        <v>5759</v>
      </c>
      <c s="36" t="s">
        <v>90</v>
      </c>
      <c s="37">
        <v>2</v>
      </c>
      <c s="36">
        <v>0</v>
      </c>
      <c s="36">
        <f>ROUND(G122*H122,6)</f>
      </c>
      <c r="L122" s="38">
        <v>0</v>
      </c>
      <c s="32">
        <f>ROUND(ROUND(L122,2)*ROUND(G122,3),2)</f>
      </c>
      <c s="36" t="s">
        <v>5706</v>
      </c>
      <c>
        <f>(M122*21)/100</f>
      </c>
      <c t="s">
        <v>27</v>
      </c>
    </row>
    <row r="123" spans="1:5" ht="12.75">
      <c r="A123" s="35" t="s">
        <v>56</v>
      </c>
      <c r="E123" s="39" t="s">
        <v>5</v>
      </c>
    </row>
    <row r="124" spans="1:5" ht="12.75">
      <c r="A124" s="35" t="s">
        <v>57</v>
      </c>
      <c r="E124" s="40" t="s">
        <v>5</v>
      </c>
    </row>
    <row r="125" spans="1:5" ht="12.75">
      <c r="A125" t="s">
        <v>59</v>
      </c>
      <c r="E125" s="39" t="s">
        <v>5</v>
      </c>
    </row>
    <row r="126" spans="1:16" ht="12.75">
      <c r="A126" t="s">
        <v>49</v>
      </c>
      <c s="34" t="s">
        <v>183</v>
      </c>
      <c s="34" t="s">
        <v>5760</v>
      </c>
      <c s="35" t="s">
        <v>5</v>
      </c>
      <c s="6" t="s">
        <v>5761</v>
      </c>
      <c s="36" t="s">
        <v>90</v>
      </c>
      <c s="37">
        <v>6</v>
      </c>
      <c s="36">
        <v>0</v>
      </c>
      <c s="36">
        <f>ROUND(G126*H126,6)</f>
      </c>
      <c r="L126" s="38">
        <v>0</v>
      </c>
      <c s="32">
        <f>ROUND(ROUND(L126,2)*ROUND(G126,3),2)</f>
      </c>
      <c s="36" t="s">
        <v>5706</v>
      </c>
      <c>
        <f>(M126*21)/100</f>
      </c>
      <c t="s">
        <v>27</v>
      </c>
    </row>
    <row r="127" spans="1:5" ht="12.75">
      <c r="A127" s="35" t="s">
        <v>56</v>
      </c>
      <c r="E127" s="39" t="s">
        <v>5</v>
      </c>
    </row>
    <row r="128" spans="1:5" ht="12.75">
      <c r="A128" s="35" t="s">
        <v>57</v>
      </c>
      <c r="E128" s="40" t="s">
        <v>5</v>
      </c>
    </row>
    <row r="129" spans="1:5" ht="12.75">
      <c r="A129" t="s">
        <v>59</v>
      </c>
      <c r="E129" s="39" t="s">
        <v>5</v>
      </c>
    </row>
    <row r="130" spans="1:16" ht="12.75">
      <c r="A130" t="s">
        <v>49</v>
      </c>
      <c s="34" t="s">
        <v>187</v>
      </c>
      <c s="34" t="s">
        <v>5762</v>
      </c>
      <c s="35" t="s">
        <v>5</v>
      </c>
      <c s="6" t="s">
        <v>5763</v>
      </c>
      <c s="36" t="s">
        <v>5665</v>
      </c>
      <c s="37">
        <v>1</v>
      </c>
      <c s="36">
        <v>0</v>
      </c>
      <c s="36">
        <f>ROUND(G130*H130,6)</f>
      </c>
      <c r="L130" s="38">
        <v>0</v>
      </c>
      <c s="32">
        <f>ROUND(ROUND(L130,2)*ROUND(G130,3),2)</f>
      </c>
      <c s="36" t="s">
        <v>5706</v>
      </c>
      <c>
        <f>(M130*21)/100</f>
      </c>
      <c t="s">
        <v>27</v>
      </c>
    </row>
    <row r="131" spans="1:5" ht="12.75">
      <c r="A131" s="35" t="s">
        <v>56</v>
      </c>
      <c r="E131" s="39" t="s">
        <v>5</v>
      </c>
    </row>
    <row r="132" spans="1:5" ht="12.75">
      <c r="A132" s="35" t="s">
        <v>57</v>
      </c>
      <c r="E132" s="40" t="s">
        <v>5</v>
      </c>
    </row>
    <row r="133" spans="1:5" ht="12.75">
      <c r="A133" t="s">
        <v>59</v>
      </c>
      <c r="E133" s="39" t="s">
        <v>5</v>
      </c>
    </row>
    <row r="134" spans="1:16" ht="25.5">
      <c r="A134" t="s">
        <v>49</v>
      </c>
      <c s="34" t="s">
        <v>191</v>
      </c>
      <c s="34" t="s">
        <v>5764</v>
      </c>
      <c s="35" t="s">
        <v>5</v>
      </c>
      <c s="6" t="s">
        <v>5765</v>
      </c>
      <c s="36" t="s">
        <v>5665</v>
      </c>
      <c s="37">
        <v>2</v>
      </c>
      <c s="36">
        <v>0</v>
      </c>
      <c s="36">
        <f>ROUND(G134*H134,6)</f>
      </c>
      <c r="L134" s="38">
        <v>0</v>
      </c>
      <c s="32">
        <f>ROUND(ROUND(L134,2)*ROUND(G134,3),2)</f>
      </c>
      <c s="36" t="s">
        <v>5706</v>
      </c>
      <c>
        <f>(M134*21)/100</f>
      </c>
      <c t="s">
        <v>27</v>
      </c>
    </row>
    <row r="135" spans="1:5" ht="12.75">
      <c r="A135" s="35" t="s">
        <v>56</v>
      </c>
      <c r="E135" s="39" t="s">
        <v>5</v>
      </c>
    </row>
    <row r="136" spans="1:5" ht="12.75">
      <c r="A136" s="35" t="s">
        <v>57</v>
      </c>
      <c r="E136" s="40" t="s">
        <v>5</v>
      </c>
    </row>
    <row r="137" spans="1:5" ht="12.75">
      <c r="A137" t="s">
        <v>59</v>
      </c>
      <c r="E137" s="39" t="s">
        <v>5</v>
      </c>
    </row>
    <row r="138" spans="1:16" ht="25.5">
      <c r="A138" t="s">
        <v>49</v>
      </c>
      <c s="34" t="s">
        <v>196</v>
      </c>
      <c s="34" t="s">
        <v>5766</v>
      </c>
      <c s="35" t="s">
        <v>5</v>
      </c>
      <c s="6" t="s">
        <v>5767</v>
      </c>
      <c s="36" t="s">
        <v>5665</v>
      </c>
      <c s="37">
        <v>1</v>
      </c>
      <c s="36">
        <v>0</v>
      </c>
      <c s="36">
        <f>ROUND(G138*H138,6)</f>
      </c>
      <c r="L138" s="38">
        <v>0</v>
      </c>
      <c s="32">
        <f>ROUND(ROUND(L138,2)*ROUND(G138,3),2)</f>
      </c>
      <c s="36" t="s">
        <v>5706</v>
      </c>
      <c>
        <f>(M138*21)/100</f>
      </c>
      <c t="s">
        <v>27</v>
      </c>
    </row>
    <row r="139" spans="1:5" ht="12.75">
      <c r="A139" s="35" t="s">
        <v>56</v>
      </c>
      <c r="E139" s="39" t="s">
        <v>5</v>
      </c>
    </row>
    <row r="140" spans="1:5" ht="12.75">
      <c r="A140" s="35" t="s">
        <v>57</v>
      </c>
      <c r="E140" s="40" t="s">
        <v>5</v>
      </c>
    </row>
    <row r="141" spans="1:5" ht="12.75">
      <c r="A141" t="s">
        <v>59</v>
      </c>
      <c r="E141" s="39" t="s">
        <v>5</v>
      </c>
    </row>
    <row r="142" spans="1:16" ht="12.75">
      <c r="A142" t="s">
        <v>49</v>
      </c>
      <c s="34" t="s">
        <v>200</v>
      </c>
      <c s="34" t="s">
        <v>5768</v>
      </c>
      <c s="35" t="s">
        <v>5</v>
      </c>
      <c s="6" t="s">
        <v>5769</v>
      </c>
      <c s="36" t="s">
        <v>90</v>
      </c>
      <c s="37">
        <v>4</v>
      </c>
      <c s="36">
        <v>0</v>
      </c>
      <c s="36">
        <f>ROUND(G142*H142,6)</f>
      </c>
      <c r="L142" s="38">
        <v>0</v>
      </c>
      <c s="32">
        <f>ROUND(ROUND(L142,2)*ROUND(G142,3),2)</f>
      </c>
      <c s="36" t="s">
        <v>5706</v>
      </c>
      <c>
        <f>(M142*21)/100</f>
      </c>
      <c t="s">
        <v>27</v>
      </c>
    </row>
    <row r="143" spans="1:5" ht="12.75">
      <c r="A143" s="35" t="s">
        <v>56</v>
      </c>
      <c r="E143" s="39" t="s">
        <v>5</v>
      </c>
    </row>
    <row r="144" spans="1:5" ht="12.75">
      <c r="A144" s="35" t="s">
        <v>57</v>
      </c>
      <c r="E144" s="40" t="s">
        <v>5</v>
      </c>
    </row>
    <row r="145" spans="1:5" ht="12.75">
      <c r="A145" t="s">
        <v>59</v>
      </c>
      <c r="E145" s="39" t="s">
        <v>5770</v>
      </c>
    </row>
    <row r="146" spans="1:16" ht="12.75">
      <c r="A146" t="s">
        <v>49</v>
      </c>
      <c s="34" t="s">
        <v>204</v>
      </c>
      <c s="34" t="s">
        <v>5768</v>
      </c>
      <c s="35" t="s">
        <v>27</v>
      </c>
      <c s="6" t="s">
        <v>5769</v>
      </c>
      <c s="36" t="s">
        <v>90</v>
      </c>
      <c s="37">
        <v>1</v>
      </c>
      <c s="36">
        <v>0</v>
      </c>
      <c s="36">
        <f>ROUND(G146*H146,6)</f>
      </c>
      <c r="L146" s="38">
        <v>0</v>
      </c>
      <c s="32">
        <f>ROUND(ROUND(L146,2)*ROUND(G146,3),2)</f>
      </c>
      <c s="36" t="s">
        <v>5706</v>
      </c>
      <c>
        <f>(M146*21)/100</f>
      </c>
      <c t="s">
        <v>27</v>
      </c>
    </row>
    <row r="147" spans="1:5" ht="12.75">
      <c r="A147" s="35" t="s">
        <v>56</v>
      </c>
      <c r="E147" s="39" t="s">
        <v>5</v>
      </c>
    </row>
    <row r="148" spans="1:5" ht="12.75">
      <c r="A148" s="35" t="s">
        <v>57</v>
      </c>
      <c r="E148" s="40" t="s">
        <v>5</v>
      </c>
    </row>
    <row r="149" spans="1:5" ht="12.75">
      <c r="A149" t="s">
        <v>59</v>
      </c>
      <c r="E149" s="39" t="s">
        <v>5771</v>
      </c>
    </row>
    <row r="150" spans="1:16" ht="12.75">
      <c r="A150" t="s">
        <v>49</v>
      </c>
      <c s="34" t="s">
        <v>208</v>
      </c>
      <c s="34" t="s">
        <v>5772</v>
      </c>
      <c s="35" t="s">
        <v>5</v>
      </c>
      <c s="6" t="s">
        <v>5769</v>
      </c>
      <c s="36" t="s">
        <v>90</v>
      </c>
      <c s="37">
        <v>2</v>
      </c>
      <c s="36">
        <v>0</v>
      </c>
      <c s="36">
        <f>ROUND(G150*H150,6)</f>
      </c>
      <c r="L150" s="38">
        <v>0</v>
      </c>
      <c s="32">
        <f>ROUND(ROUND(L150,2)*ROUND(G150,3),2)</f>
      </c>
      <c s="36" t="s">
        <v>5706</v>
      </c>
      <c>
        <f>(M150*21)/100</f>
      </c>
      <c t="s">
        <v>27</v>
      </c>
    </row>
    <row r="151" spans="1:5" ht="12.75">
      <c r="A151" s="35" t="s">
        <v>56</v>
      </c>
      <c r="E151" s="39" t="s">
        <v>5</v>
      </c>
    </row>
    <row r="152" spans="1:5" ht="12.75">
      <c r="A152" s="35" t="s">
        <v>57</v>
      </c>
      <c r="E152" s="40" t="s">
        <v>5</v>
      </c>
    </row>
    <row r="153" spans="1:5" ht="12.75">
      <c r="A153" t="s">
        <v>59</v>
      </c>
      <c r="E153" s="39" t="s">
        <v>5773</v>
      </c>
    </row>
    <row r="154" spans="1:16" ht="12.75">
      <c r="A154" t="s">
        <v>49</v>
      </c>
      <c s="34" t="s">
        <v>212</v>
      </c>
      <c s="34" t="s">
        <v>5774</v>
      </c>
      <c s="35" t="s">
        <v>5</v>
      </c>
      <c s="6" t="s">
        <v>5775</v>
      </c>
      <c s="36" t="s">
        <v>826</v>
      </c>
      <c s="37">
        <v>7</v>
      </c>
      <c s="36">
        <v>0</v>
      </c>
      <c s="36">
        <f>ROUND(G154*H154,6)</f>
      </c>
      <c r="L154" s="38">
        <v>0</v>
      </c>
      <c s="32">
        <f>ROUND(ROUND(L154,2)*ROUND(G154,3),2)</f>
      </c>
      <c s="36" t="s">
        <v>5706</v>
      </c>
      <c>
        <f>(M154*21)/100</f>
      </c>
      <c t="s">
        <v>27</v>
      </c>
    </row>
    <row r="155" spans="1:5" ht="12.75">
      <c r="A155" s="35" t="s">
        <v>56</v>
      </c>
      <c r="E155" s="39" t="s">
        <v>5</v>
      </c>
    </row>
    <row r="156" spans="1:5" ht="12.75">
      <c r="A156" s="35" t="s">
        <v>57</v>
      </c>
      <c r="E156" s="40" t="s">
        <v>5</v>
      </c>
    </row>
    <row r="157" spans="1:5" ht="12.75">
      <c r="A157" t="s">
        <v>59</v>
      </c>
      <c r="E157" s="39" t="s">
        <v>5</v>
      </c>
    </row>
    <row r="158" spans="1:16" ht="12.75">
      <c r="A158" t="s">
        <v>49</v>
      </c>
      <c s="34" t="s">
        <v>217</v>
      </c>
      <c s="34" t="s">
        <v>5730</v>
      </c>
      <c s="35" t="s">
        <v>26</v>
      </c>
      <c s="6" t="s">
        <v>5731</v>
      </c>
      <c s="36" t="s">
        <v>793</v>
      </c>
      <c s="37">
        <v>0.9</v>
      </c>
      <c s="36">
        <v>0</v>
      </c>
      <c s="36">
        <f>ROUND(G158*H158,6)</f>
      </c>
      <c r="L158" s="38">
        <v>0</v>
      </c>
      <c s="32">
        <f>ROUND(ROUND(L158,2)*ROUND(G158,3),2)</f>
      </c>
      <c s="36" t="s">
        <v>5706</v>
      </c>
      <c>
        <f>(M158*21)/100</f>
      </c>
      <c t="s">
        <v>27</v>
      </c>
    </row>
    <row r="159" spans="1:5" ht="12.75">
      <c r="A159" s="35" t="s">
        <v>56</v>
      </c>
      <c r="E159" s="39" t="s">
        <v>5</v>
      </c>
    </row>
    <row r="160" spans="1:5" ht="12.75">
      <c r="A160" s="35" t="s">
        <v>57</v>
      </c>
      <c r="E160" s="40" t="s">
        <v>5</v>
      </c>
    </row>
    <row r="161" spans="1:5" ht="12.75">
      <c r="A161" t="s">
        <v>59</v>
      </c>
      <c r="E161" s="39" t="s">
        <v>5</v>
      </c>
    </row>
    <row r="162" spans="1:16" ht="25.5">
      <c r="A162" t="s">
        <v>49</v>
      </c>
      <c s="34" t="s">
        <v>221</v>
      </c>
      <c s="34" t="s">
        <v>5776</v>
      </c>
      <c s="35" t="s">
        <v>5</v>
      </c>
      <c s="6" t="s">
        <v>5777</v>
      </c>
      <c s="36" t="s">
        <v>90</v>
      </c>
      <c s="37">
        <v>2</v>
      </c>
      <c s="36">
        <v>0</v>
      </c>
      <c s="36">
        <f>ROUND(G162*H162,6)</f>
      </c>
      <c r="L162" s="38">
        <v>0</v>
      </c>
      <c s="32">
        <f>ROUND(ROUND(L162,2)*ROUND(G162,3),2)</f>
      </c>
      <c s="36" t="s">
        <v>5706</v>
      </c>
      <c>
        <f>(M162*21)/100</f>
      </c>
      <c t="s">
        <v>27</v>
      </c>
    </row>
    <row r="163" spans="1:5" ht="12.75">
      <c r="A163" s="35" t="s">
        <v>56</v>
      </c>
      <c r="E163" s="39" t="s">
        <v>5</v>
      </c>
    </row>
    <row r="164" spans="1:5" ht="12.75">
      <c r="A164" s="35" t="s">
        <v>57</v>
      </c>
      <c r="E164" s="40" t="s">
        <v>5</v>
      </c>
    </row>
    <row r="165" spans="1:5" ht="12.75">
      <c r="A165" t="s">
        <v>59</v>
      </c>
      <c r="E165" s="39" t="s">
        <v>5</v>
      </c>
    </row>
    <row r="166" spans="1:16" ht="25.5">
      <c r="A166" t="s">
        <v>49</v>
      </c>
      <c s="34" t="s">
        <v>226</v>
      </c>
      <c s="34" t="s">
        <v>5778</v>
      </c>
      <c s="35" t="s">
        <v>5</v>
      </c>
      <c s="6" t="s">
        <v>5779</v>
      </c>
      <c s="36" t="s">
        <v>90</v>
      </c>
      <c s="37">
        <v>2</v>
      </c>
      <c s="36">
        <v>0</v>
      </c>
      <c s="36">
        <f>ROUND(G166*H166,6)</f>
      </c>
      <c r="L166" s="38">
        <v>0</v>
      </c>
      <c s="32">
        <f>ROUND(ROUND(L166,2)*ROUND(G166,3),2)</f>
      </c>
      <c s="36" t="s">
        <v>5780</v>
      </c>
      <c>
        <f>(M166*21)/100</f>
      </c>
      <c t="s">
        <v>27</v>
      </c>
    </row>
    <row r="167" spans="1:5" ht="12.75">
      <c r="A167" s="35" t="s">
        <v>56</v>
      </c>
      <c r="E167" s="39" t="s">
        <v>5</v>
      </c>
    </row>
    <row r="168" spans="1:5" ht="12.75">
      <c r="A168" s="35" t="s">
        <v>57</v>
      </c>
      <c r="E168" s="40" t="s">
        <v>5</v>
      </c>
    </row>
    <row r="169" spans="1:5" ht="12.75">
      <c r="A169" t="s">
        <v>59</v>
      </c>
      <c r="E169" s="39" t="s">
        <v>5</v>
      </c>
    </row>
    <row r="170" spans="1:16" ht="38.25">
      <c r="A170" t="s">
        <v>49</v>
      </c>
      <c s="34" t="s">
        <v>231</v>
      </c>
      <c s="34" t="s">
        <v>5781</v>
      </c>
      <c s="35" t="s">
        <v>5</v>
      </c>
      <c s="6" t="s">
        <v>5782</v>
      </c>
      <c s="36" t="s">
        <v>90</v>
      </c>
      <c s="37">
        <v>2</v>
      </c>
      <c s="36">
        <v>0</v>
      </c>
      <c s="36">
        <f>ROUND(G170*H170,6)</f>
      </c>
      <c r="L170" s="38">
        <v>0</v>
      </c>
      <c s="32">
        <f>ROUND(ROUND(L170,2)*ROUND(G170,3),2)</f>
      </c>
      <c s="36" t="s">
        <v>5780</v>
      </c>
      <c>
        <f>(M170*21)/100</f>
      </c>
      <c t="s">
        <v>27</v>
      </c>
    </row>
    <row r="171" spans="1:5" ht="12.75">
      <c r="A171" s="35" t="s">
        <v>56</v>
      </c>
      <c r="E171" s="39" t="s">
        <v>5</v>
      </c>
    </row>
    <row r="172" spans="1:5" ht="12.75">
      <c r="A172" s="35" t="s">
        <v>57</v>
      </c>
      <c r="E172" s="40" t="s">
        <v>5</v>
      </c>
    </row>
    <row r="173" spans="1:5" ht="12.75">
      <c r="A173" t="s">
        <v>59</v>
      </c>
      <c r="E173" s="39" t="s">
        <v>5</v>
      </c>
    </row>
    <row r="174" spans="1:16" ht="12.75">
      <c r="A174" t="s">
        <v>49</v>
      </c>
      <c s="34" t="s">
        <v>235</v>
      </c>
      <c s="34" t="s">
        <v>5783</v>
      </c>
      <c s="35" t="s">
        <v>5</v>
      </c>
      <c s="6" t="s">
        <v>5784</v>
      </c>
      <c s="36" t="s">
        <v>90</v>
      </c>
      <c s="37">
        <v>2</v>
      </c>
      <c s="36">
        <v>0</v>
      </c>
      <c s="36">
        <f>ROUND(G174*H174,6)</f>
      </c>
      <c r="L174" s="38">
        <v>0</v>
      </c>
      <c s="32">
        <f>ROUND(ROUND(L174,2)*ROUND(G174,3),2)</f>
      </c>
      <c s="36" t="s">
        <v>5780</v>
      </c>
      <c>
        <f>(M174*21)/100</f>
      </c>
      <c t="s">
        <v>27</v>
      </c>
    </row>
    <row r="175" spans="1:5" ht="12.75">
      <c r="A175" s="35" t="s">
        <v>56</v>
      </c>
      <c r="E175" s="39" t="s">
        <v>5</v>
      </c>
    </row>
    <row r="176" spans="1:5" ht="12.75">
      <c r="A176" s="35" t="s">
        <v>57</v>
      </c>
      <c r="E176" s="40" t="s">
        <v>5</v>
      </c>
    </row>
    <row r="177" spans="1:5" ht="12.75">
      <c r="A177" t="s">
        <v>59</v>
      </c>
      <c r="E177" s="39" t="s">
        <v>5</v>
      </c>
    </row>
    <row r="178" spans="1:16" ht="25.5">
      <c r="A178" t="s">
        <v>49</v>
      </c>
      <c s="34" t="s">
        <v>239</v>
      </c>
      <c s="34" t="s">
        <v>5785</v>
      </c>
      <c s="35" t="s">
        <v>5</v>
      </c>
      <c s="6" t="s">
        <v>5786</v>
      </c>
      <c s="36" t="s">
        <v>90</v>
      </c>
      <c s="37">
        <v>1</v>
      </c>
      <c s="36">
        <v>0</v>
      </c>
      <c s="36">
        <f>ROUND(G178*H178,6)</f>
      </c>
      <c r="L178" s="38">
        <v>0</v>
      </c>
      <c s="32">
        <f>ROUND(ROUND(L178,2)*ROUND(G178,3),2)</f>
      </c>
      <c s="36" t="s">
        <v>5780</v>
      </c>
      <c>
        <f>(M178*21)/100</f>
      </c>
      <c t="s">
        <v>27</v>
      </c>
    </row>
    <row r="179" spans="1:5" ht="12.75">
      <c r="A179" s="35" t="s">
        <v>56</v>
      </c>
      <c r="E179" s="39" t="s">
        <v>5</v>
      </c>
    </row>
    <row r="180" spans="1:5" ht="12.75">
      <c r="A180" s="35" t="s">
        <v>57</v>
      </c>
      <c r="E180" s="40" t="s">
        <v>5</v>
      </c>
    </row>
    <row r="181" spans="1:5" ht="12.75">
      <c r="A181" t="s">
        <v>59</v>
      </c>
      <c r="E181" s="39" t="s">
        <v>5</v>
      </c>
    </row>
    <row r="182" spans="1:16" ht="12.75">
      <c r="A182" t="s">
        <v>49</v>
      </c>
      <c s="34" t="s">
        <v>243</v>
      </c>
      <c s="34" t="s">
        <v>5787</v>
      </c>
      <c s="35" t="s">
        <v>5</v>
      </c>
      <c s="6" t="s">
        <v>5788</v>
      </c>
      <c s="36" t="s">
        <v>90</v>
      </c>
      <c s="37">
        <v>1</v>
      </c>
      <c s="36">
        <v>0</v>
      </c>
      <c s="36">
        <f>ROUND(G182*H182,6)</f>
      </c>
      <c r="L182" s="38">
        <v>0</v>
      </c>
      <c s="32">
        <f>ROUND(ROUND(L182,2)*ROUND(G182,3),2)</f>
      </c>
      <c s="36" t="s">
        <v>5780</v>
      </c>
      <c>
        <f>(M182*21)/100</f>
      </c>
      <c t="s">
        <v>27</v>
      </c>
    </row>
    <row r="183" spans="1:5" ht="12.75">
      <c r="A183" s="35" t="s">
        <v>56</v>
      </c>
      <c r="E183" s="39" t="s">
        <v>5</v>
      </c>
    </row>
    <row r="184" spans="1:5" ht="12.75">
      <c r="A184" s="35" t="s">
        <v>57</v>
      </c>
      <c r="E184" s="40" t="s">
        <v>5</v>
      </c>
    </row>
    <row r="185" spans="1:5" ht="12.75">
      <c r="A185" t="s">
        <v>59</v>
      </c>
      <c r="E185" s="39" t="s">
        <v>5</v>
      </c>
    </row>
    <row r="186" spans="1:16" ht="12.75">
      <c r="A186" t="s">
        <v>49</v>
      </c>
      <c s="34" t="s">
        <v>247</v>
      </c>
      <c s="34" t="s">
        <v>5789</v>
      </c>
      <c s="35" t="s">
        <v>5</v>
      </c>
      <c s="6" t="s">
        <v>5790</v>
      </c>
      <c s="36" t="s">
        <v>90</v>
      </c>
      <c s="37">
        <v>1</v>
      </c>
      <c s="36">
        <v>0</v>
      </c>
      <c s="36">
        <f>ROUND(G186*H186,6)</f>
      </c>
      <c r="L186" s="38">
        <v>0</v>
      </c>
      <c s="32">
        <f>ROUND(ROUND(L186,2)*ROUND(G186,3),2)</f>
      </c>
      <c s="36" t="s">
        <v>5780</v>
      </c>
      <c>
        <f>(M186*21)/100</f>
      </c>
      <c t="s">
        <v>27</v>
      </c>
    </row>
    <row r="187" spans="1:5" ht="51">
      <c r="A187" s="35" t="s">
        <v>56</v>
      </c>
      <c r="E187" s="39" t="s">
        <v>5791</v>
      </c>
    </row>
    <row r="188" spans="1:5" ht="12.75">
      <c r="A188" s="35" t="s">
        <v>57</v>
      </c>
      <c r="E188" s="40" t="s">
        <v>5</v>
      </c>
    </row>
    <row r="189" spans="1:5" ht="12.75">
      <c r="A189" t="s">
        <v>59</v>
      </c>
      <c r="E189" s="39" t="s">
        <v>5</v>
      </c>
    </row>
    <row r="190" spans="1:16" ht="12.75">
      <c r="A190" t="s">
        <v>49</v>
      </c>
      <c s="34" t="s">
        <v>251</v>
      </c>
      <c s="34" t="s">
        <v>5792</v>
      </c>
      <c s="35" t="s">
        <v>5</v>
      </c>
      <c s="6" t="s">
        <v>5793</v>
      </c>
      <c s="36" t="s">
        <v>90</v>
      </c>
      <c s="37">
        <v>1</v>
      </c>
      <c s="36">
        <v>0</v>
      </c>
      <c s="36">
        <f>ROUND(G190*H190,6)</f>
      </c>
      <c r="L190" s="38">
        <v>0</v>
      </c>
      <c s="32">
        <f>ROUND(ROUND(L190,2)*ROUND(G190,3),2)</f>
      </c>
      <c s="36" t="s">
        <v>5780</v>
      </c>
      <c>
        <f>(M190*21)/100</f>
      </c>
      <c t="s">
        <v>27</v>
      </c>
    </row>
    <row r="191" spans="1:5" ht="38.25">
      <c r="A191" s="35" t="s">
        <v>56</v>
      </c>
      <c r="E191" s="39" t="s">
        <v>5794</v>
      </c>
    </row>
    <row r="192" spans="1:5" ht="12.75">
      <c r="A192" s="35" t="s">
        <v>57</v>
      </c>
      <c r="E192" s="40" t="s">
        <v>5</v>
      </c>
    </row>
    <row r="193" spans="1:5" ht="12.75">
      <c r="A193" t="s">
        <v>59</v>
      </c>
      <c r="E193" s="39" t="s">
        <v>5</v>
      </c>
    </row>
    <row r="194" spans="1:16" ht="25.5">
      <c r="A194" t="s">
        <v>49</v>
      </c>
      <c s="34" t="s">
        <v>255</v>
      </c>
      <c s="34" t="s">
        <v>5795</v>
      </c>
      <c s="35" t="s">
        <v>5</v>
      </c>
      <c s="6" t="s">
        <v>5796</v>
      </c>
      <c s="36" t="s">
        <v>5665</v>
      </c>
      <c s="37">
        <v>1</v>
      </c>
      <c s="36">
        <v>0</v>
      </c>
      <c s="36">
        <f>ROUND(G194*H194,6)</f>
      </c>
      <c r="L194" s="38">
        <v>0</v>
      </c>
      <c s="32">
        <f>ROUND(ROUND(L194,2)*ROUND(G194,3),2)</f>
      </c>
      <c s="36" t="s">
        <v>5780</v>
      </c>
      <c>
        <f>(M194*21)/100</f>
      </c>
      <c t="s">
        <v>27</v>
      </c>
    </row>
    <row r="195" spans="1:5" ht="38.25">
      <c r="A195" s="35" t="s">
        <v>56</v>
      </c>
      <c r="E195" s="39" t="s">
        <v>5797</v>
      </c>
    </row>
    <row r="196" spans="1:5" ht="12.75">
      <c r="A196" s="35" t="s">
        <v>57</v>
      </c>
      <c r="E196" s="40" t="s">
        <v>5</v>
      </c>
    </row>
    <row r="197" spans="1:5" ht="12.75">
      <c r="A197" t="s">
        <v>59</v>
      </c>
      <c r="E197" s="39" t="s">
        <v>5</v>
      </c>
    </row>
    <row r="198" spans="1:16" ht="12.75">
      <c r="A198" t="s">
        <v>49</v>
      </c>
      <c s="34" t="s">
        <v>259</v>
      </c>
      <c s="34" t="s">
        <v>5798</v>
      </c>
      <c s="35" t="s">
        <v>5</v>
      </c>
      <c s="6" t="s">
        <v>5799</v>
      </c>
      <c s="36" t="s">
        <v>5665</v>
      </c>
      <c s="37">
        <v>2</v>
      </c>
      <c s="36">
        <v>0</v>
      </c>
      <c s="36">
        <f>ROUND(G198*H198,6)</f>
      </c>
      <c r="L198" s="38">
        <v>0</v>
      </c>
      <c s="32">
        <f>ROUND(ROUND(L198,2)*ROUND(G198,3),2)</f>
      </c>
      <c s="36" t="s">
        <v>5780</v>
      </c>
      <c>
        <f>(M198*21)/100</f>
      </c>
      <c t="s">
        <v>27</v>
      </c>
    </row>
    <row r="199" spans="1:5" ht="12.75">
      <c r="A199" s="35" t="s">
        <v>56</v>
      </c>
      <c r="E199" s="39" t="s">
        <v>5</v>
      </c>
    </row>
    <row r="200" spans="1:5" ht="12.75">
      <c r="A200" s="35" t="s">
        <v>57</v>
      </c>
      <c r="E200" s="40" t="s">
        <v>5</v>
      </c>
    </row>
    <row r="201" spans="1:5" ht="12.75">
      <c r="A201" t="s">
        <v>59</v>
      </c>
      <c r="E201" s="39" t="s">
        <v>5</v>
      </c>
    </row>
    <row r="202" spans="1:16" ht="38.25">
      <c r="A202" t="s">
        <v>49</v>
      </c>
      <c s="34" t="s">
        <v>263</v>
      </c>
      <c s="34" t="s">
        <v>5800</v>
      </c>
      <c s="35" t="s">
        <v>5</v>
      </c>
      <c s="6" t="s">
        <v>5801</v>
      </c>
      <c s="36" t="s">
        <v>5665</v>
      </c>
      <c s="37">
        <v>1</v>
      </c>
      <c s="36">
        <v>0</v>
      </c>
      <c s="36">
        <f>ROUND(G202*H202,6)</f>
      </c>
      <c r="L202" s="38">
        <v>0</v>
      </c>
      <c s="32">
        <f>ROUND(ROUND(L202,2)*ROUND(G202,3),2)</f>
      </c>
      <c s="36" t="s">
        <v>5780</v>
      </c>
      <c>
        <f>(M202*21)/100</f>
      </c>
      <c t="s">
        <v>27</v>
      </c>
    </row>
    <row r="203" spans="1:5" ht="12.75">
      <c r="A203" s="35" t="s">
        <v>56</v>
      </c>
      <c r="E203" s="39" t="s">
        <v>5</v>
      </c>
    </row>
    <row r="204" spans="1:5" ht="12.75">
      <c r="A204" s="35" t="s">
        <v>57</v>
      </c>
      <c r="E204" s="40" t="s">
        <v>5</v>
      </c>
    </row>
    <row r="205" spans="1:5" ht="12.75">
      <c r="A205" t="s">
        <v>59</v>
      </c>
      <c r="E205" s="39" t="s">
        <v>5</v>
      </c>
    </row>
    <row r="206" spans="1:16" ht="12.75">
      <c r="A206" t="s">
        <v>49</v>
      </c>
      <c s="34" t="s">
        <v>267</v>
      </c>
      <c s="34" t="s">
        <v>5802</v>
      </c>
      <c s="35" t="s">
        <v>5</v>
      </c>
      <c s="6" t="s">
        <v>5803</v>
      </c>
      <c s="36" t="s">
        <v>90</v>
      </c>
      <c s="37">
        <v>4</v>
      </c>
      <c s="36">
        <v>0</v>
      </c>
      <c s="36">
        <f>ROUND(G206*H206,6)</f>
      </c>
      <c r="L206" s="38">
        <v>0</v>
      </c>
      <c s="32">
        <f>ROUND(ROUND(L206,2)*ROUND(G206,3),2)</f>
      </c>
      <c s="36" t="s">
        <v>5780</v>
      </c>
      <c>
        <f>(M206*21)/100</f>
      </c>
      <c t="s">
        <v>27</v>
      </c>
    </row>
    <row r="207" spans="1:5" ht="12.75">
      <c r="A207" s="35" t="s">
        <v>56</v>
      </c>
      <c r="E207" s="39" t="s">
        <v>5</v>
      </c>
    </row>
    <row r="208" spans="1:5" ht="12.75">
      <c r="A208" s="35" t="s">
        <v>57</v>
      </c>
      <c r="E208" s="40" t="s">
        <v>5</v>
      </c>
    </row>
    <row r="209" spans="1:5" ht="12.75">
      <c r="A209" t="s">
        <v>59</v>
      </c>
      <c r="E209" s="39" t="s">
        <v>5</v>
      </c>
    </row>
    <row r="210" spans="1:16" ht="12.75">
      <c r="A210" t="s">
        <v>49</v>
      </c>
      <c s="34" t="s">
        <v>271</v>
      </c>
      <c s="34" t="s">
        <v>5804</v>
      </c>
      <c s="35" t="s">
        <v>5</v>
      </c>
      <c s="6" t="s">
        <v>5805</v>
      </c>
      <c s="36" t="s">
        <v>90</v>
      </c>
      <c s="37">
        <v>2</v>
      </c>
      <c s="36">
        <v>0</v>
      </c>
      <c s="36">
        <f>ROUND(G210*H210,6)</f>
      </c>
      <c r="L210" s="38">
        <v>0</v>
      </c>
      <c s="32">
        <f>ROUND(ROUND(L210,2)*ROUND(G210,3),2)</f>
      </c>
      <c s="36" t="s">
        <v>5780</v>
      </c>
      <c>
        <f>(M210*21)/100</f>
      </c>
      <c t="s">
        <v>27</v>
      </c>
    </row>
    <row r="211" spans="1:5" ht="12.75">
      <c r="A211" s="35" t="s">
        <v>56</v>
      </c>
      <c r="E211" s="39" t="s">
        <v>5</v>
      </c>
    </row>
    <row r="212" spans="1:5" ht="12.75">
      <c r="A212" s="35" t="s">
        <v>57</v>
      </c>
      <c r="E212" s="40" t="s">
        <v>5</v>
      </c>
    </row>
    <row r="213" spans="1:5" ht="12.75">
      <c r="A213" t="s">
        <v>59</v>
      </c>
      <c r="E213" s="39" t="s">
        <v>5</v>
      </c>
    </row>
    <row r="214" spans="1:16" ht="12.75">
      <c r="A214" t="s">
        <v>49</v>
      </c>
      <c s="34" t="s">
        <v>276</v>
      </c>
      <c s="34" t="s">
        <v>5806</v>
      </c>
      <c s="35" t="s">
        <v>5</v>
      </c>
      <c s="6" t="s">
        <v>5807</v>
      </c>
      <c s="36" t="s">
        <v>90</v>
      </c>
      <c s="37">
        <v>1</v>
      </c>
      <c s="36">
        <v>0</v>
      </c>
      <c s="36">
        <f>ROUND(G214*H214,6)</f>
      </c>
      <c r="L214" s="38">
        <v>0</v>
      </c>
      <c s="32">
        <f>ROUND(ROUND(L214,2)*ROUND(G214,3),2)</f>
      </c>
      <c s="36" t="s">
        <v>5780</v>
      </c>
      <c>
        <f>(M214*21)/100</f>
      </c>
      <c t="s">
        <v>27</v>
      </c>
    </row>
    <row r="215" spans="1:5" ht="12.75">
      <c r="A215" s="35" t="s">
        <v>56</v>
      </c>
      <c r="E215" s="39" t="s">
        <v>5</v>
      </c>
    </row>
    <row r="216" spans="1:5" ht="12.75">
      <c r="A216" s="35" t="s">
        <v>57</v>
      </c>
      <c r="E216" s="40" t="s">
        <v>5</v>
      </c>
    </row>
    <row r="217" spans="1:5" ht="12.75">
      <c r="A217" t="s">
        <v>59</v>
      </c>
      <c r="E217" s="39" t="s">
        <v>5</v>
      </c>
    </row>
    <row r="218" spans="1:16" ht="12.75">
      <c r="A218" t="s">
        <v>49</v>
      </c>
      <c s="34" t="s">
        <v>280</v>
      </c>
      <c s="34" t="s">
        <v>5808</v>
      </c>
      <c s="35" t="s">
        <v>5</v>
      </c>
      <c s="6" t="s">
        <v>5809</v>
      </c>
      <c s="36" t="s">
        <v>90</v>
      </c>
      <c s="37">
        <v>1</v>
      </c>
      <c s="36">
        <v>0</v>
      </c>
      <c s="36">
        <f>ROUND(G218*H218,6)</f>
      </c>
      <c r="L218" s="38">
        <v>0</v>
      </c>
      <c s="32">
        <f>ROUND(ROUND(L218,2)*ROUND(G218,3),2)</f>
      </c>
      <c s="36" t="s">
        <v>5780</v>
      </c>
      <c>
        <f>(M218*21)/100</f>
      </c>
      <c t="s">
        <v>27</v>
      </c>
    </row>
    <row r="219" spans="1:5" ht="12.75">
      <c r="A219" s="35" t="s">
        <v>56</v>
      </c>
      <c r="E219" s="39" t="s">
        <v>5</v>
      </c>
    </row>
    <row r="220" spans="1:5" ht="12.75">
      <c r="A220" s="35" t="s">
        <v>57</v>
      </c>
      <c r="E220" s="40" t="s">
        <v>5</v>
      </c>
    </row>
    <row r="221" spans="1:5" ht="12.75">
      <c r="A221" t="s">
        <v>59</v>
      </c>
      <c r="E221" s="39" t="s">
        <v>5</v>
      </c>
    </row>
    <row r="222" spans="1:16" ht="25.5">
      <c r="A222" t="s">
        <v>49</v>
      </c>
      <c s="34" t="s">
        <v>284</v>
      </c>
      <c s="34" t="s">
        <v>5810</v>
      </c>
      <c s="35" t="s">
        <v>5</v>
      </c>
      <c s="6" t="s">
        <v>5811</v>
      </c>
      <c s="36" t="s">
        <v>90</v>
      </c>
      <c s="37">
        <v>1</v>
      </c>
      <c s="36">
        <v>0</v>
      </c>
      <c s="36">
        <f>ROUND(G222*H222,6)</f>
      </c>
      <c r="L222" s="38">
        <v>0</v>
      </c>
      <c s="32">
        <f>ROUND(ROUND(L222,2)*ROUND(G222,3),2)</f>
      </c>
      <c s="36" t="s">
        <v>5780</v>
      </c>
      <c>
        <f>(M222*21)/100</f>
      </c>
      <c t="s">
        <v>27</v>
      </c>
    </row>
    <row r="223" spans="1:5" ht="12.75">
      <c r="A223" s="35" t="s">
        <v>56</v>
      </c>
      <c r="E223" s="39" t="s">
        <v>5</v>
      </c>
    </row>
    <row r="224" spans="1:5" ht="12.75">
      <c r="A224" s="35" t="s">
        <v>57</v>
      </c>
      <c r="E224" s="40" t="s">
        <v>5</v>
      </c>
    </row>
    <row r="225" spans="1:5" ht="12.75">
      <c r="A225" t="s">
        <v>59</v>
      </c>
      <c r="E225" s="39" t="s">
        <v>5</v>
      </c>
    </row>
    <row r="226" spans="1:16" ht="12.75">
      <c r="A226" t="s">
        <v>49</v>
      </c>
      <c s="34" t="s">
        <v>288</v>
      </c>
      <c s="34" t="s">
        <v>5812</v>
      </c>
      <c s="35" t="s">
        <v>5</v>
      </c>
      <c s="6" t="s">
        <v>5813</v>
      </c>
      <c s="36" t="s">
        <v>5665</v>
      </c>
      <c s="37">
        <v>1</v>
      </c>
      <c s="36">
        <v>0</v>
      </c>
      <c s="36">
        <f>ROUND(G226*H226,6)</f>
      </c>
      <c r="L226" s="38">
        <v>0</v>
      </c>
      <c s="32">
        <f>ROUND(ROUND(L226,2)*ROUND(G226,3),2)</f>
      </c>
      <c s="36" t="s">
        <v>5780</v>
      </c>
      <c>
        <f>(M226*21)/100</f>
      </c>
      <c t="s">
        <v>27</v>
      </c>
    </row>
    <row r="227" spans="1:5" ht="12.75">
      <c r="A227" s="35" t="s">
        <v>56</v>
      </c>
      <c r="E227" s="39" t="s">
        <v>5</v>
      </c>
    </row>
    <row r="228" spans="1:5" ht="12.75">
      <c r="A228" s="35" t="s">
        <v>57</v>
      </c>
      <c r="E228" s="40" t="s">
        <v>5</v>
      </c>
    </row>
    <row r="229" spans="1:5" ht="12.75">
      <c r="A229" t="s">
        <v>59</v>
      </c>
      <c r="E229" s="39" t="s">
        <v>5</v>
      </c>
    </row>
    <row r="230" spans="1:16" ht="12.75">
      <c r="A230" t="s">
        <v>49</v>
      </c>
      <c s="34" t="s">
        <v>292</v>
      </c>
      <c s="34" t="s">
        <v>5814</v>
      </c>
      <c s="35" t="s">
        <v>5</v>
      </c>
      <c s="6" t="s">
        <v>5815</v>
      </c>
      <c s="36" t="s">
        <v>90</v>
      </c>
      <c s="37">
        <v>1</v>
      </c>
      <c s="36">
        <v>0</v>
      </c>
      <c s="36">
        <f>ROUND(G230*H230,6)</f>
      </c>
      <c r="L230" s="38">
        <v>0</v>
      </c>
      <c s="32">
        <f>ROUND(ROUND(L230,2)*ROUND(G230,3),2)</f>
      </c>
      <c s="36" t="s">
        <v>5780</v>
      </c>
      <c>
        <f>(M230*21)/100</f>
      </c>
      <c t="s">
        <v>27</v>
      </c>
    </row>
    <row r="231" spans="1:5" ht="12.75">
      <c r="A231" s="35" t="s">
        <v>56</v>
      </c>
      <c r="E231" s="39" t="s">
        <v>5</v>
      </c>
    </row>
    <row r="232" spans="1:5" ht="12.75">
      <c r="A232" s="35" t="s">
        <v>57</v>
      </c>
      <c r="E232" s="40" t="s">
        <v>5</v>
      </c>
    </row>
    <row r="233" spans="1:5" ht="12.75">
      <c r="A233" t="s">
        <v>59</v>
      </c>
      <c r="E233" s="39" t="s">
        <v>5</v>
      </c>
    </row>
    <row r="234" spans="1:13" ht="12.75">
      <c r="A234" t="s">
        <v>46</v>
      </c>
      <c r="C234" s="31" t="s">
        <v>369</v>
      </c>
      <c r="E234" s="33" t="s">
        <v>5816</v>
      </c>
      <c r="J234" s="32">
        <f>0</f>
      </c>
      <c s="32">
        <f>0</f>
      </c>
      <c s="32">
        <f>0+L235+L239</f>
      </c>
      <c s="32">
        <f>0+M235+M239</f>
      </c>
    </row>
    <row r="235" spans="1:16" ht="12.75">
      <c r="A235" t="s">
        <v>49</v>
      </c>
      <c s="34" t="s">
        <v>296</v>
      </c>
      <c s="34" t="s">
        <v>5817</v>
      </c>
      <c s="35" t="s">
        <v>5</v>
      </c>
      <c s="6" t="s">
        <v>5818</v>
      </c>
      <c s="36" t="s">
        <v>75</v>
      </c>
      <c s="37">
        <v>720</v>
      </c>
      <c s="36">
        <v>0</v>
      </c>
      <c s="36">
        <f>ROUND(G235*H235,6)</f>
      </c>
      <c r="L235" s="38">
        <v>0</v>
      </c>
      <c s="32">
        <f>ROUND(ROUND(L235,2)*ROUND(G235,3),2)</f>
      </c>
      <c s="36" t="s">
        <v>5706</v>
      </c>
      <c>
        <f>(M235*21)/100</f>
      </c>
      <c t="s">
        <v>27</v>
      </c>
    </row>
    <row r="236" spans="1:5" ht="12.75">
      <c r="A236" s="35" t="s">
        <v>56</v>
      </c>
      <c r="E236" s="39" t="s">
        <v>5</v>
      </c>
    </row>
    <row r="237" spans="1:5" ht="12.75">
      <c r="A237" s="35" t="s">
        <v>57</v>
      </c>
      <c r="E237" s="40" t="s">
        <v>5</v>
      </c>
    </row>
    <row r="238" spans="1:5" ht="12.75">
      <c r="A238" t="s">
        <v>59</v>
      </c>
      <c r="E238" s="39" t="s">
        <v>5</v>
      </c>
    </row>
    <row r="239" spans="1:16" ht="12.75">
      <c r="A239" t="s">
        <v>49</v>
      </c>
      <c s="34" t="s">
        <v>300</v>
      </c>
      <c s="34" t="s">
        <v>5819</v>
      </c>
      <c s="35" t="s">
        <v>5</v>
      </c>
      <c s="6" t="s">
        <v>5820</v>
      </c>
      <c s="36" t="s">
        <v>793</v>
      </c>
      <c s="37">
        <v>4</v>
      </c>
      <c s="36">
        <v>0</v>
      </c>
      <c s="36">
        <f>ROUND(G239*H239,6)</f>
      </c>
      <c r="L239" s="38">
        <v>0</v>
      </c>
      <c s="32">
        <f>ROUND(ROUND(L239,2)*ROUND(G239,3),2)</f>
      </c>
      <c s="36" t="s">
        <v>5706</v>
      </c>
      <c>
        <f>(M239*21)/100</f>
      </c>
      <c t="s">
        <v>27</v>
      </c>
    </row>
    <row r="240" spans="1:5" ht="12.75">
      <c r="A240" s="35" t="s">
        <v>56</v>
      </c>
      <c r="E240" s="39" t="s">
        <v>5</v>
      </c>
    </row>
    <row r="241" spans="1:5" ht="12.75">
      <c r="A241" s="35" t="s">
        <v>57</v>
      </c>
      <c r="E241" s="40" t="s">
        <v>5</v>
      </c>
    </row>
    <row r="242" spans="1:5" ht="12.75">
      <c r="A242" t="s">
        <v>59</v>
      </c>
      <c r="E242" s="39" t="s">
        <v>5</v>
      </c>
    </row>
    <row r="243" spans="1:13" ht="12.75">
      <c r="A243" t="s">
        <v>46</v>
      </c>
      <c r="C243" s="31" t="s">
        <v>373</v>
      </c>
      <c r="E243" s="33" t="s">
        <v>5821</v>
      </c>
      <c r="J243" s="32">
        <f>0</f>
      </c>
      <c s="32">
        <f>0</f>
      </c>
      <c s="32">
        <f>0+L244+L248+L252+L256</f>
      </c>
      <c s="32">
        <f>0+M244+M248+M252+M256</f>
      </c>
    </row>
    <row r="244" spans="1:16" ht="12.75">
      <c r="A244" t="s">
        <v>49</v>
      </c>
      <c s="34" t="s">
        <v>304</v>
      </c>
      <c s="34" t="s">
        <v>5822</v>
      </c>
      <c s="35" t="s">
        <v>5</v>
      </c>
      <c s="6" t="s">
        <v>5823</v>
      </c>
      <c s="36" t="s">
        <v>75</v>
      </c>
      <c s="37">
        <v>77</v>
      </c>
      <c s="36">
        <v>0</v>
      </c>
      <c s="36">
        <f>ROUND(G244*H244,6)</f>
      </c>
      <c r="L244" s="38">
        <v>0</v>
      </c>
      <c s="32">
        <f>ROUND(ROUND(L244,2)*ROUND(G244,3),2)</f>
      </c>
      <c s="36" t="s">
        <v>5706</v>
      </c>
      <c>
        <f>(M244*21)/100</f>
      </c>
      <c t="s">
        <v>27</v>
      </c>
    </row>
    <row r="245" spans="1:5" ht="12.75">
      <c r="A245" s="35" t="s">
        <v>56</v>
      </c>
      <c r="E245" s="39" t="s">
        <v>5</v>
      </c>
    </row>
    <row r="246" spans="1:5" ht="12.75">
      <c r="A246" s="35" t="s">
        <v>57</v>
      </c>
      <c r="E246" s="40" t="s">
        <v>5</v>
      </c>
    </row>
    <row r="247" spans="1:5" ht="12.75">
      <c r="A247" t="s">
        <v>59</v>
      </c>
      <c r="E247" s="39" t="s">
        <v>5</v>
      </c>
    </row>
    <row r="248" spans="1:16" ht="12.75">
      <c r="A248" t="s">
        <v>49</v>
      </c>
      <c s="34" t="s">
        <v>308</v>
      </c>
      <c s="34" t="s">
        <v>5824</v>
      </c>
      <c s="35" t="s">
        <v>5</v>
      </c>
      <c s="6" t="s">
        <v>5825</v>
      </c>
      <c s="36" t="s">
        <v>75</v>
      </c>
      <c s="37">
        <v>5</v>
      </c>
      <c s="36">
        <v>0</v>
      </c>
      <c s="36">
        <f>ROUND(G248*H248,6)</f>
      </c>
      <c r="L248" s="38">
        <v>0</v>
      </c>
      <c s="32">
        <f>ROUND(ROUND(L248,2)*ROUND(G248,3),2)</f>
      </c>
      <c s="36" t="s">
        <v>5706</v>
      </c>
      <c>
        <f>(M248*21)/100</f>
      </c>
      <c t="s">
        <v>27</v>
      </c>
    </row>
    <row r="249" spans="1:5" ht="12.75">
      <c r="A249" s="35" t="s">
        <v>56</v>
      </c>
      <c r="E249" s="39" t="s">
        <v>5</v>
      </c>
    </row>
    <row r="250" spans="1:5" ht="12.75">
      <c r="A250" s="35" t="s">
        <v>57</v>
      </c>
      <c r="E250" s="40" t="s">
        <v>5</v>
      </c>
    </row>
    <row r="251" spans="1:5" ht="12.75">
      <c r="A251" t="s">
        <v>59</v>
      </c>
      <c r="E251" s="39" t="s">
        <v>5</v>
      </c>
    </row>
    <row r="252" spans="1:16" ht="12.75">
      <c r="A252" t="s">
        <v>49</v>
      </c>
      <c s="34" t="s">
        <v>312</v>
      </c>
      <c s="34" t="s">
        <v>5826</v>
      </c>
      <c s="35" t="s">
        <v>5</v>
      </c>
      <c s="6" t="s">
        <v>5827</v>
      </c>
      <c s="36" t="s">
        <v>75</v>
      </c>
      <c s="37">
        <v>1019</v>
      </c>
      <c s="36">
        <v>0</v>
      </c>
      <c s="36">
        <f>ROUND(G252*H252,6)</f>
      </c>
      <c r="L252" s="38">
        <v>0</v>
      </c>
      <c s="32">
        <f>ROUND(ROUND(L252,2)*ROUND(G252,3),2)</f>
      </c>
      <c s="36" t="s">
        <v>5706</v>
      </c>
      <c>
        <f>(M252*21)/100</f>
      </c>
      <c t="s">
        <v>27</v>
      </c>
    </row>
    <row r="253" spans="1:5" ht="12.75">
      <c r="A253" s="35" t="s">
        <v>56</v>
      </c>
      <c r="E253" s="39" t="s">
        <v>5</v>
      </c>
    </row>
    <row r="254" spans="1:5" ht="12.75">
      <c r="A254" s="35" t="s">
        <v>57</v>
      </c>
      <c r="E254" s="40" t="s">
        <v>5</v>
      </c>
    </row>
    <row r="255" spans="1:5" ht="12.75">
      <c r="A255" t="s">
        <v>59</v>
      </c>
      <c r="E255" s="39" t="s">
        <v>5</v>
      </c>
    </row>
    <row r="256" spans="1:16" ht="12.75">
      <c r="A256" t="s">
        <v>49</v>
      </c>
      <c s="34" t="s">
        <v>316</v>
      </c>
      <c s="34" t="s">
        <v>5828</v>
      </c>
      <c s="35" t="s">
        <v>5</v>
      </c>
      <c s="6" t="s">
        <v>5829</v>
      </c>
      <c s="36" t="s">
        <v>75</v>
      </c>
      <c s="37">
        <v>10</v>
      </c>
      <c s="36">
        <v>0</v>
      </c>
      <c s="36">
        <f>ROUND(G256*H256,6)</f>
      </c>
      <c r="L256" s="38">
        <v>0</v>
      </c>
      <c s="32">
        <f>ROUND(ROUND(L256,2)*ROUND(G256,3),2)</f>
      </c>
      <c s="36" t="s">
        <v>5706</v>
      </c>
      <c>
        <f>(M256*21)/100</f>
      </c>
      <c t="s">
        <v>27</v>
      </c>
    </row>
    <row r="257" spans="1:5" ht="12.75">
      <c r="A257" s="35" t="s">
        <v>56</v>
      </c>
      <c r="E257" s="39" t="s">
        <v>5</v>
      </c>
    </row>
    <row r="258" spans="1:5" ht="12.75">
      <c r="A258" s="35" t="s">
        <v>57</v>
      </c>
      <c r="E258" s="40" t="s">
        <v>5</v>
      </c>
    </row>
    <row r="259" spans="1:5" ht="12.75">
      <c r="A259" t="s">
        <v>59</v>
      </c>
      <c r="E259" s="39" t="s">
        <v>5</v>
      </c>
    </row>
    <row r="260" spans="1:13" ht="12.75">
      <c r="A260" t="s">
        <v>46</v>
      </c>
      <c r="C260" s="31" t="s">
        <v>377</v>
      </c>
      <c r="E260" s="33" t="s">
        <v>5830</v>
      </c>
      <c r="J260" s="32">
        <f>0</f>
      </c>
      <c s="32">
        <f>0</f>
      </c>
      <c s="32">
        <f>0+L261+L265+L269+L273+L277+L281+L285+L289</f>
      </c>
      <c s="32">
        <f>0+M261+M265+M269+M273+M277+M281+M285+M289</f>
      </c>
    </row>
    <row r="261" spans="1:16" ht="12.75">
      <c r="A261" t="s">
        <v>49</v>
      </c>
      <c s="34" t="s">
        <v>320</v>
      </c>
      <c s="34" t="s">
        <v>5831</v>
      </c>
      <c s="35" t="s">
        <v>5</v>
      </c>
      <c s="6" t="s">
        <v>5832</v>
      </c>
      <c s="36" t="s">
        <v>75</v>
      </c>
      <c s="37">
        <v>10</v>
      </c>
      <c s="36">
        <v>0</v>
      </c>
      <c s="36">
        <f>ROUND(G261*H261,6)</f>
      </c>
      <c r="L261" s="38">
        <v>0</v>
      </c>
      <c s="32">
        <f>ROUND(ROUND(L261,2)*ROUND(G261,3),2)</f>
      </c>
      <c s="36" t="s">
        <v>5706</v>
      </c>
      <c>
        <f>(M261*21)/100</f>
      </c>
      <c t="s">
        <v>27</v>
      </c>
    </row>
    <row r="262" spans="1:5" ht="12.75">
      <c r="A262" s="35" t="s">
        <v>56</v>
      </c>
      <c r="E262" s="39" t="s">
        <v>5</v>
      </c>
    </row>
    <row r="263" spans="1:5" ht="12.75">
      <c r="A263" s="35" t="s">
        <v>57</v>
      </c>
      <c r="E263" s="40" t="s">
        <v>5</v>
      </c>
    </row>
    <row r="264" spans="1:5" ht="12.75">
      <c r="A264" t="s">
        <v>59</v>
      </c>
      <c r="E264" s="39" t="s">
        <v>5</v>
      </c>
    </row>
    <row r="265" spans="1:16" ht="12.75">
      <c r="A265" t="s">
        <v>49</v>
      </c>
      <c s="34" t="s">
        <v>325</v>
      </c>
      <c s="34" t="s">
        <v>5833</v>
      </c>
      <c s="35" t="s">
        <v>5</v>
      </c>
      <c s="6" t="s">
        <v>5834</v>
      </c>
      <c s="36" t="s">
        <v>75</v>
      </c>
      <c s="37">
        <v>3</v>
      </c>
      <c s="36">
        <v>0</v>
      </c>
      <c s="36">
        <f>ROUND(G265*H265,6)</f>
      </c>
      <c r="L265" s="38">
        <v>0</v>
      </c>
      <c s="32">
        <f>ROUND(ROUND(L265,2)*ROUND(G265,3),2)</f>
      </c>
      <c s="36" t="s">
        <v>5706</v>
      </c>
      <c>
        <f>(M265*21)/100</f>
      </c>
      <c t="s">
        <v>27</v>
      </c>
    </row>
    <row r="266" spans="1:5" ht="12.75">
      <c r="A266" s="35" t="s">
        <v>56</v>
      </c>
      <c r="E266" s="39" t="s">
        <v>5</v>
      </c>
    </row>
    <row r="267" spans="1:5" ht="12.75">
      <c r="A267" s="35" t="s">
        <v>57</v>
      </c>
      <c r="E267" s="40" t="s">
        <v>5</v>
      </c>
    </row>
    <row r="268" spans="1:5" ht="12.75">
      <c r="A268" t="s">
        <v>59</v>
      </c>
      <c r="E268" s="39" t="s">
        <v>5</v>
      </c>
    </row>
    <row r="269" spans="1:16" ht="12.75">
      <c r="A269" t="s">
        <v>49</v>
      </c>
      <c s="34" t="s">
        <v>329</v>
      </c>
      <c s="34" t="s">
        <v>5835</v>
      </c>
      <c s="35" t="s">
        <v>5</v>
      </c>
      <c s="6" t="s">
        <v>5836</v>
      </c>
      <c s="36" t="s">
        <v>75</v>
      </c>
      <c s="37">
        <v>9</v>
      </c>
      <c s="36">
        <v>0</v>
      </c>
      <c s="36">
        <f>ROUND(G269*H269,6)</f>
      </c>
      <c r="L269" s="38">
        <v>0</v>
      </c>
      <c s="32">
        <f>ROUND(ROUND(L269,2)*ROUND(G269,3),2)</f>
      </c>
      <c s="36" t="s">
        <v>5706</v>
      </c>
      <c>
        <f>(M269*21)/100</f>
      </c>
      <c t="s">
        <v>27</v>
      </c>
    </row>
    <row r="270" spans="1:5" ht="12.75">
      <c r="A270" s="35" t="s">
        <v>56</v>
      </c>
      <c r="E270" s="39" t="s">
        <v>5</v>
      </c>
    </row>
    <row r="271" spans="1:5" ht="12.75">
      <c r="A271" s="35" t="s">
        <v>57</v>
      </c>
      <c r="E271" s="40" t="s">
        <v>5</v>
      </c>
    </row>
    <row r="272" spans="1:5" ht="12.75">
      <c r="A272" t="s">
        <v>59</v>
      </c>
      <c r="E272" s="39" t="s">
        <v>5</v>
      </c>
    </row>
    <row r="273" spans="1:16" ht="12.75">
      <c r="A273" t="s">
        <v>49</v>
      </c>
      <c s="34" t="s">
        <v>333</v>
      </c>
      <c s="34" t="s">
        <v>5837</v>
      </c>
      <c s="35" t="s">
        <v>5</v>
      </c>
      <c s="6" t="s">
        <v>5838</v>
      </c>
      <c s="36" t="s">
        <v>75</v>
      </c>
      <c s="37">
        <v>49</v>
      </c>
      <c s="36">
        <v>0</v>
      </c>
      <c s="36">
        <f>ROUND(G273*H273,6)</f>
      </c>
      <c r="L273" s="38">
        <v>0</v>
      </c>
      <c s="32">
        <f>ROUND(ROUND(L273,2)*ROUND(G273,3),2)</f>
      </c>
      <c s="36" t="s">
        <v>5706</v>
      </c>
      <c>
        <f>(M273*21)/100</f>
      </c>
      <c t="s">
        <v>27</v>
      </c>
    </row>
    <row r="274" spans="1:5" ht="12.75">
      <c r="A274" s="35" t="s">
        <v>56</v>
      </c>
      <c r="E274" s="39" t="s">
        <v>5</v>
      </c>
    </row>
    <row r="275" spans="1:5" ht="12.75">
      <c r="A275" s="35" t="s">
        <v>57</v>
      </c>
      <c r="E275" s="40" t="s">
        <v>5</v>
      </c>
    </row>
    <row r="276" spans="1:5" ht="12.75">
      <c r="A276" t="s">
        <v>59</v>
      </c>
      <c r="E276" s="39" t="s">
        <v>5</v>
      </c>
    </row>
    <row r="277" spans="1:16" ht="12.75">
      <c r="A277" t="s">
        <v>49</v>
      </c>
      <c s="34" t="s">
        <v>337</v>
      </c>
      <c s="34" t="s">
        <v>5839</v>
      </c>
      <c s="35" t="s">
        <v>5</v>
      </c>
      <c s="6" t="s">
        <v>5840</v>
      </c>
      <c s="36" t="s">
        <v>75</v>
      </c>
      <c s="37">
        <v>8</v>
      </c>
      <c s="36">
        <v>0</v>
      </c>
      <c s="36">
        <f>ROUND(G277*H277,6)</f>
      </c>
      <c r="L277" s="38">
        <v>0</v>
      </c>
      <c s="32">
        <f>ROUND(ROUND(L277,2)*ROUND(G277,3),2)</f>
      </c>
      <c s="36" t="s">
        <v>5706</v>
      </c>
      <c>
        <f>(M277*21)/100</f>
      </c>
      <c t="s">
        <v>27</v>
      </c>
    </row>
    <row r="278" spans="1:5" ht="12.75">
      <c r="A278" s="35" t="s">
        <v>56</v>
      </c>
      <c r="E278" s="39" t="s">
        <v>5</v>
      </c>
    </row>
    <row r="279" spans="1:5" ht="12.75">
      <c r="A279" s="35" t="s">
        <v>57</v>
      </c>
      <c r="E279" s="40" t="s">
        <v>5</v>
      </c>
    </row>
    <row r="280" spans="1:5" ht="12.75">
      <c r="A280" t="s">
        <v>59</v>
      </c>
      <c r="E280" s="39" t="s">
        <v>5</v>
      </c>
    </row>
    <row r="281" spans="1:16" ht="12.75">
      <c r="A281" t="s">
        <v>49</v>
      </c>
      <c s="34" t="s">
        <v>341</v>
      </c>
      <c s="34" t="s">
        <v>5841</v>
      </c>
      <c s="35" t="s">
        <v>5</v>
      </c>
      <c s="6" t="s">
        <v>5842</v>
      </c>
      <c s="36" t="s">
        <v>75</v>
      </c>
      <c s="37">
        <v>8</v>
      </c>
      <c s="36">
        <v>0</v>
      </c>
      <c s="36">
        <f>ROUND(G281*H281,6)</f>
      </c>
      <c r="L281" s="38">
        <v>0</v>
      </c>
      <c s="32">
        <f>ROUND(ROUND(L281,2)*ROUND(G281,3),2)</f>
      </c>
      <c s="36" t="s">
        <v>5706</v>
      </c>
      <c>
        <f>(M281*21)/100</f>
      </c>
      <c t="s">
        <v>27</v>
      </c>
    </row>
    <row r="282" spans="1:5" ht="12.75">
      <c r="A282" s="35" t="s">
        <v>56</v>
      </c>
      <c r="E282" s="39" t="s">
        <v>5</v>
      </c>
    </row>
    <row r="283" spans="1:5" ht="12.75">
      <c r="A283" s="35" t="s">
        <v>57</v>
      </c>
      <c r="E283" s="40" t="s">
        <v>5</v>
      </c>
    </row>
    <row r="284" spans="1:5" ht="12.75">
      <c r="A284" t="s">
        <v>59</v>
      </c>
      <c r="E284" s="39" t="s">
        <v>5</v>
      </c>
    </row>
    <row r="285" spans="1:16" ht="25.5">
      <c r="A285" t="s">
        <v>49</v>
      </c>
      <c s="34" t="s">
        <v>345</v>
      </c>
      <c s="34" t="s">
        <v>5843</v>
      </c>
      <c s="35" t="s">
        <v>5</v>
      </c>
      <c s="6" t="s">
        <v>5844</v>
      </c>
      <c s="36" t="s">
        <v>75</v>
      </c>
      <c s="37">
        <v>5</v>
      </c>
      <c s="36">
        <v>0</v>
      </c>
      <c s="36">
        <f>ROUND(G285*H285,6)</f>
      </c>
      <c r="L285" s="38">
        <v>0</v>
      </c>
      <c s="32">
        <f>ROUND(ROUND(L285,2)*ROUND(G285,3),2)</f>
      </c>
      <c s="36" t="s">
        <v>5706</v>
      </c>
      <c>
        <f>(M285*21)/100</f>
      </c>
      <c t="s">
        <v>27</v>
      </c>
    </row>
    <row r="286" spans="1:5" ht="12.75">
      <c r="A286" s="35" t="s">
        <v>56</v>
      </c>
      <c r="E286" s="39" t="s">
        <v>5</v>
      </c>
    </row>
    <row r="287" spans="1:5" ht="12.75">
      <c r="A287" s="35" t="s">
        <v>57</v>
      </c>
      <c r="E287" s="40" t="s">
        <v>5</v>
      </c>
    </row>
    <row r="288" spans="1:5" ht="12.75">
      <c r="A288" t="s">
        <v>59</v>
      </c>
      <c r="E288" s="39" t="s">
        <v>5</v>
      </c>
    </row>
    <row r="289" spans="1:16" ht="12.75">
      <c r="A289" t="s">
        <v>49</v>
      </c>
      <c s="34" t="s">
        <v>349</v>
      </c>
      <c s="34" t="s">
        <v>5730</v>
      </c>
      <c s="35" t="s">
        <v>72</v>
      </c>
      <c s="6" t="s">
        <v>5731</v>
      </c>
      <c s="36" t="s">
        <v>793</v>
      </c>
      <c s="37">
        <v>0.35</v>
      </c>
      <c s="36">
        <v>0</v>
      </c>
      <c s="36">
        <f>ROUND(G289*H289,6)</f>
      </c>
      <c r="L289" s="38">
        <v>0</v>
      </c>
      <c s="32">
        <f>ROUND(ROUND(L289,2)*ROUND(G289,3),2)</f>
      </c>
      <c s="36" t="s">
        <v>5706</v>
      </c>
      <c>
        <f>(M289*21)/100</f>
      </c>
      <c t="s">
        <v>27</v>
      </c>
    </row>
    <row r="290" spans="1:5" ht="12.75">
      <c r="A290" s="35" t="s">
        <v>56</v>
      </c>
      <c r="E290" s="39" t="s">
        <v>5</v>
      </c>
    </row>
    <row r="291" spans="1:5" ht="12.75">
      <c r="A291" s="35" t="s">
        <v>57</v>
      </c>
      <c r="E291" s="40" t="s">
        <v>5</v>
      </c>
    </row>
    <row r="292" spans="1:5" ht="12.75">
      <c r="A292" t="s">
        <v>59</v>
      </c>
      <c r="E292" s="39" t="s">
        <v>5</v>
      </c>
    </row>
    <row r="293" spans="1:13" ht="12.75">
      <c r="A293" t="s">
        <v>46</v>
      </c>
      <c r="C293" s="31" t="s">
        <v>381</v>
      </c>
      <c r="E293" s="33" t="s">
        <v>5845</v>
      </c>
      <c r="J293" s="32">
        <f>0</f>
      </c>
      <c s="32">
        <f>0</f>
      </c>
      <c s="32">
        <f>0+L294+L298+L302+L306+L310+L314+L318</f>
      </c>
      <c s="32">
        <f>0+M294+M298+M302+M306+M310+M314+M318</f>
      </c>
    </row>
    <row r="294" spans="1:16" ht="12.75">
      <c r="A294" t="s">
        <v>49</v>
      </c>
      <c s="34" t="s">
        <v>353</v>
      </c>
      <c s="34" t="s">
        <v>5846</v>
      </c>
      <c s="35" t="s">
        <v>5</v>
      </c>
      <c s="6" t="s">
        <v>5847</v>
      </c>
      <c s="36" t="s">
        <v>90</v>
      </c>
      <c s="37">
        <v>2</v>
      </c>
      <c s="36">
        <v>0</v>
      </c>
      <c s="36">
        <f>ROUND(G294*H294,6)</f>
      </c>
      <c r="L294" s="38">
        <v>0</v>
      </c>
      <c s="32">
        <f>ROUND(ROUND(L294,2)*ROUND(G294,3),2)</f>
      </c>
      <c s="36" t="s">
        <v>5706</v>
      </c>
      <c>
        <f>(M294*21)/100</f>
      </c>
      <c t="s">
        <v>27</v>
      </c>
    </row>
    <row r="295" spans="1:5" ht="12.75">
      <c r="A295" s="35" t="s">
        <v>56</v>
      </c>
      <c r="E295" s="39" t="s">
        <v>5</v>
      </c>
    </row>
    <row r="296" spans="1:5" ht="12.75">
      <c r="A296" s="35" t="s">
        <v>57</v>
      </c>
      <c r="E296" s="40" t="s">
        <v>5</v>
      </c>
    </row>
    <row r="297" spans="1:5" ht="12.75">
      <c r="A297" t="s">
        <v>59</v>
      </c>
      <c r="E297" s="39" t="s">
        <v>5</v>
      </c>
    </row>
    <row r="298" spans="1:16" ht="12.75">
      <c r="A298" t="s">
        <v>49</v>
      </c>
      <c s="34" t="s">
        <v>357</v>
      </c>
      <c s="34" t="s">
        <v>5848</v>
      </c>
      <c s="35" t="s">
        <v>5</v>
      </c>
      <c s="6" t="s">
        <v>5849</v>
      </c>
      <c s="36" t="s">
        <v>90</v>
      </c>
      <c s="37">
        <v>10</v>
      </c>
      <c s="36">
        <v>0</v>
      </c>
      <c s="36">
        <f>ROUND(G298*H298,6)</f>
      </c>
      <c r="L298" s="38">
        <v>0</v>
      </c>
      <c s="32">
        <f>ROUND(ROUND(L298,2)*ROUND(G298,3),2)</f>
      </c>
      <c s="36" t="s">
        <v>5706</v>
      </c>
      <c>
        <f>(M298*21)/100</f>
      </c>
      <c t="s">
        <v>27</v>
      </c>
    </row>
    <row r="299" spans="1:5" ht="12.75">
      <c r="A299" s="35" t="s">
        <v>56</v>
      </c>
      <c r="E299" s="39" t="s">
        <v>5</v>
      </c>
    </row>
    <row r="300" spans="1:5" ht="12.75">
      <c r="A300" s="35" t="s">
        <v>57</v>
      </c>
      <c r="E300" s="40" t="s">
        <v>5</v>
      </c>
    </row>
    <row r="301" spans="1:5" ht="12.75">
      <c r="A301" t="s">
        <v>59</v>
      </c>
      <c r="E301" s="39" t="s">
        <v>5</v>
      </c>
    </row>
    <row r="302" spans="1:16" ht="12.75">
      <c r="A302" t="s">
        <v>49</v>
      </c>
      <c s="34" t="s">
        <v>361</v>
      </c>
      <c s="34" t="s">
        <v>5850</v>
      </c>
      <c s="35" t="s">
        <v>5</v>
      </c>
      <c s="6" t="s">
        <v>5851</v>
      </c>
      <c s="36" t="s">
        <v>90</v>
      </c>
      <c s="37">
        <v>2</v>
      </c>
      <c s="36">
        <v>0</v>
      </c>
      <c s="36">
        <f>ROUND(G302*H302,6)</f>
      </c>
      <c r="L302" s="38">
        <v>0</v>
      </c>
      <c s="32">
        <f>ROUND(ROUND(L302,2)*ROUND(G302,3),2)</f>
      </c>
      <c s="36" t="s">
        <v>5706</v>
      </c>
      <c>
        <f>(M302*21)/100</f>
      </c>
      <c t="s">
        <v>27</v>
      </c>
    </row>
    <row r="303" spans="1:5" ht="12.75">
      <c r="A303" s="35" t="s">
        <v>56</v>
      </c>
      <c r="E303" s="39" t="s">
        <v>5</v>
      </c>
    </row>
    <row r="304" spans="1:5" ht="12.75">
      <c r="A304" s="35" t="s">
        <v>57</v>
      </c>
      <c r="E304" s="40" t="s">
        <v>5</v>
      </c>
    </row>
    <row r="305" spans="1:5" ht="12.75">
      <c r="A305" t="s">
        <v>59</v>
      </c>
      <c r="E305" s="39" t="s">
        <v>5</v>
      </c>
    </row>
    <row r="306" spans="1:16" ht="12.75">
      <c r="A306" t="s">
        <v>49</v>
      </c>
      <c s="34" t="s">
        <v>365</v>
      </c>
      <c s="34" t="s">
        <v>5852</v>
      </c>
      <c s="35" t="s">
        <v>4</v>
      </c>
      <c s="6" t="s">
        <v>5853</v>
      </c>
      <c s="36" t="s">
        <v>90</v>
      </c>
      <c s="37">
        <v>2</v>
      </c>
      <c s="36">
        <v>0</v>
      </c>
      <c s="36">
        <f>ROUND(G306*H306,6)</f>
      </c>
      <c r="L306" s="38">
        <v>0</v>
      </c>
      <c s="32">
        <f>ROUND(ROUND(L306,2)*ROUND(G306,3),2)</f>
      </c>
      <c s="36" t="s">
        <v>5706</v>
      </c>
      <c>
        <f>(M306*21)/100</f>
      </c>
      <c t="s">
        <v>27</v>
      </c>
    </row>
    <row r="307" spans="1:5" ht="12.75">
      <c r="A307" s="35" t="s">
        <v>56</v>
      </c>
      <c r="E307" s="39" t="s">
        <v>5</v>
      </c>
    </row>
    <row r="308" spans="1:5" ht="12.75">
      <c r="A308" s="35" t="s">
        <v>57</v>
      </c>
      <c r="E308" s="40" t="s">
        <v>5</v>
      </c>
    </row>
    <row r="309" spans="1:5" ht="12.75">
      <c r="A309" t="s">
        <v>59</v>
      </c>
      <c r="E309" s="39" t="s">
        <v>5</v>
      </c>
    </row>
    <row r="310" spans="1:16" ht="12.75">
      <c r="A310" t="s">
        <v>49</v>
      </c>
      <c s="34" t="s">
        <v>369</v>
      </c>
      <c s="34" t="s">
        <v>5854</v>
      </c>
      <c s="35" t="s">
        <v>4</v>
      </c>
      <c s="6" t="s">
        <v>5855</v>
      </c>
      <c s="36" t="s">
        <v>90</v>
      </c>
      <c s="37">
        <v>10</v>
      </c>
      <c s="36">
        <v>0</v>
      </c>
      <c s="36">
        <f>ROUND(G310*H310,6)</f>
      </c>
      <c r="L310" s="38">
        <v>0</v>
      </c>
      <c s="32">
        <f>ROUND(ROUND(L310,2)*ROUND(G310,3),2)</f>
      </c>
      <c s="36" t="s">
        <v>5706</v>
      </c>
      <c>
        <f>(M310*21)/100</f>
      </c>
      <c t="s">
        <v>27</v>
      </c>
    </row>
    <row r="311" spans="1:5" ht="12.75">
      <c r="A311" s="35" t="s">
        <v>56</v>
      </c>
      <c r="E311" s="39" t="s">
        <v>5</v>
      </c>
    </row>
    <row r="312" spans="1:5" ht="12.75">
      <c r="A312" s="35" t="s">
        <v>57</v>
      </c>
      <c r="E312" s="40" t="s">
        <v>5</v>
      </c>
    </row>
    <row r="313" spans="1:5" ht="12.75">
      <c r="A313" t="s">
        <v>59</v>
      </c>
      <c r="E313" s="39" t="s">
        <v>5</v>
      </c>
    </row>
    <row r="314" spans="1:16" ht="12.75">
      <c r="A314" t="s">
        <v>49</v>
      </c>
      <c s="34" t="s">
        <v>373</v>
      </c>
      <c s="34" t="s">
        <v>5856</v>
      </c>
      <c s="35" t="s">
        <v>4</v>
      </c>
      <c s="6" t="s">
        <v>5857</v>
      </c>
      <c s="36" t="s">
        <v>90</v>
      </c>
      <c s="37">
        <v>2</v>
      </c>
      <c s="36">
        <v>0</v>
      </c>
      <c s="36">
        <f>ROUND(G314*H314,6)</f>
      </c>
      <c r="L314" s="38">
        <v>0</v>
      </c>
      <c s="32">
        <f>ROUND(ROUND(L314,2)*ROUND(G314,3),2)</f>
      </c>
      <c s="36" t="s">
        <v>5706</v>
      </c>
      <c>
        <f>(M314*21)/100</f>
      </c>
      <c t="s">
        <v>27</v>
      </c>
    </row>
    <row r="315" spans="1:5" ht="12.75">
      <c r="A315" s="35" t="s">
        <v>56</v>
      </c>
      <c r="E315" s="39" t="s">
        <v>5</v>
      </c>
    </row>
    <row r="316" spans="1:5" ht="12.75">
      <c r="A316" s="35" t="s">
        <v>57</v>
      </c>
      <c r="E316" s="40" t="s">
        <v>5</v>
      </c>
    </row>
    <row r="317" spans="1:5" ht="12.75">
      <c r="A317" t="s">
        <v>59</v>
      </c>
      <c r="E317" s="39" t="s">
        <v>5</v>
      </c>
    </row>
    <row r="318" spans="1:16" ht="12.75">
      <c r="A318" t="s">
        <v>49</v>
      </c>
      <c s="34" t="s">
        <v>377</v>
      </c>
      <c s="34" t="s">
        <v>5730</v>
      </c>
      <c s="35" t="s">
        <v>77</v>
      </c>
      <c s="6" t="s">
        <v>5731</v>
      </c>
      <c s="36" t="s">
        <v>793</v>
      </c>
      <c s="37">
        <v>0.1</v>
      </c>
      <c s="36">
        <v>0</v>
      </c>
      <c s="36">
        <f>ROUND(G318*H318,6)</f>
      </c>
      <c r="L318" s="38">
        <v>0</v>
      </c>
      <c s="32">
        <f>ROUND(ROUND(L318,2)*ROUND(G318,3),2)</f>
      </c>
      <c s="36" t="s">
        <v>5706</v>
      </c>
      <c>
        <f>(M318*21)/100</f>
      </c>
      <c t="s">
        <v>27</v>
      </c>
    </row>
    <row r="319" spans="1:5" ht="12.75">
      <c r="A319" s="35" t="s">
        <v>56</v>
      </c>
      <c r="E319" s="39" t="s">
        <v>5</v>
      </c>
    </row>
    <row r="320" spans="1:5" ht="12.75">
      <c r="A320" s="35" t="s">
        <v>57</v>
      </c>
      <c r="E320" s="40" t="s">
        <v>5</v>
      </c>
    </row>
    <row r="321" spans="1:5" ht="12.75">
      <c r="A321" t="s">
        <v>59</v>
      </c>
      <c r="E321" s="39" t="s">
        <v>5</v>
      </c>
    </row>
    <row r="322" spans="1:13" ht="12.75">
      <c r="A322" t="s">
        <v>46</v>
      </c>
      <c r="C322" s="31" t="s">
        <v>385</v>
      </c>
      <c r="E322" s="33" t="s">
        <v>5858</v>
      </c>
      <c r="J322" s="32">
        <f>0</f>
      </c>
      <c s="32">
        <f>0</f>
      </c>
      <c s="32">
        <f>0+L323+L327+L331+L335+L339+L343</f>
      </c>
      <c s="32">
        <f>0+M323+M327+M331+M335+M339+M343</f>
      </c>
    </row>
    <row r="323" spans="1:16" ht="12.75">
      <c r="A323" t="s">
        <v>49</v>
      </c>
      <c s="34" t="s">
        <v>381</v>
      </c>
      <c s="34" t="s">
        <v>5859</v>
      </c>
      <c s="35" t="s">
        <v>5</v>
      </c>
      <c s="6" t="s">
        <v>5860</v>
      </c>
      <c s="36" t="s">
        <v>75</v>
      </c>
      <c s="37">
        <v>364</v>
      </c>
      <c s="36">
        <v>0</v>
      </c>
      <c s="36">
        <f>ROUND(G323*H323,6)</f>
      </c>
      <c r="L323" s="38">
        <v>0</v>
      </c>
      <c s="32">
        <f>ROUND(ROUND(L323,2)*ROUND(G323,3),2)</f>
      </c>
      <c s="36" t="s">
        <v>5706</v>
      </c>
      <c>
        <f>(M323*21)/100</f>
      </c>
      <c t="s">
        <v>27</v>
      </c>
    </row>
    <row r="324" spans="1:5" ht="12.75">
      <c r="A324" s="35" t="s">
        <v>56</v>
      </c>
      <c r="E324" s="39" t="s">
        <v>5</v>
      </c>
    </row>
    <row r="325" spans="1:5" ht="12.75">
      <c r="A325" s="35" t="s">
        <v>57</v>
      </c>
      <c r="E325" s="40" t="s">
        <v>5</v>
      </c>
    </row>
    <row r="326" spans="1:5" ht="12.75">
      <c r="A326" t="s">
        <v>59</v>
      </c>
      <c r="E326" s="39" t="s">
        <v>5</v>
      </c>
    </row>
    <row r="327" spans="1:16" ht="12.75">
      <c r="A327" t="s">
        <v>49</v>
      </c>
      <c s="34" t="s">
        <v>385</v>
      </c>
      <c s="34" t="s">
        <v>5861</v>
      </c>
      <c s="35" t="s">
        <v>5</v>
      </c>
      <c s="6" t="s">
        <v>5862</v>
      </c>
      <c s="36" t="s">
        <v>75</v>
      </c>
      <c s="37">
        <v>226</v>
      </c>
      <c s="36">
        <v>0</v>
      </c>
      <c s="36">
        <f>ROUND(G327*H327,6)</f>
      </c>
      <c r="L327" s="38">
        <v>0</v>
      </c>
      <c s="32">
        <f>ROUND(ROUND(L327,2)*ROUND(G327,3),2)</f>
      </c>
      <c s="36" t="s">
        <v>5706</v>
      </c>
      <c>
        <f>(M327*21)/100</f>
      </c>
      <c t="s">
        <v>27</v>
      </c>
    </row>
    <row r="328" spans="1:5" ht="12.75">
      <c r="A328" s="35" t="s">
        <v>56</v>
      </c>
      <c r="E328" s="39" t="s">
        <v>5</v>
      </c>
    </row>
    <row r="329" spans="1:5" ht="12.75">
      <c r="A329" s="35" t="s">
        <v>57</v>
      </c>
      <c r="E329" s="40" t="s">
        <v>5</v>
      </c>
    </row>
    <row r="330" spans="1:5" ht="12.75">
      <c r="A330" t="s">
        <v>59</v>
      </c>
      <c r="E330" s="39" t="s">
        <v>5</v>
      </c>
    </row>
    <row r="331" spans="1:16" ht="12.75">
      <c r="A331" t="s">
        <v>49</v>
      </c>
      <c s="34" t="s">
        <v>389</v>
      </c>
      <c s="34" t="s">
        <v>5863</v>
      </c>
      <c s="35" t="s">
        <v>5</v>
      </c>
      <c s="6" t="s">
        <v>5864</v>
      </c>
      <c s="36" t="s">
        <v>75</v>
      </c>
      <c s="37">
        <v>252</v>
      </c>
      <c s="36">
        <v>0</v>
      </c>
      <c s="36">
        <f>ROUND(G331*H331,6)</f>
      </c>
      <c r="L331" s="38">
        <v>0</v>
      </c>
      <c s="32">
        <f>ROUND(ROUND(L331,2)*ROUND(G331,3),2)</f>
      </c>
      <c s="36" t="s">
        <v>5706</v>
      </c>
      <c>
        <f>(M331*21)/100</f>
      </c>
      <c t="s">
        <v>27</v>
      </c>
    </row>
    <row r="332" spans="1:5" ht="12.75">
      <c r="A332" s="35" t="s">
        <v>56</v>
      </c>
      <c r="E332" s="39" t="s">
        <v>5</v>
      </c>
    </row>
    <row r="333" spans="1:5" ht="12.75">
      <c r="A333" s="35" t="s">
        <v>57</v>
      </c>
      <c r="E333" s="40" t="s">
        <v>5</v>
      </c>
    </row>
    <row r="334" spans="1:5" ht="12.75">
      <c r="A334" t="s">
        <v>59</v>
      </c>
      <c r="E334" s="39" t="s">
        <v>5</v>
      </c>
    </row>
    <row r="335" spans="1:16" ht="12.75">
      <c r="A335" t="s">
        <v>49</v>
      </c>
      <c s="34" t="s">
        <v>394</v>
      </c>
      <c s="34" t="s">
        <v>5865</v>
      </c>
      <c s="35" t="s">
        <v>5</v>
      </c>
      <c s="6" t="s">
        <v>5866</v>
      </c>
      <c s="36" t="s">
        <v>75</v>
      </c>
      <c s="37">
        <v>177</v>
      </c>
      <c s="36">
        <v>0</v>
      </c>
      <c s="36">
        <f>ROUND(G335*H335,6)</f>
      </c>
      <c r="L335" s="38">
        <v>0</v>
      </c>
      <c s="32">
        <f>ROUND(ROUND(L335,2)*ROUND(G335,3),2)</f>
      </c>
      <c s="36" t="s">
        <v>5706</v>
      </c>
      <c>
        <f>(M335*21)/100</f>
      </c>
      <c t="s">
        <v>27</v>
      </c>
    </row>
    <row r="336" spans="1:5" ht="12.75">
      <c r="A336" s="35" t="s">
        <v>56</v>
      </c>
      <c r="E336" s="39" t="s">
        <v>5</v>
      </c>
    </row>
    <row r="337" spans="1:5" ht="12.75">
      <c r="A337" s="35" t="s">
        <v>57</v>
      </c>
      <c r="E337" s="40" t="s">
        <v>5</v>
      </c>
    </row>
    <row r="338" spans="1:5" ht="12.75">
      <c r="A338" t="s">
        <v>59</v>
      </c>
      <c r="E338" s="39" t="s">
        <v>5</v>
      </c>
    </row>
    <row r="339" spans="1:16" ht="12.75">
      <c r="A339" t="s">
        <v>49</v>
      </c>
      <c s="34" t="s">
        <v>398</v>
      </c>
      <c s="34" t="s">
        <v>5867</v>
      </c>
      <c s="35" t="s">
        <v>5</v>
      </c>
      <c s="6" t="s">
        <v>5868</v>
      </c>
      <c s="36" t="s">
        <v>75</v>
      </c>
      <c s="37">
        <v>10</v>
      </c>
      <c s="36">
        <v>0</v>
      </c>
      <c s="36">
        <f>ROUND(G339*H339,6)</f>
      </c>
      <c r="L339" s="38">
        <v>0</v>
      </c>
      <c s="32">
        <f>ROUND(ROUND(L339,2)*ROUND(G339,3),2)</f>
      </c>
      <c s="36" t="s">
        <v>5706</v>
      </c>
      <c>
        <f>(M339*21)/100</f>
      </c>
      <c t="s">
        <v>27</v>
      </c>
    </row>
    <row r="340" spans="1:5" ht="12.75">
      <c r="A340" s="35" t="s">
        <v>56</v>
      </c>
      <c r="E340" s="39" t="s">
        <v>5</v>
      </c>
    </row>
    <row r="341" spans="1:5" ht="12.75">
      <c r="A341" s="35" t="s">
        <v>57</v>
      </c>
      <c r="E341" s="40" t="s">
        <v>5</v>
      </c>
    </row>
    <row r="342" spans="1:5" ht="12.75">
      <c r="A342" t="s">
        <v>59</v>
      </c>
      <c r="E342" s="39" t="s">
        <v>5</v>
      </c>
    </row>
    <row r="343" spans="1:16" ht="12.75">
      <c r="A343" t="s">
        <v>49</v>
      </c>
      <c s="34" t="s">
        <v>402</v>
      </c>
      <c s="34" t="s">
        <v>5730</v>
      </c>
      <c s="35" t="s">
        <v>82</v>
      </c>
      <c s="6" t="s">
        <v>5869</v>
      </c>
      <c s="36" t="s">
        <v>793</v>
      </c>
      <c s="37">
        <v>1.1</v>
      </c>
      <c s="36">
        <v>0</v>
      </c>
      <c s="36">
        <f>ROUND(G343*H343,6)</f>
      </c>
      <c r="L343" s="38">
        <v>0</v>
      </c>
      <c s="32">
        <f>ROUND(ROUND(L343,2)*ROUND(G343,3),2)</f>
      </c>
      <c s="36" t="s">
        <v>5706</v>
      </c>
      <c>
        <f>(M343*21)/100</f>
      </c>
      <c t="s">
        <v>27</v>
      </c>
    </row>
    <row r="344" spans="1:5" ht="12.75">
      <c r="A344" s="35" t="s">
        <v>56</v>
      </c>
      <c r="E344" s="39" t="s">
        <v>5</v>
      </c>
    </row>
    <row r="345" spans="1:5" ht="12.75">
      <c r="A345" s="35" t="s">
        <v>57</v>
      </c>
      <c r="E345" s="40" t="s">
        <v>5</v>
      </c>
    </row>
    <row r="346" spans="1:5" ht="12.75">
      <c r="A346" t="s">
        <v>59</v>
      </c>
      <c r="E346" s="39" t="s">
        <v>5</v>
      </c>
    </row>
    <row r="347" spans="1:13" ht="12.75">
      <c r="A347" t="s">
        <v>46</v>
      </c>
      <c r="C347" s="31" t="s">
        <v>4665</v>
      </c>
      <c r="E347" s="33" t="s">
        <v>5870</v>
      </c>
      <c r="J347" s="32">
        <f>0</f>
      </c>
      <c s="32">
        <f>0</f>
      </c>
      <c s="32">
        <f>0+L348+L352+L356+L360+L364+L368+L372+L376+L380+L384+L388</f>
      </c>
      <c s="32">
        <f>0+M348+M352+M356+M360+M364+M368+M372+M376+M380+M384+M388</f>
      </c>
    </row>
    <row r="348" spans="1:16" ht="25.5">
      <c r="A348" t="s">
        <v>49</v>
      </c>
      <c s="34" t="s">
        <v>406</v>
      </c>
      <c s="34" t="s">
        <v>5871</v>
      </c>
      <c s="35" t="s">
        <v>5</v>
      </c>
      <c s="6" t="s">
        <v>5872</v>
      </c>
      <c s="36" t="s">
        <v>85</v>
      </c>
      <c s="37">
        <v>4</v>
      </c>
      <c s="36">
        <v>0</v>
      </c>
      <c s="36">
        <f>ROUND(G348*H348,6)</f>
      </c>
      <c r="L348" s="38">
        <v>0</v>
      </c>
      <c s="32">
        <f>ROUND(ROUND(L348,2)*ROUND(G348,3),2)</f>
      </c>
      <c s="36" t="s">
        <v>5706</v>
      </c>
      <c>
        <f>(M348*21)/100</f>
      </c>
      <c t="s">
        <v>27</v>
      </c>
    </row>
    <row r="349" spans="1:5" ht="12.75">
      <c r="A349" s="35" t="s">
        <v>56</v>
      </c>
      <c r="E349" s="39" t="s">
        <v>5</v>
      </c>
    </row>
    <row r="350" spans="1:5" ht="12.75">
      <c r="A350" s="35" t="s">
        <v>57</v>
      </c>
      <c r="E350" s="40" t="s">
        <v>5</v>
      </c>
    </row>
    <row r="351" spans="1:5" ht="12.75">
      <c r="A351" t="s">
        <v>59</v>
      </c>
      <c r="E351" s="39" t="s">
        <v>5</v>
      </c>
    </row>
    <row r="352" spans="1:16" ht="12.75">
      <c r="A352" t="s">
        <v>49</v>
      </c>
      <c s="34" t="s">
        <v>410</v>
      </c>
      <c s="34" t="s">
        <v>5873</v>
      </c>
      <c s="35" t="s">
        <v>5</v>
      </c>
      <c s="6" t="s">
        <v>5874</v>
      </c>
      <c s="36" t="s">
        <v>75</v>
      </c>
      <c s="37">
        <v>77</v>
      </c>
      <c s="36">
        <v>0</v>
      </c>
      <c s="36">
        <f>ROUND(G352*H352,6)</f>
      </c>
      <c r="L352" s="38">
        <v>0</v>
      </c>
      <c s="32">
        <f>ROUND(ROUND(L352,2)*ROUND(G352,3),2)</f>
      </c>
      <c s="36" t="s">
        <v>5706</v>
      </c>
      <c>
        <f>(M352*21)/100</f>
      </c>
      <c t="s">
        <v>27</v>
      </c>
    </row>
    <row r="353" spans="1:5" ht="12.75">
      <c r="A353" s="35" t="s">
        <v>56</v>
      </c>
      <c r="E353" s="39" t="s">
        <v>5</v>
      </c>
    </row>
    <row r="354" spans="1:5" ht="12.75">
      <c r="A354" s="35" t="s">
        <v>57</v>
      </c>
      <c r="E354" s="40" t="s">
        <v>5</v>
      </c>
    </row>
    <row r="355" spans="1:5" ht="12.75">
      <c r="A355" t="s">
        <v>59</v>
      </c>
      <c r="E355" s="39" t="s">
        <v>5</v>
      </c>
    </row>
    <row r="356" spans="1:16" ht="12.75">
      <c r="A356" t="s">
        <v>49</v>
      </c>
      <c s="34" t="s">
        <v>414</v>
      </c>
      <c s="34" t="s">
        <v>5875</v>
      </c>
      <c s="35" t="s">
        <v>5</v>
      </c>
      <c s="6" t="s">
        <v>5876</v>
      </c>
      <c s="36" t="s">
        <v>75</v>
      </c>
      <c s="37">
        <v>5</v>
      </c>
      <c s="36">
        <v>0</v>
      </c>
      <c s="36">
        <f>ROUND(G356*H356,6)</f>
      </c>
      <c r="L356" s="38">
        <v>0</v>
      </c>
      <c s="32">
        <f>ROUND(ROUND(L356,2)*ROUND(G356,3),2)</f>
      </c>
      <c s="36" t="s">
        <v>5706</v>
      </c>
      <c>
        <f>(M356*21)/100</f>
      </c>
      <c t="s">
        <v>27</v>
      </c>
    </row>
    <row r="357" spans="1:5" ht="12.75">
      <c r="A357" s="35" t="s">
        <v>56</v>
      </c>
      <c r="E357" s="39" t="s">
        <v>5</v>
      </c>
    </row>
    <row r="358" spans="1:5" ht="12.75">
      <c r="A358" s="35" t="s">
        <v>57</v>
      </c>
      <c r="E358" s="40" t="s">
        <v>5</v>
      </c>
    </row>
    <row r="359" spans="1:5" ht="12.75">
      <c r="A359" t="s">
        <v>59</v>
      </c>
      <c r="E359" s="39" t="s">
        <v>5</v>
      </c>
    </row>
    <row r="360" spans="1:16" ht="12.75">
      <c r="A360" t="s">
        <v>49</v>
      </c>
      <c s="34" t="s">
        <v>418</v>
      </c>
      <c s="34" t="s">
        <v>5877</v>
      </c>
      <c s="35" t="s">
        <v>5</v>
      </c>
      <c s="6" t="s">
        <v>5878</v>
      </c>
      <c s="36" t="s">
        <v>75</v>
      </c>
      <c s="37">
        <v>5</v>
      </c>
      <c s="36">
        <v>0</v>
      </c>
      <c s="36">
        <f>ROUND(G360*H360,6)</f>
      </c>
      <c r="L360" s="38">
        <v>0</v>
      </c>
      <c s="32">
        <f>ROUND(ROUND(L360,2)*ROUND(G360,3),2)</f>
      </c>
      <c s="36" t="s">
        <v>5706</v>
      </c>
      <c>
        <f>(M360*21)/100</f>
      </c>
      <c t="s">
        <v>27</v>
      </c>
    </row>
    <row r="361" spans="1:5" ht="12.75">
      <c r="A361" s="35" t="s">
        <v>56</v>
      </c>
      <c r="E361" s="39" t="s">
        <v>5</v>
      </c>
    </row>
    <row r="362" spans="1:5" ht="12.75">
      <c r="A362" s="35" t="s">
        <v>57</v>
      </c>
      <c r="E362" s="40" t="s">
        <v>5</v>
      </c>
    </row>
    <row r="363" spans="1:5" ht="12.75">
      <c r="A363" t="s">
        <v>59</v>
      </c>
      <c r="E363" s="39" t="s">
        <v>5</v>
      </c>
    </row>
    <row r="364" spans="1:16" ht="12.75">
      <c r="A364" t="s">
        <v>49</v>
      </c>
      <c s="34" t="s">
        <v>422</v>
      </c>
      <c s="34" t="s">
        <v>5879</v>
      </c>
      <c s="35" t="s">
        <v>5</v>
      </c>
      <c s="6" t="s">
        <v>5880</v>
      </c>
      <c s="36" t="s">
        <v>75</v>
      </c>
      <c s="37">
        <v>154</v>
      </c>
      <c s="36">
        <v>0</v>
      </c>
      <c s="36">
        <f>ROUND(G364*H364,6)</f>
      </c>
      <c r="L364" s="38">
        <v>0</v>
      </c>
      <c s="32">
        <f>ROUND(ROUND(L364,2)*ROUND(G364,3),2)</f>
      </c>
      <c s="36" t="s">
        <v>5706</v>
      </c>
      <c>
        <f>(M364*21)/100</f>
      </c>
      <c t="s">
        <v>27</v>
      </c>
    </row>
    <row r="365" spans="1:5" ht="12.75">
      <c r="A365" s="35" t="s">
        <v>56</v>
      </c>
      <c r="E365" s="39" t="s">
        <v>5</v>
      </c>
    </row>
    <row r="366" spans="1:5" ht="12.75">
      <c r="A366" s="35" t="s">
        <v>57</v>
      </c>
      <c r="E366" s="40" t="s">
        <v>5</v>
      </c>
    </row>
    <row r="367" spans="1:5" ht="12.75">
      <c r="A367" t="s">
        <v>59</v>
      </c>
      <c r="E367" s="39" t="s">
        <v>5</v>
      </c>
    </row>
    <row r="368" spans="1:16" ht="12.75">
      <c r="A368" t="s">
        <v>49</v>
      </c>
      <c s="34" t="s">
        <v>426</v>
      </c>
      <c s="34" t="s">
        <v>5881</v>
      </c>
      <c s="35" t="s">
        <v>5</v>
      </c>
      <c s="6" t="s">
        <v>5882</v>
      </c>
      <c s="36" t="s">
        <v>75</v>
      </c>
      <c s="37">
        <v>10</v>
      </c>
      <c s="36">
        <v>0</v>
      </c>
      <c s="36">
        <f>ROUND(G368*H368,6)</f>
      </c>
      <c r="L368" s="38">
        <v>0</v>
      </c>
      <c s="32">
        <f>ROUND(ROUND(L368,2)*ROUND(G368,3),2)</f>
      </c>
      <c s="36" t="s">
        <v>5706</v>
      </c>
      <c>
        <f>(M368*21)/100</f>
      </c>
      <c t="s">
        <v>27</v>
      </c>
    </row>
    <row r="369" spans="1:5" ht="12.75">
      <c r="A369" s="35" t="s">
        <v>56</v>
      </c>
      <c r="E369" s="39" t="s">
        <v>5</v>
      </c>
    </row>
    <row r="370" spans="1:5" ht="12.75">
      <c r="A370" s="35" t="s">
        <v>57</v>
      </c>
      <c r="E370" s="40" t="s">
        <v>5</v>
      </c>
    </row>
    <row r="371" spans="1:5" ht="12.75">
      <c r="A371" t="s">
        <v>59</v>
      </c>
      <c r="E371" s="39" t="s">
        <v>5</v>
      </c>
    </row>
    <row r="372" spans="1:16" ht="12.75">
      <c r="A372" t="s">
        <v>49</v>
      </c>
      <c s="34" t="s">
        <v>430</v>
      </c>
      <c s="34" t="s">
        <v>5883</v>
      </c>
      <c s="35" t="s">
        <v>5</v>
      </c>
      <c s="6" t="s">
        <v>5884</v>
      </c>
      <c s="36" t="s">
        <v>75</v>
      </c>
      <c s="37">
        <v>10</v>
      </c>
      <c s="36">
        <v>0</v>
      </c>
      <c s="36">
        <f>ROUND(G372*H372,6)</f>
      </c>
      <c r="L372" s="38">
        <v>0</v>
      </c>
      <c s="32">
        <f>ROUND(ROUND(L372,2)*ROUND(G372,3),2)</f>
      </c>
      <c s="36" t="s">
        <v>5706</v>
      </c>
      <c>
        <f>(M372*21)/100</f>
      </c>
      <c t="s">
        <v>27</v>
      </c>
    </row>
    <row r="373" spans="1:5" ht="12.75">
      <c r="A373" s="35" t="s">
        <v>56</v>
      </c>
      <c r="E373" s="39" t="s">
        <v>5</v>
      </c>
    </row>
    <row r="374" spans="1:5" ht="12.75">
      <c r="A374" s="35" t="s">
        <v>57</v>
      </c>
      <c r="E374" s="40" t="s">
        <v>5</v>
      </c>
    </row>
    <row r="375" spans="1:5" ht="12.75">
      <c r="A375" t="s">
        <v>59</v>
      </c>
      <c r="E375" s="39" t="s">
        <v>5</v>
      </c>
    </row>
    <row r="376" spans="1:16" ht="25.5">
      <c r="A376" t="s">
        <v>49</v>
      </c>
      <c s="34" t="s">
        <v>434</v>
      </c>
      <c s="34" t="s">
        <v>5885</v>
      </c>
      <c s="35" t="s">
        <v>5</v>
      </c>
      <c s="6" t="s">
        <v>5886</v>
      </c>
      <c s="36" t="s">
        <v>75</v>
      </c>
      <c s="37">
        <v>154</v>
      </c>
      <c s="36">
        <v>0</v>
      </c>
      <c s="36">
        <f>ROUND(G376*H376,6)</f>
      </c>
      <c r="L376" s="38">
        <v>0</v>
      </c>
      <c s="32">
        <f>ROUND(ROUND(L376,2)*ROUND(G376,3),2)</f>
      </c>
      <c s="36" t="s">
        <v>5706</v>
      </c>
      <c>
        <f>(M376*21)/100</f>
      </c>
      <c t="s">
        <v>27</v>
      </c>
    </row>
    <row r="377" spans="1:5" ht="12.75">
      <c r="A377" s="35" t="s">
        <v>56</v>
      </c>
      <c r="E377" s="39" t="s">
        <v>5</v>
      </c>
    </row>
    <row r="378" spans="1:5" ht="12.75">
      <c r="A378" s="35" t="s">
        <v>57</v>
      </c>
      <c r="E378" s="40" t="s">
        <v>5</v>
      </c>
    </row>
    <row r="379" spans="1:5" ht="12.75">
      <c r="A379" t="s">
        <v>59</v>
      </c>
      <c r="E379" s="39" t="s">
        <v>5</v>
      </c>
    </row>
    <row r="380" spans="1:16" ht="25.5">
      <c r="A380" t="s">
        <v>49</v>
      </c>
      <c s="34" t="s">
        <v>439</v>
      </c>
      <c s="34" t="s">
        <v>5887</v>
      </c>
      <c s="35" t="s">
        <v>5</v>
      </c>
      <c s="6" t="s">
        <v>5888</v>
      </c>
      <c s="36" t="s">
        <v>75</v>
      </c>
      <c s="37">
        <v>10</v>
      </c>
      <c s="36">
        <v>0</v>
      </c>
      <c s="36">
        <f>ROUND(G380*H380,6)</f>
      </c>
      <c r="L380" s="38">
        <v>0</v>
      </c>
      <c s="32">
        <f>ROUND(ROUND(L380,2)*ROUND(G380,3),2)</f>
      </c>
      <c s="36" t="s">
        <v>5706</v>
      </c>
      <c>
        <f>(M380*21)/100</f>
      </c>
      <c t="s">
        <v>27</v>
      </c>
    </row>
    <row r="381" spans="1:5" ht="12.75">
      <c r="A381" s="35" t="s">
        <v>56</v>
      </c>
      <c r="E381" s="39" t="s">
        <v>5</v>
      </c>
    </row>
    <row r="382" spans="1:5" ht="12.75">
      <c r="A382" s="35" t="s">
        <v>57</v>
      </c>
      <c r="E382" s="40" t="s">
        <v>5</v>
      </c>
    </row>
    <row r="383" spans="1:5" ht="12.75">
      <c r="A383" t="s">
        <v>59</v>
      </c>
      <c r="E383" s="39" t="s">
        <v>5</v>
      </c>
    </row>
    <row r="384" spans="1:16" ht="25.5">
      <c r="A384" t="s">
        <v>49</v>
      </c>
      <c s="34" t="s">
        <v>443</v>
      </c>
      <c s="34" t="s">
        <v>5889</v>
      </c>
      <c s="35" t="s">
        <v>5</v>
      </c>
      <c s="6" t="s">
        <v>5890</v>
      </c>
      <c s="36" t="s">
        <v>75</v>
      </c>
      <c s="37">
        <v>10</v>
      </c>
      <c s="36">
        <v>0</v>
      </c>
      <c s="36">
        <f>ROUND(G384*H384,6)</f>
      </c>
      <c r="L384" s="38">
        <v>0</v>
      </c>
      <c s="32">
        <f>ROUND(ROUND(L384,2)*ROUND(G384,3),2)</f>
      </c>
      <c s="36" t="s">
        <v>5706</v>
      </c>
      <c>
        <f>(M384*21)/100</f>
      </c>
      <c t="s">
        <v>27</v>
      </c>
    </row>
    <row r="385" spans="1:5" ht="12.75">
      <c r="A385" s="35" t="s">
        <v>56</v>
      </c>
      <c r="E385" s="39" t="s">
        <v>5</v>
      </c>
    </row>
    <row r="386" spans="1:5" ht="12.75">
      <c r="A386" s="35" t="s">
        <v>57</v>
      </c>
      <c r="E386" s="40" t="s">
        <v>5</v>
      </c>
    </row>
    <row r="387" spans="1:5" ht="12.75">
      <c r="A387" t="s">
        <v>59</v>
      </c>
      <c r="E387" s="39" t="s">
        <v>5</v>
      </c>
    </row>
    <row r="388" spans="1:16" ht="12.75">
      <c r="A388" t="s">
        <v>49</v>
      </c>
      <c s="34" t="s">
        <v>447</v>
      </c>
      <c s="34" t="s">
        <v>5730</v>
      </c>
      <c s="35" t="s">
        <v>87</v>
      </c>
      <c s="6" t="s">
        <v>5869</v>
      </c>
      <c s="36" t="s">
        <v>793</v>
      </c>
      <c s="37">
        <v>0.01</v>
      </c>
      <c s="36">
        <v>0</v>
      </c>
      <c s="36">
        <f>ROUND(G388*H388,6)</f>
      </c>
      <c r="L388" s="38">
        <v>0</v>
      </c>
      <c s="32">
        <f>ROUND(ROUND(L388,2)*ROUND(G388,3),2)</f>
      </c>
      <c s="36" t="s">
        <v>5706</v>
      </c>
      <c>
        <f>(M388*21)/100</f>
      </c>
      <c t="s">
        <v>27</v>
      </c>
    </row>
    <row r="389" spans="1:5" ht="12.75">
      <c r="A389" s="35" t="s">
        <v>56</v>
      </c>
      <c r="E389" s="39" t="s">
        <v>5</v>
      </c>
    </row>
    <row r="390" spans="1:5" ht="12.75">
      <c r="A390" s="35" t="s">
        <v>57</v>
      </c>
      <c r="E390" s="40" t="s">
        <v>5</v>
      </c>
    </row>
    <row r="391" spans="1:5" ht="12.75">
      <c r="A391" t="s">
        <v>59</v>
      </c>
      <c r="E391" s="39" t="s">
        <v>5</v>
      </c>
    </row>
    <row r="392" spans="1:13" ht="12.75">
      <c r="A392" t="s">
        <v>46</v>
      </c>
      <c r="C392" s="31" t="s">
        <v>389</v>
      </c>
      <c r="E392" s="33" t="s">
        <v>5891</v>
      </c>
      <c r="J392" s="32">
        <f>0</f>
      </c>
      <c s="32">
        <f>0</f>
      </c>
      <c s="32">
        <f>0+L393+L397+L401+L405+L409+L413+L417+L421</f>
      </c>
      <c s="32">
        <f>0+M393+M397+M401+M405+M409+M413+M417+M421</f>
      </c>
    </row>
    <row r="393" spans="1:16" ht="25.5">
      <c r="A393" t="s">
        <v>49</v>
      </c>
      <c s="34" t="s">
        <v>450</v>
      </c>
      <c s="34" t="s">
        <v>5892</v>
      </c>
      <c s="35" t="s">
        <v>5</v>
      </c>
      <c s="6" t="s">
        <v>5893</v>
      </c>
      <c s="36" t="s">
        <v>90</v>
      </c>
      <c s="37">
        <v>9</v>
      </c>
      <c s="36">
        <v>0</v>
      </c>
      <c s="36">
        <f>ROUND(G393*H393,6)</f>
      </c>
      <c r="L393" s="38">
        <v>0</v>
      </c>
      <c s="32">
        <f>ROUND(ROUND(L393,2)*ROUND(G393,3),2)</f>
      </c>
      <c s="36" t="s">
        <v>5706</v>
      </c>
      <c>
        <f>(M393*21)/100</f>
      </c>
      <c t="s">
        <v>27</v>
      </c>
    </row>
    <row r="394" spans="1:5" ht="12.75">
      <c r="A394" s="35" t="s">
        <v>56</v>
      </c>
      <c r="E394" s="39" t="s">
        <v>5</v>
      </c>
    </row>
    <row r="395" spans="1:5" ht="12.75">
      <c r="A395" s="35" t="s">
        <v>57</v>
      </c>
      <c r="E395" s="40" t="s">
        <v>5</v>
      </c>
    </row>
    <row r="396" spans="1:5" ht="12.75">
      <c r="A396" t="s">
        <v>59</v>
      </c>
      <c r="E396" s="39" t="s">
        <v>5</v>
      </c>
    </row>
    <row r="397" spans="1:16" ht="12.75">
      <c r="A397" t="s">
        <v>49</v>
      </c>
      <c s="34" t="s">
        <v>1083</v>
      </c>
      <c s="34" t="s">
        <v>5894</v>
      </c>
      <c s="35" t="s">
        <v>5</v>
      </c>
      <c s="6" t="s">
        <v>5895</v>
      </c>
      <c s="36" t="s">
        <v>90</v>
      </c>
      <c s="37">
        <v>9</v>
      </c>
      <c s="36">
        <v>0</v>
      </c>
      <c s="36">
        <f>ROUND(G397*H397,6)</f>
      </c>
      <c r="L397" s="38">
        <v>0</v>
      </c>
      <c s="32">
        <f>ROUND(ROUND(L397,2)*ROUND(G397,3),2)</f>
      </c>
      <c s="36" t="s">
        <v>5706</v>
      </c>
      <c>
        <f>(M397*21)/100</f>
      </c>
      <c t="s">
        <v>27</v>
      </c>
    </row>
    <row r="398" spans="1:5" ht="12.75">
      <c r="A398" s="35" t="s">
        <v>56</v>
      </c>
      <c r="E398" s="39" t="s">
        <v>5</v>
      </c>
    </row>
    <row r="399" spans="1:5" ht="12.75">
      <c r="A399" s="35" t="s">
        <v>57</v>
      </c>
      <c r="E399" s="40" t="s">
        <v>5</v>
      </c>
    </row>
    <row r="400" spans="1:5" ht="12.75">
      <c r="A400" t="s">
        <v>59</v>
      </c>
      <c r="E400" s="39" t="s">
        <v>5</v>
      </c>
    </row>
    <row r="401" spans="1:16" ht="12.75">
      <c r="A401" t="s">
        <v>49</v>
      </c>
      <c s="34" t="s">
        <v>1086</v>
      </c>
      <c s="34" t="s">
        <v>5896</v>
      </c>
      <c s="35" t="s">
        <v>5</v>
      </c>
      <c s="6" t="s">
        <v>5897</v>
      </c>
      <c s="36" t="s">
        <v>90</v>
      </c>
      <c s="37">
        <v>66</v>
      </c>
      <c s="36">
        <v>0</v>
      </c>
      <c s="36">
        <f>ROUND(G401*H401,6)</f>
      </c>
      <c r="L401" s="38">
        <v>0</v>
      </c>
      <c s="32">
        <f>ROUND(ROUND(L401,2)*ROUND(G401,3),2)</f>
      </c>
      <c s="36" t="s">
        <v>5706</v>
      </c>
      <c>
        <f>(M401*21)/100</f>
      </c>
      <c t="s">
        <v>27</v>
      </c>
    </row>
    <row r="402" spans="1:5" ht="12.75">
      <c r="A402" s="35" t="s">
        <v>56</v>
      </c>
      <c r="E402" s="39" t="s">
        <v>5</v>
      </c>
    </row>
    <row r="403" spans="1:5" ht="12.75">
      <c r="A403" s="35" t="s">
        <v>57</v>
      </c>
      <c r="E403" s="40" t="s">
        <v>5</v>
      </c>
    </row>
    <row r="404" spans="1:5" ht="12.75">
      <c r="A404" t="s">
        <v>59</v>
      </c>
      <c r="E404" s="39" t="s">
        <v>5</v>
      </c>
    </row>
    <row r="405" spans="1:16" ht="12.75">
      <c r="A405" t="s">
        <v>49</v>
      </c>
      <c s="34" t="s">
        <v>451</v>
      </c>
      <c s="34" t="s">
        <v>5898</v>
      </c>
      <c s="35" t="s">
        <v>5</v>
      </c>
      <c s="6" t="s">
        <v>5899</v>
      </c>
      <c s="36" t="s">
        <v>90</v>
      </c>
      <c s="37">
        <v>6</v>
      </c>
      <c s="36">
        <v>0</v>
      </c>
      <c s="36">
        <f>ROUND(G405*H405,6)</f>
      </c>
      <c r="L405" s="38">
        <v>0</v>
      </c>
      <c s="32">
        <f>ROUND(ROUND(L405,2)*ROUND(G405,3),2)</f>
      </c>
      <c s="36" t="s">
        <v>5706</v>
      </c>
      <c>
        <f>(M405*21)/100</f>
      </c>
      <c t="s">
        <v>27</v>
      </c>
    </row>
    <row r="406" spans="1:5" ht="12.75">
      <c r="A406" s="35" t="s">
        <v>56</v>
      </c>
      <c r="E406" s="39" t="s">
        <v>5</v>
      </c>
    </row>
    <row r="407" spans="1:5" ht="12.75">
      <c r="A407" s="35" t="s">
        <v>57</v>
      </c>
      <c r="E407" s="40" t="s">
        <v>5</v>
      </c>
    </row>
    <row r="408" spans="1:5" ht="12.75">
      <c r="A408" t="s">
        <v>59</v>
      </c>
      <c r="E408" s="39" t="s">
        <v>5</v>
      </c>
    </row>
    <row r="409" spans="1:16" ht="12.75">
      <c r="A409" t="s">
        <v>49</v>
      </c>
      <c s="34" t="s">
        <v>455</v>
      </c>
      <c s="34" t="s">
        <v>5900</v>
      </c>
      <c s="35" t="s">
        <v>5</v>
      </c>
      <c s="6" t="s">
        <v>5901</v>
      </c>
      <c s="36" t="s">
        <v>90</v>
      </c>
      <c s="37">
        <v>72</v>
      </c>
      <c s="36">
        <v>0</v>
      </c>
      <c s="36">
        <f>ROUND(G409*H409,6)</f>
      </c>
      <c r="L409" s="38">
        <v>0</v>
      </c>
      <c s="32">
        <f>ROUND(ROUND(L409,2)*ROUND(G409,3),2)</f>
      </c>
      <c s="36" t="s">
        <v>5706</v>
      </c>
      <c>
        <f>(M409*21)/100</f>
      </c>
      <c t="s">
        <v>27</v>
      </c>
    </row>
    <row r="410" spans="1:5" ht="12.75">
      <c r="A410" s="35" t="s">
        <v>56</v>
      </c>
      <c r="E410" s="39" t="s">
        <v>5</v>
      </c>
    </row>
    <row r="411" spans="1:5" ht="12.75">
      <c r="A411" s="35" t="s">
        <v>57</v>
      </c>
      <c r="E411" s="40" t="s">
        <v>5</v>
      </c>
    </row>
    <row r="412" spans="1:5" ht="12.75">
      <c r="A412" t="s">
        <v>59</v>
      </c>
      <c r="E412" s="39" t="s">
        <v>5</v>
      </c>
    </row>
    <row r="413" spans="1:16" ht="12.75">
      <c r="A413" t="s">
        <v>49</v>
      </c>
      <c s="34" t="s">
        <v>1094</v>
      </c>
      <c s="34" t="s">
        <v>5902</v>
      </c>
      <c s="35" t="s">
        <v>5</v>
      </c>
      <c s="6" t="s">
        <v>5903</v>
      </c>
      <c s="36" t="s">
        <v>90</v>
      </c>
      <c s="37">
        <v>9</v>
      </c>
      <c s="36">
        <v>0</v>
      </c>
      <c s="36">
        <f>ROUND(G413*H413,6)</f>
      </c>
      <c r="L413" s="38">
        <v>0</v>
      </c>
      <c s="32">
        <f>ROUND(ROUND(L413,2)*ROUND(G413,3),2)</f>
      </c>
      <c s="36" t="s">
        <v>5706</v>
      </c>
      <c>
        <f>(M413*21)/100</f>
      </c>
      <c t="s">
        <v>27</v>
      </c>
    </row>
    <row r="414" spans="1:5" ht="12.75">
      <c r="A414" s="35" t="s">
        <v>56</v>
      </c>
      <c r="E414" s="39" t="s">
        <v>5</v>
      </c>
    </row>
    <row r="415" spans="1:5" ht="12.75">
      <c r="A415" s="35" t="s">
        <v>57</v>
      </c>
      <c r="E415" s="40" t="s">
        <v>5</v>
      </c>
    </row>
    <row r="416" spans="1:5" ht="12.75">
      <c r="A416" t="s">
        <v>59</v>
      </c>
      <c r="E416" s="39" t="s">
        <v>5</v>
      </c>
    </row>
    <row r="417" spans="1:16" ht="12.75">
      <c r="A417" t="s">
        <v>49</v>
      </c>
      <c s="34" t="s">
        <v>1097</v>
      </c>
      <c s="34" t="s">
        <v>5904</v>
      </c>
      <c s="35" t="s">
        <v>5</v>
      </c>
      <c s="6" t="s">
        <v>5905</v>
      </c>
      <c s="36" t="s">
        <v>90</v>
      </c>
      <c s="37">
        <v>162</v>
      </c>
      <c s="36">
        <v>0</v>
      </c>
      <c s="36">
        <f>ROUND(G417*H417,6)</f>
      </c>
      <c r="L417" s="38">
        <v>0</v>
      </c>
      <c s="32">
        <f>ROUND(ROUND(L417,2)*ROUND(G417,3),2)</f>
      </c>
      <c s="36" t="s">
        <v>5706</v>
      </c>
      <c>
        <f>(M417*21)/100</f>
      </c>
      <c t="s">
        <v>27</v>
      </c>
    </row>
    <row r="418" spans="1:5" ht="12.75">
      <c r="A418" s="35" t="s">
        <v>56</v>
      </c>
      <c r="E418" s="39" t="s">
        <v>5</v>
      </c>
    </row>
    <row r="419" spans="1:5" ht="12.75">
      <c r="A419" s="35" t="s">
        <v>57</v>
      </c>
      <c r="E419" s="40" t="s">
        <v>5</v>
      </c>
    </row>
    <row r="420" spans="1:5" ht="12.75">
      <c r="A420" t="s">
        <v>59</v>
      </c>
      <c r="E420" s="39" t="s">
        <v>5</v>
      </c>
    </row>
    <row r="421" spans="1:16" ht="12.75">
      <c r="A421" t="s">
        <v>49</v>
      </c>
      <c s="34" t="s">
        <v>500</v>
      </c>
      <c s="34" t="s">
        <v>5906</v>
      </c>
      <c s="35" t="s">
        <v>5</v>
      </c>
      <c s="6" t="s">
        <v>5907</v>
      </c>
      <c s="36" t="s">
        <v>793</v>
      </c>
      <c s="37">
        <v>0.04</v>
      </c>
      <c s="36">
        <v>0</v>
      </c>
      <c s="36">
        <f>ROUND(G421*H421,6)</f>
      </c>
      <c r="L421" s="38">
        <v>0</v>
      </c>
      <c s="32">
        <f>ROUND(ROUND(L421,2)*ROUND(G421,3),2)</f>
      </c>
      <c s="36" t="s">
        <v>5706</v>
      </c>
      <c>
        <f>(M421*21)/100</f>
      </c>
      <c t="s">
        <v>27</v>
      </c>
    </row>
    <row r="422" spans="1:5" ht="12.75">
      <c r="A422" s="35" t="s">
        <v>56</v>
      </c>
      <c r="E422" s="39" t="s">
        <v>5</v>
      </c>
    </row>
    <row r="423" spans="1:5" ht="12.75">
      <c r="A423" s="35" t="s">
        <v>57</v>
      </c>
      <c r="E423" s="40" t="s">
        <v>5</v>
      </c>
    </row>
    <row r="424" spans="1:5" ht="12.75">
      <c r="A424" t="s">
        <v>59</v>
      </c>
      <c r="E424" s="39" t="s">
        <v>5</v>
      </c>
    </row>
    <row r="425" spans="1:13" ht="12.75">
      <c r="A425" t="s">
        <v>46</v>
      </c>
      <c r="C425" s="31" t="s">
        <v>394</v>
      </c>
      <c r="E425" s="33" t="s">
        <v>5908</v>
      </c>
      <c r="J425" s="32">
        <f>0</f>
      </c>
      <c s="32">
        <f>0</f>
      </c>
      <c s="32">
        <f>0+L426+L430+L434</f>
      </c>
      <c s="32">
        <f>0+M426+M430+M434</f>
      </c>
    </row>
    <row r="426" spans="1:16" ht="12.75">
      <c r="A426" t="s">
        <v>49</v>
      </c>
      <c s="34" t="s">
        <v>504</v>
      </c>
      <c s="34" t="s">
        <v>5909</v>
      </c>
      <c s="35" t="s">
        <v>5</v>
      </c>
      <c s="6" t="s">
        <v>5910</v>
      </c>
      <c s="36" t="s">
        <v>90</v>
      </c>
      <c s="37">
        <v>2</v>
      </c>
      <c s="36">
        <v>0</v>
      </c>
      <c s="36">
        <f>ROUND(G426*H426,6)</f>
      </c>
      <c r="L426" s="38">
        <v>0</v>
      </c>
      <c s="32">
        <f>ROUND(ROUND(L426,2)*ROUND(G426,3),2)</f>
      </c>
      <c s="36" t="s">
        <v>5706</v>
      </c>
      <c>
        <f>(M426*21)/100</f>
      </c>
      <c t="s">
        <v>27</v>
      </c>
    </row>
    <row r="427" spans="1:5" ht="12.75">
      <c r="A427" s="35" t="s">
        <v>56</v>
      </c>
      <c r="E427" s="39" t="s">
        <v>5</v>
      </c>
    </row>
    <row r="428" spans="1:5" ht="12.75">
      <c r="A428" s="35" t="s">
        <v>57</v>
      </c>
      <c r="E428" s="40" t="s">
        <v>5</v>
      </c>
    </row>
    <row r="429" spans="1:5" ht="12.75">
      <c r="A429" t="s">
        <v>59</v>
      </c>
      <c r="E429" s="39" t="s">
        <v>5</v>
      </c>
    </row>
    <row r="430" spans="1:16" ht="12.75">
      <c r="A430" t="s">
        <v>49</v>
      </c>
      <c s="34" t="s">
        <v>508</v>
      </c>
      <c s="34" t="s">
        <v>5911</v>
      </c>
      <c s="35" t="s">
        <v>5</v>
      </c>
      <c s="6" t="s">
        <v>5912</v>
      </c>
      <c s="36" t="s">
        <v>90</v>
      </c>
      <c s="37">
        <v>2</v>
      </c>
      <c s="36">
        <v>0</v>
      </c>
      <c s="36">
        <f>ROUND(G430*H430,6)</f>
      </c>
      <c r="L430" s="38">
        <v>0</v>
      </c>
      <c s="32">
        <f>ROUND(ROUND(L430,2)*ROUND(G430,3),2)</f>
      </c>
      <c s="36" t="s">
        <v>5706</v>
      </c>
      <c>
        <f>(M430*21)/100</f>
      </c>
      <c t="s">
        <v>27</v>
      </c>
    </row>
    <row r="431" spans="1:5" ht="12.75">
      <c r="A431" s="35" t="s">
        <v>56</v>
      </c>
      <c r="E431" s="39" t="s">
        <v>5</v>
      </c>
    </row>
    <row r="432" spans="1:5" ht="12.75">
      <c r="A432" s="35" t="s">
        <v>57</v>
      </c>
      <c r="E432" s="40" t="s">
        <v>5</v>
      </c>
    </row>
    <row r="433" spans="1:5" ht="12.75">
      <c r="A433" t="s">
        <v>59</v>
      </c>
      <c r="E433" s="39" t="s">
        <v>5</v>
      </c>
    </row>
    <row r="434" spans="1:16" ht="12.75">
      <c r="A434" t="s">
        <v>49</v>
      </c>
      <c s="34" t="s">
        <v>513</v>
      </c>
      <c s="34" t="s">
        <v>5730</v>
      </c>
      <c s="35" t="s">
        <v>108</v>
      </c>
      <c s="6" t="s">
        <v>5869</v>
      </c>
      <c s="36" t="s">
        <v>793</v>
      </c>
      <c s="37">
        <v>0.03</v>
      </c>
      <c s="36">
        <v>0</v>
      </c>
      <c s="36">
        <f>ROUND(G434*H434,6)</f>
      </c>
      <c r="L434" s="38">
        <v>0</v>
      </c>
      <c s="32">
        <f>ROUND(ROUND(L434,2)*ROUND(G434,3),2)</f>
      </c>
      <c s="36" t="s">
        <v>5706</v>
      </c>
      <c>
        <f>(M434*21)/100</f>
      </c>
      <c t="s">
        <v>27</v>
      </c>
    </row>
    <row r="435" spans="1:5" ht="12.75">
      <c r="A435" s="35" t="s">
        <v>56</v>
      </c>
      <c r="E435" s="39" t="s">
        <v>5</v>
      </c>
    </row>
    <row r="436" spans="1:5" ht="12.75">
      <c r="A436" s="35" t="s">
        <v>57</v>
      </c>
      <c r="E436" s="40" t="s">
        <v>5</v>
      </c>
    </row>
    <row r="437" spans="1:5" ht="12.75">
      <c r="A437" t="s">
        <v>59</v>
      </c>
      <c r="E437" s="39" t="s">
        <v>5</v>
      </c>
    </row>
    <row r="438" spans="1:13" ht="12.75">
      <c r="A438" t="s">
        <v>46</v>
      </c>
      <c r="C438" s="31" t="s">
        <v>398</v>
      </c>
      <c r="E438" s="33" t="s">
        <v>5913</v>
      </c>
      <c r="J438" s="32">
        <f>0</f>
      </c>
      <c s="32">
        <f>0</f>
      </c>
      <c s="32">
        <f>0+L439+L443+L447+L451+L455</f>
      </c>
      <c s="32">
        <f>0+M439+M443+M447+M451+M455</f>
      </c>
    </row>
    <row r="439" spans="1:16" ht="12.75">
      <c r="A439" t="s">
        <v>49</v>
      </c>
      <c s="34" t="s">
        <v>517</v>
      </c>
      <c s="34" t="s">
        <v>5914</v>
      </c>
      <c s="35" t="s">
        <v>5</v>
      </c>
      <c s="6" t="s">
        <v>5915</v>
      </c>
      <c s="36" t="s">
        <v>90</v>
      </c>
      <c s="37">
        <v>6</v>
      </c>
      <c s="36">
        <v>0</v>
      </c>
      <c s="36">
        <f>ROUND(G439*H439,6)</f>
      </c>
      <c r="L439" s="38">
        <v>0</v>
      </c>
      <c s="32">
        <f>ROUND(ROUND(L439,2)*ROUND(G439,3),2)</f>
      </c>
      <c s="36" t="s">
        <v>5706</v>
      </c>
      <c>
        <f>(M439*21)/100</f>
      </c>
      <c t="s">
        <v>27</v>
      </c>
    </row>
    <row r="440" spans="1:5" ht="12.75">
      <c r="A440" s="35" t="s">
        <v>56</v>
      </c>
      <c r="E440" s="39" t="s">
        <v>5</v>
      </c>
    </row>
    <row r="441" spans="1:5" ht="12.75">
      <c r="A441" s="35" t="s">
        <v>57</v>
      </c>
      <c r="E441" s="40" t="s">
        <v>5</v>
      </c>
    </row>
    <row r="442" spans="1:5" ht="12.75">
      <c r="A442" t="s">
        <v>59</v>
      </c>
      <c r="E442" s="39" t="s">
        <v>5</v>
      </c>
    </row>
    <row r="443" spans="1:16" ht="12.75">
      <c r="A443" t="s">
        <v>49</v>
      </c>
      <c s="34" t="s">
        <v>521</v>
      </c>
      <c s="34" t="s">
        <v>5916</v>
      </c>
      <c s="35" t="s">
        <v>5</v>
      </c>
      <c s="6" t="s">
        <v>5917</v>
      </c>
      <c s="36" t="s">
        <v>90</v>
      </c>
      <c s="37">
        <v>1</v>
      </c>
      <c s="36">
        <v>0</v>
      </c>
      <c s="36">
        <f>ROUND(G443*H443,6)</f>
      </c>
      <c r="L443" s="38">
        <v>0</v>
      </c>
      <c s="32">
        <f>ROUND(ROUND(L443,2)*ROUND(G443,3),2)</f>
      </c>
      <c s="36" t="s">
        <v>5706</v>
      </c>
      <c>
        <f>(M443*21)/100</f>
      </c>
      <c t="s">
        <v>27</v>
      </c>
    </row>
    <row r="444" spans="1:5" ht="12.75">
      <c r="A444" s="35" t="s">
        <v>56</v>
      </c>
      <c r="E444" s="39" t="s">
        <v>5</v>
      </c>
    </row>
    <row r="445" spans="1:5" ht="12.75">
      <c r="A445" s="35" t="s">
        <v>57</v>
      </c>
      <c r="E445" s="40" t="s">
        <v>5</v>
      </c>
    </row>
    <row r="446" spans="1:5" ht="12.75">
      <c r="A446" t="s">
        <v>59</v>
      </c>
      <c r="E446" s="39" t="s">
        <v>5</v>
      </c>
    </row>
    <row r="447" spans="1:16" ht="12.75">
      <c r="A447" t="s">
        <v>49</v>
      </c>
      <c s="34" t="s">
        <v>525</v>
      </c>
      <c s="34" t="s">
        <v>5918</v>
      </c>
      <c s="35" t="s">
        <v>5</v>
      </c>
      <c s="6" t="s">
        <v>5919</v>
      </c>
      <c s="36" t="s">
        <v>90</v>
      </c>
      <c s="37">
        <v>1</v>
      </c>
      <c s="36">
        <v>0</v>
      </c>
      <c s="36">
        <f>ROUND(G447*H447,6)</f>
      </c>
      <c r="L447" s="38">
        <v>0</v>
      </c>
      <c s="32">
        <f>ROUND(ROUND(L447,2)*ROUND(G447,3),2)</f>
      </c>
      <c s="36" t="s">
        <v>5706</v>
      </c>
      <c>
        <f>(M447*21)/100</f>
      </c>
      <c t="s">
        <v>27</v>
      </c>
    </row>
    <row r="448" spans="1:5" ht="12.75">
      <c r="A448" s="35" t="s">
        <v>56</v>
      </c>
      <c r="E448" s="39" t="s">
        <v>5</v>
      </c>
    </row>
    <row r="449" spans="1:5" ht="12.75">
      <c r="A449" s="35" t="s">
        <v>57</v>
      </c>
      <c r="E449" s="40" t="s">
        <v>5</v>
      </c>
    </row>
    <row r="450" spans="1:5" ht="12.75">
      <c r="A450" t="s">
        <v>59</v>
      </c>
      <c r="E450" s="39" t="s">
        <v>5</v>
      </c>
    </row>
    <row r="451" spans="1:16" ht="12.75">
      <c r="A451" t="s">
        <v>49</v>
      </c>
      <c s="34" t="s">
        <v>529</v>
      </c>
      <c s="34" t="s">
        <v>5920</v>
      </c>
      <c s="35" t="s">
        <v>5</v>
      </c>
      <c s="6" t="s">
        <v>5921</v>
      </c>
      <c s="36" t="s">
        <v>90</v>
      </c>
      <c s="37">
        <v>4</v>
      </c>
      <c s="36">
        <v>0</v>
      </c>
      <c s="36">
        <f>ROUND(G451*H451,6)</f>
      </c>
      <c r="L451" s="38">
        <v>0</v>
      </c>
      <c s="32">
        <f>ROUND(ROUND(L451,2)*ROUND(G451,3),2)</f>
      </c>
      <c s="36" t="s">
        <v>5706</v>
      </c>
      <c>
        <f>(M451*21)/100</f>
      </c>
      <c t="s">
        <v>27</v>
      </c>
    </row>
    <row r="452" spans="1:5" ht="12.75">
      <c r="A452" s="35" t="s">
        <v>56</v>
      </c>
      <c r="E452" s="39" t="s">
        <v>5</v>
      </c>
    </row>
    <row r="453" spans="1:5" ht="12.75">
      <c r="A453" s="35" t="s">
        <v>57</v>
      </c>
      <c r="E453" s="40" t="s">
        <v>5</v>
      </c>
    </row>
    <row r="454" spans="1:5" ht="12.75">
      <c r="A454" t="s">
        <v>59</v>
      </c>
      <c r="E454" s="39" t="s">
        <v>5</v>
      </c>
    </row>
    <row r="455" spans="1:16" ht="12.75">
      <c r="A455" t="s">
        <v>49</v>
      </c>
      <c s="34" t="s">
        <v>533</v>
      </c>
      <c s="34" t="s">
        <v>5922</v>
      </c>
      <c s="35" t="s">
        <v>5</v>
      </c>
      <c s="6" t="s">
        <v>5923</v>
      </c>
      <c s="36" t="s">
        <v>90</v>
      </c>
      <c s="37">
        <v>1</v>
      </c>
      <c s="36">
        <v>0</v>
      </c>
      <c s="36">
        <f>ROUND(G455*H455,6)</f>
      </c>
      <c r="L455" s="38">
        <v>0</v>
      </c>
      <c s="32">
        <f>ROUND(ROUND(L455,2)*ROUND(G455,3),2)</f>
      </c>
      <c s="36" t="s">
        <v>5706</v>
      </c>
      <c>
        <f>(M455*21)/100</f>
      </c>
      <c t="s">
        <v>27</v>
      </c>
    </row>
    <row r="456" spans="1:5" ht="12.75">
      <c r="A456" s="35" t="s">
        <v>56</v>
      </c>
      <c r="E456" s="39" t="s">
        <v>5</v>
      </c>
    </row>
    <row r="457" spans="1:5" ht="12.75">
      <c r="A457" s="35" t="s">
        <v>57</v>
      </c>
      <c r="E457" s="40" t="s">
        <v>5</v>
      </c>
    </row>
    <row r="458" spans="1:5" ht="12.75">
      <c r="A458" t="s">
        <v>59</v>
      </c>
      <c r="E458" s="39" t="s">
        <v>5</v>
      </c>
    </row>
    <row r="459" spans="1:13" ht="12.75">
      <c r="A459" t="s">
        <v>46</v>
      </c>
      <c r="C459" s="31" t="s">
        <v>402</v>
      </c>
      <c r="E459" s="33" t="s">
        <v>5924</v>
      </c>
      <c r="J459" s="32">
        <f>0</f>
      </c>
      <c s="32">
        <f>0</f>
      </c>
      <c s="32">
        <f>0+L460+L464+L468+L472</f>
      </c>
      <c s="32">
        <f>0+M460+M464+M468+M472</f>
      </c>
    </row>
    <row r="460" spans="1:16" ht="12.75">
      <c r="A460" t="s">
        <v>49</v>
      </c>
      <c s="34" t="s">
        <v>537</v>
      </c>
      <c s="34" t="s">
        <v>5925</v>
      </c>
      <c s="35" t="s">
        <v>5</v>
      </c>
      <c s="6" t="s">
        <v>5926</v>
      </c>
      <c s="36" t="s">
        <v>90</v>
      </c>
      <c s="37">
        <v>48</v>
      </c>
      <c s="36">
        <v>0</v>
      </c>
      <c s="36">
        <f>ROUND(G460*H460,6)</f>
      </c>
      <c r="L460" s="38">
        <v>0</v>
      </c>
      <c s="32">
        <f>ROUND(ROUND(L460,2)*ROUND(G460,3),2)</f>
      </c>
      <c s="36" t="s">
        <v>5706</v>
      </c>
      <c>
        <f>(M460*21)/100</f>
      </c>
      <c t="s">
        <v>27</v>
      </c>
    </row>
    <row r="461" spans="1:5" ht="12.75">
      <c r="A461" s="35" t="s">
        <v>56</v>
      </c>
      <c r="E461" s="39" t="s">
        <v>5</v>
      </c>
    </row>
    <row r="462" spans="1:5" ht="12.75">
      <c r="A462" s="35" t="s">
        <v>57</v>
      </c>
      <c r="E462" s="40" t="s">
        <v>5</v>
      </c>
    </row>
    <row r="463" spans="1:5" ht="12.75">
      <c r="A463" t="s">
        <v>59</v>
      </c>
      <c r="E463" s="39" t="s">
        <v>5</v>
      </c>
    </row>
    <row r="464" spans="1:16" ht="12.75">
      <c r="A464" t="s">
        <v>49</v>
      </c>
      <c s="34" t="s">
        <v>52</v>
      </c>
      <c s="34" t="s">
        <v>5927</v>
      </c>
      <c s="35" t="s">
        <v>5</v>
      </c>
      <c s="6" t="s">
        <v>5928</v>
      </c>
      <c s="36" t="s">
        <v>90</v>
      </c>
      <c s="37">
        <v>23</v>
      </c>
      <c s="36">
        <v>0</v>
      </c>
      <c s="36">
        <f>ROUND(G464*H464,6)</f>
      </c>
      <c r="L464" s="38">
        <v>0</v>
      </c>
      <c s="32">
        <f>ROUND(ROUND(L464,2)*ROUND(G464,3),2)</f>
      </c>
      <c s="36" t="s">
        <v>5706</v>
      </c>
      <c>
        <f>(M464*21)/100</f>
      </c>
      <c t="s">
        <v>27</v>
      </c>
    </row>
    <row r="465" spans="1:5" ht="12.75">
      <c r="A465" s="35" t="s">
        <v>56</v>
      </c>
      <c r="E465" s="39" t="s">
        <v>5</v>
      </c>
    </row>
    <row r="466" spans="1:5" ht="12.75">
      <c r="A466" s="35" t="s">
        <v>57</v>
      </c>
      <c r="E466" s="40" t="s">
        <v>5</v>
      </c>
    </row>
    <row r="467" spans="1:5" ht="12.75">
      <c r="A467" t="s">
        <v>59</v>
      </c>
      <c r="E467" s="39" t="s">
        <v>5</v>
      </c>
    </row>
    <row r="468" spans="1:16" ht="12.75">
      <c r="A468" t="s">
        <v>49</v>
      </c>
      <c s="34" t="s">
        <v>544</v>
      </c>
      <c s="34" t="s">
        <v>5929</v>
      </c>
      <c s="35" t="s">
        <v>5</v>
      </c>
      <c s="6" t="s">
        <v>5930</v>
      </c>
      <c s="36" t="s">
        <v>90</v>
      </c>
      <c s="37">
        <v>25</v>
      </c>
      <c s="36">
        <v>0</v>
      </c>
      <c s="36">
        <f>ROUND(G468*H468,6)</f>
      </c>
      <c r="L468" s="38">
        <v>0</v>
      </c>
      <c s="32">
        <f>ROUND(ROUND(L468,2)*ROUND(G468,3),2)</f>
      </c>
      <c s="36" t="s">
        <v>5706</v>
      </c>
      <c>
        <f>(M468*21)/100</f>
      </c>
      <c t="s">
        <v>27</v>
      </c>
    </row>
    <row r="469" spans="1:5" ht="12.75">
      <c r="A469" s="35" t="s">
        <v>56</v>
      </c>
      <c r="E469" s="39" t="s">
        <v>5</v>
      </c>
    </row>
    <row r="470" spans="1:5" ht="12.75">
      <c r="A470" s="35" t="s">
        <v>57</v>
      </c>
      <c r="E470" s="40" t="s">
        <v>5</v>
      </c>
    </row>
    <row r="471" spans="1:5" ht="12.75">
      <c r="A471" t="s">
        <v>59</v>
      </c>
      <c r="E471" s="39" t="s">
        <v>5</v>
      </c>
    </row>
    <row r="472" spans="1:16" ht="12.75">
      <c r="A472" t="s">
        <v>49</v>
      </c>
      <c s="34" t="s">
        <v>548</v>
      </c>
      <c s="34" t="s">
        <v>5730</v>
      </c>
      <c s="35" t="s">
        <v>112</v>
      </c>
      <c s="6" t="s">
        <v>5731</v>
      </c>
      <c s="36" t="s">
        <v>793</v>
      </c>
      <c s="37">
        <v>0.05</v>
      </c>
      <c s="36">
        <v>0</v>
      </c>
      <c s="36">
        <f>ROUND(G472*H472,6)</f>
      </c>
      <c r="L472" s="38">
        <v>0</v>
      </c>
      <c s="32">
        <f>ROUND(ROUND(L472,2)*ROUND(G472,3),2)</f>
      </c>
      <c s="36" t="s">
        <v>5706</v>
      </c>
      <c>
        <f>(M472*21)/100</f>
      </c>
      <c t="s">
        <v>27</v>
      </c>
    </row>
    <row r="473" spans="1:5" ht="12.75">
      <c r="A473" s="35" t="s">
        <v>56</v>
      </c>
      <c r="E473" s="39" t="s">
        <v>5</v>
      </c>
    </row>
    <row r="474" spans="1:5" ht="12.75">
      <c r="A474" s="35" t="s">
        <v>57</v>
      </c>
      <c r="E474" s="40" t="s">
        <v>5</v>
      </c>
    </row>
    <row r="475" spans="1:5" ht="12.75">
      <c r="A475" t="s">
        <v>59</v>
      </c>
      <c r="E475" s="39" t="s">
        <v>5</v>
      </c>
    </row>
    <row r="476" spans="1:13" ht="12.75">
      <c r="A476" t="s">
        <v>46</v>
      </c>
      <c r="C476" s="31" t="s">
        <v>406</v>
      </c>
      <c r="E476" s="33" t="s">
        <v>5931</v>
      </c>
      <c r="J476" s="32">
        <f>0</f>
      </c>
      <c s="32">
        <f>0</f>
      </c>
      <c s="32">
        <f>0+L477+L481+L485+L489+L493+L497+L501+L505+L509</f>
      </c>
      <c s="32">
        <f>0+M477+M481+M485+M489+M493+M497+M501+M505+M509</f>
      </c>
    </row>
    <row r="477" spans="1:16" ht="12.75">
      <c r="A477" t="s">
        <v>49</v>
      </c>
      <c s="34" t="s">
        <v>552</v>
      </c>
      <c s="34" t="s">
        <v>5852</v>
      </c>
      <c s="35" t="s">
        <v>27</v>
      </c>
      <c s="6" t="s">
        <v>5853</v>
      </c>
      <c s="36" t="s">
        <v>90</v>
      </c>
      <c s="37">
        <v>1</v>
      </c>
      <c s="36">
        <v>0</v>
      </c>
      <c s="36">
        <f>ROUND(G477*H477,6)</f>
      </c>
      <c r="L477" s="38">
        <v>0</v>
      </c>
      <c s="32">
        <f>ROUND(ROUND(L477,2)*ROUND(G477,3),2)</f>
      </c>
      <c s="36" t="s">
        <v>5706</v>
      </c>
      <c>
        <f>(M477*21)/100</f>
      </c>
      <c t="s">
        <v>27</v>
      </c>
    </row>
    <row r="478" spans="1:5" ht="12.75">
      <c r="A478" s="35" t="s">
        <v>56</v>
      </c>
      <c r="E478" s="39" t="s">
        <v>5</v>
      </c>
    </row>
    <row r="479" spans="1:5" ht="12.75">
      <c r="A479" s="35" t="s">
        <v>57</v>
      </c>
      <c r="E479" s="40" t="s">
        <v>5</v>
      </c>
    </row>
    <row r="480" spans="1:5" ht="12.75">
      <c r="A480" t="s">
        <v>59</v>
      </c>
      <c r="E480" s="39" t="s">
        <v>5</v>
      </c>
    </row>
    <row r="481" spans="1:16" ht="12.75">
      <c r="A481" t="s">
        <v>49</v>
      </c>
      <c s="34" t="s">
        <v>556</v>
      </c>
      <c s="34" t="s">
        <v>5854</v>
      </c>
      <c s="35" t="s">
        <v>26</v>
      </c>
      <c s="6" t="s">
        <v>5855</v>
      </c>
      <c s="36" t="s">
        <v>90</v>
      </c>
      <c s="37">
        <v>6</v>
      </c>
      <c s="36">
        <v>0</v>
      </c>
      <c s="36">
        <f>ROUND(G481*H481,6)</f>
      </c>
      <c r="L481" s="38">
        <v>0</v>
      </c>
      <c s="32">
        <f>ROUND(ROUND(L481,2)*ROUND(G481,3),2)</f>
      </c>
      <c s="36" t="s">
        <v>5706</v>
      </c>
      <c>
        <f>(M481*21)/100</f>
      </c>
      <c t="s">
        <v>27</v>
      </c>
    </row>
    <row r="482" spans="1:5" ht="12.75">
      <c r="A482" s="35" t="s">
        <v>56</v>
      </c>
      <c r="E482" s="39" t="s">
        <v>5</v>
      </c>
    </row>
    <row r="483" spans="1:5" ht="12.75">
      <c r="A483" s="35" t="s">
        <v>57</v>
      </c>
      <c r="E483" s="40" t="s">
        <v>5</v>
      </c>
    </row>
    <row r="484" spans="1:5" ht="12.75">
      <c r="A484" t="s">
        <v>59</v>
      </c>
      <c r="E484" s="39" t="s">
        <v>5</v>
      </c>
    </row>
    <row r="485" spans="1:16" ht="12.75">
      <c r="A485" t="s">
        <v>49</v>
      </c>
      <c s="34" t="s">
        <v>560</v>
      </c>
      <c s="34" t="s">
        <v>5856</v>
      </c>
      <c s="35" t="s">
        <v>72</v>
      </c>
      <c s="6" t="s">
        <v>5857</v>
      </c>
      <c s="36" t="s">
        <v>90</v>
      </c>
      <c s="37">
        <v>2</v>
      </c>
      <c s="36">
        <v>0</v>
      </c>
      <c s="36">
        <f>ROUND(G485*H485,6)</f>
      </c>
      <c r="L485" s="38">
        <v>0</v>
      </c>
      <c s="32">
        <f>ROUND(ROUND(L485,2)*ROUND(G485,3),2)</f>
      </c>
      <c s="36" t="s">
        <v>5706</v>
      </c>
      <c>
        <f>(M485*21)/100</f>
      </c>
      <c t="s">
        <v>27</v>
      </c>
    </row>
    <row r="486" spans="1:5" ht="12.75">
      <c r="A486" s="35" t="s">
        <v>56</v>
      </c>
      <c r="E486" s="39" t="s">
        <v>5</v>
      </c>
    </row>
    <row r="487" spans="1:5" ht="12.75">
      <c r="A487" s="35" t="s">
        <v>57</v>
      </c>
      <c r="E487" s="40" t="s">
        <v>5</v>
      </c>
    </row>
    <row r="488" spans="1:5" ht="12.75">
      <c r="A488" t="s">
        <v>59</v>
      </c>
      <c r="E488" s="39" t="s">
        <v>5</v>
      </c>
    </row>
    <row r="489" spans="1:16" ht="12.75">
      <c r="A489" t="s">
        <v>49</v>
      </c>
      <c s="34" t="s">
        <v>565</v>
      </c>
      <c s="34" t="s">
        <v>5932</v>
      </c>
      <c s="35" t="s">
        <v>77</v>
      </c>
      <c s="6" t="s">
        <v>5933</v>
      </c>
      <c s="36" t="s">
        <v>90</v>
      </c>
      <c s="37">
        <v>2</v>
      </c>
      <c s="36">
        <v>0</v>
      </c>
      <c s="36">
        <f>ROUND(G489*H489,6)</f>
      </c>
      <c r="L489" s="38">
        <v>0</v>
      </c>
      <c s="32">
        <f>ROUND(ROUND(L489,2)*ROUND(G489,3),2)</f>
      </c>
      <c s="36" t="s">
        <v>5706</v>
      </c>
      <c>
        <f>(M489*21)/100</f>
      </c>
      <c t="s">
        <v>27</v>
      </c>
    </row>
    <row r="490" spans="1:5" ht="12.75">
      <c r="A490" s="35" t="s">
        <v>56</v>
      </c>
      <c r="E490" s="39" t="s">
        <v>5</v>
      </c>
    </row>
    <row r="491" spans="1:5" ht="12.75">
      <c r="A491" s="35" t="s">
        <v>57</v>
      </c>
      <c r="E491" s="40" t="s">
        <v>5</v>
      </c>
    </row>
    <row r="492" spans="1:5" ht="12.75">
      <c r="A492" t="s">
        <v>59</v>
      </c>
      <c r="E492" s="39" t="s">
        <v>5</v>
      </c>
    </row>
    <row r="493" spans="1:16" ht="12.75">
      <c r="A493" t="s">
        <v>49</v>
      </c>
      <c s="34" t="s">
        <v>569</v>
      </c>
      <c s="34" t="s">
        <v>5934</v>
      </c>
      <c s="35" t="s">
        <v>5</v>
      </c>
      <c s="6" t="s">
        <v>5935</v>
      </c>
      <c s="36" t="s">
        <v>90</v>
      </c>
      <c s="37">
        <v>1</v>
      </c>
      <c s="36">
        <v>0</v>
      </c>
      <c s="36">
        <f>ROUND(G493*H493,6)</f>
      </c>
      <c r="L493" s="38">
        <v>0</v>
      </c>
      <c s="32">
        <f>ROUND(ROUND(L493,2)*ROUND(G493,3),2)</f>
      </c>
      <c s="36" t="s">
        <v>5706</v>
      </c>
      <c>
        <f>(M493*21)/100</f>
      </c>
      <c t="s">
        <v>27</v>
      </c>
    </row>
    <row r="494" spans="1:5" ht="12.75">
      <c r="A494" s="35" t="s">
        <v>56</v>
      </c>
      <c r="E494" s="39" t="s">
        <v>5</v>
      </c>
    </row>
    <row r="495" spans="1:5" ht="12.75">
      <c r="A495" s="35" t="s">
        <v>57</v>
      </c>
      <c r="E495" s="40" t="s">
        <v>5</v>
      </c>
    </row>
    <row r="496" spans="1:5" ht="12.75">
      <c r="A496" t="s">
        <v>59</v>
      </c>
      <c r="E496" s="39" t="s">
        <v>5</v>
      </c>
    </row>
    <row r="497" spans="1:16" ht="12.75">
      <c r="A497" t="s">
        <v>49</v>
      </c>
      <c s="34" t="s">
        <v>572</v>
      </c>
      <c s="34" t="s">
        <v>5936</v>
      </c>
      <c s="35" t="s">
        <v>5</v>
      </c>
      <c s="6" t="s">
        <v>5937</v>
      </c>
      <c s="36" t="s">
        <v>90</v>
      </c>
      <c s="37">
        <v>6</v>
      </c>
      <c s="36">
        <v>0</v>
      </c>
      <c s="36">
        <f>ROUND(G497*H497,6)</f>
      </c>
      <c r="L497" s="38">
        <v>0</v>
      </c>
      <c s="32">
        <f>ROUND(ROUND(L497,2)*ROUND(G497,3),2)</f>
      </c>
      <c s="36" t="s">
        <v>5706</v>
      </c>
      <c>
        <f>(M497*21)/100</f>
      </c>
      <c t="s">
        <v>27</v>
      </c>
    </row>
    <row r="498" spans="1:5" ht="12.75">
      <c r="A498" s="35" t="s">
        <v>56</v>
      </c>
      <c r="E498" s="39" t="s">
        <v>5</v>
      </c>
    </row>
    <row r="499" spans="1:5" ht="12.75">
      <c r="A499" s="35" t="s">
        <v>57</v>
      </c>
      <c r="E499" s="40" t="s">
        <v>5</v>
      </c>
    </row>
    <row r="500" spans="1:5" ht="12.75">
      <c r="A500" t="s">
        <v>59</v>
      </c>
      <c r="E500" s="39" t="s">
        <v>5</v>
      </c>
    </row>
    <row r="501" spans="1:16" ht="12.75">
      <c r="A501" t="s">
        <v>49</v>
      </c>
      <c s="34" t="s">
        <v>576</v>
      </c>
      <c s="34" t="s">
        <v>5938</v>
      </c>
      <c s="35" t="s">
        <v>5</v>
      </c>
      <c s="6" t="s">
        <v>5939</v>
      </c>
      <c s="36" t="s">
        <v>90</v>
      </c>
      <c s="37">
        <v>2</v>
      </c>
      <c s="36">
        <v>0</v>
      </c>
      <c s="36">
        <f>ROUND(G501*H501,6)</f>
      </c>
      <c r="L501" s="38">
        <v>0</v>
      </c>
      <c s="32">
        <f>ROUND(ROUND(L501,2)*ROUND(G501,3),2)</f>
      </c>
      <c s="36" t="s">
        <v>5706</v>
      </c>
      <c>
        <f>(M501*21)/100</f>
      </c>
      <c t="s">
        <v>27</v>
      </c>
    </row>
    <row r="502" spans="1:5" ht="12.75">
      <c r="A502" s="35" t="s">
        <v>56</v>
      </c>
      <c r="E502" s="39" t="s">
        <v>5</v>
      </c>
    </row>
    <row r="503" spans="1:5" ht="12.75">
      <c r="A503" s="35" t="s">
        <v>57</v>
      </c>
      <c r="E503" s="40" t="s">
        <v>5</v>
      </c>
    </row>
    <row r="504" spans="1:5" ht="12.75">
      <c r="A504" t="s">
        <v>59</v>
      </c>
      <c r="E504" s="39" t="s">
        <v>5</v>
      </c>
    </row>
    <row r="505" spans="1:16" ht="12.75">
      <c r="A505" t="s">
        <v>49</v>
      </c>
      <c s="34" t="s">
        <v>580</v>
      </c>
      <c s="34" t="s">
        <v>5940</v>
      </c>
      <c s="35" t="s">
        <v>5</v>
      </c>
      <c s="6" t="s">
        <v>5941</v>
      </c>
      <c s="36" t="s">
        <v>90</v>
      </c>
      <c s="37">
        <v>2</v>
      </c>
      <c s="36">
        <v>0</v>
      </c>
      <c s="36">
        <f>ROUND(G505*H505,6)</f>
      </c>
      <c r="L505" s="38">
        <v>0</v>
      </c>
      <c s="32">
        <f>ROUND(ROUND(L505,2)*ROUND(G505,3),2)</f>
      </c>
      <c s="36" t="s">
        <v>5706</v>
      </c>
      <c>
        <f>(M505*21)/100</f>
      </c>
      <c t="s">
        <v>27</v>
      </c>
    </row>
    <row r="506" spans="1:5" ht="12.75">
      <c r="A506" s="35" t="s">
        <v>56</v>
      </c>
      <c r="E506" s="39" t="s">
        <v>5</v>
      </c>
    </row>
    <row r="507" spans="1:5" ht="12.75">
      <c r="A507" s="35" t="s">
        <v>57</v>
      </c>
      <c r="E507" s="40" t="s">
        <v>5</v>
      </c>
    </row>
    <row r="508" spans="1:5" ht="12.75">
      <c r="A508" t="s">
        <v>59</v>
      </c>
      <c r="E508" s="39" t="s">
        <v>5</v>
      </c>
    </row>
    <row r="509" spans="1:16" ht="12.75">
      <c r="A509" t="s">
        <v>49</v>
      </c>
      <c s="34" t="s">
        <v>584</v>
      </c>
      <c s="34" t="s">
        <v>5730</v>
      </c>
      <c s="35" t="s">
        <v>116</v>
      </c>
      <c s="6" t="s">
        <v>5731</v>
      </c>
      <c s="36" t="s">
        <v>793</v>
      </c>
      <c s="37">
        <v>0.1</v>
      </c>
      <c s="36">
        <v>0</v>
      </c>
      <c s="36">
        <f>ROUND(G509*H509,6)</f>
      </c>
      <c r="L509" s="38">
        <v>0</v>
      </c>
      <c s="32">
        <f>ROUND(ROUND(L509,2)*ROUND(G509,3),2)</f>
      </c>
      <c s="36" t="s">
        <v>5706</v>
      </c>
      <c>
        <f>(M509*21)/100</f>
      </c>
      <c t="s">
        <v>27</v>
      </c>
    </row>
    <row r="510" spans="1:5" ht="12.75">
      <c r="A510" s="35" t="s">
        <v>56</v>
      </c>
      <c r="E510" s="39" t="s">
        <v>5</v>
      </c>
    </row>
    <row r="511" spans="1:5" ht="12.75">
      <c r="A511" s="35" t="s">
        <v>57</v>
      </c>
      <c r="E511" s="40" t="s">
        <v>5</v>
      </c>
    </row>
    <row r="512" spans="1:5" ht="12.75">
      <c r="A512" t="s">
        <v>59</v>
      </c>
      <c r="E512" s="39" t="s">
        <v>5</v>
      </c>
    </row>
    <row r="513" spans="1:13" ht="12.75">
      <c r="A513" t="s">
        <v>46</v>
      </c>
      <c r="C513" s="31" t="s">
        <v>410</v>
      </c>
      <c r="E513" s="33" t="s">
        <v>5942</v>
      </c>
      <c r="J513" s="32">
        <f>0</f>
      </c>
      <c s="32">
        <f>0</f>
      </c>
      <c s="32">
        <f>0+L514+L518+L522+L526+L530+L534+L538+L542+L546+L550+L554</f>
      </c>
      <c s="32">
        <f>0+M514+M518+M522+M526+M530+M534+M538+M542+M546+M550+M554</f>
      </c>
    </row>
    <row r="514" spans="1:16" ht="12.75">
      <c r="A514" t="s">
        <v>49</v>
      </c>
      <c s="34" t="s">
        <v>588</v>
      </c>
      <c s="34" t="s">
        <v>5943</v>
      </c>
      <c s="35" t="s">
        <v>5</v>
      </c>
      <c s="6" t="s">
        <v>5944</v>
      </c>
      <c s="36" t="s">
        <v>90</v>
      </c>
      <c s="37">
        <v>1</v>
      </c>
      <c s="36">
        <v>0</v>
      </c>
      <c s="36">
        <f>ROUND(G514*H514,6)</f>
      </c>
      <c r="L514" s="38">
        <v>0</v>
      </c>
      <c s="32">
        <f>ROUND(ROUND(L514,2)*ROUND(G514,3),2)</f>
      </c>
      <c s="36" t="s">
        <v>5706</v>
      </c>
      <c>
        <f>(M514*21)/100</f>
      </c>
      <c t="s">
        <v>27</v>
      </c>
    </row>
    <row r="515" spans="1:5" ht="12.75">
      <c r="A515" s="35" t="s">
        <v>56</v>
      </c>
      <c r="E515" s="39" t="s">
        <v>5</v>
      </c>
    </row>
    <row r="516" spans="1:5" ht="12.75">
      <c r="A516" s="35" t="s">
        <v>57</v>
      </c>
      <c r="E516" s="40" t="s">
        <v>5</v>
      </c>
    </row>
    <row r="517" spans="1:5" ht="12.75">
      <c r="A517" t="s">
        <v>59</v>
      </c>
      <c r="E517" s="39" t="s">
        <v>5</v>
      </c>
    </row>
    <row r="518" spans="1:16" ht="12.75">
      <c r="A518" t="s">
        <v>49</v>
      </c>
      <c s="34" t="s">
        <v>592</v>
      </c>
      <c s="34" t="s">
        <v>5945</v>
      </c>
      <c s="35" t="s">
        <v>5</v>
      </c>
      <c s="6" t="s">
        <v>5946</v>
      </c>
      <c s="36" t="s">
        <v>90</v>
      </c>
      <c s="37">
        <v>1</v>
      </c>
      <c s="36">
        <v>0</v>
      </c>
      <c s="36">
        <f>ROUND(G518*H518,6)</f>
      </c>
      <c r="L518" s="38">
        <v>0</v>
      </c>
      <c s="32">
        <f>ROUND(ROUND(L518,2)*ROUND(G518,3),2)</f>
      </c>
      <c s="36" t="s">
        <v>5706</v>
      </c>
      <c>
        <f>(M518*21)/100</f>
      </c>
      <c t="s">
        <v>27</v>
      </c>
    </row>
    <row r="519" spans="1:5" ht="12.75">
      <c r="A519" s="35" t="s">
        <v>56</v>
      </c>
      <c r="E519" s="39" t="s">
        <v>5</v>
      </c>
    </row>
    <row r="520" spans="1:5" ht="12.75">
      <c r="A520" s="35" t="s">
        <v>57</v>
      </c>
      <c r="E520" s="40" t="s">
        <v>5</v>
      </c>
    </row>
    <row r="521" spans="1:5" ht="12.75">
      <c r="A521" t="s">
        <v>59</v>
      </c>
      <c r="E521" s="39" t="s">
        <v>5</v>
      </c>
    </row>
    <row r="522" spans="1:16" ht="12.75">
      <c r="A522" t="s">
        <v>49</v>
      </c>
      <c s="34" t="s">
        <v>596</v>
      </c>
      <c s="34" t="s">
        <v>5947</v>
      </c>
      <c s="35" t="s">
        <v>5</v>
      </c>
      <c s="6" t="s">
        <v>5948</v>
      </c>
      <c s="36" t="s">
        <v>90</v>
      </c>
      <c s="37">
        <v>1</v>
      </c>
      <c s="36">
        <v>0</v>
      </c>
      <c s="36">
        <f>ROUND(G522*H522,6)</f>
      </c>
      <c r="L522" s="38">
        <v>0</v>
      </c>
      <c s="32">
        <f>ROUND(ROUND(L522,2)*ROUND(G522,3),2)</f>
      </c>
      <c s="36" t="s">
        <v>5706</v>
      </c>
      <c>
        <f>(M522*21)/100</f>
      </c>
      <c t="s">
        <v>27</v>
      </c>
    </row>
    <row r="523" spans="1:5" ht="12.75">
      <c r="A523" s="35" t="s">
        <v>56</v>
      </c>
      <c r="E523" s="39" t="s">
        <v>5</v>
      </c>
    </row>
    <row r="524" spans="1:5" ht="12.75">
      <c r="A524" s="35" t="s">
        <v>57</v>
      </c>
      <c r="E524" s="40" t="s">
        <v>5</v>
      </c>
    </row>
    <row r="525" spans="1:5" ht="12.75">
      <c r="A525" t="s">
        <v>59</v>
      </c>
      <c r="E525" s="39" t="s">
        <v>5</v>
      </c>
    </row>
    <row r="526" spans="1:16" ht="12.75">
      <c r="A526" t="s">
        <v>49</v>
      </c>
      <c s="34" t="s">
        <v>600</v>
      </c>
      <c s="34" t="s">
        <v>5949</v>
      </c>
      <c s="35" t="s">
        <v>5</v>
      </c>
      <c s="6" t="s">
        <v>5950</v>
      </c>
      <c s="36" t="s">
        <v>90</v>
      </c>
      <c s="37">
        <v>1</v>
      </c>
      <c s="36">
        <v>0</v>
      </c>
      <c s="36">
        <f>ROUND(G526*H526,6)</f>
      </c>
      <c r="L526" s="38">
        <v>0</v>
      </c>
      <c s="32">
        <f>ROUND(ROUND(L526,2)*ROUND(G526,3),2)</f>
      </c>
      <c s="36" t="s">
        <v>5706</v>
      </c>
      <c>
        <f>(M526*21)/100</f>
      </c>
      <c t="s">
        <v>27</v>
      </c>
    </row>
    <row r="527" spans="1:5" ht="12.75">
      <c r="A527" s="35" t="s">
        <v>56</v>
      </c>
      <c r="E527" s="39" t="s">
        <v>5</v>
      </c>
    </row>
    <row r="528" spans="1:5" ht="12.75">
      <c r="A528" s="35" t="s">
        <v>57</v>
      </c>
      <c r="E528" s="40" t="s">
        <v>5</v>
      </c>
    </row>
    <row r="529" spans="1:5" ht="12.75">
      <c r="A529" t="s">
        <v>59</v>
      </c>
      <c r="E529" s="39" t="s">
        <v>5</v>
      </c>
    </row>
    <row r="530" spans="1:16" ht="12.75">
      <c r="A530" t="s">
        <v>49</v>
      </c>
      <c s="34" t="s">
        <v>604</v>
      </c>
      <c s="34" t="s">
        <v>5951</v>
      </c>
      <c s="35" t="s">
        <v>5</v>
      </c>
      <c s="6" t="s">
        <v>5952</v>
      </c>
      <c s="36" t="s">
        <v>90</v>
      </c>
      <c s="37">
        <v>5</v>
      </c>
      <c s="36">
        <v>0</v>
      </c>
      <c s="36">
        <f>ROUND(G530*H530,6)</f>
      </c>
      <c r="L530" s="38">
        <v>0</v>
      </c>
      <c s="32">
        <f>ROUND(ROUND(L530,2)*ROUND(G530,3),2)</f>
      </c>
      <c s="36" t="s">
        <v>5706</v>
      </c>
      <c>
        <f>(M530*21)/100</f>
      </c>
      <c t="s">
        <v>27</v>
      </c>
    </row>
    <row r="531" spans="1:5" ht="12.75">
      <c r="A531" s="35" t="s">
        <v>56</v>
      </c>
      <c r="E531" s="39" t="s">
        <v>5</v>
      </c>
    </row>
    <row r="532" spans="1:5" ht="12.75">
      <c r="A532" s="35" t="s">
        <v>57</v>
      </c>
      <c r="E532" s="40" t="s">
        <v>5</v>
      </c>
    </row>
    <row r="533" spans="1:5" ht="12.75">
      <c r="A533" t="s">
        <v>59</v>
      </c>
      <c r="E533" s="39" t="s">
        <v>5</v>
      </c>
    </row>
    <row r="534" spans="1:16" ht="12.75">
      <c r="A534" t="s">
        <v>49</v>
      </c>
      <c s="34" t="s">
        <v>608</v>
      </c>
      <c s="34" t="s">
        <v>5953</v>
      </c>
      <c s="35" t="s">
        <v>5</v>
      </c>
      <c s="6" t="s">
        <v>5954</v>
      </c>
      <c s="36" t="s">
        <v>90</v>
      </c>
      <c s="37">
        <v>1</v>
      </c>
      <c s="36">
        <v>0</v>
      </c>
      <c s="36">
        <f>ROUND(G534*H534,6)</f>
      </c>
      <c r="L534" s="38">
        <v>0</v>
      </c>
      <c s="32">
        <f>ROUND(ROUND(L534,2)*ROUND(G534,3),2)</f>
      </c>
      <c s="36" t="s">
        <v>5706</v>
      </c>
      <c>
        <f>(M534*21)/100</f>
      </c>
      <c t="s">
        <v>27</v>
      </c>
    </row>
    <row r="535" spans="1:5" ht="12.75">
      <c r="A535" s="35" t="s">
        <v>56</v>
      </c>
      <c r="E535" s="39" t="s">
        <v>5</v>
      </c>
    </row>
    <row r="536" spans="1:5" ht="12.75">
      <c r="A536" s="35" t="s">
        <v>57</v>
      </c>
      <c r="E536" s="40" t="s">
        <v>5</v>
      </c>
    </row>
    <row r="537" spans="1:5" ht="12.75">
      <c r="A537" t="s">
        <v>59</v>
      </c>
      <c r="E537" s="39" t="s">
        <v>5</v>
      </c>
    </row>
    <row r="538" spans="1:16" ht="12.75">
      <c r="A538" t="s">
        <v>49</v>
      </c>
      <c s="34" t="s">
        <v>612</v>
      </c>
      <c s="34" t="s">
        <v>5955</v>
      </c>
      <c s="35" t="s">
        <v>5</v>
      </c>
      <c s="6" t="s">
        <v>5956</v>
      </c>
      <c s="36" t="s">
        <v>90</v>
      </c>
      <c s="37">
        <v>1</v>
      </c>
      <c s="36">
        <v>0</v>
      </c>
      <c s="36">
        <f>ROUND(G538*H538,6)</f>
      </c>
      <c r="L538" s="38">
        <v>0</v>
      </c>
      <c s="32">
        <f>ROUND(ROUND(L538,2)*ROUND(G538,3),2)</f>
      </c>
      <c s="36" t="s">
        <v>5706</v>
      </c>
      <c>
        <f>(M538*21)/100</f>
      </c>
      <c t="s">
        <v>27</v>
      </c>
    </row>
    <row r="539" spans="1:5" ht="12.75">
      <c r="A539" s="35" t="s">
        <v>56</v>
      </c>
      <c r="E539" s="39" t="s">
        <v>5</v>
      </c>
    </row>
    <row r="540" spans="1:5" ht="12.75">
      <c r="A540" s="35" t="s">
        <v>57</v>
      </c>
      <c r="E540" s="40" t="s">
        <v>5</v>
      </c>
    </row>
    <row r="541" spans="1:5" ht="12.75">
      <c r="A541" t="s">
        <v>59</v>
      </c>
      <c r="E541" s="39" t="s">
        <v>5</v>
      </c>
    </row>
    <row r="542" spans="1:16" ht="12.75">
      <c r="A542" t="s">
        <v>49</v>
      </c>
      <c s="34" t="s">
        <v>615</v>
      </c>
      <c s="34" t="s">
        <v>5957</v>
      </c>
      <c s="35" t="s">
        <v>5</v>
      </c>
      <c s="6" t="s">
        <v>5958</v>
      </c>
      <c s="36" t="s">
        <v>90</v>
      </c>
      <c s="37">
        <v>5</v>
      </c>
      <c s="36">
        <v>0</v>
      </c>
      <c s="36">
        <f>ROUND(G542*H542,6)</f>
      </c>
      <c r="L542" s="38">
        <v>0</v>
      </c>
      <c s="32">
        <f>ROUND(ROUND(L542,2)*ROUND(G542,3),2)</f>
      </c>
      <c s="36" t="s">
        <v>5706</v>
      </c>
      <c>
        <f>(M542*21)/100</f>
      </c>
      <c t="s">
        <v>27</v>
      </c>
    </row>
    <row r="543" spans="1:5" ht="12.75">
      <c r="A543" s="35" t="s">
        <v>56</v>
      </c>
      <c r="E543" s="39" t="s">
        <v>5</v>
      </c>
    </row>
    <row r="544" spans="1:5" ht="12.75">
      <c r="A544" s="35" t="s">
        <v>57</v>
      </c>
      <c r="E544" s="40" t="s">
        <v>5</v>
      </c>
    </row>
    <row r="545" spans="1:5" ht="12.75">
      <c r="A545" t="s">
        <v>59</v>
      </c>
      <c r="E545" s="39" t="s">
        <v>5</v>
      </c>
    </row>
    <row r="546" spans="1:16" ht="12.75">
      <c r="A546" t="s">
        <v>49</v>
      </c>
      <c s="34" t="s">
        <v>619</v>
      </c>
      <c s="34" t="s">
        <v>5959</v>
      </c>
      <c s="35" t="s">
        <v>5</v>
      </c>
      <c s="6" t="s">
        <v>5960</v>
      </c>
      <c s="36" t="s">
        <v>90</v>
      </c>
      <c s="37">
        <v>1</v>
      </c>
      <c s="36">
        <v>0</v>
      </c>
      <c s="36">
        <f>ROUND(G546*H546,6)</f>
      </c>
      <c r="L546" s="38">
        <v>0</v>
      </c>
      <c s="32">
        <f>ROUND(ROUND(L546,2)*ROUND(G546,3),2)</f>
      </c>
      <c s="36" t="s">
        <v>5706</v>
      </c>
      <c>
        <f>(M546*21)/100</f>
      </c>
      <c t="s">
        <v>27</v>
      </c>
    </row>
    <row r="547" spans="1:5" ht="12.75">
      <c r="A547" s="35" t="s">
        <v>56</v>
      </c>
      <c r="E547" s="39" t="s">
        <v>5</v>
      </c>
    </row>
    <row r="548" spans="1:5" ht="12.75">
      <c r="A548" s="35" t="s">
        <v>57</v>
      </c>
      <c r="E548" s="40" t="s">
        <v>5</v>
      </c>
    </row>
    <row r="549" spans="1:5" ht="12.75">
      <c r="A549" t="s">
        <v>59</v>
      </c>
      <c r="E549" s="39" t="s">
        <v>5</v>
      </c>
    </row>
    <row r="550" spans="1:16" ht="12.75">
      <c r="A550" t="s">
        <v>49</v>
      </c>
      <c s="34" t="s">
        <v>623</v>
      </c>
      <c s="34" t="s">
        <v>5961</v>
      </c>
      <c s="35" t="s">
        <v>5</v>
      </c>
      <c s="6" t="s">
        <v>5962</v>
      </c>
      <c s="36" t="s">
        <v>90</v>
      </c>
      <c s="37">
        <v>1</v>
      </c>
      <c s="36">
        <v>0</v>
      </c>
      <c s="36">
        <f>ROUND(G550*H550,6)</f>
      </c>
      <c r="L550" s="38">
        <v>0</v>
      </c>
      <c s="32">
        <f>ROUND(ROUND(L550,2)*ROUND(G550,3),2)</f>
      </c>
      <c s="36" t="s">
        <v>5706</v>
      </c>
      <c>
        <f>(M550*21)/100</f>
      </c>
      <c t="s">
        <v>27</v>
      </c>
    </row>
    <row r="551" spans="1:5" ht="12.75">
      <c r="A551" s="35" t="s">
        <v>56</v>
      </c>
      <c r="E551" s="39" t="s">
        <v>5</v>
      </c>
    </row>
    <row r="552" spans="1:5" ht="12.75">
      <c r="A552" s="35" t="s">
        <v>57</v>
      </c>
      <c r="E552" s="40" t="s">
        <v>5</v>
      </c>
    </row>
    <row r="553" spans="1:5" ht="12.75">
      <c r="A553" t="s">
        <v>59</v>
      </c>
      <c r="E553" s="39" t="s">
        <v>5</v>
      </c>
    </row>
    <row r="554" spans="1:16" ht="12.75">
      <c r="A554" t="s">
        <v>49</v>
      </c>
      <c s="34" t="s">
        <v>627</v>
      </c>
      <c s="34" t="s">
        <v>5730</v>
      </c>
      <c s="35" t="s">
        <v>27</v>
      </c>
      <c s="6" t="s">
        <v>5731</v>
      </c>
      <c s="36" t="s">
        <v>793</v>
      </c>
      <c s="37">
        <v>0.1</v>
      </c>
      <c s="36">
        <v>0</v>
      </c>
      <c s="36">
        <f>ROUND(G554*H554,6)</f>
      </c>
      <c r="L554" s="38">
        <v>0</v>
      </c>
      <c s="32">
        <f>ROUND(ROUND(L554,2)*ROUND(G554,3),2)</f>
      </c>
      <c s="36" t="s">
        <v>5706</v>
      </c>
      <c>
        <f>(M554*21)/100</f>
      </c>
      <c t="s">
        <v>27</v>
      </c>
    </row>
    <row r="555" spans="1:5" ht="12.75">
      <c r="A555" s="35" t="s">
        <v>56</v>
      </c>
      <c r="E555" s="39" t="s">
        <v>5</v>
      </c>
    </row>
    <row r="556" spans="1:5" ht="12.75">
      <c r="A556" s="35" t="s">
        <v>57</v>
      </c>
      <c r="E556" s="40" t="s">
        <v>5</v>
      </c>
    </row>
    <row r="557" spans="1:5" ht="12.75">
      <c r="A557" t="s">
        <v>59</v>
      </c>
      <c r="E557" s="39" t="s">
        <v>5</v>
      </c>
    </row>
    <row r="558" spans="1:13" ht="12.75">
      <c r="A558" t="s">
        <v>46</v>
      </c>
      <c r="C558" s="31" t="s">
        <v>414</v>
      </c>
      <c r="E558" s="33" t="s">
        <v>5963</v>
      </c>
      <c r="J558" s="32">
        <f>0</f>
      </c>
      <c s="32">
        <f>0</f>
      </c>
      <c s="32">
        <f>0+L559+L563+L567+L571+L575+L579+L583+L587+L591+L595+L599+L603+L607+L611+L615+L619+L623+L627+L631+L635+L639+L643</f>
      </c>
      <c s="32">
        <f>0+M559+M563+M567+M571+M575+M579+M583+M587+M591+M595+M599+M603+M607+M611+M615+M619+M623+M627+M631+M635+M639+M643</f>
      </c>
    </row>
    <row r="559" spans="1:16" ht="12.75">
      <c r="A559" t="s">
        <v>49</v>
      </c>
      <c s="34" t="s">
        <v>630</v>
      </c>
      <c s="34" t="s">
        <v>5964</v>
      </c>
      <c s="35" t="s">
        <v>5</v>
      </c>
      <c s="6" t="s">
        <v>5965</v>
      </c>
      <c s="36" t="s">
        <v>90</v>
      </c>
      <c s="37">
        <v>1</v>
      </c>
      <c s="36">
        <v>0</v>
      </c>
      <c s="36">
        <f>ROUND(G559*H559,6)</f>
      </c>
      <c r="L559" s="38">
        <v>0</v>
      </c>
      <c s="32">
        <f>ROUND(ROUND(L559,2)*ROUND(G559,3),2)</f>
      </c>
      <c s="36" t="s">
        <v>5706</v>
      </c>
      <c>
        <f>(M559*21)/100</f>
      </c>
      <c t="s">
        <v>27</v>
      </c>
    </row>
    <row r="560" spans="1:5" ht="12.75">
      <c r="A560" s="35" t="s">
        <v>56</v>
      </c>
      <c r="E560" s="39" t="s">
        <v>5</v>
      </c>
    </row>
    <row r="561" spans="1:5" ht="12.75">
      <c r="A561" s="35" t="s">
        <v>57</v>
      </c>
      <c r="E561" s="40" t="s">
        <v>5</v>
      </c>
    </row>
    <row r="562" spans="1:5" ht="12.75">
      <c r="A562" t="s">
        <v>59</v>
      </c>
      <c r="E562" s="39" t="s">
        <v>5</v>
      </c>
    </row>
    <row r="563" spans="1:16" ht="12.75">
      <c r="A563" t="s">
        <v>49</v>
      </c>
      <c s="34" t="s">
        <v>634</v>
      </c>
      <c s="34" t="s">
        <v>5966</v>
      </c>
      <c s="35" t="s">
        <v>5</v>
      </c>
      <c s="6" t="s">
        <v>5967</v>
      </c>
      <c s="36" t="s">
        <v>90</v>
      </c>
      <c s="37">
        <v>5</v>
      </c>
      <c s="36">
        <v>0</v>
      </c>
      <c s="36">
        <f>ROUND(G563*H563,6)</f>
      </c>
      <c r="L563" s="38">
        <v>0</v>
      </c>
      <c s="32">
        <f>ROUND(ROUND(L563,2)*ROUND(G563,3),2)</f>
      </c>
      <c s="36" t="s">
        <v>5706</v>
      </c>
      <c>
        <f>(M563*21)/100</f>
      </c>
      <c t="s">
        <v>27</v>
      </c>
    </row>
    <row r="564" spans="1:5" ht="12.75">
      <c r="A564" s="35" t="s">
        <v>56</v>
      </c>
      <c r="E564" s="39" t="s">
        <v>5</v>
      </c>
    </row>
    <row r="565" spans="1:5" ht="12.75">
      <c r="A565" s="35" t="s">
        <v>57</v>
      </c>
      <c r="E565" s="40" t="s">
        <v>5</v>
      </c>
    </row>
    <row r="566" spans="1:5" ht="12.75">
      <c r="A566" t="s">
        <v>59</v>
      </c>
      <c r="E566" s="39" t="s">
        <v>5</v>
      </c>
    </row>
    <row r="567" spans="1:16" ht="12.75">
      <c r="A567" t="s">
        <v>49</v>
      </c>
      <c s="34" t="s">
        <v>638</v>
      </c>
      <c s="34" t="s">
        <v>5968</v>
      </c>
      <c s="35" t="s">
        <v>5</v>
      </c>
      <c s="6" t="s">
        <v>5969</v>
      </c>
      <c s="36" t="s">
        <v>90</v>
      </c>
      <c s="37">
        <v>1</v>
      </c>
      <c s="36">
        <v>0</v>
      </c>
      <c s="36">
        <f>ROUND(G567*H567,6)</f>
      </c>
      <c r="L567" s="38">
        <v>0</v>
      </c>
      <c s="32">
        <f>ROUND(ROUND(L567,2)*ROUND(G567,3),2)</f>
      </c>
      <c s="36" t="s">
        <v>5706</v>
      </c>
      <c>
        <f>(M567*21)/100</f>
      </c>
      <c t="s">
        <v>27</v>
      </c>
    </row>
    <row r="568" spans="1:5" ht="12.75">
      <c r="A568" s="35" t="s">
        <v>56</v>
      </c>
      <c r="E568" s="39" t="s">
        <v>5</v>
      </c>
    </row>
    <row r="569" spans="1:5" ht="12.75">
      <c r="A569" s="35" t="s">
        <v>57</v>
      </c>
      <c r="E569" s="40" t="s">
        <v>5</v>
      </c>
    </row>
    <row r="570" spans="1:5" ht="12.75">
      <c r="A570" t="s">
        <v>59</v>
      </c>
      <c r="E570" s="39" t="s">
        <v>5</v>
      </c>
    </row>
    <row r="571" spans="1:16" ht="12.75">
      <c r="A571" t="s">
        <v>49</v>
      </c>
      <c s="34" t="s">
        <v>642</v>
      </c>
      <c s="34" t="s">
        <v>5970</v>
      </c>
      <c s="35" t="s">
        <v>5</v>
      </c>
      <c s="6" t="s">
        <v>5971</v>
      </c>
      <c s="36" t="s">
        <v>90</v>
      </c>
      <c s="37">
        <v>4</v>
      </c>
      <c s="36">
        <v>0</v>
      </c>
      <c s="36">
        <f>ROUND(G571*H571,6)</f>
      </c>
      <c r="L571" s="38">
        <v>0</v>
      </c>
      <c s="32">
        <f>ROUND(ROUND(L571,2)*ROUND(G571,3),2)</f>
      </c>
      <c s="36" t="s">
        <v>5706</v>
      </c>
      <c>
        <f>(M571*21)/100</f>
      </c>
      <c t="s">
        <v>27</v>
      </c>
    </row>
    <row r="572" spans="1:5" ht="12.75">
      <c r="A572" s="35" t="s">
        <v>56</v>
      </c>
      <c r="E572" s="39" t="s">
        <v>5</v>
      </c>
    </row>
    <row r="573" spans="1:5" ht="12.75">
      <c r="A573" s="35" t="s">
        <v>57</v>
      </c>
      <c r="E573" s="40" t="s">
        <v>5</v>
      </c>
    </row>
    <row r="574" spans="1:5" ht="12.75">
      <c r="A574" t="s">
        <v>59</v>
      </c>
      <c r="E574" s="39" t="s">
        <v>5</v>
      </c>
    </row>
    <row r="575" spans="1:16" ht="12.75">
      <c r="A575" t="s">
        <v>49</v>
      </c>
      <c s="34" t="s">
        <v>646</v>
      </c>
      <c s="34" t="s">
        <v>5972</v>
      </c>
      <c s="35" t="s">
        <v>5</v>
      </c>
      <c s="6" t="s">
        <v>5973</v>
      </c>
      <c s="36" t="s">
        <v>90</v>
      </c>
      <c s="37">
        <v>4</v>
      </c>
      <c s="36">
        <v>0</v>
      </c>
      <c s="36">
        <f>ROUND(G575*H575,6)</f>
      </c>
      <c r="L575" s="38">
        <v>0</v>
      </c>
      <c s="32">
        <f>ROUND(ROUND(L575,2)*ROUND(G575,3),2)</f>
      </c>
      <c s="36" t="s">
        <v>5706</v>
      </c>
      <c>
        <f>(M575*21)/100</f>
      </c>
      <c t="s">
        <v>27</v>
      </c>
    </row>
    <row r="576" spans="1:5" ht="12.75">
      <c r="A576" s="35" t="s">
        <v>56</v>
      </c>
      <c r="E576" s="39" t="s">
        <v>5</v>
      </c>
    </row>
    <row r="577" spans="1:5" ht="12.75">
      <c r="A577" s="35" t="s">
        <v>57</v>
      </c>
      <c r="E577" s="40" t="s">
        <v>5</v>
      </c>
    </row>
    <row r="578" spans="1:5" ht="12.75">
      <c r="A578" t="s">
        <v>59</v>
      </c>
      <c r="E578" s="39" t="s">
        <v>5</v>
      </c>
    </row>
    <row r="579" spans="1:16" ht="12.75">
      <c r="A579" t="s">
        <v>49</v>
      </c>
      <c s="34" t="s">
        <v>650</v>
      </c>
      <c s="34" t="s">
        <v>5974</v>
      </c>
      <c s="35" t="s">
        <v>5</v>
      </c>
      <c s="6" t="s">
        <v>5975</v>
      </c>
      <c s="36" t="s">
        <v>90</v>
      </c>
      <c s="37">
        <v>2</v>
      </c>
      <c s="36">
        <v>0</v>
      </c>
      <c s="36">
        <f>ROUND(G579*H579,6)</f>
      </c>
      <c r="L579" s="38">
        <v>0</v>
      </c>
      <c s="32">
        <f>ROUND(ROUND(L579,2)*ROUND(G579,3),2)</f>
      </c>
      <c s="36" t="s">
        <v>5706</v>
      </c>
      <c>
        <f>(M579*21)/100</f>
      </c>
      <c t="s">
        <v>27</v>
      </c>
    </row>
    <row r="580" spans="1:5" ht="12.75">
      <c r="A580" s="35" t="s">
        <v>56</v>
      </c>
      <c r="E580" s="39" t="s">
        <v>5</v>
      </c>
    </row>
    <row r="581" spans="1:5" ht="12.75">
      <c r="A581" s="35" t="s">
        <v>57</v>
      </c>
      <c r="E581" s="40" t="s">
        <v>5</v>
      </c>
    </row>
    <row r="582" spans="1:5" ht="12.75">
      <c r="A582" t="s">
        <v>59</v>
      </c>
      <c r="E582" s="39" t="s">
        <v>5</v>
      </c>
    </row>
    <row r="583" spans="1:16" ht="12.75">
      <c r="A583" t="s">
        <v>49</v>
      </c>
      <c s="34" t="s">
        <v>654</v>
      </c>
      <c s="34" t="s">
        <v>5976</v>
      </c>
      <c s="35" t="s">
        <v>5</v>
      </c>
      <c s="6" t="s">
        <v>5977</v>
      </c>
      <c s="36" t="s">
        <v>90</v>
      </c>
      <c s="37">
        <v>1</v>
      </c>
      <c s="36">
        <v>0</v>
      </c>
      <c s="36">
        <f>ROUND(G583*H583,6)</f>
      </c>
      <c r="L583" s="38">
        <v>0</v>
      </c>
      <c s="32">
        <f>ROUND(ROUND(L583,2)*ROUND(G583,3),2)</f>
      </c>
      <c s="36" t="s">
        <v>5780</v>
      </c>
      <c>
        <f>(M583*21)/100</f>
      </c>
      <c t="s">
        <v>27</v>
      </c>
    </row>
    <row r="584" spans="1:5" ht="12.75">
      <c r="A584" s="35" t="s">
        <v>56</v>
      </c>
      <c r="E584" s="39" t="s">
        <v>5</v>
      </c>
    </row>
    <row r="585" spans="1:5" ht="12.75">
      <c r="A585" s="35" t="s">
        <v>57</v>
      </c>
      <c r="E585" s="40" t="s">
        <v>5</v>
      </c>
    </row>
    <row r="586" spans="1:5" ht="12.75">
      <c r="A586" t="s">
        <v>59</v>
      </c>
      <c r="E586" s="39" t="s">
        <v>5</v>
      </c>
    </row>
    <row r="587" spans="1:16" ht="12.75">
      <c r="A587" t="s">
        <v>49</v>
      </c>
      <c s="34" t="s">
        <v>658</v>
      </c>
      <c s="34" t="s">
        <v>5978</v>
      </c>
      <c s="35" t="s">
        <v>5</v>
      </c>
      <c s="6" t="s">
        <v>5979</v>
      </c>
      <c s="36" t="s">
        <v>90</v>
      </c>
      <c s="37">
        <v>3</v>
      </c>
      <c s="36">
        <v>0</v>
      </c>
      <c s="36">
        <f>ROUND(G587*H587,6)</f>
      </c>
      <c r="L587" s="38">
        <v>0</v>
      </c>
      <c s="32">
        <f>ROUND(ROUND(L587,2)*ROUND(G587,3),2)</f>
      </c>
      <c s="36" t="s">
        <v>5706</v>
      </c>
      <c>
        <f>(M587*21)/100</f>
      </c>
      <c t="s">
        <v>27</v>
      </c>
    </row>
    <row r="588" spans="1:5" ht="12.75">
      <c r="A588" s="35" t="s">
        <v>56</v>
      </c>
      <c r="E588" s="39" t="s">
        <v>5</v>
      </c>
    </row>
    <row r="589" spans="1:5" ht="12.75">
      <c r="A589" s="35" t="s">
        <v>57</v>
      </c>
      <c r="E589" s="40" t="s">
        <v>5</v>
      </c>
    </row>
    <row r="590" spans="1:5" ht="12.75">
      <c r="A590" t="s">
        <v>59</v>
      </c>
      <c r="E590" s="39" t="s">
        <v>5</v>
      </c>
    </row>
    <row r="591" spans="1:16" ht="12.75">
      <c r="A591" t="s">
        <v>49</v>
      </c>
      <c s="34" t="s">
        <v>662</v>
      </c>
      <c s="34" t="s">
        <v>5980</v>
      </c>
      <c s="35" t="s">
        <v>5</v>
      </c>
      <c s="6" t="s">
        <v>5981</v>
      </c>
      <c s="36" t="s">
        <v>90</v>
      </c>
      <c s="37">
        <v>6</v>
      </c>
      <c s="36">
        <v>0</v>
      </c>
      <c s="36">
        <f>ROUND(G591*H591,6)</f>
      </c>
      <c r="L591" s="38">
        <v>0</v>
      </c>
      <c s="32">
        <f>ROUND(ROUND(L591,2)*ROUND(G591,3),2)</f>
      </c>
      <c s="36" t="s">
        <v>5706</v>
      </c>
      <c>
        <f>(M591*21)/100</f>
      </c>
      <c t="s">
        <v>27</v>
      </c>
    </row>
    <row r="592" spans="1:5" ht="12.75">
      <c r="A592" s="35" t="s">
        <v>56</v>
      </c>
      <c r="E592" s="39" t="s">
        <v>5</v>
      </c>
    </row>
    <row r="593" spans="1:5" ht="12.75">
      <c r="A593" s="35" t="s">
        <v>57</v>
      </c>
      <c r="E593" s="40" t="s">
        <v>5</v>
      </c>
    </row>
    <row r="594" spans="1:5" ht="12.75">
      <c r="A594" t="s">
        <v>59</v>
      </c>
      <c r="E594" s="39" t="s">
        <v>5</v>
      </c>
    </row>
    <row r="595" spans="1:16" ht="12.75">
      <c r="A595" t="s">
        <v>49</v>
      </c>
      <c s="34" t="s">
        <v>666</v>
      </c>
      <c s="34" t="s">
        <v>5982</v>
      </c>
      <c s="35" t="s">
        <v>5</v>
      </c>
      <c s="6" t="s">
        <v>5983</v>
      </c>
      <c s="36" t="s">
        <v>90</v>
      </c>
      <c s="37">
        <v>3</v>
      </c>
      <c s="36">
        <v>0</v>
      </c>
      <c s="36">
        <f>ROUND(G595*H595,6)</f>
      </c>
      <c r="L595" s="38">
        <v>0</v>
      </c>
      <c s="32">
        <f>ROUND(ROUND(L595,2)*ROUND(G595,3),2)</f>
      </c>
      <c s="36" t="s">
        <v>5706</v>
      </c>
      <c>
        <f>(M595*21)/100</f>
      </c>
      <c t="s">
        <v>27</v>
      </c>
    </row>
    <row r="596" spans="1:5" ht="12.75">
      <c r="A596" s="35" t="s">
        <v>56</v>
      </c>
      <c r="E596" s="39" t="s">
        <v>5</v>
      </c>
    </row>
    <row r="597" spans="1:5" ht="12.75">
      <c r="A597" s="35" t="s">
        <v>57</v>
      </c>
      <c r="E597" s="40" t="s">
        <v>5</v>
      </c>
    </row>
    <row r="598" spans="1:5" ht="12.75">
      <c r="A598" t="s">
        <v>59</v>
      </c>
      <c r="E598" s="39" t="s">
        <v>5</v>
      </c>
    </row>
    <row r="599" spans="1:16" ht="12.75">
      <c r="A599" t="s">
        <v>49</v>
      </c>
      <c s="34" t="s">
        <v>670</v>
      </c>
      <c s="34" t="s">
        <v>5984</v>
      </c>
      <c s="35" t="s">
        <v>5</v>
      </c>
      <c s="6" t="s">
        <v>5985</v>
      </c>
      <c s="36" t="s">
        <v>90</v>
      </c>
      <c s="37">
        <v>6</v>
      </c>
      <c s="36">
        <v>0</v>
      </c>
      <c s="36">
        <f>ROUND(G599*H599,6)</f>
      </c>
      <c r="L599" s="38">
        <v>0</v>
      </c>
      <c s="32">
        <f>ROUND(ROUND(L599,2)*ROUND(G599,3),2)</f>
      </c>
      <c s="36" t="s">
        <v>5706</v>
      </c>
      <c>
        <f>(M599*21)/100</f>
      </c>
      <c t="s">
        <v>27</v>
      </c>
    </row>
    <row r="600" spans="1:5" ht="12.75">
      <c r="A600" s="35" t="s">
        <v>56</v>
      </c>
      <c r="E600" s="39" t="s">
        <v>5</v>
      </c>
    </row>
    <row r="601" spans="1:5" ht="12.75">
      <c r="A601" s="35" t="s">
        <v>57</v>
      </c>
      <c r="E601" s="40" t="s">
        <v>5</v>
      </c>
    </row>
    <row r="602" spans="1:5" ht="12.75">
      <c r="A602" t="s">
        <v>59</v>
      </c>
      <c r="E602" s="39" t="s">
        <v>5</v>
      </c>
    </row>
    <row r="603" spans="1:16" ht="12.75">
      <c r="A603" t="s">
        <v>49</v>
      </c>
      <c s="34" t="s">
        <v>675</v>
      </c>
      <c s="34" t="s">
        <v>5986</v>
      </c>
      <c s="35" t="s">
        <v>5</v>
      </c>
      <c s="6" t="s">
        <v>5987</v>
      </c>
      <c s="36" t="s">
        <v>90</v>
      </c>
      <c s="37">
        <v>6</v>
      </c>
      <c s="36">
        <v>0</v>
      </c>
      <c s="36">
        <f>ROUND(G603*H603,6)</f>
      </c>
      <c r="L603" s="38">
        <v>0</v>
      </c>
      <c s="32">
        <f>ROUND(ROUND(L603,2)*ROUND(G603,3),2)</f>
      </c>
      <c s="36" t="s">
        <v>5706</v>
      </c>
      <c>
        <f>(M603*21)/100</f>
      </c>
      <c t="s">
        <v>27</v>
      </c>
    </row>
    <row r="604" spans="1:5" ht="12.75">
      <c r="A604" s="35" t="s">
        <v>56</v>
      </c>
      <c r="E604" s="39" t="s">
        <v>5</v>
      </c>
    </row>
    <row r="605" spans="1:5" ht="12.75">
      <c r="A605" s="35" t="s">
        <v>57</v>
      </c>
      <c r="E605" s="40" t="s">
        <v>5</v>
      </c>
    </row>
    <row r="606" spans="1:5" ht="12.75">
      <c r="A606" t="s">
        <v>59</v>
      </c>
      <c r="E606" s="39" t="s">
        <v>5</v>
      </c>
    </row>
    <row r="607" spans="1:16" ht="12.75">
      <c r="A607" t="s">
        <v>49</v>
      </c>
      <c s="34" t="s">
        <v>679</v>
      </c>
      <c s="34" t="s">
        <v>5852</v>
      </c>
      <c s="35" t="s">
        <v>5</v>
      </c>
      <c s="6" t="s">
        <v>5853</v>
      </c>
      <c s="36" t="s">
        <v>90</v>
      </c>
      <c s="37">
        <v>7</v>
      </c>
      <c s="36">
        <v>0</v>
      </c>
      <c s="36">
        <f>ROUND(G607*H607,6)</f>
      </c>
      <c r="L607" s="38">
        <v>0</v>
      </c>
      <c s="32">
        <f>ROUND(ROUND(L607,2)*ROUND(G607,3),2)</f>
      </c>
      <c s="36" t="s">
        <v>5706</v>
      </c>
      <c>
        <f>(M607*21)/100</f>
      </c>
      <c t="s">
        <v>27</v>
      </c>
    </row>
    <row r="608" spans="1:5" ht="12.75">
      <c r="A608" s="35" t="s">
        <v>56</v>
      </c>
      <c r="E608" s="39" t="s">
        <v>5</v>
      </c>
    </row>
    <row r="609" spans="1:5" ht="12.75">
      <c r="A609" s="35" t="s">
        <v>57</v>
      </c>
      <c r="E609" s="40" t="s">
        <v>5</v>
      </c>
    </row>
    <row r="610" spans="1:5" ht="12.75">
      <c r="A610" t="s">
        <v>59</v>
      </c>
      <c r="E610" s="39" t="s">
        <v>5</v>
      </c>
    </row>
    <row r="611" spans="1:16" ht="12.75">
      <c r="A611" t="s">
        <v>49</v>
      </c>
      <c s="34" t="s">
        <v>683</v>
      </c>
      <c s="34" t="s">
        <v>5854</v>
      </c>
      <c s="35" t="s">
        <v>5</v>
      </c>
      <c s="6" t="s">
        <v>5855</v>
      </c>
      <c s="36" t="s">
        <v>90</v>
      </c>
      <c s="37">
        <v>23</v>
      </c>
      <c s="36">
        <v>0</v>
      </c>
      <c s="36">
        <f>ROUND(G611*H611,6)</f>
      </c>
      <c r="L611" s="38">
        <v>0</v>
      </c>
      <c s="32">
        <f>ROUND(ROUND(L611,2)*ROUND(G611,3),2)</f>
      </c>
      <c s="36" t="s">
        <v>5706</v>
      </c>
      <c>
        <f>(M611*21)/100</f>
      </c>
      <c t="s">
        <v>27</v>
      </c>
    </row>
    <row r="612" spans="1:5" ht="12.75">
      <c r="A612" s="35" t="s">
        <v>56</v>
      </c>
      <c r="E612" s="39" t="s">
        <v>5</v>
      </c>
    </row>
    <row r="613" spans="1:5" ht="12.75">
      <c r="A613" s="35" t="s">
        <v>57</v>
      </c>
      <c r="E613" s="40" t="s">
        <v>5</v>
      </c>
    </row>
    <row r="614" spans="1:5" ht="12.75">
      <c r="A614" t="s">
        <v>59</v>
      </c>
      <c r="E614" s="39" t="s">
        <v>5</v>
      </c>
    </row>
    <row r="615" spans="1:16" ht="12.75">
      <c r="A615" t="s">
        <v>49</v>
      </c>
      <c s="34" t="s">
        <v>687</v>
      </c>
      <c s="34" t="s">
        <v>5856</v>
      </c>
      <c s="35" t="s">
        <v>5</v>
      </c>
      <c s="6" t="s">
        <v>5857</v>
      </c>
      <c s="36" t="s">
        <v>90</v>
      </c>
      <c s="37">
        <v>5</v>
      </c>
      <c s="36">
        <v>0</v>
      </c>
      <c s="36">
        <f>ROUND(G615*H615,6)</f>
      </c>
      <c r="L615" s="38">
        <v>0</v>
      </c>
      <c s="32">
        <f>ROUND(ROUND(L615,2)*ROUND(G615,3),2)</f>
      </c>
      <c s="36" t="s">
        <v>5706</v>
      </c>
      <c>
        <f>(M615*21)/100</f>
      </c>
      <c t="s">
        <v>27</v>
      </c>
    </row>
    <row r="616" spans="1:5" ht="12.75">
      <c r="A616" s="35" t="s">
        <v>56</v>
      </c>
      <c r="E616" s="39" t="s">
        <v>5</v>
      </c>
    </row>
    <row r="617" spans="1:5" ht="12.75">
      <c r="A617" s="35" t="s">
        <v>57</v>
      </c>
      <c r="E617" s="40" t="s">
        <v>5</v>
      </c>
    </row>
    <row r="618" spans="1:5" ht="12.75">
      <c r="A618" t="s">
        <v>59</v>
      </c>
      <c r="E618" s="39" t="s">
        <v>5</v>
      </c>
    </row>
    <row r="619" spans="1:16" ht="12.75">
      <c r="A619" t="s">
        <v>49</v>
      </c>
      <c s="34" t="s">
        <v>691</v>
      </c>
      <c s="34" t="s">
        <v>5932</v>
      </c>
      <c s="35" t="s">
        <v>5</v>
      </c>
      <c s="6" t="s">
        <v>5933</v>
      </c>
      <c s="36" t="s">
        <v>90</v>
      </c>
      <c s="37">
        <v>2</v>
      </c>
      <c s="36">
        <v>0</v>
      </c>
      <c s="36">
        <f>ROUND(G619*H619,6)</f>
      </c>
      <c r="L619" s="38">
        <v>0</v>
      </c>
      <c s="32">
        <f>ROUND(ROUND(L619,2)*ROUND(G619,3),2)</f>
      </c>
      <c s="36" t="s">
        <v>5706</v>
      </c>
      <c>
        <f>(M619*21)/100</f>
      </c>
      <c t="s">
        <v>27</v>
      </c>
    </row>
    <row r="620" spans="1:5" ht="12.75">
      <c r="A620" s="35" t="s">
        <v>56</v>
      </c>
      <c r="E620" s="39" t="s">
        <v>5</v>
      </c>
    </row>
    <row r="621" spans="1:5" ht="12.75">
      <c r="A621" s="35" t="s">
        <v>57</v>
      </c>
      <c r="E621" s="40" t="s">
        <v>5</v>
      </c>
    </row>
    <row r="622" spans="1:5" ht="12.75">
      <c r="A622" t="s">
        <v>59</v>
      </c>
      <c r="E622" s="39" t="s">
        <v>5</v>
      </c>
    </row>
    <row r="623" spans="1:16" ht="12.75">
      <c r="A623" t="s">
        <v>49</v>
      </c>
      <c s="34" t="s">
        <v>695</v>
      </c>
      <c s="34" t="s">
        <v>5988</v>
      </c>
      <c s="35" t="s">
        <v>5</v>
      </c>
      <c s="6" t="s">
        <v>5989</v>
      </c>
      <c s="36" t="s">
        <v>90</v>
      </c>
      <c s="37">
        <v>2</v>
      </c>
      <c s="36">
        <v>0</v>
      </c>
      <c s="36">
        <f>ROUND(G623*H623,6)</f>
      </c>
      <c r="L623" s="38">
        <v>0</v>
      </c>
      <c s="32">
        <f>ROUND(ROUND(L623,2)*ROUND(G623,3),2)</f>
      </c>
      <c s="36" t="s">
        <v>5706</v>
      </c>
      <c>
        <f>(M623*21)/100</f>
      </c>
      <c t="s">
        <v>27</v>
      </c>
    </row>
    <row r="624" spans="1:5" ht="12.75">
      <c r="A624" s="35" t="s">
        <v>56</v>
      </c>
      <c r="E624" s="39" t="s">
        <v>5</v>
      </c>
    </row>
    <row r="625" spans="1:5" ht="12.75">
      <c r="A625" s="35" t="s">
        <v>57</v>
      </c>
      <c r="E625" s="40" t="s">
        <v>5</v>
      </c>
    </row>
    <row r="626" spans="1:5" ht="12.75">
      <c r="A626" t="s">
        <v>59</v>
      </c>
      <c r="E626" s="39" t="s">
        <v>5</v>
      </c>
    </row>
    <row r="627" spans="1:16" ht="12.75">
      <c r="A627" t="s">
        <v>49</v>
      </c>
      <c s="34" t="s">
        <v>699</v>
      </c>
      <c s="34" t="s">
        <v>5990</v>
      </c>
      <c s="35" t="s">
        <v>5</v>
      </c>
      <c s="6" t="s">
        <v>5991</v>
      </c>
      <c s="36" t="s">
        <v>90</v>
      </c>
      <c s="37">
        <v>5</v>
      </c>
      <c s="36">
        <v>0</v>
      </c>
      <c s="36">
        <f>ROUND(G627*H627,6)</f>
      </c>
      <c r="L627" s="38">
        <v>0</v>
      </c>
      <c s="32">
        <f>ROUND(ROUND(L627,2)*ROUND(G627,3),2)</f>
      </c>
      <c s="36" t="s">
        <v>5706</v>
      </c>
      <c>
        <f>(M627*21)/100</f>
      </c>
      <c t="s">
        <v>27</v>
      </c>
    </row>
    <row r="628" spans="1:5" ht="12.75">
      <c r="A628" s="35" t="s">
        <v>56</v>
      </c>
      <c r="E628" s="39" t="s">
        <v>5</v>
      </c>
    </row>
    <row r="629" spans="1:5" ht="12.75">
      <c r="A629" s="35" t="s">
        <v>57</v>
      </c>
      <c r="E629" s="40" t="s">
        <v>5</v>
      </c>
    </row>
    <row r="630" spans="1:5" ht="12.75">
      <c r="A630" t="s">
        <v>59</v>
      </c>
      <c r="E630" s="39" t="s">
        <v>5</v>
      </c>
    </row>
    <row r="631" spans="1:16" ht="12.75">
      <c r="A631" t="s">
        <v>49</v>
      </c>
      <c s="34" t="s">
        <v>703</v>
      </c>
      <c s="34" t="s">
        <v>5992</v>
      </c>
      <c s="35" t="s">
        <v>5</v>
      </c>
      <c s="6" t="s">
        <v>5993</v>
      </c>
      <c s="36" t="s">
        <v>90</v>
      </c>
      <c s="37">
        <v>18</v>
      </c>
      <c s="36">
        <v>0</v>
      </c>
      <c s="36">
        <f>ROUND(G631*H631,6)</f>
      </c>
      <c r="L631" s="38">
        <v>0</v>
      </c>
      <c s="32">
        <f>ROUND(ROUND(L631,2)*ROUND(G631,3),2)</f>
      </c>
      <c s="36" t="s">
        <v>5706</v>
      </c>
      <c>
        <f>(M631*21)/100</f>
      </c>
      <c t="s">
        <v>27</v>
      </c>
    </row>
    <row r="632" spans="1:5" ht="12.75">
      <c r="A632" s="35" t="s">
        <v>56</v>
      </c>
      <c r="E632" s="39" t="s">
        <v>5</v>
      </c>
    </row>
    <row r="633" spans="1:5" ht="12.75">
      <c r="A633" s="35" t="s">
        <v>57</v>
      </c>
      <c r="E633" s="40" t="s">
        <v>5</v>
      </c>
    </row>
    <row r="634" spans="1:5" ht="12.75">
      <c r="A634" t="s">
        <v>59</v>
      </c>
      <c r="E634" s="39" t="s">
        <v>5</v>
      </c>
    </row>
    <row r="635" spans="1:16" ht="25.5">
      <c r="A635" t="s">
        <v>49</v>
      </c>
      <c s="34" t="s">
        <v>707</v>
      </c>
      <c s="34" t="s">
        <v>5994</v>
      </c>
      <c s="35" t="s">
        <v>5</v>
      </c>
      <c s="6" t="s">
        <v>5995</v>
      </c>
      <c s="36" t="s">
        <v>90</v>
      </c>
      <c s="37">
        <v>16</v>
      </c>
      <c s="36">
        <v>0</v>
      </c>
      <c s="36">
        <f>ROUND(G635*H635,6)</f>
      </c>
      <c r="L635" s="38">
        <v>0</v>
      </c>
      <c s="32">
        <f>ROUND(ROUND(L635,2)*ROUND(G635,3),2)</f>
      </c>
      <c s="36" t="s">
        <v>5706</v>
      </c>
      <c>
        <f>(M635*21)/100</f>
      </c>
      <c t="s">
        <v>27</v>
      </c>
    </row>
    <row r="636" spans="1:5" ht="12.75">
      <c r="A636" s="35" t="s">
        <v>56</v>
      </c>
      <c r="E636" s="39" t="s">
        <v>5</v>
      </c>
    </row>
    <row r="637" spans="1:5" ht="12.75">
      <c r="A637" s="35" t="s">
        <v>57</v>
      </c>
      <c r="E637" s="40" t="s">
        <v>5</v>
      </c>
    </row>
    <row r="638" spans="1:5" ht="12.75">
      <c r="A638" t="s">
        <v>59</v>
      </c>
      <c r="E638" s="39" t="s">
        <v>5</v>
      </c>
    </row>
    <row r="639" spans="1:16" ht="25.5">
      <c r="A639" t="s">
        <v>49</v>
      </c>
      <c s="34" t="s">
        <v>711</v>
      </c>
      <c s="34" t="s">
        <v>5996</v>
      </c>
      <c s="35" t="s">
        <v>5</v>
      </c>
      <c s="6" t="s">
        <v>5997</v>
      </c>
      <c s="36" t="s">
        <v>90</v>
      </c>
      <c s="37">
        <v>15</v>
      </c>
      <c s="36">
        <v>0</v>
      </c>
      <c s="36">
        <f>ROUND(G639*H639,6)</f>
      </c>
      <c r="L639" s="38">
        <v>0</v>
      </c>
      <c s="32">
        <f>ROUND(ROUND(L639,2)*ROUND(G639,3),2)</f>
      </c>
      <c s="36" t="s">
        <v>5706</v>
      </c>
      <c>
        <f>(M639*21)/100</f>
      </c>
      <c t="s">
        <v>27</v>
      </c>
    </row>
    <row r="640" spans="1:5" ht="12.75">
      <c r="A640" s="35" t="s">
        <v>56</v>
      </c>
      <c r="E640" s="39" t="s">
        <v>5</v>
      </c>
    </row>
    <row r="641" spans="1:5" ht="12.75">
      <c r="A641" s="35" t="s">
        <v>57</v>
      </c>
      <c r="E641" s="40" t="s">
        <v>5</v>
      </c>
    </row>
    <row r="642" spans="1:5" ht="12.75">
      <c r="A642" t="s">
        <v>59</v>
      </c>
      <c r="E642" s="39" t="s">
        <v>5</v>
      </c>
    </row>
    <row r="643" spans="1:16" ht="12.75">
      <c r="A643" t="s">
        <v>49</v>
      </c>
      <c s="34" t="s">
        <v>715</v>
      </c>
      <c s="34" t="s">
        <v>5730</v>
      </c>
      <c s="35" t="s">
        <v>5</v>
      </c>
      <c s="6" t="s">
        <v>5731</v>
      </c>
      <c s="36" t="s">
        <v>793</v>
      </c>
      <c s="37">
        <v>0.2</v>
      </c>
      <c s="36">
        <v>0</v>
      </c>
      <c s="36">
        <f>ROUND(G643*H643,6)</f>
      </c>
      <c r="L643" s="38">
        <v>0</v>
      </c>
      <c s="32">
        <f>ROUND(ROUND(L643,2)*ROUND(G643,3),2)</f>
      </c>
      <c s="36" t="s">
        <v>5706</v>
      </c>
      <c>
        <f>(M643*21)/100</f>
      </c>
      <c t="s">
        <v>27</v>
      </c>
    </row>
    <row r="644" spans="1:5" ht="12.75">
      <c r="A644" s="35" t="s">
        <v>56</v>
      </c>
      <c r="E644" s="39" t="s">
        <v>5</v>
      </c>
    </row>
    <row r="645" spans="1:5" ht="12.75">
      <c r="A645" s="35" t="s">
        <v>57</v>
      </c>
      <c r="E645" s="40" t="s">
        <v>5</v>
      </c>
    </row>
    <row r="646" spans="1:5" ht="12.75">
      <c r="A646" t="s">
        <v>59</v>
      </c>
      <c r="E646" s="39" t="s">
        <v>5</v>
      </c>
    </row>
    <row r="647" spans="1:13" ht="12.75">
      <c r="A647" t="s">
        <v>46</v>
      </c>
      <c r="C647" s="31" t="s">
        <v>418</v>
      </c>
      <c r="E647" s="33" t="s">
        <v>5998</v>
      </c>
      <c r="J647" s="32">
        <f>0</f>
      </c>
      <c s="32">
        <f>0</f>
      </c>
      <c s="32">
        <f>0+L648+L652</f>
      </c>
      <c s="32">
        <f>0+M648+M652</f>
      </c>
    </row>
    <row r="648" spans="1:16" ht="12.75">
      <c r="A648" t="s">
        <v>49</v>
      </c>
      <c s="34" t="s">
        <v>719</v>
      </c>
      <c s="34" t="s">
        <v>5999</v>
      </c>
      <c s="35" t="s">
        <v>5</v>
      </c>
      <c s="6" t="s">
        <v>6000</v>
      </c>
      <c s="36" t="s">
        <v>90</v>
      </c>
      <c s="37">
        <v>60</v>
      </c>
      <c s="36">
        <v>0</v>
      </c>
      <c s="36">
        <f>ROUND(G648*H648,6)</f>
      </c>
      <c r="L648" s="38">
        <v>0</v>
      </c>
      <c s="32">
        <f>ROUND(ROUND(L648,2)*ROUND(G648,3),2)</f>
      </c>
      <c s="36" t="s">
        <v>5706</v>
      </c>
      <c>
        <f>(M648*21)/100</f>
      </c>
      <c t="s">
        <v>27</v>
      </c>
    </row>
    <row r="649" spans="1:5" ht="12.75">
      <c r="A649" s="35" t="s">
        <v>56</v>
      </c>
      <c r="E649" s="39" t="s">
        <v>5</v>
      </c>
    </row>
    <row r="650" spans="1:5" ht="12.75">
      <c r="A650" s="35" t="s">
        <v>57</v>
      </c>
      <c r="E650" s="40" t="s">
        <v>5</v>
      </c>
    </row>
    <row r="651" spans="1:5" ht="12.75">
      <c r="A651" t="s">
        <v>59</v>
      </c>
      <c r="E651" s="39" t="s">
        <v>5</v>
      </c>
    </row>
    <row r="652" spans="1:16" ht="12.75">
      <c r="A652" t="s">
        <v>49</v>
      </c>
      <c s="34" t="s">
        <v>723</v>
      </c>
      <c s="34" t="s">
        <v>6001</v>
      </c>
      <c s="35" t="s">
        <v>5</v>
      </c>
      <c s="6" t="s">
        <v>6002</v>
      </c>
      <c s="36" t="s">
        <v>793</v>
      </c>
      <c s="37">
        <v>2</v>
      </c>
      <c s="36">
        <v>0</v>
      </c>
      <c s="36">
        <f>ROUND(G652*H652,6)</f>
      </c>
      <c r="L652" s="38">
        <v>0</v>
      </c>
      <c s="32">
        <f>ROUND(ROUND(L652,2)*ROUND(G652,3),2)</f>
      </c>
      <c s="36" t="s">
        <v>5706</v>
      </c>
      <c>
        <f>(M652*21)/100</f>
      </c>
      <c t="s">
        <v>27</v>
      </c>
    </row>
    <row r="653" spans="1:5" ht="12.75">
      <c r="A653" s="35" t="s">
        <v>56</v>
      </c>
      <c r="E653" s="39" t="s">
        <v>5</v>
      </c>
    </row>
    <row r="654" spans="1:5" ht="12.75">
      <c r="A654" s="35" t="s">
        <v>57</v>
      </c>
      <c r="E654" s="40" t="s">
        <v>5</v>
      </c>
    </row>
    <row r="655" spans="1:5" ht="12.75">
      <c r="A655" t="s">
        <v>59</v>
      </c>
      <c r="E655" s="39" t="s">
        <v>5</v>
      </c>
    </row>
    <row r="656" spans="1:13" ht="12.75">
      <c r="A656" t="s">
        <v>46</v>
      </c>
      <c r="C656" s="31" t="s">
        <v>422</v>
      </c>
      <c r="E656" s="33" t="s">
        <v>6003</v>
      </c>
      <c r="J656" s="32">
        <f>0</f>
      </c>
      <c s="32">
        <f>0</f>
      </c>
      <c s="32">
        <f>0+L657+L661+L665+L669+L673+L677+L681+L685+L689+L693+L697+L701+L705+L709+L713+L717+L721+L725+L729+L733</f>
      </c>
      <c s="32">
        <f>0+M657+M661+M665+M669+M673+M677+M681+M685+M689+M693+M697+M701+M705+M709+M713+M717+M721+M725+M729+M733</f>
      </c>
    </row>
    <row r="657" spans="1:16" ht="25.5">
      <c r="A657" t="s">
        <v>49</v>
      </c>
      <c s="34" t="s">
        <v>727</v>
      </c>
      <c s="34" t="s">
        <v>6004</v>
      </c>
      <c s="35" t="s">
        <v>5</v>
      </c>
      <c s="6" t="s">
        <v>6005</v>
      </c>
      <c s="36" t="s">
        <v>90</v>
      </c>
      <c s="37">
        <v>7</v>
      </c>
      <c s="36">
        <v>0</v>
      </c>
      <c s="36">
        <f>ROUND(G657*H657,6)</f>
      </c>
      <c r="L657" s="38">
        <v>0</v>
      </c>
      <c s="32">
        <f>ROUND(ROUND(L657,2)*ROUND(G657,3),2)</f>
      </c>
      <c s="36" t="s">
        <v>5706</v>
      </c>
      <c>
        <f>(M657*21)/100</f>
      </c>
      <c t="s">
        <v>27</v>
      </c>
    </row>
    <row r="658" spans="1:5" ht="12.75">
      <c r="A658" s="35" t="s">
        <v>56</v>
      </c>
      <c r="E658" s="39" t="s">
        <v>5</v>
      </c>
    </row>
    <row r="659" spans="1:5" ht="12.75">
      <c r="A659" s="35" t="s">
        <v>57</v>
      </c>
      <c r="E659" s="40" t="s">
        <v>5</v>
      </c>
    </row>
    <row r="660" spans="1:5" ht="12.75">
      <c r="A660" t="s">
        <v>59</v>
      </c>
      <c r="E660" s="39" t="s">
        <v>5</v>
      </c>
    </row>
    <row r="661" spans="1:16" ht="25.5">
      <c r="A661" t="s">
        <v>49</v>
      </c>
      <c s="34" t="s">
        <v>731</v>
      </c>
      <c s="34" t="s">
        <v>6006</v>
      </c>
      <c s="35" t="s">
        <v>5</v>
      </c>
      <c s="6" t="s">
        <v>6007</v>
      </c>
      <c s="36" t="s">
        <v>90</v>
      </c>
      <c s="37">
        <v>1</v>
      </c>
      <c s="36">
        <v>0</v>
      </c>
      <c s="36">
        <f>ROUND(G661*H661,6)</f>
      </c>
      <c r="L661" s="38">
        <v>0</v>
      </c>
      <c s="32">
        <f>ROUND(ROUND(L661,2)*ROUND(G661,3),2)</f>
      </c>
      <c s="36" t="s">
        <v>5706</v>
      </c>
      <c>
        <f>(M661*21)/100</f>
      </c>
      <c t="s">
        <v>27</v>
      </c>
    </row>
    <row r="662" spans="1:5" ht="12.75">
      <c r="A662" s="35" t="s">
        <v>56</v>
      </c>
      <c r="E662" s="39" t="s">
        <v>5</v>
      </c>
    </row>
    <row r="663" spans="1:5" ht="12.75">
      <c r="A663" s="35" t="s">
        <v>57</v>
      </c>
      <c r="E663" s="40" t="s">
        <v>5</v>
      </c>
    </row>
    <row r="664" spans="1:5" ht="12.75">
      <c r="A664" t="s">
        <v>59</v>
      </c>
      <c r="E664" s="39" t="s">
        <v>5</v>
      </c>
    </row>
    <row r="665" spans="1:16" ht="25.5">
      <c r="A665" t="s">
        <v>49</v>
      </c>
      <c s="34" t="s">
        <v>735</v>
      </c>
      <c s="34" t="s">
        <v>6008</v>
      </c>
      <c s="35" t="s">
        <v>5</v>
      </c>
      <c s="6" t="s">
        <v>6009</v>
      </c>
      <c s="36" t="s">
        <v>90</v>
      </c>
      <c s="37">
        <v>2</v>
      </c>
      <c s="36">
        <v>0</v>
      </c>
      <c s="36">
        <f>ROUND(G665*H665,6)</f>
      </c>
      <c r="L665" s="38">
        <v>0</v>
      </c>
      <c s="32">
        <f>ROUND(ROUND(L665,2)*ROUND(G665,3),2)</f>
      </c>
      <c s="36" t="s">
        <v>5706</v>
      </c>
      <c>
        <f>(M665*21)/100</f>
      </c>
      <c t="s">
        <v>27</v>
      </c>
    </row>
    <row r="666" spans="1:5" ht="12.75">
      <c r="A666" s="35" t="s">
        <v>56</v>
      </c>
      <c r="E666" s="39" t="s">
        <v>5</v>
      </c>
    </row>
    <row r="667" spans="1:5" ht="12.75">
      <c r="A667" s="35" t="s">
        <v>57</v>
      </c>
      <c r="E667" s="40" t="s">
        <v>5</v>
      </c>
    </row>
    <row r="668" spans="1:5" ht="12.75">
      <c r="A668" t="s">
        <v>59</v>
      </c>
      <c r="E668" s="39" t="s">
        <v>5</v>
      </c>
    </row>
    <row r="669" spans="1:16" ht="25.5">
      <c r="A669" t="s">
        <v>49</v>
      </c>
      <c s="34" t="s">
        <v>740</v>
      </c>
      <c s="34" t="s">
        <v>6010</v>
      </c>
      <c s="35" t="s">
        <v>5</v>
      </c>
      <c s="6" t="s">
        <v>6011</v>
      </c>
      <c s="36" t="s">
        <v>90</v>
      </c>
      <c s="37">
        <v>1</v>
      </c>
      <c s="36">
        <v>0</v>
      </c>
      <c s="36">
        <f>ROUND(G669*H669,6)</f>
      </c>
      <c r="L669" s="38">
        <v>0</v>
      </c>
      <c s="32">
        <f>ROUND(ROUND(L669,2)*ROUND(G669,3),2)</f>
      </c>
      <c s="36" t="s">
        <v>5706</v>
      </c>
      <c>
        <f>(M669*21)/100</f>
      </c>
      <c t="s">
        <v>27</v>
      </c>
    </row>
    <row r="670" spans="1:5" ht="12.75">
      <c r="A670" s="35" t="s">
        <v>56</v>
      </c>
      <c r="E670" s="39" t="s">
        <v>5</v>
      </c>
    </row>
    <row r="671" spans="1:5" ht="12.75">
      <c r="A671" s="35" t="s">
        <v>57</v>
      </c>
      <c r="E671" s="40" t="s">
        <v>5</v>
      </c>
    </row>
    <row r="672" spans="1:5" ht="12.75">
      <c r="A672" t="s">
        <v>59</v>
      </c>
      <c r="E672" s="39" t="s">
        <v>5</v>
      </c>
    </row>
    <row r="673" spans="1:16" ht="25.5">
      <c r="A673" t="s">
        <v>49</v>
      </c>
      <c s="34" t="s">
        <v>744</v>
      </c>
      <c s="34" t="s">
        <v>6012</v>
      </c>
      <c s="35" t="s">
        <v>5</v>
      </c>
      <c s="6" t="s">
        <v>6013</v>
      </c>
      <c s="36" t="s">
        <v>90</v>
      </c>
      <c s="37">
        <v>14</v>
      </c>
      <c s="36">
        <v>0</v>
      </c>
      <c s="36">
        <f>ROUND(G673*H673,6)</f>
      </c>
      <c r="L673" s="38">
        <v>0</v>
      </c>
      <c s="32">
        <f>ROUND(ROUND(L673,2)*ROUND(G673,3),2)</f>
      </c>
      <c s="36" t="s">
        <v>5706</v>
      </c>
      <c>
        <f>(M673*21)/100</f>
      </c>
      <c t="s">
        <v>27</v>
      </c>
    </row>
    <row r="674" spans="1:5" ht="12.75">
      <c r="A674" s="35" t="s">
        <v>56</v>
      </c>
      <c r="E674" s="39" t="s">
        <v>5</v>
      </c>
    </row>
    <row r="675" spans="1:5" ht="12.75">
      <c r="A675" s="35" t="s">
        <v>57</v>
      </c>
      <c r="E675" s="40" t="s">
        <v>5</v>
      </c>
    </row>
    <row r="676" spans="1:5" ht="12.75">
      <c r="A676" t="s">
        <v>59</v>
      </c>
      <c r="E676" s="39" t="s">
        <v>5</v>
      </c>
    </row>
    <row r="677" spans="1:16" ht="25.5">
      <c r="A677" t="s">
        <v>49</v>
      </c>
      <c s="34" t="s">
        <v>748</v>
      </c>
      <c s="34" t="s">
        <v>6014</v>
      </c>
      <c s="35" t="s">
        <v>5</v>
      </c>
      <c s="6" t="s">
        <v>6015</v>
      </c>
      <c s="36" t="s">
        <v>90</v>
      </c>
      <c s="37">
        <v>3</v>
      </c>
      <c s="36">
        <v>0</v>
      </c>
      <c s="36">
        <f>ROUND(G677*H677,6)</f>
      </c>
      <c r="L677" s="38">
        <v>0</v>
      </c>
      <c s="32">
        <f>ROUND(ROUND(L677,2)*ROUND(G677,3),2)</f>
      </c>
      <c s="36" t="s">
        <v>5706</v>
      </c>
      <c>
        <f>(M677*21)/100</f>
      </c>
      <c t="s">
        <v>27</v>
      </c>
    </row>
    <row r="678" spans="1:5" ht="12.75">
      <c r="A678" s="35" t="s">
        <v>56</v>
      </c>
      <c r="E678" s="39" t="s">
        <v>5</v>
      </c>
    </row>
    <row r="679" spans="1:5" ht="12.75">
      <c r="A679" s="35" t="s">
        <v>57</v>
      </c>
      <c r="E679" s="40" t="s">
        <v>5</v>
      </c>
    </row>
    <row r="680" spans="1:5" ht="12.75">
      <c r="A680" t="s">
        <v>59</v>
      </c>
      <c r="E680" s="39" t="s">
        <v>5</v>
      </c>
    </row>
    <row r="681" spans="1:16" ht="25.5">
      <c r="A681" t="s">
        <v>49</v>
      </c>
      <c s="34" t="s">
        <v>752</v>
      </c>
      <c s="34" t="s">
        <v>6016</v>
      </c>
      <c s="35" t="s">
        <v>5</v>
      </c>
      <c s="6" t="s">
        <v>6017</v>
      </c>
      <c s="36" t="s">
        <v>90</v>
      </c>
      <c s="37">
        <v>12</v>
      </c>
      <c s="36">
        <v>0</v>
      </c>
      <c s="36">
        <f>ROUND(G681*H681,6)</f>
      </c>
      <c r="L681" s="38">
        <v>0</v>
      </c>
      <c s="32">
        <f>ROUND(ROUND(L681,2)*ROUND(G681,3),2)</f>
      </c>
      <c s="36" t="s">
        <v>5706</v>
      </c>
      <c>
        <f>(M681*21)/100</f>
      </c>
      <c t="s">
        <v>27</v>
      </c>
    </row>
    <row r="682" spans="1:5" ht="12.75">
      <c r="A682" s="35" t="s">
        <v>56</v>
      </c>
      <c r="E682" s="39" t="s">
        <v>5</v>
      </c>
    </row>
    <row r="683" spans="1:5" ht="12.75">
      <c r="A683" s="35" t="s">
        <v>57</v>
      </c>
      <c r="E683" s="40" t="s">
        <v>5</v>
      </c>
    </row>
    <row r="684" spans="1:5" ht="12.75">
      <c r="A684" t="s">
        <v>59</v>
      </c>
      <c r="E684" s="39" t="s">
        <v>5</v>
      </c>
    </row>
    <row r="685" spans="1:16" ht="25.5">
      <c r="A685" t="s">
        <v>49</v>
      </c>
      <c s="34" t="s">
        <v>756</v>
      </c>
      <c s="34" t="s">
        <v>6018</v>
      </c>
      <c s="35" t="s">
        <v>5</v>
      </c>
      <c s="6" t="s">
        <v>6019</v>
      </c>
      <c s="36" t="s">
        <v>90</v>
      </c>
      <c s="37">
        <v>15</v>
      </c>
      <c s="36">
        <v>0</v>
      </c>
      <c s="36">
        <f>ROUND(G685*H685,6)</f>
      </c>
      <c r="L685" s="38">
        <v>0</v>
      </c>
      <c s="32">
        <f>ROUND(ROUND(L685,2)*ROUND(G685,3),2)</f>
      </c>
      <c s="36" t="s">
        <v>5706</v>
      </c>
      <c>
        <f>(M685*21)/100</f>
      </c>
      <c t="s">
        <v>27</v>
      </c>
    </row>
    <row r="686" spans="1:5" ht="12.75">
      <c r="A686" s="35" t="s">
        <v>56</v>
      </c>
      <c r="E686" s="39" t="s">
        <v>5</v>
      </c>
    </row>
    <row r="687" spans="1:5" ht="12.75">
      <c r="A687" s="35" t="s">
        <v>57</v>
      </c>
      <c r="E687" s="40" t="s">
        <v>5</v>
      </c>
    </row>
    <row r="688" spans="1:5" ht="12.75">
      <c r="A688" t="s">
        <v>59</v>
      </c>
      <c r="E688" s="39" t="s">
        <v>5</v>
      </c>
    </row>
    <row r="689" spans="1:16" ht="25.5">
      <c r="A689" t="s">
        <v>49</v>
      </c>
      <c s="34" t="s">
        <v>760</v>
      </c>
      <c s="34" t="s">
        <v>6020</v>
      </c>
      <c s="35" t="s">
        <v>5</v>
      </c>
      <c s="6" t="s">
        <v>6021</v>
      </c>
      <c s="36" t="s">
        <v>90</v>
      </c>
      <c s="37">
        <v>1</v>
      </c>
      <c s="36">
        <v>0</v>
      </c>
      <c s="36">
        <f>ROUND(G689*H689,6)</f>
      </c>
      <c r="L689" s="38">
        <v>0</v>
      </c>
      <c s="32">
        <f>ROUND(ROUND(L689,2)*ROUND(G689,3),2)</f>
      </c>
      <c s="36" t="s">
        <v>5706</v>
      </c>
      <c>
        <f>(M689*21)/100</f>
      </c>
      <c t="s">
        <v>27</v>
      </c>
    </row>
    <row r="690" spans="1:5" ht="12.75">
      <c r="A690" s="35" t="s">
        <v>56</v>
      </c>
      <c r="E690" s="39" t="s">
        <v>5</v>
      </c>
    </row>
    <row r="691" spans="1:5" ht="12.75">
      <c r="A691" s="35" t="s">
        <v>57</v>
      </c>
      <c r="E691" s="40" t="s">
        <v>5</v>
      </c>
    </row>
    <row r="692" spans="1:5" ht="12.75">
      <c r="A692" t="s">
        <v>59</v>
      </c>
      <c r="E692" s="39" t="s">
        <v>5</v>
      </c>
    </row>
    <row r="693" spans="1:16" ht="25.5">
      <c r="A693" t="s">
        <v>49</v>
      </c>
      <c s="34" t="s">
        <v>764</v>
      </c>
      <c s="34" t="s">
        <v>6022</v>
      </c>
      <c s="35" t="s">
        <v>5</v>
      </c>
      <c s="6" t="s">
        <v>6023</v>
      </c>
      <c s="36" t="s">
        <v>90</v>
      </c>
      <c s="37">
        <v>1</v>
      </c>
      <c s="36">
        <v>0</v>
      </c>
      <c s="36">
        <f>ROUND(G693*H693,6)</f>
      </c>
      <c r="L693" s="38">
        <v>0</v>
      </c>
      <c s="32">
        <f>ROUND(ROUND(L693,2)*ROUND(G693,3),2)</f>
      </c>
      <c s="36" t="s">
        <v>5706</v>
      </c>
      <c>
        <f>(M693*21)/100</f>
      </c>
      <c t="s">
        <v>27</v>
      </c>
    </row>
    <row r="694" spans="1:5" ht="12.75">
      <c r="A694" s="35" t="s">
        <v>56</v>
      </c>
      <c r="E694" s="39" t="s">
        <v>5</v>
      </c>
    </row>
    <row r="695" spans="1:5" ht="12.75">
      <c r="A695" s="35" t="s">
        <v>57</v>
      </c>
      <c r="E695" s="40" t="s">
        <v>5</v>
      </c>
    </row>
    <row r="696" spans="1:5" ht="12.75">
      <c r="A696" t="s">
        <v>59</v>
      </c>
      <c r="E696" s="39" t="s">
        <v>5</v>
      </c>
    </row>
    <row r="697" spans="1:16" ht="25.5">
      <c r="A697" t="s">
        <v>49</v>
      </c>
      <c s="34" t="s">
        <v>768</v>
      </c>
      <c s="34" t="s">
        <v>6024</v>
      </c>
      <c s="35" t="s">
        <v>5</v>
      </c>
      <c s="6" t="s">
        <v>6025</v>
      </c>
      <c s="36" t="s">
        <v>90</v>
      </c>
      <c s="37">
        <v>1</v>
      </c>
      <c s="36">
        <v>0</v>
      </c>
      <c s="36">
        <f>ROUND(G697*H697,6)</f>
      </c>
      <c r="L697" s="38">
        <v>0</v>
      </c>
      <c s="32">
        <f>ROUND(ROUND(L697,2)*ROUND(G697,3),2)</f>
      </c>
      <c s="36" t="s">
        <v>5706</v>
      </c>
      <c>
        <f>(M697*21)/100</f>
      </c>
      <c t="s">
        <v>27</v>
      </c>
    </row>
    <row r="698" spans="1:5" ht="12.75">
      <c r="A698" s="35" t="s">
        <v>56</v>
      </c>
      <c r="E698" s="39" t="s">
        <v>5</v>
      </c>
    </row>
    <row r="699" spans="1:5" ht="12.75">
      <c r="A699" s="35" t="s">
        <v>57</v>
      </c>
      <c r="E699" s="40" t="s">
        <v>5</v>
      </c>
    </row>
    <row r="700" spans="1:5" ht="12.75">
      <c r="A700" t="s">
        <v>59</v>
      </c>
      <c r="E700" s="39" t="s">
        <v>5</v>
      </c>
    </row>
    <row r="701" spans="1:16" ht="25.5">
      <c r="A701" t="s">
        <v>49</v>
      </c>
      <c s="34" t="s">
        <v>772</v>
      </c>
      <c s="34" t="s">
        <v>6026</v>
      </c>
      <c s="35" t="s">
        <v>5</v>
      </c>
      <c s="6" t="s">
        <v>6027</v>
      </c>
      <c s="36" t="s">
        <v>90</v>
      </c>
      <c s="37">
        <v>7</v>
      </c>
      <c s="36">
        <v>0</v>
      </c>
      <c s="36">
        <f>ROUND(G701*H701,6)</f>
      </c>
      <c r="L701" s="38">
        <v>0</v>
      </c>
      <c s="32">
        <f>ROUND(ROUND(L701,2)*ROUND(G701,3),2)</f>
      </c>
      <c s="36" t="s">
        <v>808</v>
      </c>
      <c>
        <f>(M701*21)/100</f>
      </c>
      <c t="s">
        <v>27</v>
      </c>
    </row>
    <row r="702" spans="1:5" ht="12.75">
      <c r="A702" s="35" t="s">
        <v>56</v>
      </c>
      <c r="E702" s="39" t="s">
        <v>5</v>
      </c>
    </row>
    <row r="703" spans="1:5" ht="12.75">
      <c r="A703" s="35" t="s">
        <v>57</v>
      </c>
      <c r="E703" s="40" t="s">
        <v>5</v>
      </c>
    </row>
    <row r="704" spans="1:5" ht="12.75">
      <c r="A704" t="s">
        <v>59</v>
      </c>
      <c r="E704" s="39" t="s">
        <v>5</v>
      </c>
    </row>
    <row r="705" spans="1:16" ht="25.5">
      <c r="A705" t="s">
        <v>49</v>
      </c>
      <c s="34" t="s">
        <v>776</v>
      </c>
      <c s="34" t="s">
        <v>6028</v>
      </c>
      <c s="35" t="s">
        <v>5</v>
      </c>
      <c s="6" t="s">
        <v>6029</v>
      </c>
      <c s="36" t="s">
        <v>90</v>
      </c>
      <c s="37">
        <v>6</v>
      </c>
      <c s="36">
        <v>0</v>
      </c>
      <c s="36">
        <f>ROUND(G705*H705,6)</f>
      </c>
      <c r="L705" s="38">
        <v>0</v>
      </c>
      <c s="32">
        <f>ROUND(ROUND(L705,2)*ROUND(G705,3),2)</f>
      </c>
      <c s="36" t="s">
        <v>5706</v>
      </c>
      <c>
        <f>(M705*21)/100</f>
      </c>
      <c t="s">
        <v>27</v>
      </c>
    </row>
    <row r="706" spans="1:5" ht="12.75">
      <c r="A706" s="35" t="s">
        <v>56</v>
      </c>
      <c r="E706" s="39" t="s">
        <v>5</v>
      </c>
    </row>
    <row r="707" spans="1:5" ht="12.75">
      <c r="A707" s="35" t="s">
        <v>57</v>
      </c>
      <c r="E707" s="40" t="s">
        <v>5</v>
      </c>
    </row>
    <row r="708" spans="1:5" ht="12.75">
      <c r="A708" t="s">
        <v>59</v>
      </c>
      <c r="E708" s="39" t="s">
        <v>5</v>
      </c>
    </row>
    <row r="709" spans="1:16" ht="25.5">
      <c r="A709" t="s">
        <v>49</v>
      </c>
      <c s="34" t="s">
        <v>780</v>
      </c>
      <c s="34" t="s">
        <v>6030</v>
      </c>
      <c s="35" t="s">
        <v>5</v>
      </c>
      <c s="6" t="s">
        <v>6031</v>
      </c>
      <c s="36" t="s">
        <v>90</v>
      </c>
      <c s="37">
        <v>1</v>
      </c>
      <c s="36">
        <v>0</v>
      </c>
      <c s="36">
        <f>ROUND(G709*H709,6)</f>
      </c>
      <c r="L709" s="38">
        <v>0</v>
      </c>
      <c s="32">
        <f>ROUND(ROUND(L709,2)*ROUND(G709,3),2)</f>
      </c>
      <c s="36" t="s">
        <v>5706</v>
      </c>
      <c>
        <f>(M709*21)/100</f>
      </c>
      <c t="s">
        <v>27</v>
      </c>
    </row>
    <row r="710" spans="1:5" ht="12.75">
      <c r="A710" s="35" t="s">
        <v>56</v>
      </c>
      <c r="E710" s="39" t="s">
        <v>5</v>
      </c>
    </row>
    <row r="711" spans="1:5" ht="12.75">
      <c r="A711" s="35" t="s">
        <v>57</v>
      </c>
      <c r="E711" s="40" t="s">
        <v>5</v>
      </c>
    </row>
    <row r="712" spans="1:5" ht="12.75">
      <c r="A712" t="s">
        <v>59</v>
      </c>
      <c r="E712" s="39" t="s">
        <v>5</v>
      </c>
    </row>
    <row r="713" spans="1:16" ht="12.75">
      <c r="A713" t="s">
        <v>49</v>
      </c>
      <c s="34" t="s">
        <v>4507</v>
      </c>
      <c s="34" t="s">
        <v>6032</v>
      </c>
      <c s="35" t="s">
        <v>5</v>
      </c>
      <c s="6" t="s">
        <v>6033</v>
      </c>
      <c s="36" t="s">
        <v>90</v>
      </c>
      <c s="37">
        <v>8</v>
      </c>
      <c s="36">
        <v>0</v>
      </c>
      <c s="36">
        <f>ROUND(G713*H713,6)</f>
      </c>
      <c r="L713" s="38">
        <v>0</v>
      </c>
      <c s="32">
        <f>ROUND(ROUND(L713,2)*ROUND(G713,3),2)</f>
      </c>
      <c s="36" t="s">
        <v>5706</v>
      </c>
      <c>
        <f>(M713*21)/100</f>
      </c>
      <c t="s">
        <v>27</v>
      </c>
    </row>
    <row r="714" spans="1:5" ht="12.75">
      <c r="A714" s="35" t="s">
        <v>56</v>
      </c>
      <c r="E714" s="39" t="s">
        <v>5</v>
      </c>
    </row>
    <row r="715" spans="1:5" ht="12.75">
      <c r="A715" s="35" t="s">
        <v>57</v>
      </c>
      <c r="E715" s="40" t="s">
        <v>5</v>
      </c>
    </row>
    <row r="716" spans="1:5" ht="12.75">
      <c r="A716" t="s">
        <v>59</v>
      </c>
      <c r="E716" s="39" t="s">
        <v>5</v>
      </c>
    </row>
    <row r="717" spans="1:16" ht="12.75">
      <c r="A717" t="s">
        <v>49</v>
      </c>
      <c s="34" t="s">
        <v>4510</v>
      </c>
      <c s="34" t="s">
        <v>6034</v>
      </c>
      <c s="35" t="s">
        <v>5</v>
      </c>
      <c s="6" t="s">
        <v>6035</v>
      </c>
      <c s="36" t="s">
        <v>90</v>
      </c>
      <c s="37">
        <v>1</v>
      </c>
      <c s="36">
        <v>0</v>
      </c>
      <c s="36">
        <f>ROUND(G717*H717,6)</f>
      </c>
      <c r="L717" s="38">
        <v>0</v>
      </c>
      <c s="32">
        <f>ROUND(ROUND(L717,2)*ROUND(G717,3),2)</f>
      </c>
      <c s="36" t="s">
        <v>5706</v>
      </c>
      <c>
        <f>(M717*21)/100</f>
      </c>
      <c t="s">
        <v>27</v>
      </c>
    </row>
    <row r="718" spans="1:5" ht="12.75">
      <c r="A718" s="35" t="s">
        <v>56</v>
      </c>
      <c r="E718" s="39" t="s">
        <v>5</v>
      </c>
    </row>
    <row r="719" spans="1:5" ht="12.75">
      <c r="A719" s="35" t="s">
        <v>57</v>
      </c>
      <c r="E719" s="40" t="s">
        <v>5</v>
      </c>
    </row>
    <row r="720" spans="1:5" ht="12.75">
      <c r="A720" t="s">
        <v>59</v>
      </c>
      <c r="E720" s="39" t="s">
        <v>5</v>
      </c>
    </row>
    <row r="721" spans="1:16" ht="12.75">
      <c r="A721" t="s">
        <v>49</v>
      </c>
      <c s="34" t="s">
        <v>4513</v>
      </c>
      <c s="34" t="s">
        <v>6036</v>
      </c>
      <c s="35" t="s">
        <v>5</v>
      </c>
      <c s="6" t="s">
        <v>6002</v>
      </c>
      <c s="36" t="s">
        <v>793</v>
      </c>
      <c s="37">
        <v>3.65</v>
      </c>
      <c s="36">
        <v>0</v>
      </c>
      <c s="36">
        <f>ROUND(G721*H721,6)</f>
      </c>
      <c r="L721" s="38">
        <v>0</v>
      </c>
      <c s="32">
        <f>ROUND(ROUND(L721,2)*ROUND(G721,3),2)</f>
      </c>
      <c s="36" t="s">
        <v>5706</v>
      </c>
      <c>
        <f>(M721*21)/100</f>
      </c>
      <c t="s">
        <v>27</v>
      </c>
    </row>
    <row r="722" spans="1:5" ht="12.75">
      <c r="A722" s="35" t="s">
        <v>56</v>
      </c>
      <c r="E722" s="39" t="s">
        <v>5</v>
      </c>
    </row>
    <row r="723" spans="1:5" ht="12.75">
      <c r="A723" s="35" t="s">
        <v>57</v>
      </c>
      <c r="E723" s="40" t="s">
        <v>5</v>
      </c>
    </row>
    <row r="724" spans="1:5" ht="12.75">
      <c r="A724" t="s">
        <v>59</v>
      </c>
      <c r="E724" s="39" t="s">
        <v>5</v>
      </c>
    </row>
    <row r="725" spans="1:16" ht="12.75">
      <c r="A725" t="s">
        <v>49</v>
      </c>
      <c s="34" t="s">
        <v>4519</v>
      </c>
      <c s="34" t="s">
        <v>5716</v>
      </c>
      <c s="35" t="s">
        <v>5</v>
      </c>
      <c s="6" t="s">
        <v>6037</v>
      </c>
      <c s="36" t="s">
        <v>90</v>
      </c>
      <c s="37">
        <v>5</v>
      </c>
      <c s="36">
        <v>0</v>
      </c>
      <c s="36">
        <f>ROUND(G725*H725,6)</f>
      </c>
      <c r="L725" s="38">
        <v>0</v>
      </c>
      <c s="32">
        <f>ROUND(ROUND(L725,2)*ROUND(G725,3),2)</f>
      </c>
      <c s="36" t="s">
        <v>6038</v>
      </c>
      <c>
        <f>(M725*21)/100</f>
      </c>
      <c t="s">
        <v>27</v>
      </c>
    </row>
    <row r="726" spans="1:5" ht="12.75">
      <c r="A726" s="35" t="s">
        <v>56</v>
      </c>
      <c r="E726" s="39" t="s">
        <v>5</v>
      </c>
    </row>
    <row r="727" spans="1:5" ht="12.75">
      <c r="A727" s="35" t="s">
        <v>57</v>
      </c>
      <c r="E727" s="40" t="s">
        <v>5</v>
      </c>
    </row>
    <row r="728" spans="1:5" ht="12.75">
      <c r="A728" t="s">
        <v>59</v>
      </c>
      <c r="E728" s="39" t="s">
        <v>5</v>
      </c>
    </row>
    <row r="729" spans="1:16" ht="12.75">
      <c r="A729" t="s">
        <v>49</v>
      </c>
      <c s="34" t="s">
        <v>4524</v>
      </c>
      <c s="34" t="s">
        <v>6039</v>
      </c>
      <c s="35" t="s">
        <v>5</v>
      </c>
      <c s="6" t="s">
        <v>6040</v>
      </c>
      <c s="36" t="s">
        <v>90</v>
      </c>
      <c s="37">
        <v>3</v>
      </c>
      <c s="36">
        <v>0</v>
      </c>
      <c s="36">
        <f>ROUND(G729*H729,6)</f>
      </c>
      <c r="L729" s="38">
        <v>0</v>
      </c>
      <c s="32">
        <f>ROUND(ROUND(L729,2)*ROUND(G729,3),2)</f>
      </c>
      <c s="36" t="s">
        <v>6038</v>
      </c>
      <c>
        <f>(M729*21)/100</f>
      </c>
      <c t="s">
        <v>27</v>
      </c>
    </row>
    <row r="730" spans="1:5" ht="12.75">
      <c r="A730" s="35" t="s">
        <v>56</v>
      </c>
      <c r="E730" s="39" t="s">
        <v>5</v>
      </c>
    </row>
    <row r="731" spans="1:5" ht="12.75">
      <c r="A731" s="35" t="s">
        <v>57</v>
      </c>
      <c r="E731" s="40" t="s">
        <v>5</v>
      </c>
    </row>
    <row r="732" spans="1:5" ht="12.75">
      <c r="A732" t="s">
        <v>59</v>
      </c>
      <c r="E732" s="39" t="s">
        <v>5</v>
      </c>
    </row>
    <row r="733" spans="1:16" ht="12.75">
      <c r="A733" t="s">
        <v>49</v>
      </c>
      <c s="34" t="s">
        <v>4529</v>
      </c>
      <c s="34" t="s">
        <v>6041</v>
      </c>
      <c s="35" t="s">
        <v>5</v>
      </c>
      <c s="6" t="s">
        <v>6042</v>
      </c>
      <c s="36" t="s">
        <v>90</v>
      </c>
      <c s="37">
        <v>1</v>
      </c>
      <c s="36">
        <v>0</v>
      </c>
      <c s="36">
        <f>ROUND(G733*H733,6)</f>
      </c>
      <c r="L733" s="38">
        <v>0</v>
      </c>
      <c s="32">
        <f>ROUND(ROUND(L733,2)*ROUND(G733,3),2)</f>
      </c>
      <c s="36" t="s">
        <v>6038</v>
      </c>
      <c>
        <f>(M733*21)/100</f>
      </c>
      <c t="s">
        <v>27</v>
      </c>
    </row>
    <row r="734" spans="1:5" ht="12.75">
      <c r="A734" s="35" t="s">
        <v>56</v>
      </c>
      <c r="E734" s="39" t="s">
        <v>5</v>
      </c>
    </row>
    <row r="735" spans="1:5" ht="12.75">
      <c r="A735" s="35" t="s">
        <v>57</v>
      </c>
      <c r="E735" s="40" t="s">
        <v>5</v>
      </c>
    </row>
    <row r="736" spans="1:5" ht="12.75">
      <c r="A736" t="s">
        <v>59</v>
      </c>
      <c r="E736" s="39" t="s">
        <v>5</v>
      </c>
    </row>
    <row r="737" spans="1:13" ht="12.75">
      <c r="A737" t="s">
        <v>46</v>
      </c>
      <c r="C737" s="31" t="s">
        <v>6043</v>
      </c>
      <c r="E737" s="33" t="s">
        <v>5177</v>
      </c>
      <c r="J737" s="32">
        <f>0</f>
      </c>
      <c s="32">
        <f>0</f>
      </c>
      <c s="32">
        <f>0+L738+L742+L746+L750+L754+L758+L762+L766+L770+L774</f>
      </c>
      <c s="32">
        <f>0+M738+M742+M746+M750+M754+M758+M762+M766+M770+M774</f>
      </c>
    </row>
    <row r="738" spans="1:16" ht="12.75">
      <c r="A738" t="s">
        <v>49</v>
      </c>
      <c s="34" t="s">
        <v>4534</v>
      </c>
      <c s="34" t="s">
        <v>6044</v>
      </c>
      <c s="35" t="s">
        <v>5</v>
      </c>
      <c s="6" t="s">
        <v>6045</v>
      </c>
      <c s="36" t="s">
        <v>5665</v>
      </c>
      <c s="37">
        <v>18</v>
      </c>
      <c s="36">
        <v>0</v>
      </c>
      <c s="36">
        <f>ROUND(G738*H738,6)</f>
      </c>
      <c r="L738" s="38">
        <v>0</v>
      </c>
      <c s="32">
        <f>ROUND(ROUND(L738,2)*ROUND(G738,3),2)</f>
      </c>
      <c s="36" t="s">
        <v>5706</v>
      </c>
      <c>
        <f>(M738*21)/100</f>
      </c>
      <c t="s">
        <v>27</v>
      </c>
    </row>
    <row r="739" spans="1:5" ht="12.75">
      <c r="A739" s="35" t="s">
        <v>56</v>
      </c>
      <c r="E739" s="39" t="s">
        <v>5</v>
      </c>
    </row>
    <row r="740" spans="1:5" ht="12.75">
      <c r="A740" s="35" t="s">
        <v>57</v>
      </c>
      <c r="E740" s="40" t="s">
        <v>5</v>
      </c>
    </row>
    <row r="741" spans="1:5" ht="12.75">
      <c r="A741" t="s">
        <v>59</v>
      </c>
      <c r="E741" s="39" t="s">
        <v>5</v>
      </c>
    </row>
    <row r="742" spans="1:16" ht="12.75">
      <c r="A742" t="s">
        <v>49</v>
      </c>
      <c s="34" t="s">
        <v>4540</v>
      </c>
      <c s="34" t="s">
        <v>6046</v>
      </c>
      <c s="35" t="s">
        <v>5</v>
      </c>
      <c s="6" t="s">
        <v>6047</v>
      </c>
      <c s="36" t="s">
        <v>90</v>
      </c>
      <c s="37">
        <v>81</v>
      </c>
      <c s="36">
        <v>0</v>
      </c>
      <c s="36">
        <f>ROUND(G742*H742,6)</f>
      </c>
      <c r="L742" s="38">
        <v>0</v>
      </c>
      <c s="32">
        <f>ROUND(ROUND(L742,2)*ROUND(G742,3),2)</f>
      </c>
      <c s="36" t="s">
        <v>5706</v>
      </c>
      <c>
        <f>(M742*21)/100</f>
      </c>
      <c t="s">
        <v>27</v>
      </c>
    </row>
    <row r="743" spans="1:5" ht="12.75">
      <c r="A743" s="35" t="s">
        <v>56</v>
      </c>
      <c r="E743" s="39" t="s">
        <v>5</v>
      </c>
    </row>
    <row r="744" spans="1:5" ht="12.75">
      <c r="A744" s="35" t="s">
        <v>57</v>
      </c>
      <c r="E744" s="40" t="s">
        <v>5</v>
      </c>
    </row>
    <row r="745" spans="1:5" ht="12.75">
      <c r="A745" t="s">
        <v>59</v>
      </c>
      <c r="E745" s="39" t="s">
        <v>5</v>
      </c>
    </row>
    <row r="746" spans="1:16" ht="25.5">
      <c r="A746" t="s">
        <v>49</v>
      </c>
      <c s="34" t="s">
        <v>4543</v>
      </c>
      <c s="34" t="s">
        <v>6048</v>
      </c>
      <c s="35" t="s">
        <v>5</v>
      </c>
      <c s="6" t="s">
        <v>6049</v>
      </c>
      <c s="36" t="s">
        <v>6050</v>
      </c>
      <c s="37">
        <v>1</v>
      </c>
      <c s="36">
        <v>0</v>
      </c>
      <c s="36">
        <f>ROUND(G746*H746,6)</f>
      </c>
      <c r="L746" s="38">
        <v>0</v>
      </c>
      <c s="32">
        <f>ROUND(ROUND(L746,2)*ROUND(G746,3),2)</f>
      </c>
      <c s="36" t="s">
        <v>6051</v>
      </c>
      <c>
        <f>(M746*21)/100</f>
      </c>
      <c t="s">
        <v>27</v>
      </c>
    </row>
    <row r="747" spans="1:5" ht="12.75">
      <c r="A747" s="35" t="s">
        <v>56</v>
      </c>
      <c r="E747" s="39" t="s">
        <v>5</v>
      </c>
    </row>
    <row r="748" spans="1:5" ht="12.75">
      <c r="A748" s="35" t="s">
        <v>57</v>
      </c>
      <c r="E748" s="40" t="s">
        <v>5</v>
      </c>
    </row>
    <row r="749" spans="1:5" ht="12.75">
      <c r="A749" t="s">
        <v>59</v>
      </c>
      <c r="E749" s="39" t="s">
        <v>5</v>
      </c>
    </row>
    <row r="750" spans="1:16" ht="25.5">
      <c r="A750" t="s">
        <v>49</v>
      </c>
      <c s="34" t="s">
        <v>4546</v>
      </c>
      <c s="34" t="s">
        <v>6052</v>
      </c>
      <c s="35" t="s">
        <v>5</v>
      </c>
      <c s="6" t="s">
        <v>6053</v>
      </c>
      <c s="36" t="s">
        <v>826</v>
      </c>
      <c s="37">
        <v>18</v>
      </c>
      <c s="36">
        <v>0</v>
      </c>
      <c s="36">
        <f>ROUND(G750*H750,6)</f>
      </c>
      <c r="L750" s="38">
        <v>0</v>
      </c>
      <c s="32">
        <f>ROUND(ROUND(L750,2)*ROUND(G750,3),2)</f>
      </c>
      <c s="36" t="s">
        <v>5709</v>
      </c>
      <c>
        <f>(M750*21)/100</f>
      </c>
      <c t="s">
        <v>27</v>
      </c>
    </row>
    <row r="751" spans="1:5" ht="12.75">
      <c r="A751" s="35" t="s">
        <v>56</v>
      </c>
      <c r="E751" s="39" t="s">
        <v>5</v>
      </c>
    </row>
    <row r="752" spans="1:5" ht="12.75">
      <c r="A752" s="35" t="s">
        <v>57</v>
      </c>
      <c r="E752" s="40" t="s">
        <v>5</v>
      </c>
    </row>
    <row r="753" spans="1:5" ht="12.75">
      <c r="A753" t="s">
        <v>59</v>
      </c>
      <c r="E753" s="39" t="s">
        <v>5</v>
      </c>
    </row>
    <row r="754" spans="1:16" ht="38.25">
      <c r="A754" t="s">
        <v>49</v>
      </c>
      <c s="34" t="s">
        <v>784</v>
      </c>
      <c s="34" t="s">
        <v>6054</v>
      </c>
      <c s="35" t="s">
        <v>5</v>
      </c>
      <c s="6" t="s">
        <v>6055</v>
      </c>
      <c s="36" t="s">
        <v>75</v>
      </c>
      <c s="37">
        <v>1111</v>
      </c>
      <c s="36">
        <v>0</v>
      </c>
      <c s="36">
        <f>ROUND(G754*H754,6)</f>
      </c>
      <c r="L754" s="38">
        <v>0</v>
      </c>
      <c s="32">
        <f>ROUND(ROUND(L754,2)*ROUND(G754,3),2)</f>
      </c>
      <c s="36" t="s">
        <v>6051</v>
      </c>
      <c>
        <f>(M754*21)/100</f>
      </c>
      <c t="s">
        <v>27</v>
      </c>
    </row>
    <row r="755" spans="1:5" ht="12.75">
      <c r="A755" s="35" t="s">
        <v>56</v>
      </c>
      <c r="E755" s="39" t="s">
        <v>5</v>
      </c>
    </row>
    <row r="756" spans="1:5" ht="12.75">
      <c r="A756" s="35" t="s">
        <v>57</v>
      </c>
      <c r="E756" s="40" t="s">
        <v>5</v>
      </c>
    </row>
    <row r="757" spans="1:5" ht="12.75">
      <c r="A757" t="s">
        <v>59</v>
      </c>
      <c r="E757" s="39" t="s">
        <v>5</v>
      </c>
    </row>
    <row r="758" spans="1:16" ht="38.25">
      <c r="A758" t="s">
        <v>49</v>
      </c>
      <c s="34" t="s">
        <v>789</v>
      </c>
      <c s="34" t="s">
        <v>6056</v>
      </c>
      <c s="35" t="s">
        <v>5</v>
      </c>
      <c s="6" t="s">
        <v>6057</v>
      </c>
      <c s="36" t="s">
        <v>5665</v>
      </c>
      <c s="37">
        <v>1</v>
      </c>
      <c s="36">
        <v>0</v>
      </c>
      <c s="36">
        <f>ROUND(G758*H758,6)</f>
      </c>
      <c r="L758" s="38">
        <v>0</v>
      </c>
      <c s="32">
        <f>ROUND(ROUND(L758,2)*ROUND(G758,3),2)</f>
      </c>
      <c s="36" t="s">
        <v>6051</v>
      </c>
      <c>
        <f>(M758*21)/100</f>
      </c>
      <c t="s">
        <v>27</v>
      </c>
    </row>
    <row r="759" spans="1:5" ht="12.75">
      <c r="A759" s="35" t="s">
        <v>56</v>
      </c>
      <c r="E759" s="39" t="s">
        <v>5</v>
      </c>
    </row>
    <row r="760" spans="1:5" ht="12.75">
      <c r="A760" s="35" t="s">
        <v>57</v>
      </c>
      <c r="E760" s="40" t="s">
        <v>5</v>
      </c>
    </row>
    <row r="761" spans="1:5" ht="12.75">
      <c r="A761" t="s">
        <v>59</v>
      </c>
      <c r="E761" s="39" t="s">
        <v>5</v>
      </c>
    </row>
    <row r="762" spans="1:16" ht="25.5">
      <c r="A762" t="s">
        <v>49</v>
      </c>
      <c s="34" t="s">
        <v>795</v>
      </c>
      <c s="34" t="s">
        <v>6058</v>
      </c>
      <c s="35" t="s">
        <v>5</v>
      </c>
      <c s="6" t="s">
        <v>6059</v>
      </c>
      <c s="36" t="s">
        <v>826</v>
      </c>
      <c s="37">
        <v>19</v>
      </c>
      <c s="36">
        <v>0</v>
      </c>
      <c s="36">
        <f>ROUND(G762*H762,6)</f>
      </c>
      <c r="L762" s="38">
        <v>0</v>
      </c>
      <c s="32">
        <f>ROUND(ROUND(L762,2)*ROUND(G762,3),2)</f>
      </c>
      <c s="36" t="s">
        <v>6051</v>
      </c>
      <c>
        <f>(M762*21)/100</f>
      </c>
      <c t="s">
        <v>27</v>
      </c>
    </row>
    <row r="763" spans="1:5" ht="51">
      <c r="A763" s="35" t="s">
        <v>56</v>
      </c>
      <c r="E763" s="39" t="s">
        <v>6060</v>
      </c>
    </row>
    <row r="764" spans="1:5" ht="12.75">
      <c r="A764" s="35" t="s">
        <v>57</v>
      </c>
      <c r="E764" s="40" t="s">
        <v>5</v>
      </c>
    </row>
    <row r="765" spans="1:5" ht="12.75">
      <c r="A765" t="s">
        <v>59</v>
      </c>
      <c r="E765" s="39" t="s">
        <v>5</v>
      </c>
    </row>
    <row r="766" spans="1:16" ht="25.5">
      <c r="A766" t="s">
        <v>49</v>
      </c>
      <c s="34" t="s">
        <v>800</v>
      </c>
      <c s="34" t="s">
        <v>6061</v>
      </c>
      <c s="35" t="s">
        <v>5</v>
      </c>
      <c s="6" t="s">
        <v>6062</v>
      </c>
      <c s="36" t="s">
        <v>6063</v>
      </c>
      <c s="37">
        <v>1</v>
      </c>
      <c s="36">
        <v>0</v>
      </c>
      <c s="36">
        <f>ROUND(G766*H766,6)</f>
      </c>
      <c r="L766" s="38">
        <v>0</v>
      </c>
      <c s="32">
        <f>ROUND(ROUND(L766,2)*ROUND(G766,3),2)</f>
      </c>
      <c s="36" t="s">
        <v>6051</v>
      </c>
      <c>
        <f>(M766*21)/100</f>
      </c>
      <c t="s">
        <v>27</v>
      </c>
    </row>
    <row r="767" spans="1:5" ht="12.75">
      <c r="A767" s="35" t="s">
        <v>56</v>
      </c>
      <c r="E767" s="39" t="s">
        <v>5</v>
      </c>
    </row>
    <row r="768" spans="1:5" ht="12.75">
      <c r="A768" s="35" t="s">
        <v>57</v>
      </c>
      <c r="E768" s="40" t="s">
        <v>5</v>
      </c>
    </row>
    <row r="769" spans="1:5" ht="12.75">
      <c r="A769" t="s">
        <v>59</v>
      </c>
      <c r="E769" s="39" t="s">
        <v>5</v>
      </c>
    </row>
    <row r="770" spans="1:16" ht="25.5">
      <c r="A770" t="s">
        <v>49</v>
      </c>
      <c s="34" t="s">
        <v>459</v>
      </c>
      <c s="34" t="s">
        <v>6064</v>
      </c>
      <c s="35" t="s">
        <v>5</v>
      </c>
      <c s="6" t="s">
        <v>6065</v>
      </c>
      <c s="36" t="s">
        <v>5665</v>
      </c>
      <c s="37">
        <v>1</v>
      </c>
      <c s="36">
        <v>0</v>
      </c>
      <c s="36">
        <f>ROUND(G770*H770,6)</f>
      </c>
      <c r="L770" s="38">
        <v>0</v>
      </c>
      <c s="32">
        <f>ROUND(ROUND(L770,2)*ROUND(G770,3),2)</f>
      </c>
      <c s="36" t="s">
        <v>6051</v>
      </c>
      <c>
        <f>(M770*21)/100</f>
      </c>
      <c t="s">
        <v>27</v>
      </c>
    </row>
    <row r="771" spans="1:5" ht="12.75">
      <c r="A771" s="35" t="s">
        <v>56</v>
      </c>
      <c r="E771" s="39" t="s">
        <v>5</v>
      </c>
    </row>
    <row r="772" spans="1:5" ht="12.75">
      <c r="A772" s="35" t="s">
        <v>57</v>
      </c>
      <c r="E772" s="40" t="s">
        <v>5</v>
      </c>
    </row>
    <row r="773" spans="1:5" ht="12.75">
      <c r="A773" t="s">
        <v>59</v>
      </c>
      <c r="E773" s="39" t="s">
        <v>5</v>
      </c>
    </row>
    <row r="774" spans="1:16" ht="12.75">
      <c r="A774" t="s">
        <v>49</v>
      </c>
      <c s="34" t="s">
        <v>93</v>
      </c>
      <c s="34" t="s">
        <v>6066</v>
      </c>
      <c s="35" t="s">
        <v>5</v>
      </c>
      <c s="6" t="s">
        <v>6067</v>
      </c>
      <c s="36" t="s">
        <v>5665</v>
      </c>
      <c s="37">
        <v>1</v>
      </c>
      <c s="36">
        <v>0</v>
      </c>
      <c s="36">
        <f>ROUND(G774*H774,6)</f>
      </c>
      <c r="L774" s="38">
        <v>0</v>
      </c>
      <c s="32">
        <f>ROUND(ROUND(L774,2)*ROUND(G774,3),2)</f>
      </c>
      <c s="36" t="s">
        <v>6051</v>
      </c>
      <c>
        <f>(M774*21)/100</f>
      </c>
      <c t="s">
        <v>27</v>
      </c>
    </row>
    <row r="775" spans="1:5" ht="12.75">
      <c r="A775" s="35" t="s">
        <v>56</v>
      </c>
      <c r="E775" s="39" t="s">
        <v>5</v>
      </c>
    </row>
    <row r="776" spans="1:5" ht="12.75">
      <c r="A776" s="35" t="s">
        <v>57</v>
      </c>
      <c r="E776" s="40" t="s">
        <v>5</v>
      </c>
    </row>
    <row r="777" spans="1:5" ht="12.75">
      <c r="A777" t="s">
        <v>59</v>
      </c>
      <c r="E7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6070</v>
      </c>
      <c r="E8" s="30" t="s">
        <v>6069</v>
      </c>
      <c r="J8" s="29">
        <f>0+J9+J14+J123+J204</f>
      </c>
      <c s="29">
        <f>0+K9+K14+K123+K204</f>
      </c>
      <c s="29">
        <f>0+L9+L14+L123+L204</f>
      </c>
      <c s="29">
        <f>0+M9+M14+M123+M204</f>
      </c>
    </row>
    <row r="9" spans="1:13" ht="12.75">
      <c r="A9" t="s">
        <v>46</v>
      </c>
      <c r="C9" s="31" t="s">
        <v>4</v>
      </c>
      <c r="E9" s="33" t="s">
        <v>6071</v>
      </c>
      <c r="J9" s="32">
        <f>0</f>
      </c>
      <c s="32">
        <f>0</f>
      </c>
      <c s="32">
        <f>0+L10</f>
      </c>
      <c s="32">
        <f>0+M10</f>
      </c>
    </row>
    <row r="10" spans="1:16" ht="12.75">
      <c r="A10" t="s">
        <v>49</v>
      </c>
      <c s="34" t="s">
        <v>4</v>
      </c>
      <c s="34" t="s">
        <v>5776</v>
      </c>
      <c s="35" t="s">
        <v>5</v>
      </c>
      <c s="6" t="s">
        <v>6072</v>
      </c>
      <c s="36" t="s">
        <v>90</v>
      </c>
      <c s="37">
        <v>1</v>
      </c>
      <c s="36">
        <v>0</v>
      </c>
      <c s="36">
        <f>ROUND(G10*H10,6)</f>
      </c>
      <c r="L10" s="38">
        <v>0</v>
      </c>
      <c s="32">
        <f>ROUND(ROUND(L10,2)*ROUND(G10,3),2)</f>
      </c>
      <c s="36" t="s">
        <v>2328</v>
      </c>
      <c>
        <f>(M10*21)/100</f>
      </c>
      <c t="s">
        <v>27</v>
      </c>
    </row>
    <row r="11" spans="1:5" ht="153">
      <c r="A11" s="35" t="s">
        <v>56</v>
      </c>
      <c r="E11" s="39" t="s">
        <v>6073</v>
      </c>
    </row>
    <row r="12" spans="1:5" ht="25.5">
      <c r="A12" s="35" t="s">
        <v>57</v>
      </c>
      <c r="E12" s="40" t="s">
        <v>6074</v>
      </c>
    </row>
    <row r="13" spans="1:5" ht="12.75">
      <c r="A13" t="s">
        <v>59</v>
      </c>
      <c r="E13" s="39" t="s">
        <v>6075</v>
      </c>
    </row>
    <row r="14" spans="1:13" ht="12.75">
      <c r="A14" t="s">
        <v>46</v>
      </c>
      <c r="C14" s="31" t="s">
        <v>27</v>
      </c>
      <c r="E14" s="33" t="s">
        <v>6076</v>
      </c>
      <c r="J14" s="32">
        <f>0</f>
      </c>
      <c s="32">
        <f>0</f>
      </c>
      <c s="32">
        <f>0+L15+L19+L23+L27+L31+L35+L39+L43+L47+L51+L55+L59+L63+L67+L71+L75+L79+L83+L87+L91+L95+L99+L103+L107+L111+L115+L119</f>
      </c>
      <c s="32">
        <f>0+M15+M19+M23+M27+M31+M35+M39+M43+M47+M51+M55+M59+M63+M67+M71+M75+M79+M83+M87+M91+M95+M99+M103+M107+M111+M115+M119</f>
      </c>
    </row>
    <row r="15" spans="1:16" ht="12.75">
      <c r="A15" t="s">
        <v>49</v>
      </c>
      <c s="34" t="s">
        <v>27</v>
      </c>
      <c s="34" t="s">
        <v>6077</v>
      </c>
      <c s="35" t="s">
        <v>5</v>
      </c>
      <c s="6" t="s">
        <v>6078</v>
      </c>
      <c s="36" t="s">
        <v>90</v>
      </c>
      <c s="37">
        <v>2</v>
      </c>
      <c s="36">
        <v>0</v>
      </c>
      <c s="36">
        <f>ROUND(G15*H15,6)</f>
      </c>
      <c r="L15" s="38">
        <v>0</v>
      </c>
      <c s="32">
        <f>ROUND(ROUND(L15,2)*ROUND(G15,3),2)</f>
      </c>
      <c s="36" t="s">
        <v>6079</v>
      </c>
      <c>
        <f>(M15*21)/100</f>
      </c>
      <c t="s">
        <v>27</v>
      </c>
    </row>
    <row r="16" spans="1:5" ht="12.75">
      <c r="A16" s="35" t="s">
        <v>56</v>
      </c>
      <c r="E16" s="39" t="s">
        <v>5</v>
      </c>
    </row>
    <row r="17" spans="1:5" ht="12.75">
      <c r="A17" s="35" t="s">
        <v>57</v>
      </c>
      <c r="E17" s="40" t="s">
        <v>5</v>
      </c>
    </row>
    <row r="18" spans="1:5" ht="12.75">
      <c r="A18" t="s">
        <v>59</v>
      </c>
      <c r="E18" s="39" t="s">
        <v>5</v>
      </c>
    </row>
    <row r="19" spans="1:16" ht="12.75">
      <c r="A19" t="s">
        <v>49</v>
      </c>
      <c s="34" t="s">
        <v>26</v>
      </c>
      <c s="34" t="s">
        <v>6080</v>
      </c>
      <c s="35" t="s">
        <v>5</v>
      </c>
      <c s="6" t="s">
        <v>6081</v>
      </c>
      <c s="36" t="s">
        <v>90</v>
      </c>
      <c s="37">
        <v>3</v>
      </c>
      <c s="36">
        <v>0</v>
      </c>
      <c s="36">
        <f>ROUND(G19*H19,6)</f>
      </c>
      <c r="L19" s="38">
        <v>0</v>
      </c>
      <c s="32">
        <f>ROUND(ROUND(L19,2)*ROUND(G19,3),2)</f>
      </c>
      <c s="36" t="s">
        <v>6079</v>
      </c>
      <c>
        <f>(M19*21)/100</f>
      </c>
      <c t="s">
        <v>27</v>
      </c>
    </row>
    <row r="20" spans="1:5" ht="25.5">
      <c r="A20" s="35" t="s">
        <v>56</v>
      </c>
      <c r="E20" s="39" t="s">
        <v>6082</v>
      </c>
    </row>
    <row r="21" spans="1:5" ht="12.75">
      <c r="A21" s="35" t="s">
        <v>57</v>
      </c>
      <c r="E21" s="40" t="s">
        <v>5</v>
      </c>
    </row>
    <row r="22" spans="1:5" ht="12.75">
      <c r="A22" t="s">
        <v>59</v>
      </c>
      <c r="E22" s="39" t="s">
        <v>5</v>
      </c>
    </row>
    <row r="23" spans="1:16" ht="25.5">
      <c r="A23" t="s">
        <v>49</v>
      </c>
      <c s="34" t="s">
        <v>72</v>
      </c>
      <c s="34" t="s">
        <v>6083</v>
      </c>
      <c s="35" t="s">
        <v>5</v>
      </c>
      <c s="6" t="s">
        <v>6084</v>
      </c>
      <c s="36" t="s">
        <v>90</v>
      </c>
      <c s="37">
        <v>2</v>
      </c>
      <c s="36">
        <v>0</v>
      </c>
      <c s="36">
        <f>ROUND(G23*H23,6)</f>
      </c>
      <c r="L23" s="38">
        <v>0</v>
      </c>
      <c s="32">
        <f>ROUND(ROUND(L23,2)*ROUND(G23,3),2)</f>
      </c>
      <c s="36" t="s">
        <v>6079</v>
      </c>
      <c>
        <f>(M23*21)/100</f>
      </c>
      <c t="s">
        <v>27</v>
      </c>
    </row>
    <row r="24" spans="1:5" ht="12.75">
      <c r="A24" s="35" t="s">
        <v>56</v>
      </c>
      <c r="E24" s="39" t="s">
        <v>5</v>
      </c>
    </row>
    <row r="25" spans="1:5" ht="12.75">
      <c r="A25" s="35" t="s">
        <v>57</v>
      </c>
      <c r="E25" s="40" t="s">
        <v>5</v>
      </c>
    </row>
    <row r="26" spans="1:5" ht="12.75">
      <c r="A26" t="s">
        <v>59</v>
      </c>
      <c r="E26" s="39" t="s">
        <v>5</v>
      </c>
    </row>
    <row r="27" spans="1:16" ht="12.75">
      <c r="A27" t="s">
        <v>49</v>
      </c>
      <c s="34" t="s">
        <v>77</v>
      </c>
      <c s="34" t="s">
        <v>5778</v>
      </c>
      <c s="35" t="s">
        <v>5</v>
      </c>
      <c s="6" t="s">
        <v>6085</v>
      </c>
      <c s="36" t="s">
        <v>90</v>
      </c>
      <c s="37">
        <v>1</v>
      </c>
      <c s="36">
        <v>0</v>
      </c>
      <c s="36">
        <f>ROUND(G27*H27,6)</f>
      </c>
      <c r="L27" s="38">
        <v>0</v>
      </c>
      <c s="32">
        <f>ROUND(ROUND(L27,2)*ROUND(G27,3),2)</f>
      </c>
      <c s="36" t="s">
        <v>2328</v>
      </c>
      <c>
        <f>(M27*21)/100</f>
      </c>
      <c t="s">
        <v>27</v>
      </c>
    </row>
    <row r="28" spans="1:5" ht="38.25">
      <c r="A28" s="35" t="s">
        <v>56</v>
      </c>
      <c r="E28" s="39" t="s">
        <v>6086</v>
      </c>
    </row>
    <row r="29" spans="1:5" ht="12.75">
      <c r="A29" s="35" t="s">
        <v>57</v>
      </c>
      <c r="E29" s="40" t="s">
        <v>5</v>
      </c>
    </row>
    <row r="30" spans="1:5" ht="12.75">
      <c r="A30" t="s">
        <v>59</v>
      </c>
      <c r="E30" s="39" t="s">
        <v>5</v>
      </c>
    </row>
    <row r="31" spans="1:16" ht="12.75">
      <c r="A31" t="s">
        <v>49</v>
      </c>
      <c s="34" t="s">
        <v>82</v>
      </c>
      <c s="34" t="s">
        <v>5781</v>
      </c>
      <c s="35" t="s">
        <v>5</v>
      </c>
      <c s="6" t="s">
        <v>6087</v>
      </c>
      <c s="36" t="s">
        <v>90</v>
      </c>
      <c s="37">
        <v>2</v>
      </c>
      <c s="36">
        <v>0</v>
      </c>
      <c s="36">
        <f>ROUND(G31*H31,6)</f>
      </c>
      <c r="L31" s="38">
        <v>0</v>
      </c>
      <c s="32">
        <f>ROUND(ROUND(L31,2)*ROUND(G31,3),2)</f>
      </c>
      <c s="36" t="s">
        <v>2328</v>
      </c>
      <c>
        <f>(M31*21)/100</f>
      </c>
      <c t="s">
        <v>27</v>
      </c>
    </row>
    <row r="32" spans="1:5" ht="25.5">
      <c r="A32" s="35" t="s">
        <v>56</v>
      </c>
      <c r="E32" s="39" t="s">
        <v>6088</v>
      </c>
    </row>
    <row r="33" spans="1:5" ht="12.75">
      <c r="A33" s="35" t="s">
        <v>57</v>
      </c>
      <c r="E33" s="40" t="s">
        <v>5</v>
      </c>
    </row>
    <row r="34" spans="1:5" ht="12.75">
      <c r="A34" t="s">
        <v>59</v>
      </c>
      <c r="E34" s="39" t="s">
        <v>5</v>
      </c>
    </row>
    <row r="35" spans="1:16" ht="12.75">
      <c r="A35" t="s">
        <v>49</v>
      </c>
      <c s="34" t="s">
        <v>87</v>
      </c>
      <c s="34" t="s">
        <v>5783</v>
      </c>
      <c s="35" t="s">
        <v>5</v>
      </c>
      <c s="6" t="s">
        <v>6089</v>
      </c>
      <c s="36" t="s">
        <v>90</v>
      </c>
      <c s="37">
        <v>8</v>
      </c>
      <c s="36">
        <v>0</v>
      </c>
      <c s="36">
        <f>ROUND(G35*H35,6)</f>
      </c>
      <c r="L35" s="38">
        <v>0</v>
      </c>
      <c s="32">
        <f>ROUND(ROUND(L35,2)*ROUND(G35,3),2)</f>
      </c>
      <c s="36" t="s">
        <v>2328</v>
      </c>
      <c>
        <f>(M35*21)/100</f>
      </c>
      <c t="s">
        <v>27</v>
      </c>
    </row>
    <row r="36" spans="1:5" ht="25.5">
      <c r="A36" s="35" t="s">
        <v>56</v>
      </c>
      <c r="E36" s="39" t="s">
        <v>6090</v>
      </c>
    </row>
    <row r="37" spans="1:5" ht="12.75">
      <c r="A37" s="35" t="s">
        <v>57</v>
      </c>
      <c r="E37" s="40" t="s">
        <v>5</v>
      </c>
    </row>
    <row r="38" spans="1:5" ht="12.75">
      <c r="A38" t="s">
        <v>59</v>
      </c>
      <c r="E38" s="39" t="s">
        <v>5</v>
      </c>
    </row>
    <row r="39" spans="1:16" ht="12.75">
      <c r="A39" t="s">
        <v>49</v>
      </c>
      <c s="34" t="s">
        <v>108</v>
      </c>
      <c s="34" t="s">
        <v>5785</v>
      </c>
      <c s="35" t="s">
        <v>5</v>
      </c>
      <c s="6" t="s">
        <v>6091</v>
      </c>
      <c s="36" t="s">
        <v>90</v>
      </c>
      <c s="37">
        <v>3</v>
      </c>
      <c s="36">
        <v>0</v>
      </c>
      <c s="36">
        <f>ROUND(G39*H39,6)</f>
      </c>
      <c r="L39" s="38">
        <v>0</v>
      </c>
      <c s="32">
        <f>ROUND(ROUND(L39,2)*ROUND(G39,3),2)</f>
      </c>
      <c s="36" t="s">
        <v>2328</v>
      </c>
      <c>
        <f>(M39*21)/100</f>
      </c>
      <c t="s">
        <v>27</v>
      </c>
    </row>
    <row r="40" spans="1:5" ht="25.5">
      <c r="A40" s="35" t="s">
        <v>56</v>
      </c>
      <c r="E40" s="39" t="s">
        <v>6092</v>
      </c>
    </row>
    <row r="41" spans="1:5" ht="12.75">
      <c r="A41" s="35" t="s">
        <v>57</v>
      </c>
      <c r="E41" s="40" t="s">
        <v>5</v>
      </c>
    </row>
    <row r="42" spans="1:5" ht="12.75">
      <c r="A42" t="s">
        <v>59</v>
      </c>
      <c r="E42" s="39" t="s">
        <v>5</v>
      </c>
    </row>
    <row r="43" spans="1:16" ht="12.75">
      <c r="A43" t="s">
        <v>49</v>
      </c>
      <c s="34" t="s">
        <v>112</v>
      </c>
      <c s="34" t="s">
        <v>5787</v>
      </c>
      <c s="35" t="s">
        <v>5</v>
      </c>
      <c s="6" t="s">
        <v>6093</v>
      </c>
      <c s="36" t="s">
        <v>90</v>
      </c>
      <c s="37">
        <v>2</v>
      </c>
      <c s="36">
        <v>0</v>
      </c>
      <c s="36">
        <f>ROUND(G43*H43,6)</f>
      </c>
      <c r="L43" s="38">
        <v>0</v>
      </c>
      <c s="32">
        <f>ROUND(ROUND(L43,2)*ROUND(G43,3),2)</f>
      </c>
      <c s="36" t="s">
        <v>2328</v>
      </c>
      <c>
        <f>(M43*21)/100</f>
      </c>
      <c t="s">
        <v>27</v>
      </c>
    </row>
    <row r="44" spans="1:5" ht="25.5">
      <c r="A44" s="35" t="s">
        <v>56</v>
      </c>
      <c r="E44" s="39" t="s">
        <v>6094</v>
      </c>
    </row>
    <row r="45" spans="1:5" ht="12.75">
      <c r="A45" s="35" t="s">
        <v>57</v>
      </c>
      <c r="E45" s="40" t="s">
        <v>5</v>
      </c>
    </row>
    <row r="46" spans="1:5" ht="12.75">
      <c r="A46" t="s">
        <v>59</v>
      </c>
      <c r="E46" s="39" t="s">
        <v>5</v>
      </c>
    </row>
    <row r="47" spans="1:16" ht="25.5">
      <c r="A47" t="s">
        <v>49</v>
      </c>
      <c s="34" t="s">
        <v>116</v>
      </c>
      <c s="34" t="s">
        <v>5789</v>
      </c>
      <c s="35" t="s">
        <v>5</v>
      </c>
      <c s="6" t="s">
        <v>6095</v>
      </c>
      <c s="36" t="s">
        <v>90</v>
      </c>
      <c s="37">
        <v>1</v>
      </c>
      <c s="36">
        <v>0</v>
      </c>
      <c s="36">
        <f>ROUND(G47*H47,6)</f>
      </c>
      <c r="L47" s="38">
        <v>0</v>
      </c>
      <c s="32">
        <f>ROUND(ROUND(L47,2)*ROUND(G47,3),2)</f>
      </c>
      <c s="36" t="s">
        <v>2328</v>
      </c>
      <c>
        <f>(M47*21)/100</f>
      </c>
      <c t="s">
        <v>27</v>
      </c>
    </row>
    <row r="48" spans="1:5" ht="25.5">
      <c r="A48" s="35" t="s">
        <v>56</v>
      </c>
      <c r="E48" s="39" t="s">
        <v>6096</v>
      </c>
    </row>
    <row r="49" spans="1:5" ht="12.75">
      <c r="A49" s="35" t="s">
        <v>57</v>
      </c>
      <c r="E49" s="40" t="s">
        <v>5</v>
      </c>
    </row>
    <row r="50" spans="1:5" ht="12.75">
      <c r="A50" t="s">
        <v>59</v>
      </c>
      <c r="E50" s="39" t="s">
        <v>5</v>
      </c>
    </row>
    <row r="51" spans="1:16" ht="12.75">
      <c r="A51" t="s">
        <v>49</v>
      </c>
      <c s="34" t="s">
        <v>120</v>
      </c>
      <c s="34" t="s">
        <v>5792</v>
      </c>
      <c s="35" t="s">
        <v>5</v>
      </c>
      <c s="6" t="s">
        <v>6097</v>
      </c>
      <c s="36" t="s">
        <v>90</v>
      </c>
      <c s="37">
        <v>1</v>
      </c>
      <c s="36">
        <v>0</v>
      </c>
      <c s="36">
        <f>ROUND(G51*H51,6)</f>
      </c>
      <c r="L51" s="38">
        <v>0</v>
      </c>
      <c s="32">
        <f>ROUND(ROUND(L51,2)*ROUND(G51,3),2)</f>
      </c>
      <c s="36" t="s">
        <v>2328</v>
      </c>
      <c>
        <f>(M51*21)/100</f>
      </c>
      <c t="s">
        <v>27</v>
      </c>
    </row>
    <row r="52" spans="1:5" ht="25.5">
      <c r="A52" s="35" t="s">
        <v>56</v>
      </c>
      <c r="E52" s="39" t="s">
        <v>6098</v>
      </c>
    </row>
    <row r="53" spans="1:5" ht="12.75">
      <c r="A53" s="35" t="s">
        <v>57</v>
      </c>
      <c r="E53" s="40" t="s">
        <v>5</v>
      </c>
    </row>
    <row r="54" spans="1:5" ht="12.75">
      <c r="A54" t="s">
        <v>59</v>
      </c>
      <c r="E54" s="39" t="s">
        <v>5</v>
      </c>
    </row>
    <row r="55" spans="1:16" ht="12.75">
      <c r="A55" t="s">
        <v>49</v>
      </c>
      <c s="34" t="s">
        <v>124</v>
      </c>
      <c s="34" t="s">
        <v>5795</v>
      </c>
      <c s="35" t="s">
        <v>5</v>
      </c>
      <c s="6" t="s">
        <v>6099</v>
      </c>
      <c s="36" t="s">
        <v>90</v>
      </c>
      <c s="37">
        <v>11</v>
      </c>
      <c s="36">
        <v>0</v>
      </c>
      <c s="36">
        <f>ROUND(G55*H55,6)</f>
      </c>
      <c r="L55" s="38">
        <v>0</v>
      </c>
      <c s="32">
        <f>ROUND(ROUND(L55,2)*ROUND(G55,3),2)</f>
      </c>
      <c s="36" t="s">
        <v>2328</v>
      </c>
      <c>
        <f>(M55*21)/100</f>
      </c>
      <c t="s">
        <v>27</v>
      </c>
    </row>
    <row r="56" spans="1:5" ht="38.25">
      <c r="A56" s="35" t="s">
        <v>56</v>
      </c>
      <c r="E56" s="39" t="s">
        <v>6100</v>
      </c>
    </row>
    <row r="57" spans="1:5" ht="12.75">
      <c r="A57" s="35" t="s">
        <v>57</v>
      </c>
      <c r="E57" s="40" t="s">
        <v>5</v>
      </c>
    </row>
    <row r="58" spans="1:5" ht="12.75">
      <c r="A58" t="s">
        <v>59</v>
      </c>
      <c r="E58" s="39" t="s">
        <v>5</v>
      </c>
    </row>
    <row r="59" spans="1:16" ht="12.75">
      <c r="A59" t="s">
        <v>49</v>
      </c>
      <c s="34" t="s">
        <v>128</v>
      </c>
      <c s="34" t="s">
        <v>5798</v>
      </c>
      <c s="35" t="s">
        <v>5</v>
      </c>
      <c s="6" t="s">
        <v>6101</v>
      </c>
      <c s="36" t="s">
        <v>90</v>
      </c>
      <c s="37">
        <v>2</v>
      </c>
      <c s="36">
        <v>0</v>
      </c>
      <c s="36">
        <f>ROUND(G59*H59,6)</f>
      </c>
      <c r="L59" s="38">
        <v>0</v>
      </c>
      <c s="32">
        <f>ROUND(ROUND(L59,2)*ROUND(G59,3),2)</f>
      </c>
      <c s="36" t="s">
        <v>2328</v>
      </c>
      <c>
        <f>(M59*21)/100</f>
      </c>
      <c t="s">
        <v>27</v>
      </c>
    </row>
    <row r="60" spans="1:5" ht="38.25">
      <c r="A60" s="35" t="s">
        <v>56</v>
      </c>
      <c r="E60" s="39" t="s">
        <v>6102</v>
      </c>
    </row>
    <row r="61" spans="1:5" ht="12.75">
      <c r="A61" s="35" t="s">
        <v>57</v>
      </c>
      <c r="E61" s="40" t="s">
        <v>5</v>
      </c>
    </row>
    <row r="62" spans="1:5" ht="12.75">
      <c r="A62" t="s">
        <v>59</v>
      </c>
      <c r="E62" s="39" t="s">
        <v>5</v>
      </c>
    </row>
    <row r="63" spans="1:16" ht="12.75">
      <c r="A63" t="s">
        <v>49</v>
      </c>
      <c s="34" t="s">
        <v>131</v>
      </c>
      <c s="34" t="s">
        <v>5800</v>
      </c>
      <c s="35" t="s">
        <v>5</v>
      </c>
      <c s="6" t="s">
        <v>6103</v>
      </c>
      <c s="36" t="s">
        <v>90</v>
      </c>
      <c s="37">
        <v>1</v>
      </c>
      <c s="36">
        <v>0</v>
      </c>
      <c s="36">
        <f>ROUND(G63*H63,6)</f>
      </c>
      <c r="L63" s="38">
        <v>0</v>
      </c>
      <c s="32">
        <f>ROUND(ROUND(L63,2)*ROUND(G63,3),2)</f>
      </c>
      <c s="36" t="s">
        <v>2328</v>
      </c>
      <c>
        <f>(M63*21)/100</f>
      </c>
      <c t="s">
        <v>27</v>
      </c>
    </row>
    <row r="64" spans="1:5" ht="25.5">
      <c r="A64" s="35" t="s">
        <v>56</v>
      </c>
      <c r="E64" s="39" t="s">
        <v>6104</v>
      </c>
    </row>
    <row r="65" spans="1:5" ht="12.75">
      <c r="A65" s="35" t="s">
        <v>57</v>
      </c>
      <c r="E65" s="40" t="s">
        <v>5</v>
      </c>
    </row>
    <row r="66" spans="1:5" ht="12.75">
      <c r="A66" t="s">
        <v>59</v>
      </c>
      <c r="E66" s="39" t="s">
        <v>5</v>
      </c>
    </row>
    <row r="67" spans="1:16" ht="12.75">
      <c r="A67" t="s">
        <v>49</v>
      </c>
      <c s="34" t="s">
        <v>135</v>
      </c>
      <c s="34" t="s">
        <v>5802</v>
      </c>
      <c s="35" t="s">
        <v>5</v>
      </c>
      <c s="6" t="s">
        <v>6105</v>
      </c>
      <c s="36" t="s">
        <v>90</v>
      </c>
      <c s="37">
        <v>9</v>
      </c>
      <c s="36">
        <v>0</v>
      </c>
      <c s="36">
        <f>ROUND(G67*H67,6)</f>
      </c>
      <c r="L67" s="38">
        <v>0</v>
      </c>
      <c s="32">
        <f>ROUND(ROUND(L67,2)*ROUND(G67,3),2)</f>
      </c>
      <c s="36" t="s">
        <v>2328</v>
      </c>
      <c>
        <f>(M67*21)/100</f>
      </c>
      <c t="s">
        <v>27</v>
      </c>
    </row>
    <row r="68" spans="1:5" ht="25.5">
      <c r="A68" s="35" t="s">
        <v>56</v>
      </c>
      <c r="E68" s="39" t="s">
        <v>6106</v>
      </c>
    </row>
    <row r="69" spans="1:5" ht="12.75">
      <c r="A69" s="35" t="s">
        <v>57</v>
      </c>
      <c r="E69" s="40" t="s">
        <v>5</v>
      </c>
    </row>
    <row r="70" spans="1:5" ht="12.75">
      <c r="A70" t="s">
        <v>59</v>
      </c>
      <c r="E70" s="39" t="s">
        <v>5</v>
      </c>
    </row>
    <row r="71" spans="1:16" ht="12.75">
      <c r="A71" t="s">
        <v>49</v>
      </c>
      <c s="34" t="s">
        <v>139</v>
      </c>
      <c s="34" t="s">
        <v>5804</v>
      </c>
      <c s="35" t="s">
        <v>5</v>
      </c>
      <c s="6" t="s">
        <v>6107</v>
      </c>
      <c s="36" t="s">
        <v>90</v>
      </c>
      <c s="37">
        <v>6</v>
      </c>
      <c s="36">
        <v>0</v>
      </c>
      <c s="36">
        <f>ROUND(G71*H71,6)</f>
      </c>
      <c r="L71" s="38">
        <v>0</v>
      </c>
      <c s="32">
        <f>ROUND(ROUND(L71,2)*ROUND(G71,3),2)</f>
      </c>
      <c s="36" t="s">
        <v>2328</v>
      </c>
      <c>
        <f>(M71*21)/100</f>
      </c>
      <c t="s">
        <v>27</v>
      </c>
    </row>
    <row r="72" spans="1:5" ht="25.5">
      <c r="A72" s="35" t="s">
        <v>56</v>
      </c>
      <c r="E72" s="39" t="s">
        <v>6106</v>
      </c>
    </row>
    <row r="73" spans="1:5" ht="12.75">
      <c r="A73" s="35" t="s">
        <v>57</v>
      </c>
      <c r="E73" s="40" t="s">
        <v>5</v>
      </c>
    </row>
    <row r="74" spans="1:5" ht="12.75">
      <c r="A74" t="s">
        <v>59</v>
      </c>
      <c r="E74" s="39" t="s">
        <v>5</v>
      </c>
    </row>
    <row r="75" spans="1:16" ht="12.75">
      <c r="A75" t="s">
        <v>49</v>
      </c>
      <c s="34" t="s">
        <v>143</v>
      </c>
      <c s="34" t="s">
        <v>5806</v>
      </c>
      <c s="35" t="s">
        <v>5</v>
      </c>
      <c s="6" t="s">
        <v>6108</v>
      </c>
      <c s="36" t="s">
        <v>90</v>
      </c>
      <c s="37">
        <v>1</v>
      </c>
      <c s="36">
        <v>0</v>
      </c>
      <c s="36">
        <f>ROUND(G75*H75,6)</f>
      </c>
      <c r="L75" s="38">
        <v>0</v>
      </c>
      <c s="32">
        <f>ROUND(ROUND(L75,2)*ROUND(G75,3),2)</f>
      </c>
      <c s="36" t="s">
        <v>2328</v>
      </c>
      <c>
        <f>(M75*21)/100</f>
      </c>
      <c t="s">
        <v>27</v>
      </c>
    </row>
    <row r="76" spans="1:5" ht="38.25">
      <c r="A76" s="35" t="s">
        <v>56</v>
      </c>
      <c r="E76" s="39" t="s">
        <v>6109</v>
      </c>
    </row>
    <row r="77" spans="1:5" ht="12.75">
      <c r="A77" s="35" t="s">
        <v>57</v>
      </c>
      <c r="E77" s="40" t="s">
        <v>5</v>
      </c>
    </row>
    <row r="78" spans="1:5" ht="12.75">
      <c r="A78" t="s">
        <v>59</v>
      </c>
      <c r="E78" s="39" t="s">
        <v>5</v>
      </c>
    </row>
    <row r="79" spans="1:16" ht="12.75">
      <c r="A79" t="s">
        <v>49</v>
      </c>
      <c s="34" t="s">
        <v>147</v>
      </c>
      <c s="34" t="s">
        <v>5808</v>
      </c>
      <c s="35" t="s">
        <v>5</v>
      </c>
      <c s="6" t="s">
        <v>6110</v>
      </c>
      <c s="36" t="s">
        <v>90</v>
      </c>
      <c s="37">
        <v>1</v>
      </c>
      <c s="36">
        <v>0</v>
      </c>
      <c s="36">
        <f>ROUND(G79*H79,6)</f>
      </c>
      <c r="L79" s="38">
        <v>0</v>
      </c>
      <c s="32">
        <f>ROUND(ROUND(L79,2)*ROUND(G79,3),2)</f>
      </c>
      <c s="36" t="s">
        <v>2328</v>
      </c>
      <c>
        <f>(M79*21)/100</f>
      </c>
      <c t="s">
        <v>27</v>
      </c>
    </row>
    <row r="80" spans="1:5" ht="38.25">
      <c r="A80" s="35" t="s">
        <v>56</v>
      </c>
      <c r="E80" s="39" t="s">
        <v>6109</v>
      </c>
    </row>
    <row r="81" spans="1:5" ht="12.75">
      <c r="A81" s="35" t="s">
        <v>57</v>
      </c>
      <c r="E81" s="40" t="s">
        <v>5</v>
      </c>
    </row>
    <row r="82" spans="1:5" ht="12.75">
      <c r="A82" t="s">
        <v>59</v>
      </c>
      <c r="E82" s="39" t="s">
        <v>5</v>
      </c>
    </row>
    <row r="83" spans="1:16" ht="12.75">
      <c r="A83" t="s">
        <v>49</v>
      </c>
      <c s="34" t="s">
        <v>151</v>
      </c>
      <c s="34" t="s">
        <v>5810</v>
      </c>
      <c s="35" t="s">
        <v>5</v>
      </c>
      <c s="6" t="s">
        <v>6111</v>
      </c>
      <c s="36" t="s">
        <v>90</v>
      </c>
      <c s="37">
        <v>3</v>
      </c>
      <c s="36">
        <v>0</v>
      </c>
      <c s="36">
        <f>ROUND(G83*H83,6)</f>
      </c>
      <c r="L83" s="38">
        <v>0</v>
      </c>
      <c s="32">
        <f>ROUND(ROUND(L83,2)*ROUND(G83,3),2)</f>
      </c>
      <c s="36" t="s">
        <v>2328</v>
      </c>
      <c>
        <f>(M83*21)/100</f>
      </c>
      <c t="s">
        <v>27</v>
      </c>
    </row>
    <row r="84" spans="1:5" ht="38.25">
      <c r="A84" s="35" t="s">
        <v>56</v>
      </c>
      <c r="E84" s="39" t="s">
        <v>6109</v>
      </c>
    </row>
    <row r="85" spans="1:5" ht="12.75">
      <c r="A85" s="35" t="s">
        <v>57</v>
      </c>
      <c r="E85" s="40" t="s">
        <v>5</v>
      </c>
    </row>
    <row r="86" spans="1:5" ht="12.75">
      <c r="A86" t="s">
        <v>59</v>
      </c>
      <c r="E86" s="39" t="s">
        <v>5</v>
      </c>
    </row>
    <row r="87" spans="1:16" ht="12.75">
      <c r="A87" t="s">
        <v>49</v>
      </c>
      <c s="34" t="s">
        <v>155</v>
      </c>
      <c s="34" t="s">
        <v>5812</v>
      </c>
      <c s="35" t="s">
        <v>5</v>
      </c>
      <c s="6" t="s">
        <v>6112</v>
      </c>
      <c s="36" t="s">
        <v>90</v>
      </c>
      <c s="37">
        <v>1</v>
      </c>
      <c s="36">
        <v>0</v>
      </c>
      <c s="36">
        <f>ROUND(G87*H87,6)</f>
      </c>
      <c r="L87" s="38">
        <v>0</v>
      </c>
      <c s="32">
        <f>ROUND(ROUND(L87,2)*ROUND(G87,3),2)</f>
      </c>
      <c s="36" t="s">
        <v>2328</v>
      </c>
      <c>
        <f>(M87*21)/100</f>
      </c>
      <c t="s">
        <v>27</v>
      </c>
    </row>
    <row r="88" spans="1:5" ht="38.25">
      <c r="A88" s="35" t="s">
        <v>56</v>
      </c>
      <c r="E88" s="39" t="s">
        <v>6109</v>
      </c>
    </row>
    <row r="89" spans="1:5" ht="12.75">
      <c r="A89" s="35" t="s">
        <v>57</v>
      </c>
      <c r="E89" s="40" t="s">
        <v>5</v>
      </c>
    </row>
    <row r="90" spans="1:5" ht="12.75">
      <c r="A90" t="s">
        <v>59</v>
      </c>
      <c r="E90" s="39" t="s">
        <v>5</v>
      </c>
    </row>
    <row r="91" spans="1:16" ht="12.75">
      <c r="A91" t="s">
        <v>49</v>
      </c>
      <c s="34" t="s">
        <v>158</v>
      </c>
      <c s="34" t="s">
        <v>5814</v>
      </c>
      <c s="35" t="s">
        <v>5</v>
      </c>
      <c s="6" t="s">
        <v>6113</v>
      </c>
      <c s="36" t="s">
        <v>90</v>
      </c>
      <c s="37">
        <v>2</v>
      </c>
      <c s="36">
        <v>0</v>
      </c>
      <c s="36">
        <f>ROUND(G91*H91,6)</f>
      </c>
      <c r="L91" s="38">
        <v>0</v>
      </c>
      <c s="32">
        <f>ROUND(ROUND(L91,2)*ROUND(G91,3),2)</f>
      </c>
      <c s="36" t="s">
        <v>2328</v>
      </c>
      <c>
        <f>(M91*21)/100</f>
      </c>
      <c t="s">
        <v>27</v>
      </c>
    </row>
    <row r="92" spans="1:5" ht="12.75">
      <c r="A92" s="35" t="s">
        <v>56</v>
      </c>
      <c r="E92" s="39" t="s">
        <v>6114</v>
      </c>
    </row>
    <row r="93" spans="1:5" ht="12.75">
      <c r="A93" s="35" t="s">
        <v>57</v>
      </c>
      <c r="E93" s="40" t="s">
        <v>5</v>
      </c>
    </row>
    <row r="94" spans="1:5" ht="12.75">
      <c r="A94" t="s">
        <v>59</v>
      </c>
      <c r="E94" s="39" t="s">
        <v>5</v>
      </c>
    </row>
    <row r="95" spans="1:16" ht="12.75">
      <c r="A95" t="s">
        <v>49</v>
      </c>
      <c s="34" t="s">
        <v>164</v>
      </c>
      <c s="34" t="s">
        <v>5732</v>
      </c>
      <c s="35" t="s">
        <v>5</v>
      </c>
      <c s="6" t="s">
        <v>6115</v>
      </c>
      <c s="36" t="s">
        <v>90</v>
      </c>
      <c s="37">
        <v>1</v>
      </c>
      <c s="36">
        <v>0</v>
      </c>
      <c s="36">
        <f>ROUND(G95*H95,6)</f>
      </c>
      <c r="L95" s="38">
        <v>0</v>
      </c>
      <c s="32">
        <f>ROUND(ROUND(L95,2)*ROUND(G95,3),2)</f>
      </c>
      <c s="36" t="s">
        <v>2328</v>
      </c>
      <c>
        <f>(M95*21)/100</f>
      </c>
      <c t="s">
        <v>27</v>
      </c>
    </row>
    <row r="96" spans="1:5" ht="12.75">
      <c r="A96" s="35" t="s">
        <v>56</v>
      </c>
      <c r="E96" s="39" t="s">
        <v>5</v>
      </c>
    </row>
    <row r="97" spans="1:5" ht="12.75">
      <c r="A97" s="35" t="s">
        <v>57</v>
      </c>
      <c r="E97" s="40" t="s">
        <v>5</v>
      </c>
    </row>
    <row r="98" spans="1:5" ht="12.75">
      <c r="A98" t="s">
        <v>59</v>
      </c>
      <c r="E98" s="39" t="s">
        <v>5</v>
      </c>
    </row>
    <row r="99" spans="1:16" ht="12.75">
      <c r="A99" t="s">
        <v>49</v>
      </c>
      <c s="34" t="s">
        <v>168</v>
      </c>
      <c s="34" t="s">
        <v>5733</v>
      </c>
      <c s="35" t="s">
        <v>5</v>
      </c>
      <c s="6" t="s">
        <v>6116</v>
      </c>
      <c s="36" t="s">
        <v>90</v>
      </c>
      <c s="37">
        <v>1</v>
      </c>
      <c s="36">
        <v>0</v>
      </c>
      <c s="36">
        <f>ROUND(G99*H99,6)</f>
      </c>
      <c r="L99" s="38">
        <v>0</v>
      </c>
      <c s="32">
        <f>ROUND(ROUND(L99,2)*ROUND(G99,3),2)</f>
      </c>
      <c s="36" t="s">
        <v>2328</v>
      </c>
      <c>
        <f>(M99*21)/100</f>
      </c>
      <c t="s">
        <v>27</v>
      </c>
    </row>
    <row r="100" spans="1:5" ht="25.5">
      <c r="A100" s="35" t="s">
        <v>56</v>
      </c>
      <c r="E100" s="39" t="s">
        <v>6117</v>
      </c>
    </row>
    <row r="101" spans="1:5" ht="12.75">
      <c r="A101" s="35" t="s">
        <v>57</v>
      </c>
      <c r="E101" s="40" t="s">
        <v>5</v>
      </c>
    </row>
    <row r="102" spans="1:5" ht="12.75">
      <c r="A102" t="s">
        <v>59</v>
      </c>
      <c r="E102" s="39" t="s">
        <v>5</v>
      </c>
    </row>
    <row r="103" spans="1:16" ht="12.75">
      <c r="A103" t="s">
        <v>49</v>
      </c>
      <c s="34" t="s">
        <v>173</v>
      </c>
      <c s="34" t="s">
        <v>5734</v>
      </c>
      <c s="35" t="s">
        <v>5</v>
      </c>
      <c s="6" t="s">
        <v>6118</v>
      </c>
      <c s="36" t="s">
        <v>90</v>
      </c>
      <c s="37">
        <v>1</v>
      </c>
      <c s="36">
        <v>0</v>
      </c>
      <c s="36">
        <f>ROUND(G103*H103,6)</f>
      </c>
      <c r="L103" s="38">
        <v>0</v>
      </c>
      <c s="32">
        <f>ROUND(ROUND(L103,2)*ROUND(G103,3),2)</f>
      </c>
      <c s="36" t="s">
        <v>2328</v>
      </c>
      <c>
        <f>(M103*21)/100</f>
      </c>
      <c t="s">
        <v>27</v>
      </c>
    </row>
    <row r="104" spans="1:5" ht="25.5">
      <c r="A104" s="35" t="s">
        <v>56</v>
      </c>
      <c r="E104" s="39" t="s">
        <v>6119</v>
      </c>
    </row>
    <row r="105" spans="1:5" ht="12.75">
      <c r="A105" s="35" t="s">
        <v>57</v>
      </c>
      <c r="E105" s="40" t="s">
        <v>5</v>
      </c>
    </row>
    <row r="106" spans="1:5" ht="12.75">
      <c r="A106" t="s">
        <v>59</v>
      </c>
      <c r="E106" s="39" t="s">
        <v>5</v>
      </c>
    </row>
    <row r="107" spans="1:16" ht="12.75">
      <c r="A107" t="s">
        <v>49</v>
      </c>
      <c s="34" t="s">
        <v>176</v>
      </c>
      <c s="34" t="s">
        <v>5735</v>
      </c>
      <c s="35" t="s">
        <v>5</v>
      </c>
      <c s="6" t="s">
        <v>6120</v>
      </c>
      <c s="36" t="s">
        <v>90</v>
      </c>
      <c s="37">
        <v>1</v>
      </c>
      <c s="36">
        <v>0</v>
      </c>
      <c s="36">
        <f>ROUND(G107*H107,6)</f>
      </c>
      <c r="L107" s="38">
        <v>0</v>
      </c>
      <c s="32">
        <f>ROUND(ROUND(L107,2)*ROUND(G107,3),2)</f>
      </c>
      <c s="36" t="s">
        <v>2328</v>
      </c>
      <c>
        <f>(M107*21)/100</f>
      </c>
      <c t="s">
        <v>27</v>
      </c>
    </row>
    <row r="108" spans="1:5" ht="25.5">
      <c r="A108" s="35" t="s">
        <v>56</v>
      </c>
      <c r="E108" s="39" t="s">
        <v>6121</v>
      </c>
    </row>
    <row r="109" spans="1:5" ht="12.75">
      <c r="A109" s="35" t="s">
        <v>57</v>
      </c>
      <c r="E109" s="40" t="s">
        <v>5</v>
      </c>
    </row>
    <row r="110" spans="1:5" ht="12.75">
      <c r="A110" t="s">
        <v>59</v>
      </c>
      <c r="E110" s="39" t="s">
        <v>5</v>
      </c>
    </row>
    <row r="111" spans="1:16" ht="12.75">
      <c r="A111" t="s">
        <v>49</v>
      </c>
      <c s="34" t="s">
        <v>180</v>
      </c>
      <c s="34" t="s">
        <v>5736</v>
      </c>
      <c s="35" t="s">
        <v>5</v>
      </c>
      <c s="6" t="s">
        <v>6122</v>
      </c>
      <c s="36" t="s">
        <v>90</v>
      </c>
      <c s="37">
        <v>19</v>
      </c>
      <c s="36">
        <v>0</v>
      </c>
      <c s="36">
        <f>ROUND(G111*H111,6)</f>
      </c>
      <c r="L111" s="38">
        <v>0</v>
      </c>
      <c s="32">
        <f>ROUND(ROUND(L111,2)*ROUND(G111,3),2)</f>
      </c>
      <c s="36" t="s">
        <v>2328</v>
      </c>
      <c>
        <f>(M111*21)/100</f>
      </c>
      <c t="s">
        <v>27</v>
      </c>
    </row>
    <row r="112" spans="1:5" ht="25.5">
      <c r="A112" s="35" t="s">
        <v>56</v>
      </c>
      <c r="E112" s="39" t="s">
        <v>6123</v>
      </c>
    </row>
    <row r="113" spans="1:5" ht="12.75">
      <c r="A113" s="35" t="s">
        <v>57</v>
      </c>
      <c r="E113" s="40" t="s">
        <v>5</v>
      </c>
    </row>
    <row r="114" spans="1:5" ht="12.75">
      <c r="A114" t="s">
        <v>59</v>
      </c>
      <c r="E114" s="39" t="s">
        <v>5</v>
      </c>
    </row>
    <row r="115" spans="1:16" ht="12.75">
      <c r="A115" t="s">
        <v>49</v>
      </c>
      <c s="34" t="s">
        <v>916</v>
      </c>
      <c s="34" t="s">
        <v>5738</v>
      </c>
      <c s="35" t="s">
        <v>5</v>
      </c>
      <c s="6" t="s">
        <v>6124</v>
      </c>
      <c s="36" t="s">
        <v>90</v>
      </c>
      <c s="37">
        <v>1</v>
      </c>
      <c s="36">
        <v>0</v>
      </c>
      <c s="36">
        <f>ROUND(G115*H115,6)</f>
      </c>
      <c r="L115" s="38">
        <v>0</v>
      </c>
      <c s="32">
        <f>ROUND(ROUND(L115,2)*ROUND(G115,3),2)</f>
      </c>
      <c s="36" t="s">
        <v>2328</v>
      </c>
      <c>
        <f>(M115*21)/100</f>
      </c>
      <c t="s">
        <v>27</v>
      </c>
    </row>
    <row r="116" spans="1:5" ht="25.5">
      <c r="A116" s="35" t="s">
        <v>56</v>
      </c>
      <c r="E116" s="39" t="s">
        <v>6125</v>
      </c>
    </row>
    <row r="117" spans="1:5" ht="12.75">
      <c r="A117" s="35" t="s">
        <v>57</v>
      </c>
      <c r="E117" s="40" t="s">
        <v>5</v>
      </c>
    </row>
    <row r="118" spans="1:5" ht="12.75">
      <c r="A118" t="s">
        <v>59</v>
      </c>
      <c r="E118" s="39" t="s">
        <v>5</v>
      </c>
    </row>
    <row r="119" spans="1:16" ht="12.75">
      <c r="A119" t="s">
        <v>49</v>
      </c>
      <c s="34" t="s">
        <v>919</v>
      </c>
      <c s="34" t="s">
        <v>5740</v>
      </c>
      <c s="35" t="s">
        <v>5</v>
      </c>
      <c s="6" t="s">
        <v>6126</v>
      </c>
      <c s="36" t="s">
        <v>90</v>
      </c>
      <c s="37">
        <v>76</v>
      </c>
      <c s="36">
        <v>0</v>
      </c>
      <c s="36">
        <f>ROUND(G119*H119,6)</f>
      </c>
      <c r="L119" s="38">
        <v>0</v>
      </c>
      <c s="32">
        <f>ROUND(ROUND(L119,2)*ROUND(G119,3),2)</f>
      </c>
      <c s="36" t="s">
        <v>2328</v>
      </c>
      <c>
        <f>(M119*21)/100</f>
      </c>
      <c t="s">
        <v>27</v>
      </c>
    </row>
    <row r="120" spans="1:5" ht="38.25">
      <c r="A120" s="35" t="s">
        <v>56</v>
      </c>
      <c r="E120" s="39" t="s">
        <v>6127</v>
      </c>
    </row>
    <row r="121" spans="1:5" ht="12.75">
      <c r="A121" s="35" t="s">
        <v>57</v>
      </c>
      <c r="E121" s="40" t="s">
        <v>5</v>
      </c>
    </row>
    <row r="122" spans="1:5" ht="12.75">
      <c r="A122" t="s">
        <v>59</v>
      </c>
      <c r="E122" s="39" t="s">
        <v>5</v>
      </c>
    </row>
    <row r="123" spans="1:13" ht="12.75">
      <c r="A123" t="s">
        <v>46</v>
      </c>
      <c r="C123" s="31" t="s">
        <v>26</v>
      </c>
      <c r="E123" s="33" t="s">
        <v>6128</v>
      </c>
      <c r="J123" s="32">
        <f>0</f>
      </c>
      <c s="32">
        <f>0</f>
      </c>
      <c s="32">
        <f>0+L124+L128+L132+L136+L140+L144+L148+L152+L156+L160+L164+L168+L172+L176+L180+L184+L188+L192+L196+L200</f>
      </c>
      <c s="32">
        <f>0+M124+M128+M132+M136+M140+M144+M148+M152+M156+M160+M164+M168+M172+M176+M180+M184+M188+M192+M196+M200</f>
      </c>
    </row>
    <row r="124" spans="1:16" ht="12.75">
      <c r="A124" t="s">
        <v>49</v>
      </c>
      <c s="34" t="s">
        <v>183</v>
      </c>
      <c s="34" t="s">
        <v>6129</v>
      </c>
      <c s="35" t="s">
        <v>5</v>
      </c>
      <c s="6" t="s">
        <v>6130</v>
      </c>
      <c s="36" t="s">
        <v>90</v>
      </c>
      <c s="37">
        <v>21</v>
      </c>
      <c s="36">
        <v>0</v>
      </c>
      <c s="36">
        <f>ROUND(G124*H124,6)</f>
      </c>
      <c r="L124" s="38">
        <v>0</v>
      </c>
      <c s="32">
        <f>ROUND(ROUND(L124,2)*ROUND(G124,3),2)</f>
      </c>
      <c s="36" t="s">
        <v>6079</v>
      </c>
      <c>
        <f>(M124*21)/100</f>
      </c>
      <c t="s">
        <v>27</v>
      </c>
    </row>
    <row r="125" spans="1:5" ht="12.75">
      <c r="A125" s="35" t="s">
        <v>56</v>
      </c>
      <c r="E125" s="39" t="s">
        <v>5</v>
      </c>
    </row>
    <row r="126" spans="1:5" ht="12.75">
      <c r="A126" s="35" t="s">
        <v>57</v>
      </c>
      <c r="E126" s="40" t="s">
        <v>5</v>
      </c>
    </row>
    <row r="127" spans="1:5" ht="12.75">
      <c r="A127" t="s">
        <v>59</v>
      </c>
      <c r="E127" s="39" t="s">
        <v>5</v>
      </c>
    </row>
    <row r="128" spans="1:16" ht="12.75">
      <c r="A128" t="s">
        <v>49</v>
      </c>
      <c s="34" t="s">
        <v>187</v>
      </c>
      <c s="34" t="s">
        <v>6131</v>
      </c>
      <c s="35" t="s">
        <v>5</v>
      </c>
      <c s="6" t="s">
        <v>6132</v>
      </c>
      <c s="36" t="s">
        <v>90</v>
      </c>
      <c s="37">
        <v>21</v>
      </c>
      <c s="36">
        <v>0</v>
      </c>
      <c s="36">
        <f>ROUND(G128*H128,6)</f>
      </c>
      <c r="L128" s="38">
        <v>0</v>
      </c>
      <c s="32">
        <f>ROUND(ROUND(L128,2)*ROUND(G128,3),2)</f>
      </c>
      <c s="36" t="s">
        <v>6079</v>
      </c>
      <c>
        <f>(M128*21)/100</f>
      </c>
      <c t="s">
        <v>27</v>
      </c>
    </row>
    <row r="129" spans="1:5" ht="12.75">
      <c r="A129" s="35" t="s">
        <v>56</v>
      </c>
      <c r="E129" s="39" t="s">
        <v>5</v>
      </c>
    </row>
    <row r="130" spans="1:5" ht="12.75">
      <c r="A130" s="35" t="s">
        <v>57</v>
      </c>
      <c r="E130" s="40" t="s">
        <v>5</v>
      </c>
    </row>
    <row r="131" spans="1:5" ht="12.75">
      <c r="A131" t="s">
        <v>59</v>
      </c>
      <c r="E131" s="39" t="s">
        <v>5</v>
      </c>
    </row>
    <row r="132" spans="1:16" ht="12.75">
      <c r="A132" t="s">
        <v>49</v>
      </c>
      <c s="34" t="s">
        <v>191</v>
      </c>
      <c s="34" t="s">
        <v>5509</v>
      </c>
      <c s="35" t="s">
        <v>5</v>
      </c>
      <c s="6" t="s">
        <v>6133</v>
      </c>
      <c s="36" t="s">
        <v>75</v>
      </c>
      <c s="37">
        <v>105</v>
      </c>
      <c s="36">
        <v>0</v>
      </c>
      <c s="36">
        <f>ROUND(G132*H132,6)</f>
      </c>
      <c r="L132" s="38">
        <v>0</v>
      </c>
      <c s="32">
        <f>ROUND(ROUND(L132,2)*ROUND(G132,3),2)</f>
      </c>
      <c s="36" t="s">
        <v>6079</v>
      </c>
      <c>
        <f>(M132*21)/100</f>
      </c>
      <c t="s">
        <v>27</v>
      </c>
    </row>
    <row r="133" spans="1:5" ht="12.75">
      <c r="A133" s="35" t="s">
        <v>56</v>
      </c>
      <c r="E133" s="39" t="s">
        <v>5</v>
      </c>
    </row>
    <row r="134" spans="1:5" ht="12.75">
      <c r="A134" s="35" t="s">
        <v>57</v>
      </c>
      <c r="E134" s="40" t="s">
        <v>5</v>
      </c>
    </row>
    <row r="135" spans="1:5" ht="12.75">
      <c r="A135" t="s">
        <v>59</v>
      </c>
      <c r="E135" s="39" t="s">
        <v>5</v>
      </c>
    </row>
    <row r="136" spans="1:16" ht="12.75">
      <c r="A136" t="s">
        <v>49</v>
      </c>
      <c s="34" t="s">
        <v>196</v>
      </c>
      <c s="34" t="s">
        <v>5512</v>
      </c>
      <c s="35" t="s">
        <v>5</v>
      </c>
      <c s="6" t="s">
        <v>6134</v>
      </c>
      <c s="36" t="s">
        <v>75</v>
      </c>
      <c s="37">
        <v>451</v>
      </c>
      <c s="36">
        <v>0</v>
      </c>
      <c s="36">
        <f>ROUND(G136*H136,6)</f>
      </c>
      <c r="L136" s="38">
        <v>0</v>
      </c>
      <c s="32">
        <f>ROUND(ROUND(L136,2)*ROUND(G136,3),2)</f>
      </c>
      <c s="36" t="s">
        <v>6079</v>
      </c>
      <c>
        <f>(M136*21)/100</f>
      </c>
      <c t="s">
        <v>27</v>
      </c>
    </row>
    <row r="137" spans="1:5" ht="12.75">
      <c r="A137" s="35" t="s">
        <v>56</v>
      </c>
      <c r="E137" s="39" t="s">
        <v>5</v>
      </c>
    </row>
    <row r="138" spans="1:5" ht="12.75">
      <c r="A138" s="35" t="s">
        <v>57</v>
      </c>
      <c r="E138" s="40" t="s">
        <v>5</v>
      </c>
    </row>
    <row r="139" spans="1:5" ht="12.75">
      <c r="A139" t="s">
        <v>59</v>
      </c>
      <c r="E139" s="39" t="s">
        <v>5</v>
      </c>
    </row>
    <row r="140" spans="1:16" ht="12.75">
      <c r="A140" t="s">
        <v>49</v>
      </c>
      <c s="34" t="s">
        <v>200</v>
      </c>
      <c s="34" t="s">
        <v>5516</v>
      </c>
      <c s="35" t="s">
        <v>5</v>
      </c>
      <c s="6" t="s">
        <v>6135</v>
      </c>
      <c s="36" t="s">
        <v>75</v>
      </c>
      <c s="37">
        <v>5</v>
      </c>
      <c s="36">
        <v>0</v>
      </c>
      <c s="36">
        <f>ROUND(G140*H140,6)</f>
      </c>
      <c r="L140" s="38">
        <v>0</v>
      </c>
      <c s="32">
        <f>ROUND(ROUND(L140,2)*ROUND(G140,3),2)</f>
      </c>
      <c s="36" t="s">
        <v>6079</v>
      </c>
      <c>
        <f>(M140*21)/100</f>
      </c>
      <c t="s">
        <v>27</v>
      </c>
    </row>
    <row r="141" spans="1:5" ht="12.75">
      <c r="A141" s="35" t="s">
        <v>56</v>
      </c>
      <c r="E141" s="39" t="s">
        <v>5</v>
      </c>
    </row>
    <row r="142" spans="1:5" ht="12.75">
      <c r="A142" s="35" t="s">
        <v>57</v>
      </c>
      <c r="E142" s="40" t="s">
        <v>5</v>
      </c>
    </row>
    <row r="143" spans="1:5" ht="12.75">
      <c r="A143" t="s">
        <v>59</v>
      </c>
      <c r="E143" s="39" t="s">
        <v>5</v>
      </c>
    </row>
    <row r="144" spans="1:16" ht="12.75">
      <c r="A144" t="s">
        <v>49</v>
      </c>
      <c s="34" t="s">
        <v>204</v>
      </c>
      <c s="34" t="s">
        <v>6136</v>
      </c>
      <c s="35" t="s">
        <v>5</v>
      </c>
      <c s="6" t="s">
        <v>6137</v>
      </c>
      <c s="36" t="s">
        <v>75</v>
      </c>
      <c s="37">
        <v>1719</v>
      </c>
      <c s="36">
        <v>0</v>
      </c>
      <c s="36">
        <f>ROUND(G144*H144,6)</f>
      </c>
      <c r="L144" s="38">
        <v>0</v>
      </c>
      <c s="32">
        <f>ROUND(ROUND(L144,2)*ROUND(G144,3),2)</f>
      </c>
      <c s="36" t="s">
        <v>6079</v>
      </c>
      <c>
        <f>(M144*21)/100</f>
      </c>
      <c t="s">
        <v>27</v>
      </c>
    </row>
    <row r="145" spans="1:5" ht="12.75">
      <c r="A145" s="35" t="s">
        <v>56</v>
      </c>
      <c r="E145" s="39" t="s">
        <v>5</v>
      </c>
    </row>
    <row r="146" spans="1:5" ht="12.75">
      <c r="A146" s="35" t="s">
        <v>57</v>
      </c>
      <c r="E146" s="40" t="s">
        <v>5</v>
      </c>
    </row>
    <row r="147" spans="1:5" ht="12.75">
      <c r="A147" t="s">
        <v>59</v>
      </c>
      <c r="E147" s="39" t="s">
        <v>5</v>
      </c>
    </row>
    <row r="148" spans="1:16" ht="12.75">
      <c r="A148" t="s">
        <v>49</v>
      </c>
      <c s="34" t="s">
        <v>208</v>
      </c>
      <c s="34" t="s">
        <v>6138</v>
      </c>
      <c s="35" t="s">
        <v>5</v>
      </c>
      <c s="6" t="s">
        <v>6139</v>
      </c>
      <c s="36" t="s">
        <v>75</v>
      </c>
      <c s="37">
        <v>275</v>
      </c>
      <c s="36">
        <v>0</v>
      </c>
      <c s="36">
        <f>ROUND(G148*H148,6)</f>
      </c>
      <c r="L148" s="38">
        <v>0</v>
      </c>
      <c s="32">
        <f>ROUND(ROUND(L148,2)*ROUND(G148,3),2)</f>
      </c>
      <c s="36" t="s">
        <v>6079</v>
      </c>
      <c>
        <f>(M148*21)/100</f>
      </c>
      <c t="s">
        <v>27</v>
      </c>
    </row>
    <row r="149" spans="1:5" ht="12.75">
      <c r="A149" s="35" t="s">
        <v>56</v>
      </c>
      <c r="E149" s="39" t="s">
        <v>5</v>
      </c>
    </row>
    <row r="150" spans="1:5" ht="12.75">
      <c r="A150" s="35" t="s">
        <v>57</v>
      </c>
      <c r="E150" s="40" t="s">
        <v>5</v>
      </c>
    </row>
    <row r="151" spans="1:5" ht="12.75">
      <c r="A151" t="s">
        <v>59</v>
      </c>
      <c r="E151" s="39" t="s">
        <v>5</v>
      </c>
    </row>
    <row r="152" spans="1:16" ht="12.75">
      <c r="A152" t="s">
        <v>49</v>
      </c>
      <c s="34" t="s">
        <v>212</v>
      </c>
      <c s="34" t="s">
        <v>6140</v>
      </c>
      <c s="35" t="s">
        <v>5</v>
      </c>
      <c s="6" t="s">
        <v>6141</v>
      </c>
      <c s="36" t="s">
        <v>75</v>
      </c>
      <c s="37">
        <v>11</v>
      </c>
      <c s="36">
        <v>0</v>
      </c>
      <c s="36">
        <f>ROUND(G152*H152,6)</f>
      </c>
      <c r="L152" s="38">
        <v>0</v>
      </c>
      <c s="32">
        <f>ROUND(ROUND(L152,2)*ROUND(G152,3),2)</f>
      </c>
      <c s="36" t="s">
        <v>6079</v>
      </c>
      <c>
        <f>(M152*21)/100</f>
      </c>
      <c t="s">
        <v>27</v>
      </c>
    </row>
    <row r="153" spans="1:5" ht="12.75">
      <c r="A153" s="35" t="s">
        <v>56</v>
      </c>
      <c r="E153" s="39" t="s">
        <v>5</v>
      </c>
    </row>
    <row r="154" spans="1:5" ht="12.75">
      <c r="A154" s="35" t="s">
        <v>57</v>
      </c>
      <c r="E154" s="40" t="s">
        <v>5</v>
      </c>
    </row>
    <row r="155" spans="1:5" ht="12.75">
      <c r="A155" t="s">
        <v>59</v>
      </c>
      <c r="E155" s="39" t="s">
        <v>5</v>
      </c>
    </row>
    <row r="156" spans="1:16" ht="12.75">
      <c r="A156" t="s">
        <v>49</v>
      </c>
      <c s="34" t="s">
        <v>217</v>
      </c>
      <c s="34" t="s">
        <v>6142</v>
      </c>
      <c s="35" t="s">
        <v>5</v>
      </c>
      <c s="6" t="s">
        <v>6143</v>
      </c>
      <c s="36" t="s">
        <v>75</v>
      </c>
      <c s="37">
        <v>100</v>
      </c>
      <c s="36">
        <v>0</v>
      </c>
      <c s="36">
        <f>ROUND(G156*H156,6)</f>
      </c>
      <c r="L156" s="38">
        <v>0</v>
      </c>
      <c s="32">
        <f>ROUND(ROUND(L156,2)*ROUND(G156,3),2)</f>
      </c>
      <c s="36" t="s">
        <v>6079</v>
      </c>
      <c>
        <f>(M156*21)/100</f>
      </c>
      <c t="s">
        <v>27</v>
      </c>
    </row>
    <row r="157" spans="1:5" ht="12.75">
      <c r="A157" s="35" t="s">
        <v>56</v>
      </c>
      <c r="E157" s="39" t="s">
        <v>5</v>
      </c>
    </row>
    <row r="158" spans="1:5" ht="12.75">
      <c r="A158" s="35" t="s">
        <v>57</v>
      </c>
      <c r="E158" s="40" t="s">
        <v>5</v>
      </c>
    </row>
    <row r="159" spans="1:5" ht="12.75">
      <c r="A159" t="s">
        <v>59</v>
      </c>
      <c r="E159" s="39" t="s">
        <v>5</v>
      </c>
    </row>
    <row r="160" spans="1:16" ht="12.75">
      <c r="A160" t="s">
        <v>49</v>
      </c>
      <c s="34" t="s">
        <v>221</v>
      </c>
      <c s="34" t="s">
        <v>6144</v>
      </c>
      <c s="35" t="s">
        <v>5</v>
      </c>
      <c s="6" t="s">
        <v>6145</v>
      </c>
      <c s="36" t="s">
        <v>75</v>
      </c>
      <c s="37">
        <v>348</v>
      </c>
      <c s="36">
        <v>0</v>
      </c>
      <c s="36">
        <f>ROUND(G160*H160,6)</f>
      </c>
      <c r="L160" s="38">
        <v>0</v>
      </c>
      <c s="32">
        <f>ROUND(ROUND(L160,2)*ROUND(G160,3),2)</f>
      </c>
      <c s="36" t="s">
        <v>6079</v>
      </c>
      <c>
        <f>(M160*21)/100</f>
      </c>
      <c t="s">
        <v>27</v>
      </c>
    </row>
    <row r="161" spans="1:5" ht="12.75">
      <c r="A161" s="35" t="s">
        <v>56</v>
      </c>
      <c r="E161" s="39" t="s">
        <v>5</v>
      </c>
    </row>
    <row r="162" spans="1:5" ht="12.75">
      <c r="A162" s="35" t="s">
        <v>57</v>
      </c>
      <c r="E162" s="40" t="s">
        <v>5</v>
      </c>
    </row>
    <row r="163" spans="1:5" ht="12.75">
      <c r="A163" t="s">
        <v>59</v>
      </c>
      <c r="E163" s="39" t="s">
        <v>5</v>
      </c>
    </row>
    <row r="164" spans="1:16" ht="12.75">
      <c r="A164" t="s">
        <v>49</v>
      </c>
      <c s="34" t="s">
        <v>226</v>
      </c>
      <c s="34" t="s">
        <v>6146</v>
      </c>
      <c s="35" t="s">
        <v>5</v>
      </c>
      <c s="6" t="s">
        <v>6147</v>
      </c>
      <c s="36" t="s">
        <v>75</v>
      </c>
      <c s="37">
        <v>20</v>
      </c>
      <c s="36">
        <v>0</v>
      </c>
      <c s="36">
        <f>ROUND(G164*H164,6)</f>
      </c>
      <c r="L164" s="38">
        <v>0</v>
      </c>
      <c s="32">
        <f>ROUND(ROUND(L164,2)*ROUND(G164,3),2)</f>
      </c>
      <c s="36" t="s">
        <v>6079</v>
      </c>
      <c>
        <f>(M164*21)/100</f>
      </c>
      <c t="s">
        <v>27</v>
      </c>
    </row>
    <row r="165" spans="1:5" ht="12.75">
      <c r="A165" s="35" t="s">
        <v>56</v>
      </c>
      <c r="E165" s="39" t="s">
        <v>5</v>
      </c>
    </row>
    <row r="166" spans="1:5" ht="12.75">
      <c r="A166" s="35" t="s">
        <v>57</v>
      </c>
      <c r="E166" s="40" t="s">
        <v>5</v>
      </c>
    </row>
    <row r="167" spans="1:5" ht="12.75">
      <c r="A167" t="s">
        <v>59</v>
      </c>
      <c r="E167" s="39" t="s">
        <v>5</v>
      </c>
    </row>
    <row r="168" spans="1:16" ht="12.75">
      <c r="A168" t="s">
        <v>49</v>
      </c>
      <c s="34" t="s">
        <v>231</v>
      </c>
      <c s="34" t="s">
        <v>6148</v>
      </c>
      <c s="35" t="s">
        <v>5</v>
      </c>
      <c s="6" t="s">
        <v>6149</v>
      </c>
      <c s="36" t="s">
        <v>75</v>
      </c>
      <c s="37">
        <v>44</v>
      </c>
      <c s="36">
        <v>0</v>
      </c>
      <c s="36">
        <f>ROUND(G168*H168,6)</f>
      </c>
      <c r="L168" s="38">
        <v>0</v>
      </c>
      <c s="32">
        <f>ROUND(ROUND(L168,2)*ROUND(G168,3),2)</f>
      </c>
      <c s="36" t="s">
        <v>6079</v>
      </c>
      <c>
        <f>(M168*21)/100</f>
      </c>
      <c t="s">
        <v>27</v>
      </c>
    </row>
    <row r="169" spans="1:5" ht="12.75">
      <c r="A169" s="35" t="s">
        <v>56</v>
      </c>
      <c r="E169" s="39" t="s">
        <v>5</v>
      </c>
    </row>
    <row r="170" spans="1:5" ht="12.75">
      <c r="A170" s="35" t="s">
        <v>57</v>
      </c>
      <c r="E170" s="40" t="s">
        <v>5</v>
      </c>
    </row>
    <row r="171" spans="1:5" ht="12.75">
      <c r="A171" t="s">
        <v>59</v>
      </c>
      <c r="E171" s="39" t="s">
        <v>5</v>
      </c>
    </row>
    <row r="172" spans="1:16" ht="12.75">
      <c r="A172" t="s">
        <v>49</v>
      </c>
      <c s="34" t="s">
        <v>235</v>
      </c>
      <c s="34" t="s">
        <v>6150</v>
      </c>
      <c s="35" t="s">
        <v>5</v>
      </c>
      <c s="6" t="s">
        <v>6151</v>
      </c>
      <c s="36" t="s">
        <v>75</v>
      </c>
      <c s="37">
        <v>20</v>
      </c>
      <c s="36">
        <v>0</v>
      </c>
      <c s="36">
        <f>ROUND(G172*H172,6)</f>
      </c>
      <c r="L172" s="38">
        <v>0</v>
      </c>
      <c s="32">
        <f>ROUND(ROUND(L172,2)*ROUND(G172,3),2)</f>
      </c>
      <c s="36" t="s">
        <v>6079</v>
      </c>
      <c>
        <f>(M172*21)/100</f>
      </c>
      <c t="s">
        <v>27</v>
      </c>
    </row>
    <row r="173" spans="1:5" ht="12.75">
      <c r="A173" s="35" t="s">
        <v>56</v>
      </c>
      <c r="E173" s="39" t="s">
        <v>5</v>
      </c>
    </row>
    <row r="174" spans="1:5" ht="12.75">
      <c r="A174" s="35" t="s">
        <v>57</v>
      </c>
      <c r="E174" s="40" t="s">
        <v>5</v>
      </c>
    </row>
    <row r="175" spans="1:5" ht="12.75">
      <c r="A175" t="s">
        <v>59</v>
      </c>
      <c r="E175" s="39" t="s">
        <v>5</v>
      </c>
    </row>
    <row r="176" spans="1:16" ht="12.75">
      <c r="A176" t="s">
        <v>49</v>
      </c>
      <c s="34" t="s">
        <v>239</v>
      </c>
      <c s="34" t="s">
        <v>6152</v>
      </c>
      <c s="35" t="s">
        <v>5</v>
      </c>
      <c s="6" t="s">
        <v>6153</v>
      </c>
      <c s="36" t="s">
        <v>75</v>
      </c>
      <c s="37">
        <v>44</v>
      </c>
      <c s="36">
        <v>0</v>
      </c>
      <c s="36">
        <f>ROUND(G176*H176,6)</f>
      </c>
      <c r="L176" s="38">
        <v>0</v>
      </c>
      <c s="32">
        <f>ROUND(ROUND(L176,2)*ROUND(G176,3),2)</f>
      </c>
      <c s="36" t="s">
        <v>6079</v>
      </c>
      <c>
        <f>(M176*21)/100</f>
      </c>
      <c t="s">
        <v>27</v>
      </c>
    </row>
    <row r="177" spans="1:5" ht="12.75">
      <c r="A177" s="35" t="s">
        <v>56</v>
      </c>
      <c r="E177" s="39" t="s">
        <v>5</v>
      </c>
    </row>
    <row r="178" spans="1:5" ht="12.75">
      <c r="A178" s="35" t="s">
        <v>57</v>
      </c>
      <c r="E178" s="40" t="s">
        <v>5</v>
      </c>
    </row>
    <row r="179" spans="1:5" ht="12.75">
      <c r="A179" t="s">
        <v>59</v>
      </c>
      <c r="E179" s="39" t="s">
        <v>5</v>
      </c>
    </row>
    <row r="180" spans="1:16" ht="12.75">
      <c r="A180" t="s">
        <v>49</v>
      </c>
      <c s="34" t="s">
        <v>243</v>
      </c>
      <c s="34" t="s">
        <v>6154</v>
      </c>
      <c s="35" t="s">
        <v>5</v>
      </c>
      <c s="6" t="s">
        <v>6155</v>
      </c>
      <c s="36" t="s">
        <v>75</v>
      </c>
      <c s="37">
        <v>561</v>
      </c>
      <c s="36">
        <v>0</v>
      </c>
      <c s="36">
        <f>ROUND(G180*H180,6)</f>
      </c>
      <c r="L180" s="38">
        <v>0</v>
      </c>
      <c s="32">
        <f>ROUND(ROUND(L180,2)*ROUND(G180,3),2)</f>
      </c>
      <c s="36" t="s">
        <v>6079</v>
      </c>
      <c>
        <f>(M180*21)/100</f>
      </c>
      <c t="s">
        <v>27</v>
      </c>
    </row>
    <row r="181" spans="1:5" ht="12.75">
      <c r="A181" s="35" t="s">
        <v>56</v>
      </c>
      <c r="E181" s="39" t="s">
        <v>5</v>
      </c>
    </row>
    <row r="182" spans="1:5" ht="12.75">
      <c r="A182" s="35" t="s">
        <v>57</v>
      </c>
      <c r="E182" s="40" t="s">
        <v>5</v>
      </c>
    </row>
    <row r="183" spans="1:5" ht="12.75">
      <c r="A183" t="s">
        <v>59</v>
      </c>
      <c r="E183" s="39" t="s">
        <v>5</v>
      </c>
    </row>
    <row r="184" spans="1:16" ht="25.5">
      <c r="A184" t="s">
        <v>49</v>
      </c>
      <c s="34" t="s">
        <v>247</v>
      </c>
      <c s="34" t="s">
        <v>6156</v>
      </c>
      <c s="35" t="s">
        <v>5</v>
      </c>
      <c s="6" t="s">
        <v>6157</v>
      </c>
      <c s="36" t="s">
        <v>90</v>
      </c>
      <c s="37">
        <v>4</v>
      </c>
      <c s="36">
        <v>0</v>
      </c>
      <c s="36">
        <f>ROUND(G184*H184,6)</f>
      </c>
      <c r="L184" s="38">
        <v>0</v>
      </c>
      <c s="32">
        <f>ROUND(ROUND(L184,2)*ROUND(G184,3),2)</f>
      </c>
      <c s="36" t="s">
        <v>6079</v>
      </c>
      <c>
        <f>(M184*21)/100</f>
      </c>
      <c t="s">
        <v>27</v>
      </c>
    </row>
    <row r="185" spans="1:5" ht="12.75">
      <c r="A185" s="35" t="s">
        <v>56</v>
      </c>
      <c r="E185" s="39" t="s">
        <v>6158</v>
      </c>
    </row>
    <row r="186" spans="1:5" ht="12.75">
      <c r="A186" s="35" t="s">
        <v>57</v>
      </c>
      <c r="E186" s="40" t="s">
        <v>5</v>
      </c>
    </row>
    <row r="187" spans="1:5" ht="12.75">
      <c r="A187" t="s">
        <v>59</v>
      </c>
      <c r="E187" s="39" t="s">
        <v>5</v>
      </c>
    </row>
    <row r="188" spans="1:16" ht="12.75">
      <c r="A188" t="s">
        <v>49</v>
      </c>
      <c s="34" t="s">
        <v>251</v>
      </c>
      <c s="34" t="s">
        <v>6159</v>
      </c>
      <c s="35" t="s">
        <v>5</v>
      </c>
      <c s="6" t="s">
        <v>6160</v>
      </c>
      <c s="36" t="s">
        <v>75</v>
      </c>
      <c s="37">
        <v>348</v>
      </c>
      <c s="36">
        <v>0</v>
      </c>
      <c s="36">
        <f>ROUND(G188*H188,6)</f>
      </c>
      <c r="L188" s="38">
        <v>0</v>
      </c>
      <c s="32">
        <f>ROUND(ROUND(L188,2)*ROUND(G188,3),2)</f>
      </c>
      <c s="36" t="s">
        <v>6079</v>
      </c>
      <c>
        <f>(M188*21)/100</f>
      </c>
      <c t="s">
        <v>27</v>
      </c>
    </row>
    <row r="189" spans="1:5" ht="12.75">
      <c r="A189" s="35" t="s">
        <v>56</v>
      </c>
      <c r="E189" s="39" t="s">
        <v>5</v>
      </c>
    </row>
    <row r="190" spans="1:5" ht="12.75">
      <c r="A190" s="35" t="s">
        <v>57</v>
      </c>
      <c r="E190" s="40" t="s">
        <v>5</v>
      </c>
    </row>
    <row r="191" spans="1:5" ht="12.75">
      <c r="A191" t="s">
        <v>59</v>
      </c>
      <c r="E191" s="39" t="s">
        <v>5</v>
      </c>
    </row>
    <row r="192" spans="1:16" ht="12.75">
      <c r="A192" t="s">
        <v>49</v>
      </c>
      <c s="34" t="s">
        <v>255</v>
      </c>
      <c s="34" t="s">
        <v>6161</v>
      </c>
      <c s="35" t="s">
        <v>5</v>
      </c>
      <c s="6" t="s">
        <v>6162</v>
      </c>
      <c s="36" t="s">
        <v>75</v>
      </c>
      <c s="37">
        <v>64</v>
      </c>
      <c s="36">
        <v>0</v>
      </c>
      <c s="36">
        <f>ROUND(G192*H192,6)</f>
      </c>
      <c r="L192" s="38">
        <v>0</v>
      </c>
      <c s="32">
        <f>ROUND(ROUND(L192,2)*ROUND(G192,3),2)</f>
      </c>
      <c s="36" t="s">
        <v>6079</v>
      </c>
      <c>
        <f>(M192*21)/100</f>
      </c>
      <c t="s">
        <v>27</v>
      </c>
    </row>
    <row r="193" spans="1:5" ht="12.75">
      <c r="A193" s="35" t="s">
        <v>56</v>
      </c>
      <c r="E193" s="39" t="s">
        <v>5</v>
      </c>
    </row>
    <row r="194" spans="1:5" ht="12.75">
      <c r="A194" s="35" t="s">
        <v>57</v>
      </c>
      <c r="E194" s="40" t="s">
        <v>5</v>
      </c>
    </row>
    <row r="195" spans="1:5" ht="12.75">
      <c r="A195" t="s">
        <v>59</v>
      </c>
      <c r="E195" s="39" t="s">
        <v>5</v>
      </c>
    </row>
    <row r="196" spans="1:16" ht="12.75">
      <c r="A196" t="s">
        <v>49</v>
      </c>
      <c s="34" t="s">
        <v>259</v>
      </c>
      <c s="34" t="s">
        <v>6163</v>
      </c>
      <c s="35" t="s">
        <v>5</v>
      </c>
      <c s="6" t="s">
        <v>6164</v>
      </c>
      <c s="36" t="s">
        <v>75</v>
      </c>
      <c s="37">
        <v>2105</v>
      </c>
      <c s="36">
        <v>0</v>
      </c>
      <c s="36">
        <f>ROUND(G196*H196,6)</f>
      </c>
      <c r="L196" s="38">
        <v>0</v>
      </c>
      <c s="32">
        <f>ROUND(ROUND(L196,2)*ROUND(G196,3),2)</f>
      </c>
      <c s="36" t="s">
        <v>6079</v>
      </c>
      <c>
        <f>(M196*21)/100</f>
      </c>
      <c t="s">
        <v>27</v>
      </c>
    </row>
    <row r="197" spans="1:5" ht="12.75">
      <c r="A197" s="35" t="s">
        <v>56</v>
      </c>
      <c r="E197" s="39" t="s">
        <v>5</v>
      </c>
    </row>
    <row r="198" spans="1:5" ht="12.75">
      <c r="A198" s="35" t="s">
        <v>57</v>
      </c>
      <c r="E198" s="40" t="s">
        <v>5</v>
      </c>
    </row>
    <row r="199" spans="1:5" ht="12.75">
      <c r="A199" t="s">
        <v>59</v>
      </c>
      <c r="E199" s="39" t="s">
        <v>5</v>
      </c>
    </row>
    <row r="200" spans="1:16" ht="12.75">
      <c r="A200" t="s">
        <v>49</v>
      </c>
      <c s="34" t="s">
        <v>263</v>
      </c>
      <c s="34" t="s">
        <v>6165</v>
      </c>
      <c s="35" t="s">
        <v>5</v>
      </c>
      <c s="6" t="s">
        <v>6166</v>
      </c>
      <c s="36" t="s">
        <v>90</v>
      </c>
      <c s="37">
        <v>42</v>
      </c>
      <c s="36">
        <v>0</v>
      </c>
      <c s="36">
        <f>ROUND(G200*H200,6)</f>
      </c>
      <c r="L200" s="38">
        <v>0</v>
      </c>
      <c s="32">
        <f>ROUND(ROUND(L200,2)*ROUND(G200,3),2)</f>
      </c>
      <c s="36" t="s">
        <v>6079</v>
      </c>
      <c>
        <f>(M200*21)/100</f>
      </c>
      <c t="s">
        <v>27</v>
      </c>
    </row>
    <row r="201" spans="1:5" ht="12.75">
      <c r="A201" s="35" t="s">
        <v>56</v>
      </c>
      <c r="E201" s="39" t="s">
        <v>5</v>
      </c>
    </row>
    <row r="202" spans="1:5" ht="12.75">
      <c r="A202" s="35" t="s">
        <v>57</v>
      </c>
      <c r="E202" s="40" t="s">
        <v>5</v>
      </c>
    </row>
    <row r="203" spans="1:5" ht="12.75">
      <c r="A203" t="s">
        <v>59</v>
      </c>
      <c r="E203" s="39" t="s">
        <v>5</v>
      </c>
    </row>
    <row r="204" spans="1:13" ht="12.75">
      <c r="A204" t="s">
        <v>46</v>
      </c>
      <c r="C204" s="31" t="s">
        <v>72</v>
      </c>
      <c r="E204" s="33" t="s">
        <v>5177</v>
      </c>
      <c r="J204" s="32">
        <f>0</f>
      </c>
      <c s="32">
        <f>0</f>
      </c>
      <c s="32">
        <f>0+L205+L209+L213+L217+L221+L225</f>
      </c>
      <c s="32">
        <f>0+M205+M209+M213+M217+M221+M225</f>
      </c>
    </row>
    <row r="205" spans="1:16" ht="12.75">
      <c r="A205" t="s">
        <v>49</v>
      </c>
      <c s="34" t="s">
        <v>267</v>
      </c>
      <c s="34" t="s">
        <v>6167</v>
      </c>
      <c s="35" t="s">
        <v>5</v>
      </c>
      <c s="6" t="s">
        <v>6168</v>
      </c>
      <c s="36" t="s">
        <v>90</v>
      </c>
      <c s="37">
        <v>1</v>
      </c>
      <c s="36">
        <v>0</v>
      </c>
      <c s="36">
        <f>ROUND(G205*H205,6)</f>
      </c>
      <c r="L205" s="38">
        <v>0</v>
      </c>
      <c s="32">
        <f>ROUND(ROUND(L205,2)*ROUND(G205,3),2)</f>
      </c>
      <c s="36" t="s">
        <v>6079</v>
      </c>
      <c>
        <f>(M205*21)/100</f>
      </c>
      <c t="s">
        <v>27</v>
      </c>
    </row>
    <row r="206" spans="1:5" ht="12.75">
      <c r="A206" s="35" t="s">
        <v>56</v>
      </c>
      <c r="E206" s="39" t="s">
        <v>5</v>
      </c>
    </row>
    <row r="207" spans="1:5" ht="12.75">
      <c r="A207" s="35" t="s">
        <v>57</v>
      </c>
      <c r="E207" s="40" t="s">
        <v>5</v>
      </c>
    </row>
    <row r="208" spans="1:5" ht="12.75">
      <c r="A208" t="s">
        <v>59</v>
      </c>
      <c r="E208" s="39" t="s">
        <v>5</v>
      </c>
    </row>
    <row r="209" spans="1:16" ht="12.75">
      <c r="A209" t="s">
        <v>49</v>
      </c>
      <c s="34" t="s">
        <v>271</v>
      </c>
      <c s="34" t="s">
        <v>6169</v>
      </c>
      <c s="35" t="s">
        <v>5</v>
      </c>
      <c s="6" t="s">
        <v>6170</v>
      </c>
      <c s="36" t="s">
        <v>738</v>
      </c>
      <c s="37">
        <v>72</v>
      </c>
      <c s="36">
        <v>0</v>
      </c>
      <c s="36">
        <f>ROUND(G209*H209,6)</f>
      </c>
      <c r="L209" s="38">
        <v>0</v>
      </c>
      <c s="32">
        <f>ROUND(ROUND(L209,2)*ROUND(G209,3),2)</f>
      </c>
      <c s="36" t="s">
        <v>6079</v>
      </c>
      <c>
        <f>(M209*21)/100</f>
      </c>
      <c t="s">
        <v>27</v>
      </c>
    </row>
    <row r="210" spans="1:5" ht="12.75">
      <c r="A210" s="35" t="s">
        <v>56</v>
      </c>
      <c r="E210" s="39" t="s">
        <v>5</v>
      </c>
    </row>
    <row r="211" spans="1:5" ht="12.75">
      <c r="A211" s="35" t="s">
        <v>57</v>
      </c>
      <c r="E211" s="40" t="s">
        <v>5</v>
      </c>
    </row>
    <row r="212" spans="1:5" ht="12.75">
      <c r="A212" t="s">
        <v>59</v>
      </c>
      <c r="E212" s="39" t="s">
        <v>5</v>
      </c>
    </row>
    <row r="213" spans="1:16" ht="12.75">
      <c r="A213" t="s">
        <v>49</v>
      </c>
      <c s="34" t="s">
        <v>276</v>
      </c>
      <c s="34" t="s">
        <v>6171</v>
      </c>
      <c s="35" t="s">
        <v>5</v>
      </c>
      <c s="6" t="s">
        <v>6172</v>
      </c>
      <c s="36" t="s">
        <v>738</v>
      </c>
      <c s="37">
        <v>12</v>
      </c>
      <c s="36">
        <v>0</v>
      </c>
      <c s="36">
        <f>ROUND(G213*H213,6)</f>
      </c>
      <c r="L213" s="38">
        <v>0</v>
      </c>
      <c s="32">
        <f>ROUND(ROUND(L213,2)*ROUND(G213,3),2)</f>
      </c>
      <c s="36" t="s">
        <v>6079</v>
      </c>
      <c>
        <f>(M213*21)/100</f>
      </c>
      <c t="s">
        <v>27</v>
      </c>
    </row>
    <row r="214" spans="1:5" ht="12.75">
      <c r="A214" s="35" t="s">
        <v>56</v>
      </c>
      <c r="E214" s="39" t="s">
        <v>5</v>
      </c>
    </row>
    <row r="215" spans="1:5" ht="12.75">
      <c r="A215" s="35" t="s">
        <v>57</v>
      </c>
      <c r="E215" s="40" t="s">
        <v>5</v>
      </c>
    </row>
    <row r="216" spans="1:5" ht="12.75">
      <c r="A216" t="s">
        <v>59</v>
      </c>
      <c r="E216" s="39" t="s">
        <v>5</v>
      </c>
    </row>
    <row r="217" spans="1:16" ht="25.5">
      <c r="A217" t="s">
        <v>49</v>
      </c>
      <c s="34" t="s">
        <v>280</v>
      </c>
      <c s="34" t="s">
        <v>6173</v>
      </c>
      <c s="35" t="s">
        <v>6174</v>
      </c>
      <c s="6" t="s">
        <v>6175</v>
      </c>
      <c s="36" t="s">
        <v>793</v>
      </c>
      <c s="37">
        <v>0.08</v>
      </c>
      <c s="36">
        <v>0</v>
      </c>
      <c s="36">
        <f>ROUND(G217*H217,6)</f>
      </c>
      <c r="L217" s="38">
        <v>0</v>
      </c>
      <c s="32">
        <f>ROUND(ROUND(L217,2)*ROUND(G217,3),2)</f>
      </c>
      <c s="36" t="s">
        <v>2328</v>
      </c>
      <c>
        <f>(M217*21)/100</f>
      </c>
      <c t="s">
        <v>27</v>
      </c>
    </row>
    <row r="218" spans="1:5" ht="12.75">
      <c r="A218" s="35" t="s">
        <v>56</v>
      </c>
      <c r="E218" s="39" t="s">
        <v>794</v>
      </c>
    </row>
    <row r="219" spans="1:5" ht="12.75">
      <c r="A219" s="35" t="s">
        <v>57</v>
      </c>
      <c r="E219" s="40" t="s">
        <v>5</v>
      </c>
    </row>
    <row r="220" spans="1:5" ht="12.75">
      <c r="A220" t="s">
        <v>59</v>
      </c>
      <c r="E220" s="39" t="s">
        <v>5</v>
      </c>
    </row>
    <row r="221" spans="1:16" ht="12.75">
      <c r="A221" t="s">
        <v>49</v>
      </c>
      <c s="34" t="s">
        <v>284</v>
      </c>
      <c s="34" t="s">
        <v>5742</v>
      </c>
      <c s="35" t="s">
        <v>5</v>
      </c>
      <c s="6" t="s">
        <v>4738</v>
      </c>
      <c s="36" t="s">
        <v>793</v>
      </c>
      <c s="37">
        <v>0.8</v>
      </c>
      <c s="36">
        <v>0</v>
      </c>
      <c s="36">
        <f>ROUND(G221*H221,6)</f>
      </c>
      <c r="L221" s="38">
        <v>0</v>
      </c>
      <c s="32">
        <f>ROUND(ROUND(L221,2)*ROUND(G221,3),2)</f>
      </c>
      <c s="36" t="s">
        <v>2328</v>
      </c>
      <c>
        <f>(M221*21)/100</f>
      </c>
      <c t="s">
        <v>27</v>
      </c>
    </row>
    <row r="222" spans="1:5" ht="12.75">
      <c r="A222" s="35" t="s">
        <v>56</v>
      </c>
      <c r="E222" s="39" t="s">
        <v>5</v>
      </c>
    </row>
    <row r="223" spans="1:5" ht="12.75">
      <c r="A223" s="35" t="s">
        <v>57</v>
      </c>
      <c r="E223" s="40" t="s">
        <v>5</v>
      </c>
    </row>
    <row r="224" spans="1:5" ht="12.75">
      <c r="A224" t="s">
        <v>59</v>
      </c>
      <c r="E224" s="39" t="s">
        <v>5</v>
      </c>
    </row>
    <row r="225" spans="1:16" ht="12.75">
      <c r="A225" t="s">
        <v>49</v>
      </c>
      <c s="34" t="s">
        <v>288</v>
      </c>
      <c s="34" t="s">
        <v>5744</v>
      </c>
      <c s="35" t="s">
        <v>5</v>
      </c>
      <c s="6" t="s">
        <v>6176</v>
      </c>
      <c s="36" t="s">
        <v>738</v>
      </c>
      <c s="37">
        <v>1</v>
      </c>
      <c s="36">
        <v>0</v>
      </c>
      <c s="36">
        <f>ROUND(G225*H225,6)</f>
      </c>
      <c r="L225" s="38">
        <v>0</v>
      </c>
      <c s="32">
        <f>ROUND(ROUND(L225,2)*ROUND(G225,3),2)</f>
      </c>
      <c s="36" t="s">
        <v>2328</v>
      </c>
      <c>
        <f>(M225*21)/100</f>
      </c>
      <c t="s">
        <v>27</v>
      </c>
    </row>
    <row r="226" spans="1:5" ht="12.75">
      <c r="A226" s="35" t="s">
        <v>56</v>
      </c>
      <c r="E226" s="39" t="s">
        <v>5</v>
      </c>
    </row>
    <row r="227" spans="1:5" ht="12.75">
      <c r="A227" s="35" t="s">
        <v>57</v>
      </c>
      <c r="E227" s="40" t="s">
        <v>5</v>
      </c>
    </row>
    <row r="228" spans="1:5" ht="63.75">
      <c r="A228" t="s">
        <v>59</v>
      </c>
      <c r="E228" s="39" t="s">
        <v>6177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9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COUNTIFS(L8:L959,"=0",A8:A959,"P")+COUNTIFS(L8:L959,"",A8:A959,"P")+SUM(Q8:Q959)</f>
      </c>
    </row>
    <row r="8" spans="1:13" ht="12.75">
      <c r="A8" t="s">
        <v>44</v>
      </c>
      <c r="C8" s="28" t="s">
        <v>6180</v>
      </c>
      <c r="E8" s="30" t="s">
        <v>6179</v>
      </c>
      <c r="J8" s="29">
        <f>0+J9+J70+J203+J300+J377+J522+J699+J732+J813+J946</f>
      </c>
      <c s="29">
        <f>0+K9+K70+K203+K300+K377+K522+K699+K732+K813+K946</f>
      </c>
      <c s="29">
        <f>0+L9+L70+L203+L300+L377+L522+L699+L732+L813+L946</f>
      </c>
      <c s="29">
        <f>0+M9+M70+M203+M300+M377+M522+M699+M732+M813+M946</f>
      </c>
    </row>
    <row r="9" spans="1:13" ht="12.75">
      <c r="A9" t="s">
        <v>46</v>
      </c>
      <c r="C9" s="31" t="s">
        <v>6181</v>
      </c>
      <c r="E9" s="33" t="s">
        <v>6182</v>
      </c>
      <c r="J9" s="32">
        <f>0</f>
      </c>
      <c s="32">
        <f>0</f>
      </c>
      <c s="32">
        <f>0+L10+L14+L18+L22+L26+L30+L34+L38+L42+L46+L50+L54+L58+L62+L66</f>
      </c>
      <c s="32">
        <f>0+M10+M14+M18+M22+M26+M30+M34+M38+M42+M46+M50+M54+M58+M62+M66</f>
      </c>
    </row>
    <row r="10" spans="1:16" ht="12.75">
      <c r="A10" t="s">
        <v>49</v>
      </c>
      <c s="34" t="s">
        <v>4</v>
      </c>
      <c s="34" t="s">
        <v>6183</v>
      </c>
      <c s="35" t="s">
        <v>27</v>
      </c>
      <c s="6" t="s">
        <v>6184</v>
      </c>
      <c s="36" t="s">
        <v>90</v>
      </c>
      <c s="37">
        <v>2</v>
      </c>
      <c s="36">
        <v>0</v>
      </c>
      <c s="36">
        <f>ROUND(G10*H10,6)</f>
      </c>
      <c r="L10" s="38">
        <v>0</v>
      </c>
      <c s="32">
        <f>ROUND(ROUND(L10,2)*ROUND(G10,3),2)</f>
      </c>
      <c s="36" t="s">
        <v>1764</v>
      </c>
      <c>
        <f>(M10*21)/100</f>
      </c>
      <c t="s">
        <v>27</v>
      </c>
    </row>
    <row r="11" spans="1:5" ht="12.75">
      <c r="A11" s="35" t="s">
        <v>56</v>
      </c>
      <c r="E11" s="39" t="s">
        <v>5</v>
      </c>
    </row>
    <row r="12" spans="1:5" ht="25.5">
      <c r="A12" s="35" t="s">
        <v>57</v>
      </c>
      <c r="E12" s="40" t="s">
        <v>2060</v>
      </c>
    </row>
    <row r="13" spans="1:5" ht="12.75">
      <c r="A13" t="s">
        <v>59</v>
      </c>
      <c r="E13" s="39" t="s">
        <v>5</v>
      </c>
    </row>
    <row r="14" spans="1:16" ht="12.75">
      <c r="A14" t="s">
        <v>49</v>
      </c>
      <c s="34" t="s">
        <v>27</v>
      </c>
      <c s="34" t="s">
        <v>6185</v>
      </c>
      <c s="35" t="s">
        <v>5</v>
      </c>
      <c s="6" t="s">
        <v>6186</v>
      </c>
      <c s="36" t="s">
        <v>90</v>
      </c>
      <c s="37">
        <v>12</v>
      </c>
      <c s="36">
        <v>0</v>
      </c>
      <c s="36">
        <f>ROUND(G14*H14,6)</f>
      </c>
      <c r="L14" s="38">
        <v>0</v>
      </c>
      <c s="32">
        <f>ROUND(ROUND(L14,2)*ROUND(G14,3),2)</f>
      </c>
      <c s="36" t="s">
        <v>1764</v>
      </c>
      <c>
        <f>(M14*21)/100</f>
      </c>
      <c t="s">
        <v>27</v>
      </c>
    </row>
    <row r="15" spans="1:5" ht="12.75">
      <c r="A15" s="35" t="s">
        <v>56</v>
      </c>
      <c r="E15" s="39" t="s">
        <v>5</v>
      </c>
    </row>
    <row r="16" spans="1:5" ht="25.5">
      <c r="A16" s="35" t="s">
        <v>57</v>
      </c>
      <c r="E16" s="40" t="s">
        <v>5320</v>
      </c>
    </row>
    <row r="17" spans="1:5" ht="12.75">
      <c r="A17" t="s">
        <v>59</v>
      </c>
      <c r="E17" s="39" t="s">
        <v>5</v>
      </c>
    </row>
    <row r="18" spans="1:16" ht="12.75">
      <c r="A18" t="s">
        <v>49</v>
      </c>
      <c s="34" t="s">
        <v>26</v>
      </c>
      <c s="34" t="s">
        <v>6187</v>
      </c>
      <c s="35" t="s">
        <v>26</v>
      </c>
      <c s="6" t="s">
        <v>6188</v>
      </c>
      <c s="36" t="s">
        <v>90</v>
      </c>
      <c s="37">
        <v>2</v>
      </c>
      <c s="36">
        <v>0</v>
      </c>
      <c s="36">
        <f>ROUND(G18*H18,6)</f>
      </c>
      <c r="L18" s="38">
        <v>0</v>
      </c>
      <c s="32">
        <f>ROUND(ROUND(L18,2)*ROUND(G18,3),2)</f>
      </c>
      <c s="36" t="s">
        <v>1764</v>
      </c>
      <c>
        <f>(M18*21)/100</f>
      </c>
      <c t="s">
        <v>27</v>
      </c>
    </row>
    <row r="19" spans="1:5" ht="12.75">
      <c r="A19" s="35" t="s">
        <v>56</v>
      </c>
      <c r="E19" s="39" t="s">
        <v>5</v>
      </c>
    </row>
    <row r="20" spans="1:5" ht="25.5">
      <c r="A20" s="35" t="s">
        <v>57</v>
      </c>
      <c r="E20" s="40" t="s">
        <v>2060</v>
      </c>
    </row>
    <row r="21" spans="1:5" ht="12.75">
      <c r="A21" t="s">
        <v>59</v>
      </c>
      <c r="E21" s="39" t="s">
        <v>5</v>
      </c>
    </row>
    <row r="22" spans="1:16" ht="12.75">
      <c r="A22" t="s">
        <v>49</v>
      </c>
      <c s="34" t="s">
        <v>72</v>
      </c>
      <c s="34" t="s">
        <v>6189</v>
      </c>
      <c s="35" t="s">
        <v>5</v>
      </c>
      <c s="6" t="s">
        <v>6190</v>
      </c>
      <c s="36" t="s">
        <v>90</v>
      </c>
      <c s="37">
        <v>8</v>
      </c>
      <c s="36">
        <v>0</v>
      </c>
      <c s="36">
        <f>ROUND(G22*H22,6)</f>
      </c>
      <c r="L22" s="38">
        <v>0</v>
      </c>
      <c s="32">
        <f>ROUND(ROUND(L22,2)*ROUND(G22,3),2)</f>
      </c>
      <c s="36" t="s">
        <v>1764</v>
      </c>
      <c>
        <f>(M22*21)/100</f>
      </c>
      <c t="s">
        <v>27</v>
      </c>
    </row>
    <row r="23" spans="1:5" ht="12.75">
      <c r="A23" s="35" t="s">
        <v>56</v>
      </c>
      <c r="E23" s="39" t="s">
        <v>5</v>
      </c>
    </row>
    <row r="24" spans="1:5" ht="25.5">
      <c r="A24" s="35" t="s">
        <v>57</v>
      </c>
      <c r="E24" s="40" t="s">
        <v>6191</v>
      </c>
    </row>
    <row r="25" spans="1:5" ht="12.75">
      <c r="A25" t="s">
        <v>59</v>
      </c>
      <c r="E25" s="39" t="s">
        <v>5</v>
      </c>
    </row>
    <row r="26" spans="1:16" ht="25.5">
      <c r="A26" t="s">
        <v>49</v>
      </c>
      <c s="34" t="s">
        <v>77</v>
      </c>
      <c s="34" t="s">
        <v>6192</v>
      </c>
      <c s="35" t="s">
        <v>27</v>
      </c>
      <c s="6" t="s">
        <v>6193</v>
      </c>
      <c s="36" t="s">
        <v>90</v>
      </c>
      <c s="37">
        <v>2</v>
      </c>
      <c s="36">
        <v>0</v>
      </c>
      <c s="36">
        <f>ROUND(G26*H26,6)</f>
      </c>
      <c r="L26" s="38">
        <v>0</v>
      </c>
      <c s="32">
        <f>ROUND(ROUND(L26,2)*ROUND(G26,3),2)</f>
      </c>
      <c s="36" t="s">
        <v>1764</v>
      </c>
      <c>
        <f>(M26*21)/100</f>
      </c>
      <c t="s">
        <v>27</v>
      </c>
    </row>
    <row r="27" spans="1:5" ht="12.75">
      <c r="A27" s="35" t="s">
        <v>56</v>
      </c>
      <c r="E27" s="39" t="s">
        <v>5</v>
      </c>
    </row>
    <row r="28" spans="1:5" ht="25.5">
      <c r="A28" s="35" t="s">
        <v>57</v>
      </c>
      <c r="E28" s="40" t="s">
        <v>2060</v>
      </c>
    </row>
    <row r="29" spans="1:5" ht="12.75">
      <c r="A29" t="s">
        <v>59</v>
      </c>
      <c r="E29" s="39" t="s">
        <v>5</v>
      </c>
    </row>
    <row r="30" spans="1:16" ht="12.75">
      <c r="A30" t="s">
        <v>49</v>
      </c>
      <c s="34" t="s">
        <v>82</v>
      </c>
      <c s="34" t="s">
        <v>6194</v>
      </c>
      <c s="35" t="s">
        <v>26</v>
      </c>
      <c s="6" t="s">
        <v>6195</v>
      </c>
      <c s="36" t="s">
        <v>90</v>
      </c>
      <c s="37">
        <v>2</v>
      </c>
      <c s="36">
        <v>0</v>
      </c>
      <c s="36">
        <f>ROUND(G30*H30,6)</f>
      </c>
      <c r="L30" s="38">
        <v>0</v>
      </c>
      <c s="32">
        <f>ROUND(ROUND(L30,2)*ROUND(G30,3),2)</f>
      </c>
      <c s="36" t="s">
        <v>1764</v>
      </c>
      <c>
        <f>(M30*21)/100</f>
      </c>
      <c t="s">
        <v>27</v>
      </c>
    </row>
    <row r="31" spans="1:5" ht="12.75">
      <c r="A31" s="35" t="s">
        <v>56</v>
      </c>
      <c r="E31" s="39" t="s">
        <v>5</v>
      </c>
    </row>
    <row r="32" spans="1:5" ht="25.5">
      <c r="A32" s="35" t="s">
        <v>57</v>
      </c>
      <c r="E32" s="40" t="s">
        <v>2060</v>
      </c>
    </row>
    <row r="33" spans="1:5" ht="12.75">
      <c r="A33" t="s">
        <v>59</v>
      </c>
      <c r="E33" s="39" t="s">
        <v>5</v>
      </c>
    </row>
    <row r="34" spans="1:16" ht="12.75">
      <c r="A34" t="s">
        <v>49</v>
      </c>
      <c s="34" t="s">
        <v>87</v>
      </c>
      <c s="34" t="s">
        <v>6196</v>
      </c>
      <c s="35" t="s">
        <v>5</v>
      </c>
      <c s="6" t="s">
        <v>6197</v>
      </c>
      <c s="36" t="s">
        <v>90</v>
      </c>
      <c s="37">
        <v>12</v>
      </c>
      <c s="36">
        <v>0</v>
      </c>
      <c s="36">
        <f>ROUND(G34*H34,6)</f>
      </c>
      <c r="L34" s="38">
        <v>0</v>
      </c>
      <c s="32">
        <f>ROUND(ROUND(L34,2)*ROUND(G34,3),2)</f>
      </c>
      <c s="36" t="s">
        <v>1764</v>
      </c>
      <c>
        <f>(M34*21)/100</f>
      </c>
      <c t="s">
        <v>27</v>
      </c>
    </row>
    <row r="35" spans="1:5" ht="12.75">
      <c r="A35" s="35" t="s">
        <v>56</v>
      </c>
      <c r="E35" s="39" t="s">
        <v>5</v>
      </c>
    </row>
    <row r="36" spans="1:5" ht="25.5">
      <c r="A36" s="35" t="s">
        <v>57</v>
      </c>
      <c r="E36" s="40" t="s">
        <v>5320</v>
      </c>
    </row>
    <row r="37" spans="1:5" ht="12.75">
      <c r="A37" t="s">
        <v>59</v>
      </c>
      <c r="E37" s="39" t="s">
        <v>5</v>
      </c>
    </row>
    <row r="38" spans="1:16" ht="25.5">
      <c r="A38" t="s">
        <v>49</v>
      </c>
      <c s="34" t="s">
        <v>108</v>
      </c>
      <c s="34" t="s">
        <v>6198</v>
      </c>
      <c s="35" t="s">
        <v>27</v>
      </c>
      <c s="6" t="s">
        <v>6199</v>
      </c>
      <c s="36" t="s">
        <v>90</v>
      </c>
      <c s="37">
        <v>10</v>
      </c>
      <c s="36">
        <v>0</v>
      </c>
      <c s="36">
        <f>ROUND(G38*H38,6)</f>
      </c>
      <c r="L38" s="38">
        <v>0</v>
      </c>
      <c s="32">
        <f>ROUND(ROUND(L38,2)*ROUND(G38,3),2)</f>
      </c>
      <c s="36" t="s">
        <v>1764</v>
      </c>
      <c>
        <f>(M38*21)/100</f>
      </c>
      <c t="s">
        <v>27</v>
      </c>
    </row>
    <row r="39" spans="1:5" ht="12.75">
      <c r="A39" s="35" t="s">
        <v>56</v>
      </c>
      <c r="E39" s="39" t="s">
        <v>5</v>
      </c>
    </row>
    <row r="40" spans="1:5" ht="25.5">
      <c r="A40" s="35" t="s">
        <v>57</v>
      </c>
      <c r="E40" s="40" t="s">
        <v>5367</v>
      </c>
    </row>
    <row r="41" spans="1:5" ht="12.75">
      <c r="A41" t="s">
        <v>59</v>
      </c>
      <c r="E41" s="39" t="s">
        <v>5</v>
      </c>
    </row>
    <row r="42" spans="1:16" ht="25.5">
      <c r="A42" t="s">
        <v>49</v>
      </c>
      <c s="34" t="s">
        <v>112</v>
      </c>
      <c s="34" t="s">
        <v>6200</v>
      </c>
      <c s="35" t="s">
        <v>72</v>
      </c>
      <c s="6" t="s">
        <v>6201</v>
      </c>
      <c s="36" t="s">
        <v>75</v>
      </c>
      <c s="37">
        <v>15</v>
      </c>
      <c s="36">
        <v>0</v>
      </c>
      <c s="36">
        <f>ROUND(G42*H42,6)</f>
      </c>
      <c r="L42" s="38">
        <v>0</v>
      </c>
      <c s="32">
        <f>ROUND(ROUND(L42,2)*ROUND(G42,3),2)</f>
      </c>
      <c s="36" t="s">
        <v>1764</v>
      </c>
      <c>
        <f>(M42*21)/100</f>
      </c>
      <c t="s">
        <v>27</v>
      </c>
    </row>
    <row r="43" spans="1:5" ht="12.75">
      <c r="A43" s="35" t="s">
        <v>56</v>
      </c>
      <c r="E43" s="39" t="s">
        <v>5</v>
      </c>
    </row>
    <row r="44" spans="1:5" ht="25.5">
      <c r="A44" s="35" t="s">
        <v>57</v>
      </c>
      <c r="E44" s="40" t="s">
        <v>5690</v>
      </c>
    </row>
    <row r="45" spans="1:5" ht="12.75">
      <c r="A45" t="s">
        <v>59</v>
      </c>
      <c r="E45" s="39" t="s">
        <v>5</v>
      </c>
    </row>
    <row r="46" spans="1:16" ht="25.5">
      <c r="A46" t="s">
        <v>49</v>
      </c>
      <c s="34" t="s">
        <v>116</v>
      </c>
      <c s="34" t="s">
        <v>6202</v>
      </c>
      <c s="35" t="s">
        <v>27</v>
      </c>
      <c s="6" t="s">
        <v>6203</v>
      </c>
      <c s="36" t="s">
        <v>90</v>
      </c>
      <c s="37">
        <v>8</v>
      </c>
      <c s="36">
        <v>0</v>
      </c>
      <c s="36">
        <f>ROUND(G46*H46,6)</f>
      </c>
      <c r="L46" s="38">
        <v>0</v>
      </c>
      <c s="32">
        <f>ROUND(ROUND(L46,2)*ROUND(G46,3),2)</f>
      </c>
      <c s="36" t="s">
        <v>1764</v>
      </c>
      <c>
        <f>(M46*21)/100</f>
      </c>
      <c t="s">
        <v>27</v>
      </c>
    </row>
    <row r="47" spans="1:5" ht="12.75">
      <c r="A47" s="35" t="s">
        <v>56</v>
      </c>
      <c r="E47" s="39" t="s">
        <v>5</v>
      </c>
    </row>
    <row r="48" spans="1:5" ht="25.5">
      <c r="A48" s="35" t="s">
        <v>57</v>
      </c>
      <c r="E48" s="40" t="s">
        <v>6191</v>
      </c>
    </row>
    <row r="49" spans="1:5" ht="12.75">
      <c r="A49" t="s">
        <v>59</v>
      </c>
      <c r="E49" s="39" t="s">
        <v>5</v>
      </c>
    </row>
    <row r="50" spans="1:16" ht="25.5">
      <c r="A50" t="s">
        <v>49</v>
      </c>
      <c s="34" t="s">
        <v>120</v>
      </c>
      <c s="34" t="s">
        <v>6202</v>
      </c>
      <c s="35" t="s">
        <v>26</v>
      </c>
      <c s="6" t="s">
        <v>6203</v>
      </c>
      <c s="36" t="s">
        <v>90</v>
      </c>
      <c s="37">
        <v>2</v>
      </c>
      <c s="36">
        <v>0</v>
      </c>
      <c s="36">
        <f>ROUND(G50*H50,6)</f>
      </c>
      <c r="L50" s="38">
        <v>0</v>
      </c>
      <c s="32">
        <f>ROUND(ROUND(L50,2)*ROUND(G50,3),2)</f>
      </c>
      <c s="36" t="s">
        <v>1764</v>
      </c>
      <c>
        <f>(M50*21)/100</f>
      </c>
      <c t="s">
        <v>27</v>
      </c>
    </row>
    <row r="51" spans="1:5" ht="12.75">
      <c r="A51" s="35" t="s">
        <v>56</v>
      </c>
      <c r="E51" s="39" t="s">
        <v>5</v>
      </c>
    </row>
    <row r="52" spans="1:5" ht="25.5">
      <c r="A52" s="35" t="s">
        <v>57</v>
      </c>
      <c r="E52" s="40" t="s">
        <v>2060</v>
      </c>
    </row>
    <row r="53" spans="1:5" ht="12.75">
      <c r="A53" t="s">
        <v>59</v>
      </c>
      <c r="E53" s="39" t="s">
        <v>5</v>
      </c>
    </row>
    <row r="54" spans="1:16" ht="12.75">
      <c r="A54" t="s">
        <v>49</v>
      </c>
      <c s="34" t="s">
        <v>124</v>
      </c>
      <c s="34" t="s">
        <v>2954</v>
      </c>
      <c s="35" t="s">
        <v>5</v>
      </c>
      <c s="6" t="s">
        <v>6204</v>
      </c>
      <c s="36" t="s">
        <v>5665</v>
      </c>
      <c s="37">
        <v>1</v>
      </c>
      <c s="36">
        <v>0</v>
      </c>
      <c s="36">
        <f>ROUND(G54*H54,6)</f>
      </c>
      <c r="L54" s="38">
        <v>0</v>
      </c>
      <c s="32">
        <f>ROUND(ROUND(L54,2)*ROUND(G54,3),2)</f>
      </c>
      <c s="36" t="s">
        <v>1764</v>
      </c>
      <c>
        <f>(M54*21)/100</f>
      </c>
      <c t="s">
        <v>27</v>
      </c>
    </row>
    <row r="55" spans="1:5" ht="12.75">
      <c r="A55" s="35" t="s">
        <v>56</v>
      </c>
      <c r="E55" s="39" t="s">
        <v>5</v>
      </c>
    </row>
    <row r="56" spans="1:5" ht="25.5">
      <c r="A56" s="35" t="s">
        <v>57</v>
      </c>
      <c r="E56" s="40" t="s">
        <v>3044</v>
      </c>
    </row>
    <row r="57" spans="1:5" ht="76.5">
      <c r="A57" t="s">
        <v>59</v>
      </c>
      <c r="E57" s="39" t="s">
        <v>6205</v>
      </c>
    </row>
    <row r="58" spans="1:16" ht="12.75">
      <c r="A58" t="s">
        <v>49</v>
      </c>
      <c s="34" t="s">
        <v>128</v>
      </c>
      <c s="34" t="s">
        <v>3067</v>
      </c>
      <c s="35" t="s">
        <v>5</v>
      </c>
      <c s="6" t="s">
        <v>6206</v>
      </c>
      <c s="36" t="s">
        <v>5665</v>
      </c>
      <c s="37">
        <v>1</v>
      </c>
      <c s="36">
        <v>0</v>
      </c>
      <c s="36">
        <f>ROUND(G58*H58,6)</f>
      </c>
      <c r="L58" s="38">
        <v>0</v>
      </c>
      <c s="32">
        <f>ROUND(ROUND(L58,2)*ROUND(G58,3),2)</f>
      </c>
      <c s="36" t="s">
        <v>1764</v>
      </c>
      <c>
        <f>(M58*21)/100</f>
      </c>
      <c t="s">
        <v>27</v>
      </c>
    </row>
    <row r="59" spans="1:5" ht="12.75">
      <c r="A59" s="35" t="s">
        <v>56</v>
      </c>
      <c r="E59" s="39" t="s">
        <v>5</v>
      </c>
    </row>
    <row r="60" spans="1:5" ht="25.5">
      <c r="A60" s="35" t="s">
        <v>57</v>
      </c>
      <c r="E60" s="40" t="s">
        <v>3044</v>
      </c>
    </row>
    <row r="61" spans="1:5" ht="76.5">
      <c r="A61" t="s">
        <v>59</v>
      </c>
      <c r="E61" s="39" t="s">
        <v>6205</v>
      </c>
    </row>
    <row r="62" spans="1:16" ht="12.75">
      <c r="A62" t="s">
        <v>49</v>
      </c>
      <c s="34" t="s">
        <v>131</v>
      </c>
      <c s="34" t="s">
        <v>3069</v>
      </c>
      <c s="35" t="s">
        <v>5</v>
      </c>
      <c s="6" t="s">
        <v>6207</v>
      </c>
      <c s="36" t="s">
        <v>90</v>
      </c>
      <c s="37">
        <v>10</v>
      </c>
      <c s="36">
        <v>0</v>
      </c>
      <c s="36">
        <f>ROUND(G62*H62,6)</f>
      </c>
      <c r="L62" s="38">
        <v>0</v>
      </c>
      <c s="32">
        <f>ROUND(ROUND(L62,2)*ROUND(G62,3),2)</f>
      </c>
      <c s="36" t="s">
        <v>1764</v>
      </c>
      <c>
        <f>(M62*21)/100</f>
      </c>
      <c t="s">
        <v>27</v>
      </c>
    </row>
    <row r="63" spans="1:5" ht="12.75">
      <c r="A63" s="35" t="s">
        <v>56</v>
      </c>
      <c r="E63" s="39" t="s">
        <v>5</v>
      </c>
    </row>
    <row r="64" spans="1:5" ht="25.5">
      <c r="A64" s="35" t="s">
        <v>57</v>
      </c>
      <c r="E64" s="40" t="s">
        <v>5367</v>
      </c>
    </row>
    <row r="65" spans="1:5" ht="12.75">
      <c r="A65" t="s">
        <v>59</v>
      </c>
      <c r="E65" s="39" t="s">
        <v>5</v>
      </c>
    </row>
    <row r="66" spans="1:16" ht="12.75">
      <c r="A66" t="s">
        <v>49</v>
      </c>
      <c s="34" t="s">
        <v>135</v>
      </c>
      <c s="34" t="s">
        <v>3071</v>
      </c>
      <c s="35" t="s">
        <v>5</v>
      </c>
      <c s="6" t="s">
        <v>6208</v>
      </c>
      <c s="36" t="s">
        <v>75</v>
      </c>
      <c s="37">
        <v>15</v>
      </c>
      <c s="36">
        <v>0</v>
      </c>
      <c s="36">
        <f>ROUND(G66*H66,6)</f>
      </c>
      <c r="L66" s="38">
        <v>0</v>
      </c>
      <c s="32">
        <f>ROUND(ROUND(L66,2)*ROUND(G66,3),2)</f>
      </c>
      <c s="36" t="s">
        <v>1764</v>
      </c>
      <c>
        <f>(M66*21)/100</f>
      </c>
      <c t="s">
        <v>27</v>
      </c>
    </row>
    <row r="67" spans="1:5" ht="12.75">
      <c r="A67" s="35" t="s">
        <v>56</v>
      </c>
      <c r="E67" s="39" t="s">
        <v>5</v>
      </c>
    </row>
    <row r="68" spans="1:5" ht="25.5">
      <c r="A68" s="35" t="s">
        <v>57</v>
      </c>
      <c r="E68" s="40" t="s">
        <v>5690</v>
      </c>
    </row>
    <row r="69" spans="1:5" ht="12.75">
      <c r="A69" t="s">
        <v>59</v>
      </c>
      <c r="E69" s="39" t="s">
        <v>5</v>
      </c>
    </row>
    <row r="70" spans="1:13" ht="12.75">
      <c r="A70" t="s">
        <v>46</v>
      </c>
      <c r="C70" s="31" t="s">
        <v>6209</v>
      </c>
      <c r="E70" s="33" t="s">
        <v>6210</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12.75">
      <c r="A71" t="s">
        <v>49</v>
      </c>
      <c s="34" t="s">
        <v>139</v>
      </c>
      <c s="34" t="s">
        <v>6211</v>
      </c>
      <c s="35" t="s">
        <v>4</v>
      </c>
      <c s="6" t="s">
        <v>6212</v>
      </c>
      <c s="36" t="s">
        <v>90</v>
      </c>
      <c s="37">
        <v>1</v>
      </c>
      <c s="36">
        <v>0</v>
      </c>
      <c s="36">
        <f>ROUND(G71*H71,6)</f>
      </c>
      <c r="L71" s="38">
        <v>0</v>
      </c>
      <c s="32">
        <f>ROUND(ROUND(L71,2)*ROUND(G71,3),2)</f>
      </c>
      <c s="36" t="s">
        <v>1764</v>
      </c>
      <c>
        <f>(M71*21)/100</f>
      </c>
      <c t="s">
        <v>27</v>
      </c>
    </row>
    <row r="72" spans="1:5" ht="12.75">
      <c r="A72" s="35" t="s">
        <v>56</v>
      </c>
      <c r="E72" s="39" t="s">
        <v>5</v>
      </c>
    </row>
    <row r="73" spans="1:5" ht="25.5">
      <c r="A73" s="35" t="s">
        <v>57</v>
      </c>
      <c r="E73" s="40" t="s">
        <v>3044</v>
      </c>
    </row>
    <row r="74" spans="1:5" ht="12.75">
      <c r="A74" t="s">
        <v>59</v>
      </c>
      <c r="E74" s="39" t="s">
        <v>5</v>
      </c>
    </row>
    <row r="75" spans="1:16" ht="12.75">
      <c r="A75" t="s">
        <v>49</v>
      </c>
      <c s="34" t="s">
        <v>143</v>
      </c>
      <c s="34" t="s">
        <v>6213</v>
      </c>
      <c s="35" t="s">
        <v>5</v>
      </c>
      <c s="6" t="s">
        <v>6214</v>
      </c>
      <c s="36" t="s">
        <v>90</v>
      </c>
      <c s="37">
        <v>1</v>
      </c>
      <c s="36">
        <v>0</v>
      </c>
      <c s="36">
        <f>ROUND(G75*H75,6)</f>
      </c>
      <c r="L75" s="38">
        <v>0</v>
      </c>
      <c s="32">
        <f>ROUND(ROUND(L75,2)*ROUND(G75,3),2)</f>
      </c>
      <c s="36" t="s">
        <v>1764</v>
      </c>
      <c>
        <f>(M75*21)/100</f>
      </c>
      <c t="s">
        <v>27</v>
      </c>
    </row>
    <row r="76" spans="1:5" ht="12.75">
      <c r="A76" s="35" t="s">
        <v>56</v>
      </c>
      <c r="E76" s="39" t="s">
        <v>5</v>
      </c>
    </row>
    <row r="77" spans="1:5" ht="25.5">
      <c r="A77" s="35" t="s">
        <v>57</v>
      </c>
      <c r="E77" s="40" t="s">
        <v>3044</v>
      </c>
    </row>
    <row r="78" spans="1:5" ht="12.75">
      <c r="A78" t="s">
        <v>59</v>
      </c>
      <c r="E78" s="39" t="s">
        <v>5</v>
      </c>
    </row>
    <row r="79" spans="1:16" ht="12.75">
      <c r="A79" t="s">
        <v>49</v>
      </c>
      <c s="34" t="s">
        <v>147</v>
      </c>
      <c s="34" t="s">
        <v>6215</v>
      </c>
      <c s="35" t="s">
        <v>4</v>
      </c>
      <c s="6" t="s">
        <v>6216</v>
      </c>
      <c s="36" t="s">
        <v>90</v>
      </c>
      <c s="37">
        <v>10</v>
      </c>
      <c s="36">
        <v>0</v>
      </c>
      <c s="36">
        <f>ROUND(G79*H79,6)</f>
      </c>
      <c r="L79" s="38">
        <v>0</v>
      </c>
      <c s="32">
        <f>ROUND(ROUND(L79,2)*ROUND(G79,3),2)</f>
      </c>
      <c s="36" t="s">
        <v>1764</v>
      </c>
      <c>
        <f>(M79*21)/100</f>
      </c>
      <c t="s">
        <v>27</v>
      </c>
    </row>
    <row r="80" spans="1:5" ht="12.75">
      <c r="A80" s="35" t="s">
        <v>56</v>
      </c>
      <c r="E80" s="39" t="s">
        <v>5</v>
      </c>
    </row>
    <row r="81" spans="1:5" ht="25.5">
      <c r="A81" s="35" t="s">
        <v>57</v>
      </c>
      <c r="E81" s="40" t="s">
        <v>5367</v>
      </c>
    </row>
    <row r="82" spans="1:5" ht="12.75">
      <c r="A82" t="s">
        <v>59</v>
      </c>
      <c r="E82" s="39" t="s">
        <v>5</v>
      </c>
    </row>
    <row r="83" spans="1:16" ht="12.75">
      <c r="A83" t="s">
        <v>49</v>
      </c>
      <c s="34" t="s">
        <v>151</v>
      </c>
      <c s="34" t="s">
        <v>6217</v>
      </c>
      <c s="35" t="s">
        <v>4</v>
      </c>
      <c s="6" t="s">
        <v>6218</v>
      </c>
      <c s="36" t="s">
        <v>90</v>
      </c>
      <c s="37">
        <v>1</v>
      </c>
      <c s="36">
        <v>0</v>
      </c>
      <c s="36">
        <f>ROUND(G83*H83,6)</f>
      </c>
      <c r="L83" s="38">
        <v>0</v>
      </c>
      <c s="32">
        <f>ROUND(ROUND(L83,2)*ROUND(G83,3),2)</f>
      </c>
      <c s="36" t="s">
        <v>1764</v>
      </c>
      <c>
        <f>(M83*21)/100</f>
      </c>
      <c t="s">
        <v>27</v>
      </c>
    </row>
    <row r="84" spans="1:5" ht="12.75">
      <c r="A84" s="35" t="s">
        <v>56</v>
      </c>
      <c r="E84" s="39" t="s">
        <v>5</v>
      </c>
    </row>
    <row r="85" spans="1:5" ht="25.5">
      <c r="A85" s="35" t="s">
        <v>57</v>
      </c>
      <c r="E85" s="40" t="s">
        <v>3044</v>
      </c>
    </row>
    <row r="86" spans="1:5" ht="12.75">
      <c r="A86" t="s">
        <v>59</v>
      </c>
      <c r="E86" s="39" t="s">
        <v>5</v>
      </c>
    </row>
    <row r="87" spans="1:16" ht="12.75">
      <c r="A87" t="s">
        <v>49</v>
      </c>
      <c s="34" t="s">
        <v>155</v>
      </c>
      <c s="34" t="s">
        <v>6219</v>
      </c>
      <c s="35" t="s">
        <v>27</v>
      </c>
      <c s="6" t="s">
        <v>6220</v>
      </c>
      <c s="36" t="s">
        <v>90</v>
      </c>
      <c s="37">
        <v>1</v>
      </c>
      <c s="36">
        <v>0</v>
      </c>
      <c s="36">
        <f>ROUND(G87*H87,6)</f>
      </c>
      <c r="L87" s="38">
        <v>0</v>
      </c>
      <c s="32">
        <f>ROUND(ROUND(L87,2)*ROUND(G87,3),2)</f>
      </c>
      <c s="36" t="s">
        <v>1764</v>
      </c>
      <c>
        <f>(M87*21)/100</f>
      </c>
      <c t="s">
        <v>27</v>
      </c>
    </row>
    <row r="88" spans="1:5" ht="12.75">
      <c r="A88" s="35" t="s">
        <v>56</v>
      </c>
      <c r="E88" s="39" t="s">
        <v>5</v>
      </c>
    </row>
    <row r="89" spans="1:5" ht="25.5">
      <c r="A89" s="35" t="s">
        <v>57</v>
      </c>
      <c r="E89" s="40" t="s">
        <v>3044</v>
      </c>
    </row>
    <row r="90" spans="1:5" ht="12.75">
      <c r="A90" t="s">
        <v>59</v>
      </c>
      <c r="E90" s="39" t="s">
        <v>5</v>
      </c>
    </row>
    <row r="91" spans="1:16" ht="12.75">
      <c r="A91" t="s">
        <v>49</v>
      </c>
      <c s="34" t="s">
        <v>158</v>
      </c>
      <c s="34" t="s">
        <v>6221</v>
      </c>
      <c s="35" t="s">
        <v>26</v>
      </c>
      <c s="6" t="s">
        <v>6222</v>
      </c>
      <c s="36" t="s">
        <v>90</v>
      </c>
      <c s="37">
        <v>1</v>
      </c>
      <c s="36">
        <v>0</v>
      </c>
      <c s="36">
        <f>ROUND(G91*H91,6)</f>
      </c>
      <c r="L91" s="38">
        <v>0</v>
      </c>
      <c s="32">
        <f>ROUND(ROUND(L91,2)*ROUND(G91,3),2)</f>
      </c>
      <c s="36" t="s">
        <v>1764</v>
      </c>
      <c>
        <f>(M91*21)/100</f>
      </c>
      <c t="s">
        <v>27</v>
      </c>
    </row>
    <row r="92" spans="1:5" ht="12.75">
      <c r="A92" s="35" t="s">
        <v>56</v>
      </c>
      <c r="E92" s="39" t="s">
        <v>5</v>
      </c>
    </row>
    <row r="93" spans="1:5" ht="25.5">
      <c r="A93" s="35" t="s">
        <v>57</v>
      </c>
      <c r="E93" s="40" t="s">
        <v>3044</v>
      </c>
    </row>
    <row r="94" spans="1:5" ht="12.75">
      <c r="A94" t="s">
        <v>59</v>
      </c>
      <c r="E94" s="39" t="s">
        <v>5</v>
      </c>
    </row>
    <row r="95" spans="1:16" ht="12.75">
      <c r="A95" t="s">
        <v>49</v>
      </c>
      <c s="34" t="s">
        <v>164</v>
      </c>
      <c s="34" t="s">
        <v>6223</v>
      </c>
      <c s="35" t="s">
        <v>4</v>
      </c>
      <c s="6" t="s">
        <v>6224</v>
      </c>
      <c s="36" t="s">
        <v>90</v>
      </c>
      <c s="37">
        <v>2</v>
      </c>
      <c s="36">
        <v>0</v>
      </c>
      <c s="36">
        <f>ROUND(G95*H95,6)</f>
      </c>
      <c r="L95" s="38">
        <v>0</v>
      </c>
      <c s="32">
        <f>ROUND(ROUND(L95,2)*ROUND(G95,3),2)</f>
      </c>
      <c s="36" t="s">
        <v>1764</v>
      </c>
      <c>
        <f>(M95*21)/100</f>
      </c>
      <c t="s">
        <v>27</v>
      </c>
    </row>
    <row r="96" spans="1:5" ht="12.75">
      <c r="A96" s="35" t="s">
        <v>56</v>
      </c>
      <c r="E96" s="39" t="s">
        <v>5</v>
      </c>
    </row>
    <row r="97" spans="1:5" ht="25.5">
      <c r="A97" s="35" t="s">
        <v>57</v>
      </c>
      <c r="E97" s="40" t="s">
        <v>2060</v>
      </c>
    </row>
    <row r="98" spans="1:5" ht="12.75">
      <c r="A98" t="s">
        <v>59</v>
      </c>
      <c r="E98" s="39" t="s">
        <v>5</v>
      </c>
    </row>
    <row r="99" spans="1:16" ht="12.75">
      <c r="A99" t="s">
        <v>49</v>
      </c>
      <c s="34" t="s">
        <v>168</v>
      </c>
      <c s="34" t="s">
        <v>6223</v>
      </c>
      <c s="35" t="s">
        <v>72</v>
      </c>
      <c s="6" t="s">
        <v>6225</v>
      </c>
      <c s="36" t="s">
        <v>90</v>
      </c>
      <c s="37">
        <v>2</v>
      </c>
      <c s="36">
        <v>0</v>
      </c>
      <c s="36">
        <f>ROUND(G99*H99,6)</f>
      </c>
      <c r="L99" s="38">
        <v>0</v>
      </c>
      <c s="32">
        <f>ROUND(ROUND(L99,2)*ROUND(G99,3),2)</f>
      </c>
      <c s="36" t="s">
        <v>1764</v>
      </c>
      <c>
        <f>(M99*21)/100</f>
      </c>
      <c t="s">
        <v>27</v>
      </c>
    </row>
    <row r="100" spans="1:5" ht="12.75">
      <c r="A100" s="35" t="s">
        <v>56</v>
      </c>
      <c r="E100" s="39" t="s">
        <v>5</v>
      </c>
    </row>
    <row r="101" spans="1:5" ht="25.5">
      <c r="A101" s="35" t="s">
        <v>57</v>
      </c>
      <c r="E101" s="40" t="s">
        <v>2060</v>
      </c>
    </row>
    <row r="102" spans="1:5" ht="12.75">
      <c r="A102" t="s">
        <v>59</v>
      </c>
      <c r="E102" s="39" t="s">
        <v>5</v>
      </c>
    </row>
    <row r="103" spans="1:16" ht="12.75">
      <c r="A103" t="s">
        <v>49</v>
      </c>
      <c s="34" t="s">
        <v>173</v>
      </c>
      <c s="34" t="s">
        <v>6226</v>
      </c>
      <c s="35" t="s">
        <v>4</v>
      </c>
      <c s="6" t="s">
        <v>6227</v>
      </c>
      <c s="36" t="s">
        <v>90</v>
      </c>
      <c s="37">
        <v>1</v>
      </c>
      <c s="36">
        <v>0</v>
      </c>
      <c s="36">
        <f>ROUND(G103*H103,6)</f>
      </c>
      <c r="L103" s="38">
        <v>0</v>
      </c>
      <c s="32">
        <f>ROUND(ROUND(L103,2)*ROUND(G103,3),2)</f>
      </c>
      <c s="36" t="s">
        <v>1764</v>
      </c>
      <c>
        <f>(M103*21)/100</f>
      </c>
      <c t="s">
        <v>27</v>
      </c>
    </row>
    <row r="104" spans="1:5" ht="12.75">
      <c r="A104" s="35" t="s">
        <v>56</v>
      </c>
      <c r="E104" s="39" t="s">
        <v>5</v>
      </c>
    </row>
    <row r="105" spans="1:5" ht="25.5">
      <c r="A105" s="35" t="s">
        <v>57</v>
      </c>
      <c r="E105" s="40" t="s">
        <v>3044</v>
      </c>
    </row>
    <row r="106" spans="1:5" ht="12.75">
      <c r="A106" t="s">
        <v>59</v>
      </c>
      <c r="E106" s="39" t="s">
        <v>5</v>
      </c>
    </row>
    <row r="107" spans="1:16" ht="12.75">
      <c r="A107" t="s">
        <v>49</v>
      </c>
      <c s="34" t="s">
        <v>176</v>
      </c>
      <c s="34" t="s">
        <v>6228</v>
      </c>
      <c s="35" t="s">
        <v>27</v>
      </c>
      <c s="6" t="s">
        <v>6229</v>
      </c>
      <c s="36" t="s">
        <v>90</v>
      </c>
      <c s="37">
        <v>1</v>
      </c>
      <c s="36">
        <v>0</v>
      </c>
      <c s="36">
        <f>ROUND(G107*H107,6)</f>
      </c>
      <c r="L107" s="38">
        <v>0</v>
      </c>
      <c s="32">
        <f>ROUND(ROUND(L107,2)*ROUND(G107,3),2)</f>
      </c>
      <c s="36" t="s">
        <v>1764</v>
      </c>
      <c>
        <f>(M107*21)/100</f>
      </c>
      <c t="s">
        <v>27</v>
      </c>
    </row>
    <row r="108" spans="1:5" ht="12.75">
      <c r="A108" s="35" t="s">
        <v>56</v>
      </c>
      <c r="E108" s="39" t="s">
        <v>5</v>
      </c>
    </row>
    <row r="109" spans="1:5" ht="25.5">
      <c r="A109" s="35" t="s">
        <v>57</v>
      </c>
      <c r="E109" s="40" t="s">
        <v>3044</v>
      </c>
    </row>
    <row r="110" spans="1:5" ht="12.75">
      <c r="A110" t="s">
        <v>59</v>
      </c>
      <c r="E110" s="39" t="s">
        <v>5</v>
      </c>
    </row>
    <row r="111" spans="1:16" ht="25.5">
      <c r="A111" t="s">
        <v>49</v>
      </c>
      <c s="34" t="s">
        <v>180</v>
      </c>
      <c s="34" t="s">
        <v>6192</v>
      </c>
      <c s="35" t="s">
        <v>26</v>
      </c>
      <c s="6" t="s">
        <v>6193</v>
      </c>
      <c s="36" t="s">
        <v>90</v>
      </c>
      <c s="37">
        <v>1</v>
      </c>
      <c s="36">
        <v>0</v>
      </c>
      <c s="36">
        <f>ROUND(G111*H111,6)</f>
      </c>
      <c r="L111" s="38">
        <v>0</v>
      </c>
      <c s="32">
        <f>ROUND(ROUND(L111,2)*ROUND(G111,3),2)</f>
      </c>
      <c s="36" t="s">
        <v>1764</v>
      </c>
      <c>
        <f>(M111*21)/100</f>
      </c>
      <c t="s">
        <v>27</v>
      </c>
    </row>
    <row r="112" spans="1:5" ht="12.75">
      <c r="A112" s="35" t="s">
        <v>56</v>
      </c>
      <c r="E112" s="39" t="s">
        <v>5</v>
      </c>
    </row>
    <row r="113" spans="1:5" ht="25.5">
      <c r="A113" s="35" t="s">
        <v>57</v>
      </c>
      <c r="E113" s="40" t="s">
        <v>3044</v>
      </c>
    </row>
    <row r="114" spans="1:5" ht="12.75">
      <c r="A114" t="s">
        <v>59</v>
      </c>
      <c r="E114" s="39" t="s">
        <v>5</v>
      </c>
    </row>
    <row r="115" spans="1:16" ht="25.5">
      <c r="A115" t="s">
        <v>49</v>
      </c>
      <c s="34" t="s">
        <v>916</v>
      </c>
      <c s="34" t="s">
        <v>6192</v>
      </c>
      <c s="35" t="s">
        <v>72</v>
      </c>
      <c s="6" t="s">
        <v>6193</v>
      </c>
      <c s="36" t="s">
        <v>90</v>
      </c>
      <c s="37">
        <v>1</v>
      </c>
      <c s="36">
        <v>0</v>
      </c>
      <c s="36">
        <f>ROUND(G115*H115,6)</f>
      </c>
      <c r="L115" s="38">
        <v>0</v>
      </c>
      <c s="32">
        <f>ROUND(ROUND(L115,2)*ROUND(G115,3),2)</f>
      </c>
      <c s="36" t="s">
        <v>1764</v>
      </c>
      <c>
        <f>(M115*21)/100</f>
      </c>
      <c t="s">
        <v>27</v>
      </c>
    </row>
    <row r="116" spans="1:5" ht="12.75">
      <c r="A116" s="35" t="s">
        <v>56</v>
      </c>
      <c r="E116" s="39" t="s">
        <v>5</v>
      </c>
    </row>
    <row r="117" spans="1:5" ht="25.5">
      <c r="A117" s="35" t="s">
        <v>57</v>
      </c>
      <c r="E117" s="40" t="s">
        <v>3044</v>
      </c>
    </row>
    <row r="118" spans="1:5" ht="12.75">
      <c r="A118" t="s">
        <v>59</v>
      </c>
      <c r="E118" s="39" t="s">
        <v>5</v>
      </c>
    </row>
    <row r="119" spans="1:16" ht="12.75">
      <c r="A119" t="s">
        <v>49</v>
      </c>
      <c s="34" t="s">
        <v>919</v>
      </c>
      <c s="34" t="s">
        <v>6230</v>
      </c>
      <c s="35" t="s">
        <v>4</v>
      </c>
      <c s="6" t="s">
        <v>6231</v>
      </c>
      <c s="36" t="s">
        <v>90</v>
      </c>
      <c s="37">
        <v>10</v>
      </c>
      <c s="36">
        <v>0</v>
      </c>
      <c s="36">
        <f>ROUND(G119*H119,6)</f>
      </c>
      <c r="L119" s="38">
        <v>0</v>
      </c>
      <c s="32">
        <f>ROUND(ROUND(L119,2)*ROUND(G119,3),2)</f>
      </c>
      <c s="36" t="s">
        <v>1764</v>
      </c>
      <c>
        <f>(M119*21)/100</f>
      </c>
      <c t="s">
        <v>27</v>
      </c>
    </row>
    <row r="120" spans="1:5" ht="12.75">
      <c r="A120" s="35" t="s">
        <v>56</v>
      </c>
      <c r="E120" s="39" t="s">
        <v>5</v>
      </c>
    </row>
    <row r="121" spans="1:5" ht="25.5">
      <c r="A121" s="35" t="s">
        <v>57</v>
      </c>
      <c r="E121" s="40" t="s">
        <v>5367</v>
      </c>
    </row>
    <row r="122" spans="1:5" ht="12.75">
      <c r="A122" t="s">
        <v>59</v>
      </c>
      <c r="E122" s="39" t="s">
        <v>5</v>
      </c>
    </row>
    <row r="123" spans="1:16" ht="12.75">
      <c r="A123" t="s">
        <v>49</v>
      </c>
      <c s="34" t="s">
        <v>183</v>
      </c>
      <c s="34" t="s">
        <v>6232</v>
      </c>
      <c s="35" t="s">
        <v>27</v>
      </c>
      <c s="6" t="s">
        <v>6233</v>
      </c>
      <c s="36" t="s">
        <v>90</v>
      </c>
      <c s="37">
        <v>1</v>
      </c>
      <c s="36">
        <v>0</v>
      </c>
      <c s="36">
        <f>ROUND(G123*H123,6)</f>
      </c>
      <c r="L123" s="38">
        <v>0</v>
      </c>
      <c s="32">
        <f>ROUND(ROUND(L123,2)*ROUND(G123,3),2)</f>
      </c>
      <c s="36" t="s">
        <v>1764</v>
      </c>
      <c>
        <f>(M123*21)/100</f>
      </c>
      <c t="s">
        <v>27</v>
      </c>
    </row>
    <row r="124" spans="1:5" ht="12.75">
      <c r="A124" s="35" t="s">
        <v>56</v>
      </c>
      <c r="E124" s="39" t="s">
        <v>5</v>
      </c>
    </row>
    <row r="125" spans="1:5" ht="25.5">
      <c r="A125" s="35" t="s">
        <v>57</v>
      </c>
      <c r="E125" s="40" t="s">
        <v>3044</v>
      </c>
    </row>
    <row r="126" spans="1:5" ht="12.75">
      <c r="A126" t="s">
        <v>59</v>
      </c>
      <c r="E126" s="39" t="s">
        <v>5</v>
      </c>
    </row>
    <row r="127" spans="1:16" ht="12.75">
      <c r="A127" t="s">
        <v>49</v>
      </c>
      <c s="34" t="s">
        <v>187</v>
      </c>
      <c s="34" t="s">
        <v>6194</v>
      </c>
      <c s="35" t="s">
        <v>72</v>
      </c>
      <c s="6" t="s">
        <v>6195</v>
      </c>
      <c s="36" t="s">
        <v>90</v>
      </c>
      <c s="37">
        <v>2</v>
      </c>
      <c s="36">
        <v>0</v>
      </c>
      <c s="36">
        <f>ROUND(G127*H127,6)</f>
      </c>
      <c r="L127" s="38">
        <v>0</v>
      </c>
      <c s="32">
        <f>ROUND(ROUND(L127,2)*ROUND(G127,3),2)</f>
      </c>
      <c s="36" t="s">
        <v>1764</v>
      </c>
      <c>
        <f>(M127*21)/100</f>
      </c>
      <c t="s">
        <v>27</v>
      </c>
    </row>
    <row r="128" spans="1:5" ht="12.75">
      <c r="A128" s="35" t="s">
        <v>56</v>
      </c>
      <c r="E128" s="39" t="s">
        <v>5</v>
      </c>
    </row>
    <row r="129" spans="1:5" ht="25.5">
      <c r="A129" s="35" t="s">
        <v>57</v>
      </c>
      <c r="E129" s="40" t="s">
        <v>2060</v>
      </c>
    </row>
    <row r="130" spans="1:5" ht="12.75">
      <c r="A130" t="s">
        <v>59</v>
      </c>
      <c r="E130" s="39" t="s">
        <v>5</v>
      </c>
    </row>
    <row r="131" spans="1:16" ht="12.75">
      <c r="A131" t="s">
        <v>49</v>
      </c>
      <c s="34" t="s">
        <v>191</v>
      </c>
      <c s="34" t="s">
        <v>6194</v>
      </c>
      <c s="35" t="s">
        <v>77</v>
      </c>
      <c s="6" t="s">
        <v>6195</v>
      </c>
      <c s="36" t="s">
        <v>90</v>
      </c>
      <c s="37">
        <v>2</v>
      </c>
      <c s="36">
        <v>0</v>
      </c>
      <c s="36">
        <f>ROUND(G131*H131,6)</f>
      </c>
      <c r="L131" s="38">
        <v>0</v>
      </c>
      <c s="32">
        <f>ROUND(ROUND(L131,2)*ROUND(G131,3),2)</f>
      </c>
      <c s="36" t="s">
        <v>1764</v>
      </c>
      <c>
        <f>(M131*21)/100</f>
      </c>
      <c t="s">
        <v>27</v>
      </c>
    </row>
    <row r="132" spans="1:5" ht="12.75">
      <c r="A132" s="35" t="s">
        <v>56</v>
      </c>
      <c r="E132" s="39" t="s">
        <v>5</v>
      </c>
    </row>
    <row r="133" spans="1:5" ht="25.5">
      <c r="A133" s="35" t="s">
        <v>57</v>
      </c>
      <c r="E133" s="40" t="s">
        <v>2060</v>
      </c>
    </row>
    <row r="134" spans="1:5" ht="12.75">
      <c r="A134" t="s">
        <v>59</v>
      </c>
      <c r="E134" s="39" t="s">
        <v>5</v>
      </c>
    </row>
    <row r="135" spans="1:16" ht="25.5">
      <c r="A135" t="s">
        <v>49</v>
      </c>
      <c s="34" t="s">
        <v>196</v>
      </c>
      <c s="34" t="s">
        <v>6234</v>
      </c>
      <c s="35" t="s">
        <v>4</v>
      </c>
      <c s="6" t="s">
        <v>6235</v>
      </c>
      <c s="36" t="s">
        <v>75</v>
      </c>
      <c s="37">
        <v>8</v>
      </c>
      <c s="36">
        <v>0</v>
      </c>
      <c s="36">
        <f>ROUND(G135*H135,6)</f>
      </c>
      <c r="L135" s="38">
        <v>0</v>
      </c>
      <c s="32">
        <f>ROUND(ROUND(L135,2)*ROUND(G135,3),2)</f>
      </c>
      <c s="36" t="s">
        <v>1764</v>
      </c>
      <c>
        <f>(M135*21)/100</f>
      </c>
      <c t="s">
        <v>27</v>
      </c>
    </row>
    <row r="136" spans="1:5" ht="12.75">
      <c r="A136" s="35" t="s">
        <v>56</v>
      </c>
      <c r="E136" s="39" t="s">
        <v>5</v>
      </c>
    </row>
    <row r="137" spans="1:5" ht="25.5">
      <c r="A137" s="35" t="s">
        <v>57</v>
      </c>
      <c r="E137" s="40" t="s">
        <v>6191</v>
      </c>
    </row>
    <row r="138" spans="1:5" ht="12.75">
      <c r="A138" t="s">
        <v>59</v>
      </c>
      <c r="E138" s="39" t="s">
        <v>5</v>
      </c>
    </row>
    <row r="139" spans="1:16" ht="25.5">
      <c r="A139" t="s">
        <v>49</v>
      </c>
      <c s="34" t="s">
        <v>200</v>
      </c>
      <c s="34" t="s">
        <v>6200</v>
      </c>
      <c s="35" t="s">
        <v>26</v>
      </c>
      <c s="6" t="s">
        <v>6201</v>
      </c>
      <c s="36" t="s">
        <v>75</v>
      </c>
      <c s="37">
        <v>23</v>
      </c>
      <c s="36">
        <v>0</v>
      </c>
      <c s="36">
        <f>ROUND(G139*H139,6)</f>
      </c>
      <c r="L139" s="38">
        <v>0</v>
      </c>
      <c s="32">
        <f>ROUND(ROUND(L139,2)*ROUND(G139,3),2)</f>
      </c>
      <c s="36" t="s">
        <v>1764</v>
      </c>
      <c>
        <f>(M139*21)/100</f>
      </c>
      <c t="s">
        <v>27</v>
      </c>
    </row>
    <row r="140" spans="1:5" ht="12.75">
      <c r="A140" s="35" t="s">
        <v>56</v>
      </c>
      <c r="E140" s="39" t="s">
        <v>5</v>
      </c>
    </row>
    <row r="141" spans="1:5" ht="25.5">
      <c r="A141" s="35" t="s">
        <v>57</v>
      </c>
      <c r="E141" s="40" t="s">
        <v>6236</v>
      </c>
    </row>
    <row r="142" spans="1:5" ht="12.75">
      <c r="A142" t="s">
        <v>59</v>
      </c>
      <c r="E142" s="39" t="s">
        <v>5</v>
      </c>
    </row>
    <row r="143" spans="1:16" ht="25.5">
      <c r="A143" t="s">
        <v>49</v>
      </c>
      <c s="34" t="s">
        <v>204</v>
      </c>
      <c s="34" t="s">
        <v>6200</v>
      </c>
      <c s="35" t="s">
        <v>77</v>
      </c>
      <c s="6" t="s">
        <v>6201</v>
      </c>
      <c s="36" t="s">
        <v>75</v>
      </c>
      <c s="37">
        <v>13</v>
      </c>
      <c s="36">
        <v>0</v>
      </c>
      <c s="36">
        <f>ROUND(G143*H143,6)</f>
      </c>
      <c r="L143" s="38">
        <v>0</v>
      </c>
      <c s="32">
        <f>ROUND(ROUND(L143,2)*ROUND(G143,3),2)</f>
      </c>
      <c s="36" t="s">
        <v>1764</v>
      </c>
      <c>
        <f>(M143*21)/100</f>
      </c>
      <c t="s">
        <v>27</v>
      </c>
    </row>
    <row r="144" spans="1:5" ht="12.75">
      <c r="A144" s="35" t="s">
        <v>56</v>
      </c>
      <c r="E144" s="39" t="s">
        <v>5</v>
      </c>
    </row>
    <row r="145" spans="1:5" ht="25.5">
      <c r="A145" s="35" t="s">
        <v>57</v>
      </c>
      <c r="E145" s="40" t="s">
        <v>2054</v>
      </c>
    </row>
    <row r="146" spans="1:5" ht="12.75">
      <c r="A146" t="s">
        <v>59</v>
      </c>
      <c r="E146" s="39" t="s">
        <v>5</v>
      </c>
    </row>
    <row r="147" spans="1:16" ht="25.5">
      <c r="A147" t="s">
        <v>49</v>
      </c>
      <c s="34" t="s">
        <v>208</v>
      </c>
      <c s="34" t="s">
        <v>6200</v>
      </c>
      <c s="35" t="s">
        <v>82</v>
      </c>
      <c s="6" t="s">
        <v>6201</v>
      </c>
      <c s="36" t="s">
        <v>75</v>
      </c>
      <c s="37">
        <v>4</v>
      </c>
      <c s="36">
        <v>0</v>
      </c>
      <c s="36">
        <f>ROUND(G147*H147,6)</f>
      </c>
      <c r="L147" s="38">
        <v>0</v>
      </c>
      <c s="32">
        <f>ROUND(ROUND(L147,2)*ROUND(G147,3),2)</f>
      </c>
      <c s="36" t="s">
        <v>1764</v>
      </c>
      <c>
        <f>(M147*21)/100</f>
      </c>
      <c t="s">
        <v>27</v>
      </c>
    </row>
    <row r="148" spans="1:5" ht="12.75">
      <c r="A148" s="35" t="s">
        <v>56</v>
      </c>
      <c r="E148" s="39" t="s">
        <v>5</v>
      </c>
    </row>
    <row r="149" spans="1:5" ht="25.5">
      <c r="A149" s="35" t="s">
        <v>57</v>
      </c>
      <c r="E149" s="40" t="s">
        <v>3121</v>
      </c>
    </row>
    <row r="150" spans="1:5" ht="12.75">
      <c r="A150" t="s">
        <v>59</v>
      </c>
      <c r="E150" s="39" t="s">
        <v>5</v>
      </c>
    </row>
    <row r="151" spans="1:16" ht="25.5">
      <c r="A151" t="s">
        <v>49</v>
      </c>
      <c s="34" t="s">
        <v>212</v>
      </c>
      <c s="34" t="s">
        <v>6202</v>
      </c>
      <c s="35" t="s">
        <v>120</v>
      </c>
      <c s="6" t="s">
        <v>6203</v>
      </c>
      <c s="36" t="s">
        <v>90</v>
      </c>
      <c s="37">
        <v>1</v>
      </c>
      <c s="36">
        <v>0</v>
      </c>
      <c s="36">
        <f>ROUND(G151*H151,6)</f>
      </c>
      <c r="L151" s="38">
        <v>0</v>
      </c>
      <c s="32">
        <f>ROUND(ROUND(L151,2)*ROUND(G151,3),2)</f>
      </c>
      <c s="36" t="s">
        <v>1764</v>
      </c>
      <c>
        <f>(M151*21)/100</f>
      </c>
      <c t="s">
        <v>27</v>
      </c>
    </row>
    <row r="152" spans="1:5" ht="12.75">
      <c r="A152" s="35" t="s">
        <v>56</v>
      </c>
      <c r="E152" s="39" t="s">
        <v>5</v>
      </c>
    </row>
    <row r="153" spans="1:5" ht="25.5">
      <c r="A153" s="35" t="s">
        <v>57</v>
      </c>
      <c r="E153" s="40" t="s">
        <v>3044</v>
      </c>
    </row>
    <row r="154" spans="1:5" ht="12.75">
      <c r="A154" t="s">
        <v>59</v>
      </c>
      <c r="E154" s="39" t="s">
        <v>5</v>
      </c>
    </row>
    <row r="155" spans="1:16" ht="25.5">
      <c r="A155" t="s">
        <v>49</v>
      </c>
      <c s="34" t="s">
        <v>217</v>
      </c>
      <c s="34" t="s">
        <v>6202</v>
      </c>
      <c s="35" t="s">
        <v>72</v>
      </c>
      <c s="6" t="s">
        <v>6203</v>
      </c>
      <c s="36" t="s">
        <v>90</v>
      </c>
      <c s="37">
        <v>1</v>
      </c>
      <c s="36">
        <v>0</v>
      </c>
      <c s="36">
        <f>ROUND(G155*H155,6)</f>
      </c>
      <c r="L155" s="38">
        <v>0</v>
      </c>
      <c s="32">
        <f>ROUND(ROUND(L155,2)*ROUND(G155,3),2)</f>
      </c>
      <c s="36" t="s">
        <v>1764</v>
      </c>
      <c>
        <f>(M155*21)/100</f>
      </c>
      <c t="s">
        <v>27</v>
      </c>
    </row>
    <row r="156" spans="1:5" ht="12.75">
      <c r="A156" s="35" t="s">
        <v>56</v>
      </c>
      <c r="E156" s="39" t="s">
        <v>5</v>
      </c>
    </row>
    <row r="157" spans="1:5" ht="25.5">
      <c r="A157" s="35" t="s">
        <v>57</v>
      </c>
      <c r="E157" s="40" t="s">
        <v>3044</v>
      </c>
    </row>
    <row r="158" spans="1:5" ht="12.75">
      <c r="A158" t="s">
        <v>59</v>
      </c>
      <c r="E158" s="39" t="s">
        <v>5</v>
      </c>
    </row>
    <row r="159" spans="1:16" ht="25.5">
      <c r="A159" t="s">
        <v>49</v>
      </c>
      <c s="34" t="s">
        <v>221</v>
      </c>
      <c s="34" t="s">
        <v>6237</v>
      </c>
      <c s="35" t="s">
        <v>27</v>
      </c>
      <c s="6" t="s">
        <v>6238</v>
      </c>
      <c s="36" t="s">
        <v>90</v>
      </c>
      <c s="37">
        <v>2</v>
      </c>
      <c s="36">
        <v>0</v>
      </c>
      <c s="36">
        <f>ROUND(G159*H159,6)</f>
      </c>
      <c r="L159" s="38">
        <v>0</v>
      </c>
      <c s="32">
        <f>ROUND(ROUND(L159,2)*ROUND(G159,3),2)</f>
      </c>
      <c s="36" t="s">
        <v>1764</v>
      </c>
      <c>
        <f>(M159*21)/100</f>
      </c>
      <c t="s">
        <v>27</v>
      </c>
    </row>
    <row r="160" spans="1:5" ht="12.75">
      <c r="A160" s="35" t="s">
        <v>56</v>
      </c>
      <c r="E160" s="39" t="s">
        <v>5</v>
      </c>
    </row>
    <row r="161" spans="1:5" ht="25.5">
      <c r="A161" s="35" t="s">
        <v>57</v>
      </c>
      <c r="E161" s="40" t="s">
        <v>2060</v>
      </c>
    </row>
    <row r="162" spans="1:5" ht="12.75">
      <c r="A162" t="s">
        <v>59</v>
      </c>
      <c r="E162" s="39" t="s">
        <v>5</v>
      </c>
    </row>
    <row r="163" spans="1:16" ht="25.5">
      <c r="A163" t="s">
        <v>49</v>
      </c>
      <c s="34" t="s">
        <v>226</v>
      </c>
      <c s="34" t="s">
        <v>6239</v>
      </c>
      <c s="35" t="s">
        <v>4</v>
      </c>
      <c s="6" t="s">
        <v>6240</v>
      </c>
      <c s="36" t="s">
        <v>75</v>
      </c>
      <c s="37">
        <v>10</v>
      </c>
      <c s="36">
        <v>0</v>
      </c>
      <c s="36">
        <f>ROUND(G163*H163,6)</f>
      </c>
      <c r="L163" s="38">
        <v>0</v>
      </c>
      <c s="32">
        <f>ROUND(ROUND(L163,2)*ROUND(G163,3),2)</f>
      </c>
      <c s="36" t="s">
        <v>1764</v>
      </c>
      <c>
        <f>(M163*21)/100</f>
      </c>
      <c t="s">
        <v>27</v>
      </c>
    </row>
    <row r="164" spans="1:5" ht="12.75">
      <c r="A164" s="35" t="s">
        <v>56</v>
      </c>
      <c r="E164" s="39" t="s">
        <v>5</v>
      </c>
    </row>
    <row r="165" spans="1:5" ht="25.5">
      <c r="A165" s="35" t="s">
        <v>57</v>
      </c>
      <c r="E165" s="40" t="s">
        <v>5367</v>
      </c>
    </row>
    <row r="166" spans="1:5" ht="12.75">
      <c r="A166" t="s">
        <v>59</v>
      </c>
      <c r="E166" s="39" t="s">
        <v>5</v>
      </c>
    </row>
    <row r="167" spans="1:16" ht="25.5">
      <c r="A167" t="s">
        <v>49</v>
      </c>
      <c s="34" t="s">
        <v>231</v>
      </c>
      <c s="34" t="s">
        <v>6241</v>
      </c>
      <c s="35" t="s">
        <v>4</v>
      </c>
      <c s="6" t="s">
        <v>6242</v>
      </c>
      <c s="36" t="s">
        <v>75</v>
      </c>
      <c s="37">
        <v>1</v>
      </c>
      <c s="36">
        <v>0</v>
      </c>
      <c s="36">
        <f>ROUND(G167*H167,6)</f>
      </c>
      <c r="L167" s="38">
        <v>0</v>
      </c>
      <c s="32">
        <f>ROUND(ROUND(L167,2)*ROUND(G167,3),2)</f>
      </c>
      <c s="36" t="s">
        <v>1764</v>
      </c>
      <c>
        <f>(M167*21)/100</f>
      </c>
      <c t="s">
        <v>27</v>
      </c>
    </row>
    <row r="168" spans="1:5" ht="12.75">
      <c r="A168" s="35" t="s">
        <v>56</v>
      </c>
      <c r="E168" s="39" t="s">
        <v>5</v>
      </c>
    </row>
    <row r="169" spans="1:5" ht="25.5">
      <c r="A169" s="35" t="s">
        <v>57</v>
      </c>
      <c r="E169" s="40" t="s">
        <v>3044</v>
      </c>
    </row>
    <row r="170" spans="1:5" ht="12.75">
      <c r="A170" t="s">
        <v>59</v>
      </c>
      <c r="E170" s="39" t="s">
        <v>5</v>
      </c>
    </row>
    <row r="171" spans="1:16" ht="12.75">
      <c r="A171" t="s">
        <v>49</v>
      </c>
      <c s="34" t="s">
        <v>235</v>
      </c>
      <c s="34" t="s">
        <v>5798</v>
      </c>
      <c s="35" t="s">
        <v>5</v>
      </c>
      <c s="6" t="s">
        <v>6243</v>
      </c>
      <c s="36" t="s">
        <v>75</v>
      </c>
      <c s="37">
        <v>8</v>
      </c>
      <c s="36">
        <v>0</v>
      </c>
      <c s="36">
        <f>ROUND(G171*H171,6)</f>
      </c>
      <c r="L171" s="38">
        <v>0</v>
      </c>
      <c s="32">
        <f>ROUND(ROUND(L171,2)*ROUND(G171,3),2)</f>
      </c>
      <c s="36" t="s">
        <v>1764</v>
      </c>
      <c>
        <f>(M171*21)/100</f>
      </c>
      <c t="s">
        <v>27</v>
      </c>
    </row>
    <row r="172" spans="1:5" ht="12.75">
      <c r="A172" s="35" t="s">
        <v>56</v>
      </c>
      <c r="E172" s="39" t="s">
        <v>5</v>
      </c>
    </row>
    <row r="173" spans="1:5" ht="25.5">
      <c r="A173" s="35" t="s">
        <v>57</v>
      </c>
      <c r="E173" s="40" t="s">
        <v>6191</v>
      </c>
    </row>
    <row r="174" spans="1:5" ht="12.75">
      <c r="A174" t="s">
        <v>59</v>
      </c>
      <c r="E174" s="39" t="s">
        <v>5</v>
      </c>
    </row>
    <row r="175" spans="1:16" ht="25.5">
      <c r="A175" t="s">
        <v>49</v>
      </c>
      <c s="34" t="s">
        <v>239</v>
      </c>
      <c s="34" t="s">
        <v>5707</v>
      </c>
      <c s="35" t="s">
        <v>4</v>
      </c>
      <c s="6" t="s">
        <v>6244</v>
      </c>
      <c s="36" t="s">
        <v>85</v>
      </c>
      <c s="37">
        <v>3</v>
      </c>
      <c s="36">
        <v>0</v>
      </c>
      <c s="36">
        <f>ROUND(G175*H175,6)</f>
      </c>
      <c r="L175" s="38">
        <v>0</v>
      </c>
      <c s="32">
        <f>ROUND(ROUND(L175,2)*ROUND(G175,3),2)</f>
      </c>
      <c s="36" t="s">
        <v>1764</v>
      </c>
      <c>
        <f>(M175*21)/100</f>
      </c>
      <c t="s">
        <v>27</v>
      </c>
    </row>
    <row r="176" spans="1:5" ht="12.75">
      <c r="A176" s="35" t="s">
        <v>56</v>
      </c>
      <c r="E176" s="39" t="s">
        <v>5</v>
      </c>
    </row>
    <row r="177" spans="1:5" ht="25.5">
      <c r="A177" s="35" t="s">
        <v>57</v>
      </c>
      <c r="E177" s="40" t="s">
        <v>2066</v>
      </c>
    </row>
    <row r="178" spans="1:5" ht="12.75">
      <c r="A178" t="s">
        <v>59</v>
      </c>
      <c r="E178" s="39" t="s">
        <v>5</v>
      </c>
    </row>
    <row r="179" spans="1:16" ht="12.75">
      <c r="A179" t="s">
        <v>49</v>
      </c>
      <c s="34" t="s">
        <v>243</v>
      </c>
      <c s="34" t="s">
        <v>5710</v>
      </c>
      <c s="35" t="s">
        <v>4</v>
      </c>
      <c s="6" t="s">
        <v>6245</v>
      </c>
      <c s="36" t="s">
        <v>85</v>
      </c>
      <c s="37">
        <v>3</v>
      </c>
      <c s="36">
        <v>0</v>
      </c>
      <c s="36">
        <f>ROUND(G179*H179,6)</f>
      </c>
      <c r="L179" s="38">
        <v>0</v>
      </c>
      <c s="32">
        <f>ROUND(ROUND(L179,2)*ROUND(G179,3),2)</f>
      </c>
      <c s="36" t="s">
        <v>1764</v>
      </c>
      <c>
        <f>(M179*21)/100</f>
      </c>
      <c t="s">
        <v>27</v>
      </c>
    </row>
    <row r="180" spans="1:5" ht="12.75">
      <c r="A180" s="35" t="s">
        <v>56</v>
      </c>
      <c r="E180" s="39" t="s">
        <v>6246</v>
      </c>
    </row>
    <row r="181" spans="1:5" ht="25.5">
      <c r="A181" s="35" t="s">
        <v>57</v>
      </c>
      <c r="E181" s="40" t="s">
        <v>2066</v>
      </c>
    </row>
    <row r="182" spans="1:5" ht="12.75">
      <c r="A182" t="s">
        <v>59</v>
      </c>
      <c r="E182" s="39" t="s">
        <v>5</v>
      </c>
    </row>
    <row r="183" spans="1:16" ht="12.75">
      <c r="A183" t="s">
        <v>49</v>
      </c>
      <c s="34" t="s">
        <v>247</v>
      </c>
      <c s="34" t="s">
        <v>3073</v>
      </c>
      <c s="35" t="s">
        <v>5</v>
      </c>
      <c s="6" t="s">
        <v>6247</v>
      </c>
      <c s="36" t="s">
        <v>5665</v>
      </c>
      <c s="37">
        <v>1</v>
      </c>
      <c s="36">
        <v>0</v>
      </c>
      <c s="36">
        <f>ROUND(G183*H183,6)</f>
      </c>
      <c r="L183" s="38">
        <v>0</v>
      </c>
      <c s="32">
        <f>ROUND(ROUND(L183,2)*ROUND(G183,3),2)</f>
      </c>
      <c s="36" t="s">
        <v>1764</v>
      </c>
      <c>
        <f>(M183*21)/100</f>
      </c>
      <c t="s">
        <v>27</v>
      </c>
    </row>
    <row r="184" spans="1:5" ht="12.75">
      <c r="A184" s="35" t="s">
        <v>56</v>
      </c>
      <c r="E184" s="39" t="s">
        <v>5</v>
      </c>
    </row>
    <row r="185" spans="1:5" ht="25.5">
      <c r="A185" s="35" t="s">
        <v>57</v>
      </c>
      <c r="E185" s="40" t="s">
        <v>3044</v>
      </c>
    </row>
    <row r="186" spans="1:5" ht="76.5">
      <c r="A186" t="s">
        <v>59</v>
      </c>
      <c r="E186" s="39" t="s">
        <v>6248</v>
      </c>
    </row>
    <row r="187" spans="1:16" ht="12.75">
      <c r="A187" t="s">
        <v>49</v>
      </c>
      <c s="34" t="s">
        <v>251</v>
      </c>
      <c s="34" t="s">
        <v>6249</v>
      </c>
      <c s="35" t="s">
        <v>5</v>
      </c>
      <c s="6" t="s">
        <v>6250</v>
      </c>
      <c s="36" t="s">
        <v>5665</v>
      </c>
      <c s="37">
        <v>1</v>
      </c>
      <c s="36">
        <v>0</v>
      </c>
      <c s="36">
        <f>ROUND(G187*H187,6)</f>
      </c>
      <c r="L187" s="38">
        <v>0</v>
      </c>
      <c s="32">
        <f>ROUND(ROUND(L187,2)*ROUND(G187,3),2)</f>
      </c>
      <c s="36" t="s">
        <v>1764</v>
      </c>
      <c>
        <f>(M187*21)/100</f>
      </c>
      <c t="s">
        <v>27</v>
      </c>
    </row>
    <row r="188" spans="1:5" ht="12.75">
      <c r="A188" s="35" t="s">
        <v>56</v>
      </c>
      <c r="E188" s="39" t="s">
        <v>5</v>
      </c>
    </row>
    <row r="189" spans="1:5" ht="25.5">
      <c r="A189" s="35" t="s">
        <v>57</v>
      </c>
      <c r="E189" s="40" t="s">
        <v>3044</v>
      </c>
    </row>
    <row r="190" spans="1:5" ht="76.5">
      <c r="A190" t="s">
        <v>59</v>
      </c>
      <c r="E190" s="39" t="s">
        <v>6251</v>
      </c>
    </row>
    <row r="191" spans="1:16" ht="12.75">
      <c r="A191" t="s">
        <v>49</v>
      </c>
      <c s="34" t="s">
        <v>255</v>
      </c>
      <c s="34" t="s">
        <v>6252</v>
      </c>
      <c s="35" t="s">
        <v>5</v>
      </c>
      <c s="6" t="s">
        <v>6253</v>
      </c>
      <c s="36" t="s">
        <v>75</v>
      </c>
      <c s="37">
        <v>13</v>
      </c>
      <c s="36">
        <v>0</v>
      </c>
      <c s="36">
        <f>ROUND(G191*H191,6)</f>
      </c>
      <c r="L191" s="38">
        <v>0</v>
      </c>
      <c s="32">
        <f>ROUND(ROUND(L191,2)*ROUND(G191,3),2)</f>
      </c>
      <c s="36" t="s">
        <v>1764</v>
      </c>
      <c>
        <f>(M191*21)/100</f>
      </c>
      <c t="s">
        <v>27</v>
      </c>
    </row>
    <row r="192" spans="1:5" ht="12.75">
      <c r="A192" s="35" t="s">
        <v>56</v>
      </c>
      <c r="E192" s="39" t="s">
        <v>5</v>
      </c>
    </row>
    <row r="193" spans="1:5" ht="25.5">
      <c r="A193" s="35" t="s">
        <v>57</v>
      </c>
      <c r="E193" s="40" t="s">
        <v>2054</v>
      </c>
    </row>
    <row r="194" spans="1:5" ht="12.75">
      <c r="A194" t="s">
        <v>59</v>
      </c>
      <c r="E194" s="39" t="s">
        <v>5</v>
      </c>
    </row>
    <row r="195" spans="1:16" ht="12.75">
      <c r="A195" t="s">
        <v>49</v>
      </c>
      <c s="34" t="s">
        <v>259</v>
      </c>
      <c s="34" t="s">
        <v>6254</v>
      </c>
      <c s="35" t="s">
        <v>5</v>
      </c>
      <c s="6" t="s">
        <v>6255</v>
      </c>
      <c s="36" t="s">
        <v>75</v>
      </c>
      <c s="37">
        <v>23</v>
      </c>
      <c s="36">
        <v>0</v>
      </c>
      <c s="36">
        <f>ROUND(G195*H195,6)</f>
      </c>
      <c r="L195" s="38">
        <v>0</v>
      </c>
      <c s="32">
        <f>ROUND(ROUND(L195,2)*ROUND(G195,3),2)</f>
      </c>
      <c s="36" t="s">
        <v>1764</v>
      </c>
      <c>
        <f>(M195*21)/100</f>
      </c>
      <c t="s">
        <v>27</v>
      </c>
    </row>
    <row r="196" spans="1:5" ht="12.75">
      <c r="A196" s="35" t="s">
        <v>56</v>
      </c>
      <c r="E196" s="39" t="s">
        <v>5</v>
      </c>
    </row>
    <row r="197" spans="1:5" ht="25.5">
      <c r="A197" s="35" t="s">
        <v>57</v>
      </c>
      <c r="E197" s="40" t="s">
        <v>6236</v>
      </c>
    </row>
    <row r="198" spans="1:5" ht="12.75">
      <c r="A198" t="s">
        <v>59</v>
      </c>
      <c r="E198" s="39" t="s">
        <v>5</v>
      </c>
    </row>
    <row r="199" spans="1:16" ht="12.75">
      <c r="A199" t="s">
        <v>49</v>
      </c>
      <c s="34" t="s">
        <v>263</v>
      </c>
      <c s="34" t="s">
        <v>6256</v>
      </c>
      <c s="35" t="s">
        <v>5</v>
      </c>
      <c s="6" t="s">
        <v>6257</v>
      </c>
      <c s="36" t="s">
        <v>75</v>
      </c>
      <c s="37">
        <v>4</v>
      </c>
      <c s="36">
        <v>0</v>
      </c>
      <c s="36">
        <f>ROUND(G199*H199,6)</f>
      </c>
      <c r="L199" s="38">
        <v>0</v>
      </c>
      <c s="32">
        <f>ROUND(ROUND(L199,2)*ROUND(G199,3),2)</f>
      </c>
      <c s="36" t="s">
        <v>1764</v>
      </c>
      <c>
        <f>(M199*21)/100</f>
      </c>
      <c t="s">
        <v>27</v>
      </c>
    </row>
    <row r="200" spans="1:5" ht="12.75">
      <c r="A200" s="35" t="s">
        <v>56</v>
      </c>
      <c r="E200" s="39" t="s">
        <v>5</v>
      </c>
    </row>
    <row r="201" spans="1:5" ht="25.5">
      <c r="A201" s="35" t="s">
        <v>57</v>
      </c>
      <c r="E201" s="40" t="s">
        <v>3121</v>
      </c>
    </row>
    <row r="202" spans="1:5" ht="12.75">
      <c r="A202" t="s">
        <v>59</v>
      </c>
      <c r="E202" s="39" t="s">
        <v>5</v>
      </c>
    </row>
    <row r="203" spans="1:13" ht="12.75">
      <c r="A203" t="s">
        <v>46</v>
      </c>
      <c r="C203" s="31" t="s">
        <v>6258</v>
      </c>
      <c r="E203" s="33" t="s">
        <v>6259</v>
      </c>
      <c r="J203" s="32">
        <f>0</f>
      </c>
      <c s="32">
        <f>0</f>
      </c>
      <c s="32">
        <f>0+L204+L208+L212+L216+L220+L224+L228+L232+L236+L240+L244+L248+L252+L256+L260+L264+L268+L272+L276+L280+L284+L288+L292+L296</f>
      </c>
      <c s="32">
        <f>0+M204+M208+M212+M216+M220+M224+M228+M232+M236+M240+M244+M248+M252+M256+M260+M264+M268+M272+M276+M280+M284+M288+M292+M296</f>
      </c>
    </row>
    <row r="204" spans="1:16" ht="12.75">
      <c r="A204" t="s">
        <v>49</v>
      </c>
      <c s="34" t="s">
        <v>267</v>
      </c>
      <c s="34" t="s">
        <v>6211</v>
      </c>
      <c s="35" t="s">
        <v>27</v>
      </c>
      <c s="6" t="s">
        <v>6212</v>
      </c>
      <c s="36" t="s">
        <v>90</v>
      </c>
      <c s="37">
        <v>2</v>
      </c>
      <c s="36">
        <v>0</v>
      </c>
      <c s="36">
        <f>ROUND(G204*H204,6)</f>
      </c>
      <c r="L204" s="38">
        <v>0</v>
      </c>
      <c s="32">
        <f>ROUND(ROUND(L204,2)*ROUND(G204,3),2)</f>
      </c>
      <c s="36" t="s">
        <v>1764</v>
      </c>
      <c>
        <f>(M204*21)/100</f>
      </c>
      <c t="s">
        <v>27</v>
      </c>
    </row>
    <row r="205" spans="1:5" ht="12.75">
      <c r="A205" s="35" t="s">
        <v>56</v>
      </c>
      <c r="E205" s="39" t="s">
        <v>5</v>
      </c>
    </row>
    <row r="206" spans="1:5" ht="25.5">
      <c r="A206" s="35" t="s">
        <v>57</v>
      </c>
      <c r="E206" s="40" t="s">
        <v>2060</v>
      </c>
    </row>
    <row r="207" spans="1:5" ht="12.75">
      <c r="A207" t="s">
        <v>59</v>
      </c>
      <c r="E207" s="39" t="s">
        <v>5</v>
      </c>
    </row>
    <row r="208" spans="1:16" ht="12.75">
      <c r="A208" t="s">
        <v>49</v>
      </c>
      <c s="34" t="s">
        <v>271</v>
      </c>
      <c s="34" t="s">
        <v>6215</v>
      </c>
      <c s="35" t="s">
        <v>27</v>
      </c>
      <c s="6" t="s">
        <v>6216</v>
      </c>
      <c s="36" t="s">
        <v>90</v>
      </c>
      <c s="37">
        <v>6</v>
      </c>
      <c s="36">
        <v>0</v>
      </c>
      <c s="36">
        <f>ROUND(G208*H208,6)</f>
      </c>
      <c r="L208" s="38">
        <v>0</v>
      </c>
      <c s="32">
        <f>ROUND(ROUND(L208,2)*ROUND(G208,3),2)</f>
      </c>
      <c s="36" t="s">
        <v>1764</v>
      </c>
      <c>
        <f>(M208*21)/100</f>
      </c>
      <c t="s">
        <v>27</v>
      </c>
    </row>
    <row r="209" spans="1:5" ht="12.75">
      <c r="A209" s="35" t="s">
        <v>56</v>
      </c>
      <c r="E209" s="39" t="s">
        <v>5</v>
      </c>
    </row>
    <row r="210" spans="1:5" ht="25.5">
      <c r="A210" s="35" t="s">
        <v>57</v>
      </c>
      <c r="E210" s="40" t="s">
        <v>5361</v>
      </c>
    </row>
    <row r="211" spans="1:5" ht="12.75">
      <c r="A211" t="s">
        <v>59</v>
      </c>
      <c r="E211" s="39" t="s">
        <v>5</v>
      </c>
    </row>
    <row r="212" spans="1:16" ht="12.75">
      <c r="A212" t="s">
        <v>49</v>
      </c>
      <c s="34" t="s">
        <v>276</v>
      </c>
      <c s="34" t="s">
        <v>6260</v>
      </c>
      <c s="35" t="s">
        <v>5</v>
      </c>
      <c s="6" t="s">
        <v>6261</v>
      </c>
      <c s="36" t="s">
        <v>90</v>
      </c>
      <c s="37">
        <v>1</v>
      </c>
      <c s="36">
        <v>0</v>
      </c>
      <c s="36">
        <f>ROUND(G212*H212,6)</f>
      </c>
      <c r="L212" s="38">
        <v>0</v>
      </c>
      <c s="32">
        <f>ROUND(ROUND(L212,2)*ROUND(G212,3),2)</f>
      </c>
      <c s="36" t="s">
        <v>1764</v>
      </c>
      <c>
        <f>(M212*21)/100</f>
      </c>
      <c t="s">
        <v>27</v>
      </c>
    </row>
    <row r="213" spans="1:5" ht="12.75">
      <c r="A213" s="35" t="s">
        <v>56</v>
      </c>
      <c r="E213" s="39" t="s">
        <v>5</v>
      </c>
    </row>
    <row r="214" spans="1:5" ht="25.5">
      <c r="A214" s="35" t="s">
        <v>57</v>
      </c>
      <c r="E214" s="40" t="s">
        <v>3044</v>
      </c>
    </row>
    <row r="215" spans="1:5" ht="12.75">
      <c r="A215" t="s">
        <v>59</v>
      </c>
      <c r="E215" s="39" t="s">
        <v>5</v>
      </c>
    </row>
    <row r="216" spans="1:16" ht="12.75">
      <c r="A216" t="s">
        <v>49</v>
      </c>
      <c s="34" t="s">
        <v>280</v>
      </c>
      <c s="34" t="s">
        <v>6219</v>
      </c>
      <c s="35" t="s">
        <v>26</v>
      </c>
      <c s="6" t="s">
        <v>6220</v>
      </c>
      <c s="36" t="s">
        <v>90</v>
      </c>
      <c s="37">
        <v>2</v>
      </c>
      <c s="36">
        <v>0</v>
      </c>
      <c s="36">
        <f>ROUND(G216*H216,6)</f>
      </c>
      <c r="L216" s="38">
        <v>0</v>
      </c>
      <c s="32">
        <f>ROUND(ROUND(L216,2)*ROUND(G216,3),2)</f>
      </c>
      <c s="36" t="s">
        <v>1764</v>
      </c>
      <c>
        <f>(M216*21)/100</f>
      </c>
      <c t="s">
        <v>27</v>
      </c>
    </row>
    <row r="217" spans="1:5" ht="12.75">
      <c r="A217" s="35" t="s">
        <v>56</v>
      </c>
      <c r="E217" s="39" t="s">
        <v>5</v>
      </c>
    </row>
    <row r="218" spans="1:5" ht="25.5">
      <c r="A218" s="35" t="s">
        <v>57</v>
      </c>
      <c r="E218" s="40" t="s">
        <v>2060</v>
      </c>
    </row>
    <row r="219" spans="1:5" ht="12.75">
      <c r="A219" t="s">
        <v>59</v>
      </c>
      <c r="E219" s="39" t="s">
        <v>5</v>
      </c>
    </row>
    <row r="220" spans="1:16" ht="12.75">
      <c r="A220" t="s">
        <v>49</v>
      </c>
      <c s="34" t="s">
        <v>284</v>
      </c>
      <c s="34" t="s">
        <v>6223</v>
      </c>
      <c s="35" t="s">
        <v>27</v>
      </c>
      <c s="6" t="s">
        <v>6225</v>
      </c>
      <c s="36" t="s">
        <v>90</v>
      </c>
      <c s="37">
        <v>4</v>
      </c>
      <c s="36">
        <v>0</v>
      </c>
      <c s="36">
        <f>ROUND(G220*H220,6)</f>
      </c>
      <c r="L220" s="38">
        <v>0</v>
      </c>
      <c s="32">
        <f>ROUND(ROUND(L220,2)*ROUND(G220,3),2)</f>
      </c>
      <c s="36" t="s">
        <v>1764</v>
      </c>
      <c>
        <f>(M220*21)/100</f>
      </c>
      <c t="s">
        <v>27</v>
      </c>
    </row>
    <row r="221" spans="1:5" ht="12.75">
      <c r="A221" s="35" t="s">
        <v>56</v>
      </c>
      <c r="E221" s="39" t="s">
        <v>5</v>
      </c>
    </row>
    <row r="222" spans="1:5" ht="25.5">
      <c r="A222" s="35" t="s">
        <v>57</v>
      </c>
      <c r="E222" s="40" t="s">
        <v>3121</v>
      </c>
    </row>
    <row r="223" spans="1:5" ht="12.75">
      <c r="A223" t="s">
        <v>59</v>
      </c>
      <c r="E223" s="39" t="s">
        <v>5</v>
      </c>
    </row>
    <row r="224" spans="1:16" ht="12.75">
      <c r="A224" t="s">
        <v>49</v>
      </c>
      <c s="34" t="s">
        <v>288</v>
      </c>
      <c s="34" t="s">
        <v>6226</v>
      </c>
      <c s="35" t="s">
        <v>5</v>
      </c>
      <c s="6" t="s">
        <v>6227</v>
      </c>
      <c s="36" t="s">
        <v>90</v>
      </c>
      <c s="37">
        <v>1</v>
      </c>
      <c s="36">
        <v>0</v>
      </c>
      <c s="36">
        <f>ROUND(G224*H224,6)</f>
      </c>
      <c r="L224" s="38">
        <v>0</v>
      </c>
      <c s="32">
        <f>ROUND(ROUND(L224,2)*ROUND(G224,3),2)</f>
      </c>
      <c s="36" t="s">
        <v>1764</v>
      </c>
      <c>
        <f>(M224*21)/100</f>
      </c>
      <c t="s">
        <v>27</v>
      </c>
    </row>
    <row r="225" spans="1:5" ht="12.75">
      <c r="A225" s="35" t="s">
        <v>56</v>
      </c>
      <c r="E225" s="39" t="s">
        <v>5</v>
      </c>
    </row>
    <row r="226" spans="1:5" ht="25.5">
      <c r="A226" s="35" t="s">
        <v>57</v>
      </c>
      <c r="E226" s="40" t="s">
        <v>3044</v>
      </c>
    </row>
    <row r="227" spans="1:5" ht="12.75">
      <c r="A227" t="s">
        <v>59</v>
      </c>
      <c r="E227" s="39" t="s">
        <v>5</v>
      </c>
    </row>
    <row r="228" spans="1:16" ht="12.75">
      <c r="A228" t="s">
        <v>49</v>
      </c>
      <c s="34" t="s">
        <v>292</v>
      </c>
      <c s="34" t="s">
        <v>6228</v>
      </c>
      <c s="35" t="s">
        <v>5</v>
      </c>
      <c s="6" t="s">
        <v>6262</v>
      </c>
      <c s="36" t="s">
        <v>90</v>
      </c>
      <c s="37">
        <v>1</v>
      </c>
      <c s="36">
        <v>0</v>
      </c>
      <c s="36">
        <f>ROUND(G228*H228,6)</f>
      </c>
      <c r="L228" s="38">
        <v>0</v>
      </c>
      <c s="32">
        <f>ROUND(ROUND(L228,2)*ROUND(G228,3),2)</f>
      </c>
      <c s="36" t="s">
        <v>1764</v>
      </c>
      <c>
        <f>(M228*21)/100</f>
      </c>
      <c t="s">
        <v>27</v>
      </c>
    </row>
    <row r="229" spans="1:5" ht="12.75">
      <c r="A229" s="35" t="s">
        <v>56</v>
      </c>
      <c r="E229" s="39" t="s">
        <v>5</v>
      </c>
    </row>
    <row r="230" spans="1:5" ht="25.5">
      <c r="A230" s="35" t="s">
        <v>57</v>
      </c>
      <c r="E230" s="40" t="s">
        <v>3044</v>
      </c>
    </row>
    <row r="231" spans="1:5" ht="12.75">
      <c r="A231" t="s">
        <v>59</v>
      </c>
      <c r="E231" s="39" t="s">
        <v>5</v>
      </c>
    </row>
    <row r="232" spans="1:16" ht="25.5">
      <c r="A232" t="s">
        <v>49</v>
      </c>
      <c s="34" t="s">
        <v>296</v>
      </c>
      <c s="34" t="s">
        <v>6192</v>
      </c>
      <c s="35" t="s">
        <v>4</v>
      </c>
      <c s="6" t="s">
        <v>6193</v>
      </c>
      <c s="36" t="s">
        <v>90</v>
      </c>
      <c s="37">
        <v>1</v>
      </c>
      <c s="36">
        <v>0</v>
      </c>
      <c s="36">
        <f>ROUND(G232*H232,6)</f>
      </c>
      <c r="L232" s="38">
        <v>0</v>
      </c>
      <c s="32">
        <f>ROUND(ROUND(L232,2)*ROUND(G232,3),2)</f>
      </c>
      <c s="36" t="s">
        <v>1764</v>
      </c>
      <c>
        <f>(M232*21)/100</f>
      </c>
      <c t="s">
        <v>27</v>
      </c>
    </row>
    <row r="233" spans="1:5" ht="12.75">
      <c r="A233" s="35" t="s">
        <v>56</v>
      </c>
      <c r="E233" s="39" t="s">
        <v>5</v>
      </c>
    </row>
    <row r="234" spans="1:5" ht="25.5">
      <c r="A234" s="35" t="s">
        <v>57</v>
      </c>
      <c r="E234" s="40" t="s">
        <v>3044</v>
      </c>
    </row>
    <row r="235" spans="1:5" ht="12.75">
      <c r="A235" t="s">
        <v>59</v>
      </c>
      <c r="E235" s="39" t="s">
        <v>5</v>
      </c>
    </row>
    <row r="236" spans="1:16" ht="25.5">
      <c r="A236" t="s">
        <v>49</v>
      </c>
      <c s="34" t="s">
        <v>300</v>
      </c>
      <c s="34" t="s">
        <v>6192</v>
      </c>
      <c s="35" t="s">
        <v>77</v>
      </c>
      <c s="6" t="s">
        <v>6193</v>
      </c>
      <c s="36" t="s">
        <v>90</v>
      </c>
      <c s="37">
        <v>1</v>
      </c>
      <c s="36">
        <v>0</v>
      </c>
      <c s="36">
        <f>ROUND(G236*H236,6)</f>
      </c>
      <c r="L236" s="38">
        <v>0</v>
      </c>
      <c s="32">
        <f>ROUND(ROUND(L236,2)*ROUND(G236,3),2)</f>
      </c>
      <c s="36" t="s">
        <v>1764</v>
      </c>
      <c>
        <f>(M236*21)/100</f>
      </c>
      <c t="s">
        <v>27</v>
      </c>
    </row>
    <row r="237" spans="1:5" ht="12.75">
      <c r="A237" s="35" t="s">
        <v>56</v>
      </c>
      <c r="E237" s="39" t="s">
        <v>5</v>
      </c>
    </row>
    <row r="238" spans="1:5" ht="25.5">
      <c r="A238" s="35" t="s">
        <v>57</v>
      </c>
      <c r="E238" s="40" t="s">
        <v>3044</v>
      </c>
    </row>
    <row r="239" spans="1:5" ht="12.75">
      <c r="A239" t="s">
        <v>59</v>
      </c>
      <c r="E239" s="39" t="s">
        <v>5</v>
      </c>
    </row>
    <row r="240" spans="1:16" ht="12.75">
      <c r="A240" t="s">
        <v>49</v>
      </c>
      <c s="34" t="s">
        <v>304</v>
      </c>
      <c s="34" t="s">
        <v>6230</v>
      </c>
      <c s="35" t="s">
        <v>27</v>
      </c>
      <c s="6" t="s">
        <v>6231</v>
      </c>
      <c s="36" t="s">
        <v>90</v>
      </c>
      <c s="37">
        <v>6</v>
      </c>
      <c s="36">
        <v>0</v>
      </c>
      <c s="36">
        <f>ROUND(G240*H240,6)</f>
      </c>
      <c r="L240" s="38">
        <v>0</v>
      </c>
      <c s="32">
        <f>ROUND(ROUND(L240,2)*ROUND(G240,3),2)</f>
      </c>
      <c s="36" t="s">
        <v>1764</v>
      </c>
      <c>
        <f>(M240*21)/100</f>
      </c>
      <c t="s">
        <v>27</v>
      </c>
    </row>
    <row r="241" spans="1:5" ht="12.75">
      <c r="A241" s="35" t="s">
        <v>56</v>
      </c>
      <c r="E241" s="39" t="s">
        <v>5</v>
      </c>
    </row>
    <row r="242" spans="1:5" ht="25.5">
      <c r="A242" s="35" t="s">
        <v>57</v>
      </c>
      <c r="E242" s="40" t="s">
        <v>5361</v>
      </c>
    </row>
    <row r="243" spans="1:5" ht="12.75">
      <c r="A243" t="s">
        <v>59</v>
      </c>
      <c r="E243" s="39" t="s">
        <v>5</v>
      </c>
    </row>
    <row r="244" spans="1:16" ht="12.75">
      <c r="A244" t="s">
        <v>49</v>
      </c>
      <c s="34" t="s">
        <v>308</v>
      </c>
      <c s="34" t="s">
        <v>6232</v>
      </c>
      <c s="35" t="s">
        <v>4</v>
      </c>
      <c s="6" t="s">
        <v>6263</v>
      </c>
      <c s="36" t="s">
        <v>90</v>
      </c>
      <c s="37">
        <v>1</v>
      </c>
      <c s="36">
        <v>0</v>
      </c>
      <c s="36">
        <f>ROUND(G244*H244,6)</f>
      </c>
      <c r="L244" s="38">
        <v>0</v>
      </c>
      <c s="32">
        <f>ROUND(ROUND(L244,2)*ROUND(G244,3),2)</f>
      </c>
      <c s="36" t="s">
        <v>1764</v>
      </c>
      <c>
        <f>(M244*21)/100</f>
      </c>
      <c t="s">
        <v>27</v>
      </c>
    </row>
    <row r="245" spans="1:5" ht="12.75">
      <c r="A245" s="35" t="s">
        <v>56</v>
      </c>
      <c r="E245" s="39" t="s">
        <v>5</v>
      </c>
    </row>
    <row r="246" spans="1:5" ht="25.5">
      <c r="A246" s="35" t="s">
        <v>57</v>
      </c>
      <c r="E246" s="40" t="s">
        <v>3044</v>
      </c>
    </row>
    <row r="247" spans="1:5" ht="12.75">
      <c r="A247" t="s">
        <v>59</v>
      </c>
      <c r="E247" s="39" t="s">
        <v>5</v>
      </c>
    </row>
    <row r="248" spans="1:16" ht="12.75">
      <c r="A248" t="s">
        <v>49</v>
      </c>
      <c s="34" t="s">
        <v>312</v>
      </c>
      <c s="34" t="s">
        <v>6194</v>
      </c>
      <c s="35" t="s">
        <v>82</v>
      </c>
      <c s="6" t="s">
        <v>6195</v>
      </c>
      <c s="36" t="s">
        <v>90</v>
      </c>
      <c s="37">
        <v>4</v>
      </c>
      <c s="36">
        <v>0</v>
      </c>
      <c s="36">
        <f>ROUND(G248*H248,6)</f>
      </c>
      <c r="L248" s="38">
        <v>0</v>
      </c>
      <c s="32">
        <f>ROUND(ROUND(L248,2)*ROUND(G248,3),2)</f>
      </c>
      <c s="36" t="s">
        <v>1764</v>
      </c>
      <c>
        <f>(M248*21)/100</f>
      </c>
      <c t="s">
        <v>27</v>
      </c>
    </row>
    <row r="249" spans="1:5" ht="12.75">
      <c r="A249" s="35" t="s">
        <v>56</v>
      </c>
      <c r="E249" s="39" t="s">
        <v>5</v>
      </c>
    </row>
    <row r="250" spans="1:5" ht="25.5">
      <c r="A250" s="35" t="s">
        <v>57</v>
      </c>
      <c r="E250" s="40" t="s">
        <v>3121</v>
      </c>
    </row>
    <row r="251" spans="1:5" ht="12.75">
      <c r="A251" t="s">
        <v>59</v>
      </c>
      <c r="E251" s="39" t="s">
        <v>5</v>
      </c>
    </row>
    <row r="252" spans="1:16" ht="25.5">
      <c r="A252" t="s">
        <v>49</v>
      </c>
      <c s="34" t="s">
        <v>316</v>
      </c>
      <c s="34" t="s">
        <v>6234</v>
      </c>
      <c s="35" t="s">
        <v>27</v>
      </c>
      <c s="6" t="s">
        <v>6235</v>
      </c>
      <c s="36" t="s">
        <v>75</v>
      </c>
      <c s="37">
        <v>10</v>
      </c>
      <c s="36">
        <v>0</v>
      </c>
      <c s="36">
        <f>ROUND(G252*H252,6)</f>
      </c>
      <c r="L252" s="38">
        <v>0</v>
      </c>
      <c s="32">
        <f>ROUND(ROUND(L252,2)*ROUND(G252,3),2)</f>
      </c>
      <c s="36" t="s">
        <v>1764</v>
      </c>
      <c>
        <f>(M252*21)/100</f>
      </c>
      <c t="s">
        <v>27</v>
      </c>
    </row>
    <row r="253" spans="1:5" ht="12.75">
      <c r="A253" s="35" t="s">
        <v>56</v>
      </c>
      <c r="E253" s="39" t="s">
        <v>5</v>
      </c>
    </row>
    <row r="254" spans="1:5" ht="25.5">
      <c r="A254" s="35" t="s">
        <v>57</v>
      </c>
      <c r="E254" s="40" t="s">
        <v>5367</v>
      </c>
    </row>
    <row r="255" spans="1:5" ht="12.75">
      <c r="A255" t="s">
        <v>59</v>
      </c>
      <c r="E255" s="39" t="s">
        <v>5</v>
      </c>
    </row>
    <row r="256" spans="1:16" ht="25.5">
      <c r="A256" t="s">
        <v>49</v>
      </c>
      <c s="34" t="s">
        <v>320</v>
      </c>
      <c s="34" t="s">
        <v>6200</v>
      </c>
      <c s="35" t="s">
        <v>87</v>
      </c>
      <c s="6" t="s">
        <v>6201</v>
      </c>
      <c s="36" t="s">
        <v>75</v>
      </c>
      <c s="37">
        <v>25</v>
      </c>
      <c s="36">
        <v>0</v>
      </c>
      <c s="36">
        <f>ROUND(G256*H256,6)</f>
      </c>
      <c r="L256" s="38">
        <v>0</v>
      </c>
      <c s="32">
        <f>ROUND(ROUND(L256,2)*ROUND(G256,3),2)</f>
      </c>
      <c s="36" t="s">
        <v>1764</v>
      </c>
      <c>
        <f>(M256*21)/100</f>
      </c>
      <c t="s">
        <v>27</v>
      </c>
    </row>
    <row r="257" spans="1:5" ht="12.75">
      <c r="A257" s="35" t="s">
        <v>56</v>
      </c>
      <c r="E257" s="39" t="s">
        <v>5</v>
      </c>
    </row>
    <row r="258" spans="1:5" ht="25.5">
      <c r="A258" s="35" t="s">
        <v>57</v>
      </c>
      <c r="E258" s="40" t="s">
        <v>5530</v>
      </c>
    </row>
    <row r="259" spans="1:5" ht="12.75">
      <c r="A259" t="s">
        <v>59</v>
      </c>
      <c r="E259" s="39" t="s">
        <v>5</v>
      </c>
    </row>
    <row r="260" spans="1:16" ht="25.5">
      <c r="A260" t="s">
        <v>49</v>
      </c>
      <c s="34" t="s">
        <v>325</v>
      </c>
      <c s="34" t="s">
        <v>6202</v>
      </c>
      <c s="35" t="s">
        <v>108</v>
      </c>
      <c s="6" t="s">
        <v>6203</v>
      </c>
      <c s="36" t="s">
        <v>90</v>
      </c>
      <c s="37">
        <v>2</v>
      </c>
      <c s="36">
        <v>0</v>
      </c>
      <c s="36">
        <f>ROUND(G260*H260,6)</f>
      </c>
      <c r="L260" s="38">
        <v>0</v>
      </c>
      <c s="32">
        <f>ROUND(ROUND(L260,2)*ROUND(G260,3),2)</f>
      </c>
      <c s="36" t="s">
        <v>1764</v>
      </c>
      <c>
        <f>(M260*21)/100</f>
      </c>
      <c t="s">
        <v>27</v>
      </c>
    </row>
    <row r="261" spans="1:5" ht="12.75">
      <c r="A261" s="35" t="s">
        <v>56</v>
      </c>
      <c r="E261" s="39" t="s">
        <v>5</v>
      </c>
    </row>
    <row r="262" spans="1:5" ht="25.5">
      <c r="A262" s="35" t="s">
        <v>57</v>
      </c>
      <c r="E262" s="40" t="s">
        <v>2060</v>
      </c>
    </row>
    <row r="263" spans="1:5" ht="12.75">
      <c r="A263" t="s">
        <v>59</v>
      </c>
      <c r="E263" s="39" t="s">
        <v>5</v>
      </c>
    </row>
    <row r="264" spans="1:16" ht="25.5">
      <c r="A264" t="s">
        <v>49</v>
      </c>
      <c s="34" t="s">
        <v>329</v>
      </c>
      <c s="34" t="s">
        <v>6237</v>
      </c>
      <c s="35" t="s">
        <v>77</v>
      </c>
      <c s="6" t="s">
        <v>6238</v>
      </c>
      <c s="36" t="s">
        <v>90</v>
      </c>
      <c s="37">
        <v>2</v>
      </c>
      <c s="36">
        <v>0</v>
      </c>
      <c s="36">
        <f>ROUND(G264*H264,6)</f>
      </c>
      <c r="L264" s="38">
        <v>0</v>
      </c>
      <c s="32">
        <f>ROUND(ROUND(L264,2)*ROUND(G264,3),2)</f>
      </c>
      <c s="36" t="s">
        <v>1764</v>
      </c>
      <c>
        <f>(M264*21)/100</f>
      </c>
      <c t="s">
        <v>27</v>
      </c>
    </row>
    <row r="265" spans="1:5" ht="12.75">
      <c r="A265" s="35" t="s">
        <v>56</v>
      </c>
      <c r="E265" s="39" t="s">
        <v>5</v>
      </c>
    </row>
    <row r="266" spans="1:5" ht="25.5">
      <c r="A266" s="35" t="s">
        <v>57</v>
      </c>
      <c r="E266" s="40" t="s">
        <v>2060</v>
      </c>
    </row>
    <row r="267" spans="1:5" ht="12.75">
      <c r="A267" t="s">
        <v>59</v>
      </c>
      <c r="E267" s="39" t="s">
        <v>5</v>
      </c>
    </row>
    <row r="268" spans="1:16" ht="25.5">
      <c r="A268" t="s">
        <v>49</v>
      </c>
      <c s="34" t="s">
        <v>333</v>
      </c>
      <c s="34" t="s">
        <v>6239</v>
      </c>
      <c s="35" t="s">
        <v>5</v>
      </c>
      <c s="6" t="s">
        <v>6240</v>
      </c>
      <c s="36" t="s">
        <v>75</v>
      </c>
      <c s="37">
        <v>6</v>
      </c>
      <c s="36">
        <v>0</v>
      </c>
      <c s="36">
        <f>ROUND(G268*H268,6)</f>
      </c>
      <c r="L268" s="38">
        <v>0</v>
      </c>
      <c s="32">
        <f>ROUND(ROUND(L268,2)*ROUND(G268,3),2)</f>
      </c>
      <c s="36" t="s">
        <v>1764</v>
      </c>
      <c>
        <f>(M268*21)/100</f>
      </c>
      <c t="s">
        <v>27</v>
      </c>
    </row>
    <row r="269" spans="1:5" ht="12.75">
      <c r="A269" s="35" t="s">
        <v>56</v>
      </c>
      <c r="E269" s="39" t="s">
        <v>5</v>
      </c>
    </row>
    <row r="270" spans="1:5" ht="25.5">
      <c r="A270" s="35" t="s">
        <v>57</v>
      </c>
      <c r="E270" s="40" t="s">
        <v>5361</v>
      </c>
    </row>
    <row r="271" spans="1:5" ht="12.75">
      <c r="A271" t="s">
        <v>59</v>
      </c>
      <c r="E271" s="39" t="s">
        <v>5</v>
      </c>
    </row>
    <row r="272" spans="1:16" ht="25.5">
      <c r="A272" t="s">
        <v>49</v>
      </c>
      <c s="34" t="s">
        <v>337</v>
      </c>
      <c s="34" t="s">
        <v>6241</v>
      </c>
      <c s="35" t="s">
        <v>5</v>
      </c>
      <c s="6" t="s">
        <v>6242</v>
      </c>
      <c s="36" t="s">
        <v>75</v>
      </c>
      <c s="37">
        <v>1</v>
      </c>
      <c s="36">
        <v>0</v>
      </c>
      <c s="36">
        <f>ROUND(G272*H272,6)</f>
      </c>
      <c r="L272" s="38">
        <v>0</v>
      </c>
      <c s="32">
        <f>ROUND(ROUND(L272,2)*ROUND(G272,3),2)</f>
      </c>
      <c s="36" t="s">
        <v>1764</v>
      </c>
      <c>
        <f>(M272*21)/100</f>
      </c>
      <c t="s">
        <v>27</v>
      </c>
    </row>
    <row r="273" spans="1:5" ht="12.75">
      <c r="A273" s="35" t="s">
        <v>56</v>
      </c>
      <c r="E273" s="39" t="s">
        <v>5</v>
      </c>
    </row>
    <row r="274" spans="1:5" ht="25.5">
      <c r="A274" s="35" t="s">
        <v>57</v>
      </c>
      <c r="E274" s="40" t="s">
        <v>3044</v>
      </c>
    </row>
    <row r="275" spans="1:5" ht="12.75">
      <c r="A275" t="s">
        <v>59</v>
      </c>
      <c r="E275" s="39" t="s">
        <v>5</v>
      </c>
    </row>
    <row r="276" spans="1:16" ht="12.75">
      <c r="A276" t="s">
        <v>49</v>
      </c>
      <c s="34" t="s">
        <v>341</v>
      </c>
      <c s="34" t="s">
        <v>5800</v>
      </c>
      <c s="35" t="s">
        <v>5</v>
      </c>
      <c s="6" t="s">
        <v>6264</v>
      </c>
      <c s="36" t="s">
        <v>5665</v>
      </c>
      <c s="37">
        <v>1</v>
      </c>
      <c s="36">
        <v>0</v>
      </c>
      <c s="36">
        <f>ROUND(G276*H276,6)</f>
      </c>
      <c r="L276" s="38">
        <v>0</v>
      </c>
      <c s="32">
        <f>ROUND(ROUND(L276,2)*ROUND(G276,3),2)</f>
      </c>
      <c s="36" t="s">
        <v>1764</v>
      </c>
      <c>
        <f>(M276*21)/100</f>
      </c>
      <c t="s">
        <v>27</v>
      </c>
    </row>
    <row r="277" spans="1:5" ht="12.75">
      <c r="A277" s="35" t="s">
        <v>56</v>
      </c>
      <c r="E277" s="39" t="s">
        <v>5</v>
      </c>
    </row>
    <row r="278" spans="1:5" ht="25.5">
      <c r="A278" s="35" t="s">
        <v>57</v>
      </c>
      <c r="E278" s="40" t="s">
        <v>3044</v>
      </c>
    </row>
    <row r="279" spans="1:5" ht="76.5">
      <c r="A279" t="s">
        <v>59</v>
      </c>
      <c r="E279" s="39" t="s">
        <v>6265</v>
      </c>
    </row>
    <row r="280" spans="1:16" ht="12.75">
      <c r="A280" t="s">
        <v>49</v>
      </c>
      <c s="34" t="s">
        <v>345</v>
      </c>
      <c s="34" t="s">
        <v>5802</v>
      </c>
      <c s="35" t="s">
        <v>5</v>
      </c>
      <c s="6" t="s">
        <v>6266</v>
      </c>
      <c s="36" t="s">
        <v>5665</v>
      </c>
      <c s="37">
        <v>1</v>
      </c>
      <c s="36">
        <v>0</v>
      </c>
      <c s="36">
        <f>ROUND(G280*H280,6)</f>
      </c>
      <c r="L280" s="38">
        <v>0</v>
      </c>
      <c s="32">
        <f>ROUND(ROUND(L280,2)*ROUND(G280,3),2)</f>
      </c>
      <c s="36" t="s">
        <v>1764</v>
      </c>
      <c>
        <f>(M280*21)/100</f>
      </c>
      <c t="s">
        <v>27</v>
      </c>
    </row>
    <row r="281" spans="1:5" ht="12.75">
      <c r="A281" s="35" t="s">
        <v>56</v>
      </c>
      <c r="E281" s="39" t="s">
        <v>5</v>
      </c>
    </row>
    <row r="282" spans="1:5" ht="25.5">
      <c r="A282" s="35" t="s">
        <v>57</v>
      </c>
      <c r="E282" s="40" t="s">
        <v>3044</v>
      </c>
    </row>
    <row r="283" spans="1:5" ht="76.5">
      <c r="A283" t="s">
        <v>59</v>
      </c>
      <c r="E283" s="39" t="s">
        <v>6267</v>
      </c>
    </row>
    <row r="284" spans="1:16" ht="12.75">
      <c r="A284" t="s">
        <v>49</v>
      </c>
      <c s="34" t="s">
        <v>349</v>
      </c>
      <c s="34" t="s">
        <v>5804</v>
      </c>
      <c s="35" t="s">
        <v>5</v>
      </c>
      <c s="6" t="s">
        <v>6255</v>
      </c>
      <c s="36" t="s">
        <v>75</v>
      </c>
      <c s="37">
        <v>25</v>
      </c>
      <c s="36">
        <v>0</v>
      </c>
      <c s="36">
        <f>ROUND(G284*H284,6)</f>
      </c>
      <c r="L284" s="38">
        <v>0</v>
      </c>
      <c s="32">
        <f>ROUND(ROUND(L284,2)*ROUND(G284,3),2)</f>
      </c>
      <c s="36" t="s">
        <v>1764</v>
      </c>
      <c>
        <f>(M284*21)/100</f>
      </c>
      <c t="s">
        <v>27</v>
      </c>
    </row>
    <row r="285" spans="1:5" ht="12.75">
      <c r="A285" s="35" t="s">
        <v>56</v>
      </c>
      <c r="E285" s="39" t="s">
        <v>5</v>
      </c>
    </row>
    <row r="286" spans="1:5" ht="25.5">
      <c r="A286" s="35" t="s">
        <v>57</v>
      </c>
      <c r="E286" s="40" t="s">
        <v>5530</v>
      </c>
    </row>
    <row r="287" spans="1:5" ht="12.75">
      <c r="A287" t="s">
        <v>59</v>
      </c>
      <c r="E287" s="39" t="s">
        <v>5</v>
      </c>
    </row>
    <row r="288" spans="1:16" ht="12.75">
      <c r="A288" t="s">
        <v>49</v>
      </c>
      <c s="34" t="s">
        <v>353</v>
      </c>
      <c s="34" t="s">
        <v>5806</v>
      </c>
      <c s="35" t="s">
        <v>5</v>
      </c>
      <c s="6" t="s">
        <v>6243</v>
      </c>
      <c s="36" t="s">
        <v>75</v>
      </c>
      <c s="37">
        <v>10</v>
      </c>
      <c s="36">
        <v>0</v>
      </c>
      <c s="36">
        <f>ROUND(G288*H288,6)</f>
      </c>
      <c r="L288" s="38">
        <v>0</v>
      </c>
      <c s="32">
        <f>ROUND(ROUND(L288,2)*ROUND(G288,3),2)</f>
      </c>
      <c s="36" t="s">
        <v>1764</v>
      </c>
      <c>
        <f>(M288*21)/100</f>
      </c>
      <c t="s">
        <v>27</v>
      </c>
    </row>
    <row r="289" spans="1:5" ht="12.75">
      <c r="A289" s="35" t="s">
        <v>56</v>
      </c>
      <c r="E289" s="39" t="s">
        <v>5</v>
      </c>
    </row>
    <row r="290" spans="1:5" ht="25.5">
      <c r="A290" s="35" t="s">
        <v>57</v>
      </c>
      <c r="E290" s="40" t="s">
        <v>5367</v>
      </c>
    </row>
    <row r="291" spans="1:5" ht="12.75">
      <c r="A291" t="s">
        <v>59</v>
      </c>
      <c r="E291" s="39" t="s">
        <v>5</v>
      </c>
    </row>
    <row r="292" spans="1:16" ht="25.5">
      <c r="A292" t="s">
        <v>49</v>
      </c>
      <c s="34" t="s">
        <v>357</v>
      </c>
      <c s="34" t="s">
        <v>5707</v>
      </c>
      <c s="35" t="s">
        <v>27</v>
      </c>
      <c s="6" t="s">
        <v>6244</v>
      </c>
      <c s="36" t="s">
        <v>85</v>
      </c>
      <c s="37">
        <v>3</v>
      </c>
      <c s="36">
        <v>0</v>
      </c>
      <c s="36">
        <f>ROUND(G292*H292,6)</f>
      </c>
      <c r="L292" s="38">
        <v>0</v>
      </c>
      <c s="32">
        <f>ROUND(ROUND(L292,2)*ROUND(G292,3),2)</f>
      </c>
      <c s="36" t="s">
        <v>1764</v>
      </c>
      <c>
        <f>(M292*21)/100</f>
      </c>
      <c t="s">
        <v>27</v>
      </c>
    </row>
    <row r="293" spans="1:5" ht="12.75">
      <c r="A293" s="35" t="s">
        <v>56</v>
      </c>
      <c r="E293" s="39" t="s">
        <v>5</v>
      </c>
    </row>
    <row r="294" spans="1:5" ht="25.5">
      <c r="A294" s="35" t="s">
        <v>57</v>
      </c>
      <c r="E294" s="40" t="s">
        <v>2066</v>
      </c>
    </row>
    <row r="295" spans="1:5" ht="12.75">
      <c r="A295" t="s">
        <v>59</v>
      </c>
      <c r="E295" s="39" t="s">
        <v>5</v>
      </c>
    </row>
    <row r="296" spans="1:16" ht="12.75">
      <c r="A296" t="s">
        <v>49</v>
      </c>
      <c s="34" t="s">
        <v>361</v>
      </c>
      <c s="34" t="s">
        <v>5710</v>
      </c>
      <c s="35" t="s">
        <v>27</v>
      </c>
      <c s="6" t="s">
        <v>6245</v>
      </c>
      <c s="36" t="s">
        <v>85</v>
      </c>
      <c s="37">
        <v>3</v>
      </c>
      <c s="36">
        <v>0</v>
      </c>
      <c s="36">
        <f>ROUND(G296*H296,6)</f>
      </c>
      <c r="L296" s="38">
        <v>0</v>
      </c>
      <c s="32">
        <f>ROUND(ROUND(L296,2)*ROUND(G296,3),2)</f>
      </c>
      <c s="36" t="s">
        <v>1764</v>
      </c>
      <c>
        <f>(M296*21)/100</f>
      </c>
      <c t="s">
        <v>27</v>
      </c>
    </row>
    <row r="297" spans="1:5" ht="12.75">
      <c r="A297" s="35" t="s">
        <v>56</v>
      </c>
      <c r="E297" s="39" t="s">
        <v>5</v>
      </c>
    </row>
    <row r="298" spans="1:5" ht="25.5">
      <c r="A298" s="35" t="s">
        <v>57</v>
      </c>
      <c r="E298" s="40" t="s">
        <v>2066</v>
      </c>
    </row>
    <row r="299" spans="1:5" ht="12.75">
      <c r="A299" t="s">
        <v>59</v>
      </c>
      <c r="E299" s="39" t="s">
        <v>5</v>
      </c>
    </row>
    <row r="300" spans="1:13" ht="12.75">
      <c r="A300" t="s">
        <v>46</v>
      </c>
      <c r="C300" s="31" t="s">
        <v>6268</v>
      </c>
      <c r="E300" s="33" t="s">
        <v>6269</v>
      </c>
      <c r="J300" s="32">
        <f>0</f>
      </c>
      <c s="32">
        <f>0</f>
      </c>
      <c s="32">
        <f>0+L301+L305+L309+L313+L317+L321+L325+L329+L333+L337+L341+L345+L349+L353+L357+L361+L365+L369+L373</f>
      </c>
      <c s="32">
        <f>0+M301+M305+M309+M313+M317+M321+M325+M329+M333+M337+M341+M345+M349+M353+M357+M361+M365+M369+M373</f>
      </c>
    </row>
    <row r="301" spans="1:16" ht="12.75">
      <c r="A301" t="s">
        <v>49</v>
      </c>
      <c s="34" t="s">
        <v>365</v>
      </c>
      <c s="34" t="s">
        <v>6270</v>
      </c>
      <c s="35" t="s">
        <v>5</v>
      </c>
      <c s="6" t="s">
        <v>6271</v>
      </c>
      <c s="36" t="s">
        <v>75</v>
      </c>
      <c s="37">
        <v>100</v>
      </c>
      <c s="36">
        <v>0</v>
      </c>
      <c s="36">
        <f>ROUND(G301*H301,6)</f>
      </c>
      <c r="L301" s="38">
        <v>0</v>
      </c>
      <c s="32">
        <f>ROUND(ROUND(L301,2)*ROUND(G301,3),2)</f>
      </c>
      <c s="36" t="s">
        <v>1764</v>
      </c>
      <c>
        <f>(M301*21)/100</f>
      </c>
      <c t="s">
        <v>27</v>
      </c>
    </row>
    <row r="302" spans="1:5" ht="12.75">
      <c r="A302" s="35" t="s">
        <v>56</v>
      </c>
      <c r="E302" s="39" t="s">
        <v>5</v>
      </c>
    </row>
    <row r="303" spans="1:5" ht="25.5">
      <c r="A303" s="35" t="s">
        <v>57</v>
      </c>
      <c r="E303" s="40" t="s">
        <v>6272</v>
      </c>
    </row>
    <row r="304" spans="1:5" ht="38.25">
      <c r="A304" t="s">
        <v>59</v>
      </c>
      <c r="E304" s="39" t="s">
        <v>6273</v>
      </c>
    </row>
    <row r="305" spans="1:16" ht="12.75">
      <c r="A305" t="s">
        <v>49</v>
      </c>
      <c s="34" t="s">
        <v>369</v>
      </c>
      <c s="34" t="s">
        <v>6274</v>
      </c>
      <c s="35" t="s">
        <v>5</v>
      </c>
      <c s="6" t="s">
        <v>6275</v>
      </c>
      <c s="36" t="s">
        <v>90</v>
      </c>
      <c s="37">
        <v>1</v>
      </c>
      <c s="36">
        <v>0</v>
      </c>
      <c s="36">
        <f>ROUND(G305*H305,6)</f>
      </c>
      <c r="L305" s="38">
        <v>0</v>
      </c>
      <c s="32">
        <f>ROUND(ROUND(L305,2)*ROUND(G305,3),2)</f>
      </c>
      <c s="36" t="s">
        <v>1764</v>
      </c>
      <c>
        <f>(M305*21)/100</f>
      </c>
      <c t="s">
        <v>27</v>
      </c>
    </row>
    <row r="306" spans="1:5" ht="12.75">
      <c r="A306" s="35" t="s">
        <v>56</v>
      </c>
      <c r="E306" s="39" t="s">
        <v>5</v>
      </c>
    </row>
    <row r="307" spans="1:5" ht="25.5">
      <c r="A307" s="35" t="s">
        <v>57</v>
      </c>
      <c r="E307" s="40" t="s">
        <v>3044</v>
      </c>
    </row>
    <row r="308" spans="1:5" ht="12.75">
      <c r="A308" t="s">
        <v>59</v>
      </c>
      <c r="E308" s="39" t="s">
        <v>5</v>
      </c>
    </row>
    <row r="309" spans="1:16" ht="12.75">
      <c r="A309" t="s">
        <v>49</v>
      </c>
      <c s="34" t="s">
        <v>373</v>
      </c>
      <c s="34" t="s">
        <v>6276</v>
      </c>
      <c s="35" t="s">
        <v>5</v>
      </c>
      <c s="6" t="s">
        <v>6277</v>
      </c>
      <c s="36" t="s">
        <v>90</v>
      </c>
      <c s="37">
        <v>2</v>
      </c>
      <c s="36">
        <v>0</v>
      </c>
      <c s="36">
        <f>ROUND(G309*H309,6)</f>
      </c>
      <c r="L309" s="38">
        <v>0</v>
      </c>
      <c s="32">
        <f>ROUND(ROUND(L309,2)*ROUND(G309,3),2)</f>
      </c>
      <c s="36" t="s">
        <v>1764</v>
      </c>
      <c>
        <f>(M309*21)/100</f>
      </c>
      <c t="s">
        <v>27</v>
      </c>
    </row>
    <row r="310" spans="1:5" ht="12.75">
      <c r="A310" s="35" t="s">
        <v>56</v>
      </c>
      <c r="E310" s="39" t="s">
        <v>5</v>
      </c>
    </row>
    <row r="311" spans="1:5" ht="25.5">
      <c r="A311" s="35" t="s">
        <v>57</v>
      </c>
      <c r="E311" s="40" t="s">
        <v>2060</v>
      </c>
    </row>
    <row r="312" spans="1:5" ht="12.75">
      <c r="A312" t="s">
        <v>59</v>
      </c>
      <c r="E312" s="39" t="s">
        <v>5</v>
      </c>
    </row>
    <row r="313" spans="1:16" ht="12.75">
      <c r="A313" t="s">
        <v>49</v>
      </c>
      <c s="34" t="s">
        <v>377</v>
      </c>
      <c s="34" t="s">
        <v>6276</v>
      </c>
      <c s="35" t="s">
        <v>4</v>
      </c>
      <c s="6" t="s">
        <v>6277</v>
      </c>
      <c s="36" t="s">
        <v>90</v>
      </c>
      <c s="37">
        <v>2</v>
      </c>
      <c s="36">
        <v>0</v>
      </c>
      <c s="36">
        <f>ROUND(G313*H313,6)</f>
      </c>
      <c r="L313" s="38">
        <v>0</v>
      </c>
      <c s="32">
        <f>ROUND(ROUND(L313,2)*ROUND(G313,3),2)</f>
      </c>
      <c s="36" t="s">
        <v>1764</v>
      </c>
      <c>
        <f>(M313*21)/100</f>
      </c>
      <c t="s">
        <v>27</v>
      </c>
    </row>
    <row r="314" spans="1:5" ht="12.75">
      <c r="A314" s="35" t="s">
        <v>56</v>
      </c>
      <c r="E314" s="39" t="s">
        <v>5</v>
      </c>
    </row>
    <row r="315" spans="1:5" ht="25.5">
      <c r="A315" s="35" t="s">
        <v>57</v>
      </c>
      <c r="E315" s="40" t="s">
        <v>2060</v>
      </c>
    </row>
    <row r="316" spans="1:5" ht="12.75">
      <c r="A316" t="s">
        <v>59</v>
      </c>
      <c r="E316" s="39" t="s">
        <v>5</v>
      </c>
    </row>
    <row r="317" spans="1:16" ht="25.5">
      <c r="A317" t="s">
        <v>49</v>
      </c>
      <c s="34" t="s">
        <v>381</v>
      </c>
      <c s="34" t="s">
        <v>6278</v>
      </c>
      <c s="35" t="s">
        <v>5</v>
      </c>
      <c s="6" t="s">
        <v>6279</v>
      </c>
      <c s="36" t="s">
        <v>90</v>
      </c>
      <c s="37">
        <v>2</v>
      </c>
      <c s="36">
        <v>0</v>
      </c>
      <c s="36">
        <f>ROUND(G317*H317,6)</f>
      </c>
      <c r="L317" s="38">
        <v>0</v>
      </c>
      <c s="32">
        <f>ROUND(ROUND(L317,2)*ROUND(G317,3),2)</f>
      </c>
      <c s="36" t="s">
        <v>1764</v>
      </c>
      <c>
        <f>(M317*21)/100</f>
      </c>
      <c t="s">
        <v>27</v>
      </c>
    </row>
    <row r="318" spans="1:5" ht="12.75">
      <c r="A318" s="35" t="s">
        <v>56</v>
      </c>
      <c r="E318" s="39" t="s">
        <v>5</v>
      </c>
    </row>
    <row r="319" spans="1:5" ht="25.5">
      <c r="A319" s="35" t="s">
        <v>57</v>
      </c>
      <c r="E319" s="40" t="s">
        <v>2060</v>
      </c>
    </row>
    <row r="320" spans="1:5" ht="12.75">
      <c r="A320" t="s">
        <v>59</v>
      </c>
      <c r="E320" s="39" t="s">
        <v>5</v>
      </c>
    </row>
    <row r="321" spans="1:16" ht="25.5">
      <c r="A321" t="s">
        <v>49</v>
      </c>
      <c s="34" t="s">
        <v>385</v>
      </c>
      <c s="34" t="s">
        <v>6278</v>
      </c>
      <c s="35" t="s">
        <v>4</v>
      </c>
      <c s="6" t="s">
        <v>6279</v>
      </c>
      <c s="36" t="s">
        <v>90</v>
      </c>
      <c s="37">
        <v>2</v>
      </c>
      <c s="36">
        <v>0</v>
      </c>
      <c s="36">
        <f>ROUND(G321*H321,6)</f>
      </c>
      <c r="L321" s="38">
        <v>0</v>
      </c>
      <c s="32">
        <f>ROUND(ROUND(L321,2)*ROUND(G321,3),2)</f>
      </c>
      <c s="36" t="s">
        <v>1764</v>
      </c>
      <c>
        <f>(M321*21)/100</f>
      </c>
      <c t="s">
        <v>27</v>
      </c>
    </row>
    <row r="322" spans="1:5" ht="12.75">
      <c r="A322" s="35" t="s">
        <v>56</v>
      </c>
      <c r="E322" s="39" t="s">
        <v>5</v>
      </c>
    </row>
    <row r="323" spans="1:5" ht="25.5">
      <c r="A323" s="35" t="s">
        <v>57</v>
      </c>
      <c r="E323" s="40" t="s">
        <v>2060</v>
      </c>
    </row>
    <row r="324" spans="1:5" ht="12.75">
      <c r="A324" t="s">
        <v>59</v>
      </c>
      <c r="E324" s="39" t="s">
        <v>5</v>
      </c>
    </row>
    <row r="325" spans="1:16" ht="25.5">
      <c r="A325" t="s">
        <v>49</v>
      </c>
      <c s="34" t="s">
        <v>389</v>
      </c>
      <c s="34" t="s">
        <v>6278</v>
      </c>
      <c s="35" t="s">
        <v>27</v>
      </c>
      <c s="6" t="s">
        <v>6279</v>
      </c>
      <c s="36" t="s">
        <v>90</v>
      </c>
      <c s="37">
        <v>1</v>
      </c>
      <c s="36">
        <v>0</v>
      </c>
      <c s="36">
        <f>ROUND(G325*H325,6)</f>
      </c>
      <c r="L325" s="38">
        <v>0</v>
      </c>
      <c s="32">
        <f>ROUND(ROUND(L325,2)*ROUND(G325,3),2)</f>
      </c>
      <c s="36" t="s">
        <v>1764</v>
      </c>
      <c>
        <f>(M325*21)/100</f>
      </c>
      <c t="s">
        <v>27</v>
      </c>
    </row>
    <row r="326" spans="1:5" ht="12.75">
      <c r="A326" s="35" t="s">
        <v>56</v>
      </c>
      <c r="E326" s="39" t="s">
        <v>5</v>
      </c>
    </row>
    <row r="327" spans="1:5" ht="25.5">
      <c r="A327" s="35" t="s">
        <v>57</v>
      </c>
      <c r="E327" s="40" t="s">
        <v>3044</v>
      </c>
    </row>
    <row r="328" spans="1:5" ht="12.75">
      <c r="A328" t="s">
        <v>59</v>
      </c>
      <c r="E328" s="39" t="s">
        <v>5</v>
      </c>
    </row>
    <row r="329" spans="1:16" ht="12.75">
      <c r="A329" t="s">
        <v>49</v>
      </c>
      <c s="34" t="s">
        <v>394</v>
      </c>
      <c s="34" t="s">
        <v>6280</v>
      </c>
      <c s="35" t="s">
        <v>5</v>
      </c>
      <c s="6" t="s">
        <v>6281</v>
      </c>
      <c s="36" t="s">
        <v>75</v>
      </c>
      <c s="37">
        <v>40</v>
      </c>
      <c s="36">
        <v>0</v>
      </c>
      <c s="36">
        <f>ROUND(G329*H329,6)</f>
      </c>
      <c r="L329" s="38">
        <v>0</v>
      </c>
      <c s="32">
        <f>ROUND(ROUND(L329,2)*ROUND(G329,3),2)</f>
      </c>
      <c s="36" t="s">
        <v>1764</v>
      </c>
      <c>
        <f>(M329*21)/100</f>
      </c>
      <c t="s">
        <v>27</v>
      </c>
    </row>
    <row r="330" spans="1:5" ht="12.75">
      <c r="A330" s="35" t="s">
        <v>56</v>
      </c>
      <c r="E330" s="39" t="s">
        <v>5</v>
      </c>
    </row>
    <row r="331" spans="1:5" ht="25.5">
      <c r="A331" s="35" t="s">
        <v>57</v>
      </c>
      <c r="E331" s="40" t="s">
        <v>5533</v>
      </c>
    </row>
    <row r="332" spans="1:5" ht="12.75">
      <c r="A332" t="s">
        <v>59</v>
      </c>
      <c r="E332" s="39" t="s">
        <v>5</v>
      </c>
    </row>
    <row r="333" spans="1:16" ht="12.75">
      <c r="A333" t="s">
        <v>49</v>
      </c>
      <c s="34" t="s">
        <v>398</v>
      </c>
      <c s="34" t="s">
        <v>6282</v>
      </c>
      <c s="35" t="s">
        <v>5</v>
      </c>
      <c s="6" t="s">
        <v>6283</v>
      </c>
      <c s="36" t="s">
        <v>75</v>
      </c>
      <c s="37">
        <v>60</v>
      </c>
      <c s="36">
        <v>0</v>
      </c>
      <c s="36">
        <f>ROUND(G333*H333,6)</f>
      </c>
      <c r="L333" s="38">
        <v>0</v>
      </c>
      <c s="32">
        <f>ROUND(ROUND(L333,2)*ROUND(G333,3),2)</f>
      </c>
      <c s="36" t="s">
        <v>1764</v>
      </c>
      <c>
        <f>(M333*21)/100</f>
      </c>
      <c t="s">
        <v>27</v>
      </c>
    </row>
    <row r="334" spans="1:5" ht="12.75">
      <c r="A334" s="35" t="s">
        <v>56</v>
      </c>
      <c r="E334" s="39" t="s">
        <v>5</v>
      </c>
    </row>
    <row r="335" spans="1:5" ht="25.5">
      <c r="A335" s="35" t="s">
        <v>57</v>
      </c>
      <c r="E335" s="40" t="s">
        <v>5575</v>
      </c>
    </row>
    <row r="336" spans="1:5" ht="12.75">
      <c r="A336" t="s">
        <v>59</v>
      </c>
      <c r="E336" s="39" t="s">
        <v>5</v>
      </c>
    </row>
    <row r="337" spans="1:16" ht="12.75">
      <c r="A337" t="s">
        <v>49</v>
      </c>
      <c s="34" t="s">
        <v>402</v>
      </c>
      <c s="34" t="s">
        <v>5808</v>
      </c>
      <c s="35" t="s">
        <v>5</v>
      </c>
      <c s="6" t="s">
        <v>6284</v>
      </c>
      <c s="36" t="s">
        <v>5665</v>
      </c>
      <c s="37">
        <v>2</v>
      </c>
      <c s="36">
        <v>0</v>
      </c>
      <c s="36">
        <f>ROUND(G337*H337,6)</f>
      </c>
      <c r="L337" s="38">
        <v>0</v>
      </c>
      <c s="32">
        <f>ROUND(ROUND(L337,2)*ROUND(G337,3),2)</f>
      </c>
      <c s="36" t="s">
        <v>1764</v>
      </c>
      <c>
        <f>(M337*21)/100</f>
      </c>
      <c t="s">
        <v>27</v>
      </c>
    </row>
    <row r="338" spans="1:5" ht="12.75">
      <c r="A338" s="35" t="s">
        <v>56</v>
      </c>
      <c r="E338" s="39" t="s">
        <v>5</v>
      </c>
    </row>
    <row r="339" spans="1:5" ht="25.5">
      <c r="A339" s="35" t="s">
        <v>57</v>
      </c>
      <c r="E339" s="40" t="s">
        <v>2060</v>
      </c>
    </row>
    <row r="340" spans="1:5" ht="178.5">
      <c r="A340" t="s">
        <v>59</v>
      </c>
      <c r="E340" s="39" t="s">
        <v>6285</v>
      </c>
    </row>
    <row r="341" spans="1:16" ht="12.75">
      <c r="A341" t="s">
        <v>49</v>
      </c>
      <c s="34" t="s">
        <v>406</v>
      </c>
      <c s="34" t="s">
        <v>5810</v>
      </c>
      <c s="35" t="s">
        <v>5</v>
      </c>
      <c s="6" t="s">
        <v>6286</v>
      </c>
      <c s="36" t="s">
        <v>5665</v>
      </c>
      <c s="37">
        <v>2</v>
      </c>
      <c s="36">
        <v>0</v>
      </c>
      <c s="36">
        <f>ROUND(G341*H341,6)</f>
      </c>
      <c r="L341" s="38">
        <v>0</v>
      </c>
      <c s="32">
        <f>ROUND(ROUND(L341,2)*ROUND(G341,3),2)</f>
      </c>
      <c s="36" t="s">
        <v>1764</v>
      </c>
      <c>
        <f>(M341*21)/100</f>
      </c>
      <c t="s">
        <v>27</v>
      </c>
    </row>
    <row r="342" spans="1:5" ht="12.75">
      <c r="A342" s="35" t="s">
        <v>56</v>
      </c>
      <c r="E342" s="39" t="s">
        <v>5</v>
      </c>
    </row>
    <row r="343" spans="1:5" ht="25.5">
      <c r="A343" s="35" t="s">
        <v>57</v>
      </c>
      <c r="E343" s="40" t="s">
        <v>2060</v>
      </c>
    </row>
    <row r="344" spans="1:5" ht="178.5">
      <c r="A344" t="s">
        <v>59</v>
      </c>
      <c r="E344" s="39" t="s">
        <v>6287</v>
      </c>
    </row>
    <row r="345" spans="1:16" ht="12.75">
      <c r="A345" t="s">
        <v>49</v>
      </c>
      <c s="34" t="s">
        <v>410</v>
      </c>
      <c s="34" t="s">
        <v>5812</v>
      </c>
      <c s="35" t="s">
        <v>5</v>
      </c>
      <c s="6" t="s">
        <v>6288</v>
      </c>
      <c s="36" t="s">
        <v>5665</v>
      </c>
      <c s="37">
        <v>1</v>
      </c>
      <c s="36">
        <v>0</v>
      </c>
      <c s="36">
        <f>ROUND(G345*H345,6)</f>
      </c>
      <c r="L345" s="38">
        <v>0</v>
      </c>
      <c s="32">
        <f>ROUND(ROUND(L345,2)*ROUND(G345,3),2)</f>
      </c>
      <c s="36" t="s">
        <v>1764</v>
      </c>
      <c>
        <f>(M345*21)/100</f>
      </c>
      <c t="s">
        <v>27</v>
      </c>
    </row>
    <row r="346" spans="1:5" ht="12.75">
      <c r="A346" s="35" t="s">
        <v>56</v>
      </c>
      <c r="E346" s="39" t="s">
        <v>5</v>
      </c>
    </row>
    <row r="347" spans="1:5" ht="25.5">
      <c r="A347" s="35" t="s">
        <v>57</v>
      </c>
      <c r="E347" s="40" t="s">
        <v>3044</v>
      </c>
    </row>
    <row r="348" spans="1:5" ht="178.5">
      <c r="A348" t="s">
        <v>59</v>
      </c>
      <c r="E348" s="39" t="s">
        <v>6289</v>
      </c>
    </row>
    <row r="349" spans="1:16" ht="25.5">
      <c r="A349" t="s">
        <v>49</v>
      </c>
      <c s="34" t="s">
        <v>414</v>
      </c>
      <c s="34" t="s">
        <v>5814</v>
      </c>
      <c s="35" t="s">
        <v>5</v>
      </c>
      <c s="6" t="s">
        <v>6290</v>
      </c>
      <c s="36" t="s">
        <v>75</v>
      </c>
      <c s="37">
        <v>40</v>
      </c>
      <c s="36">
        <v>0</v>
      </c>
      <c s="36">
        <f>ROUND(G349*H349,6)</f>
      </c>
      <c r="L349" s="38">
        <v>0</v>
      </c>
      <c s="32">
        <f>ROUND(ROUND(L349,2)*ROUND(G349,3),2)</f>
      </c>
      <c s="36" t="s">
        <v>1764</v>
      </c>
      <c>
        <f>(M349*21)/100</f>
      </c>
      <c t="s">
        <v>27</v>
      </c>
    </row>
    <row r="350" spans="1:5" ht="12.75">
      <c r="A350" s="35" t="s">
        <v>56</v>
      </c>
      <c r="E350" s="39" t="s">
        <v>5</v>
      </c>
    </row>
    <row r="351" spans="1:5" ht="25.5">
      <c r="A351" s="35" t="s">
        <v>57</v>
      </c>
      <c r="E351" s="40" t="s">
        <v>5533</v>
      </c>
    </row>
    <row r="352" spans="1:5" ht="25.5">
      <c r="A352" t="s">
        <v>59</v>
      </c>
      <c r="E352" s="39" t="s">
        <v>6291</v>
      </c>
    </row>
    <row r="353" spans="1:16" ht="12.75">
      <c r="A353" t="s">
        <v>49</v>
      </c>
      <c s="34" t="s">
        <v>418</v>
      </c>
      <c s="34" t="s">
        <v>5732</v>
      </c>
      <c s="35" t="s">
        <v>5</v>
      </c>
      <c s="6" t="s">
        <v>6292</v>
      </c>
      <c s="36" t="s">
        <v>75</v>
      </c>
      <c s="37">
        <v>60</v>
      </c>
      <c s="36">
        <v>0</v>
      </c>
      <c s="36">
        <f>ROUND(G353*H353,6)</f>
      </c>
      <c r="L353" s="38">
        <v>0</v>
      </c>
      <c s="32">
        <f>ROUND(ROUND(L353,2)*ROUND(G353,3),2)</f>
      </c>
      <c s="36" t="s">
        <v>1764</v>
      </c>
      <c>
        <f>(M353*21)/100</f>
      </c>
      <c t="s">
        <v>27</v>
      </c>
    </row>
    <row r="354" spans="1:5" ht="12.75">
      <c r="A354" s="35" t="s">
        <v>56</v>
      </c>
      <c r="E354" s="39" t="s">
        <v>5</v>
      </c>
    </row>
    <row r="355" spans="1:5" ht="25.5">
      <c r="A355" s="35" t="s">
        <v>57</v>
      </c>
      <c r="E355" s="40" t="s">
        <v>5575</v>
      </c>
    </row>
    <row r="356" spans="1:5" ht="25.5">
      <c r="A356" t="s">
        <v>59</v>
      </c>
      <c r="E356" s="39" t="s">
        <v>6293</v>
      </c>
    </row>
    <row r="357" spans="1:16" ht="12.75">
      <c r="A357" t="s">
        <v>49</v>
      </c>
      <c s="34" t="s">
        <v>422</v>
      </c>
      <c s="34" t="s">
        <v>5733</v>
      </c>
      <c s="35" t="s">
        <v>5</v>
      </c>
      <c s="6" t="s">
        <v>6294</v>
      </c>
      <c s="36" t="s">
        <v>75</v>
      </c>
      <c s="37">
        <v>100</v>
      </c>
      <c s="36">
        <v>0</v>
      </c>
      <c s="36">
        <f>ROUND(G357*H357,6)</f>
      </c>
      <c r="L357" s="38">
        <v>0</v>
      </c>
      <c s="32">
        <f>ROUND(ROUND(L357,2)*ROUND(G357,3),2)</f>
      </c>
      <c s="36" t="s">
        <v>1764</v>
      </c>
      <c>
        <f>(M357*21)/100</f>
      </c>
      <c t="s">
        <v>27</v>
      </c>
    </row>
    <row r="358" spans="1:5" ht="12.75">
      <c r="A358" s="35" t="s">
        <v>56</v>
      </c>
      <c r="E358" s="39" t="s">
        <v>5</v>
      </c>
    </row>
    <row r="359" spans="1:5" ht="25.5">
      <c r="A359" s="35" t="s">
        <v>57</v>
      </c>
      <c r="E359" s="40" t="s">
        <v>6272</v>
      </c>
    </row>
    <row r="360" spans="1:5" ht="38.25">
      <c r="A360" t="s">
        <v>59</v>
      </c>
      <c r="E360" s="39" t="s">
        <v>6295</v>
      </c>
    </row>
    <row r="361" spans="1:16" ht="12.75">
      <c r="A361" t="s">
        <v>49</v>
      </c>
      <c s="34" t="s">
        <v>426</v>
      </c>
      <c s="34" t="s">
        <v>5734</v>
      </c>
      <c s="35" t="s">
        <v>5</v>
      </c>
      <c s="6" t="s">
        <v>6296</v>
      </c>
      <c s="36" t="s">
        <v>75</v>
      </c>
      <c s="37">
        <v>50</v>
      </c>
      <c s="36">
        <v>0</v>
      </c>
      <c s="36">
        <f>ROUND(G361*H361,6)</f>
      </c>
      <c r="L361" s="38">
        <v>0</v>
      </c>
      <c s="32">
        <f>ROUND(ROUND(L361,2)*ROUND(G361,3),2)</f>
      </c>
      <c s="36" t="s">
        <v>1764</v>
      </c>
      <c>
        <f>(M361*21)/100</f>
      </c>
      <c t="s">
        <v>27</v>
      </c>
    </row>
    <row r="362" spans="1:5" ht="12.75">
      <c r="A362" s="35" t="s">
        <v>56</v>
      </c>
      <c r="E362" s="39" t="s">
        <v>5</v>
      </c>
    </row>
    <row r="363" spans="1:5" ht="25.5">
      <c r="A363" s="35" t="s">
        <v>57</v>
      </c>
      <c r="E363" s="40" t="s">
        <v>6297</v>
      </c>
    </row>
    <row r="364" spans="1:5" ht="25.5">
      <c r="A364" t="s">
        <v>59</v>
      </c>
      <c r="E364" s="39" t="s">
        <v>6298</v>
      </c>
    </row>
    <row r="365" spans="1:16" ht="12.75">
      <c r="A365" t="s">
        <v>49</v>
      </c>
      <c s="34" t="s">
        <v>430</v>
      </c>
      <c s="34" t="s">
        <v>5735</v>
      </c>
      <c s="35" t="s">
        <v>5</v>
      </c>
      <c s="6" t="s">
        <v>6299</v>
      </c>
      <c s="36" t="s">
        <v>75</v>
      </c>
      <c s="37">
        <v>100</v>
      </c>
      <c s="36">
        <v>0</v>
      </c>
      <c s="36">
        <f>ROUND(G365*H365,6)</f>
      </c>
      <c r="L365" s="38">
        <v>0</v>
      </c>
      <c s="32">
        <f>ROUND(ROUND(L365,2)*ROUND(G365,3),2)</f>
      </c>
      <c s="36" t="s">
        <v>1764</v>
      </c>
      <c>
        <f>(M365*21)/100</f>
      </c>
      <c t="s">
        <v>27</v>
      </c>
    </row>
    <row r="366" spans="1:5" ht="12.75">
      <c r="A366" s="35" t="s">
        <v>56</v>
      </c>
      <c r="E366" s="39" t="s">
        <v>5</v>
      </c>
    </row>
    <row r="367" spans="1:5" ht="25.5">
      <c r="A367" s="35" t="s">
        <v>57</v>
      </c>
      <c r="E367" s="40" t="s">
        <v>6272</v>
      </c>
    </row>
    <row r="368" spans="1:5" ht="12.75">
      <c r="A368" t="s">
        <v>59</v>
      </c>
      <c r="E368" s="39" t="s">
        <v>5</v>
      </c>
    </row>
    <row r="369" spans="1:16" ht="12.75">
      <c r="A369" t="s">
        <v>49</v>
      </c>
      <c s="34" t="s">
        <v>434</v>
      </c>
      <c s="34" t="s">
        <v>5736</v>
      </c>
      <c s="35" t="s">
        <v>5</v>
      </c>
      <c s="6" t="s">
        <v>6300</v>
      </c>
      <c s="36" t="s">
        <v>2143</v>
      </c>
      <c s="37">
        <v>10</v>
      </c>
      <c s="36">
        <v>0</v>
      </c>
      <c s="36">
        <f>ROUND(G369*H369,6)</f>
      </c>
      <c r="L369" s="38">
        <v>0</v>
      </c>
      <c s="32">
        <f>ROUND(ROUND(L369,2)*ROUND(G369,3),2)</f>
      </c>
      <c s="36" t="s">
        <v>1764</v>
      </c>
      <c>
        <f>(M369*21)/100</f>
      </c>
      <c t="s">
        <v>27</v>
      </c>
    </row>
    <row r="370" spans="1:5" ht="12.75">
      <c r="A370" s="35" t="s">
        <v>56</v>
      </c>
      <c r="E370" s="39" t="s">
        <v>5</v>
      </c>
    </row>
    <row r="371" spans="1:5" ht="25.5">
      <c r="A371" s="35" t="s">
        <v>57</v>
      </c>
      <c r="E371" s="40" t="s">
        <v>5367</v>
      </c>
    </row>
    <row r="372" spans="1:5" ht="38.25">
      <c r="A372" t="s">
        <v>59</v>
      </c>
      <c r="E372" s="39" t="s">
        <v>6301</v>
      </c>
    </row>
    <row r="373" spans="1:16" ht="12.75">
      <c r="A373" t="s">
        <v>49</v>
      </c>
      <c s="34" t="s">
        <v>439</v>
      </c>
      <c s="34" t="s">
        <v>5738</v>
      </c>
      <c s="35" t="s">
        <v>5</v>
      </c>
      <c s="6" t="s">
        <v>6302</v>
      </c>
      <c s="36" t="s">
        <v>826</v>
      </c>
      <c s="37">
        <v>4</v>
      </c>
      <c s="36">
        <v>0</v>
      </c>
      <c s="36">
        <f>ROUND(G373*H373,6)</f>
      </c>
      <c r="L373" s="38">
        <v>0</v>
      </c>
      <c s="32">
        <f>ROUND(ROUND(L373,2)*ROUND(G373,3),2)</f>
      </c>
      <c s="36" t="s">
        <v>1764</v>
      </c>
      <c>
        <f>(M373*21)/100</f>
      </c>
      <c t="s">
        <v>27</v>
      </c>
    </row>
    <row r="374" spans="1:5" ht="12.75">
      <c r="A374" s="35" t="s">
        <v>56</v>
      </c>
      <c r="E374" s="39" t="s">
        <v>5</v>
      </c>
    </row>
    <row r="375" spans="1:5" ht="25.5">
      <c r="A375" s="35" t="s">
        <v>57</v>
      </c>
      <c r="E375" s="40" t="s">
        <v>3121</v>
      </c>
    </row>
    <row r="376" spans="1:5" ht="38.25">
      <c r="A376" t="s">
        <v>59</v>
      </c>
      <c r="E376" s="39" t="s">
        <v>6303</v>
      </c>
    </row>
    <row r="377" spans="1:13" ht="12.75">
      <c r="A377" t="s">
        <v>46</v>
      </c>
      <c r="C377" s="31" t="s">
        <v>6304</v>
      </c>
      <c r="E377" s="33" t="s">
        <v>6305</v>
      </c>
      <c r="J377" s="32">
        <f>0</f>
      </c>
      <c s="32">
        <f>0</f>
      </c>
      <c s="32">
        <f>0+L378+L382+L386+L390+L394+L398+L402+L406+L410+L414+L418+L422+L426+L430+L434+L438+L442+L446+L450+L454+L458+L462+L466+L470+L474+L478+L482+L486+L490+L494+L498+L502+L506+L510+L514+L518</f>
      </c>
      <c s="32">
        <f>0+M378+M382+M386+M390+M394+M398+M402+M406+M410+M414+M418+M422+M426+M430+M434+M438+M442+M446+M450+M454+M458+M462+M466+M470+M474+M478+M482+M486+M490+M494+M498+M502+M506+M510+M514+M518</f>
      </c>
    </row>
    <row r="378" spans="1:16" ht="12.75">
      <c r="A378" t="s">
        <v>49</v>
      </c>
      <c s="34" t="s">
        <v>443</v>
      </c>
      <c s="34" t="s">
        <v>6215</v>
      </c>
      <c s="35" t="s">
        <v>26</v>
      </c>
      <c s="6" t="s">
        <v>6216</v>
      </c>
      <c s="36" t="s">
        <v>90</v>
      </c>
      <c s="37">
        <v>3</v>
      </c>
      <c s="36">
        <v>0</v>
      </c>
      <c s="36">
        <f>ROUND(G378*H378,6)</f>
      </c>
      <c r="L378" s="38">
        <v>0</v>
      </c>
      <c s="32">
        <f>ROUND(ROUND(L378,2)*ROUND(G378,3),2)</f>
      </c>
      <c s="36" t="s">
        <v>1764</v>
      </c>
      <c>
        <f>(M378*21)/100</f>
      </c>
      <c t="s">
        <v>27</v>
      </c>
    </row>
    <row r="379" spans="1:5" ht="12.75">
      <c r="A379" s="35" t="s">
        <v>56</v>
      </c>
      <c r="E379" s="39" t="s">
        <v>5</v>
      </c>
    </row>
    <row r="380" spans="1:5" ht="25.5">
      <c r="A380" s="35" t="s">
        <v>57</v>
      </c>
      <c r="E380" s="40" t="s">
        <v>2066</v>
      </c>
    </row>
    <row r="381" spans="1:5" ht="12.75">
      <c r="A381" t="s">
        <v>59</v>
      </c>
      <c r="E381" s="39" t="s">
        <v>5</v>
      </c>
    </row>
    <row r="382" spans="1:16" ht="12.75">
      <c r="A382" t="s">
        <v>49</v>
      </c>
      <c s="34" t="s">
        <v>447</v>
      </c>
      <c s="34" t="s">
        <v>6217</v>
      </c>
      <c s="35" t="s">
        <v>77</v>
      </c>
      <c s="6" t="s">
        <v>6218</v>
      </c>
      <c s="36" t="s">
        <v>90</v>
      </c>
      <c s="37">
        <v>3</v>
      </c>
      <c s="36">
        <v>0</v>
      </c>
      <c s="36">
        <f>ROUND(G382*H382,6)</f>
      </c>
      <c r="L382" s="38">
        <v>0</v>
      </c>
      <c s="32">
        <f>ROUND(ROUND(L382,2)*ROUND(G382,3),2)</f>
      </c>
      <c s="36" t="s">
        <v>1764</v>
      </c>
      <c>
        <f>(M382*21)/100</f>
      </c>
      <c t="s">
        <v>27</v>
      </c>
    </row>
    <row r="383" spans="1:5" ht="12.75">
      <c r="A383" s="35" t="s">
        <v>56</v>
      </c>
      <c r="E383" s="39" t="s">
        <v>5</v>
      </c>
    </row>
    <row r="384" spans="1:5" ht="25.5">
      <c r="A384" s="35" t="s">
        <v>57</v>
      </c>
      <c r="E384" s="40" t="s">
        <v>2066</v>
      </c>
    </row>
    <row r="385" spans="1:5" ht="12.75">
      <c r="A385" t="s">
        <v>59</v>
      </c>
      <c r="E385" s="39" t="s">
        <v>5</v>
      </c>
    </row>
    <row r="386" spans="1:16" ht="12.75">
      <c r="A386" t="s">
        <v>49</v>
      </c>
      <c s="34" t="s">
        <v>450</v>
      </c>
      <c s="34" t="s">
        <v>6306</v>
      </c>
      <c s="35" t="s">
        <v>5</v>
      </c>
      <c s="6" t="s">
        <v>6307</v>
      </c>
      <c s="36" t="s">
        <v>90</v>
      </c>
      <c s="37">
        <v>2</v>
      </c>
      <c s="36">
        <v>0</v>
      </c>
      <c s="36">
        <f>ROUND(G386*H386,6)</f>
      </c>
      <c r="L386" s="38">
        <v>0</v>
      </c>
      <c s="32">
        <f>ROUND(ROUND(L386,2)*ROUND(G386,3),2)</f>
      </c>
      <c s="36" t="s">
        <v>1764</v>
      </c>
      <c>
        <f>(M386*21)/100</f>
      </c>
      <c t="s">
        <v>27</v>
      </c>
    </row>
    <row r="387" spans="1:5" ht="12.75">
      <c r="A387" s="35" t="s">
        <v>56</v>
      </c>
      <c r="E387" s="39" t="s">
        <v>5</v>
      </c>
    </row>
    <row r="388" spans="1:5" ht="25.5">
      <c r="A388" s="35" t="s">
        <v>57</v>
      </c>
      <c r="E388" s="40" t="s">
        <v>2060</v>
      </c>
    </row>
    <row r="389" spans="1:5" ht="12.75">
      <c r="A389" t="s">
        <v>59</v>
      </c>
      <c r="E389" s="39" t="s">
        <v>5</v>
      </c>
    </row>
    <row r="390" spans="1:16" ht="12.75">
      <c r="A390" t="s">
        <v>49</v>
      </c>
      <c s="34" t="s">
        <v>1083</v>
      </c>
      <c s="34" t="s">
        <v>6221</v>
      </c>
      <c s="35" t="s">
        <v>5</v>
      </c>
      <c s="6" t="s">
        <v>6222</v>
      </c>
      <c s="36" t="s">
        <v>90</v>
      </c>
      <c s="37">
        <v>2</v>
      </c>
      <c s="36">
        <v>0</v>
      </c>
      <c s="36">
        <f>ROUND(G390*H390,6)</f>
      </c>
      <c r="L390" s="38">
        <v>0</v>
      </c>
      <c s="32">
        <f>ROUND(ROUND(L390,2)*ROUND(G390,3),2)</f>
      </c>
      <c s="36" t="s">
        <v>1764</v>
      </c>
      <c>
        <f>(M390*21)/100</f>
      </c>
      <c t="s">
        <v>27</v>
      </c>
    </row>
    <row r="391" spans="1:5" ht="12.75">
      <c r="A391" s="35" t="s">
        <v>56</v>
      </c>
      <c r="E391" s="39" t="s">
        <v>5</v>
      </c>
    </row>
    <row r="392" spans="1:5" ht="25.5">
      <c r="A392" s="35" t="s">
        <v>57</v>
      </c>
      <c r="E392" s="40" t="s">
        <v>2060</v>
      </c>
    </row>
    <row r="393" spans="1:5" ht="12.75">
      <c r="A393" t="s">
        <v>59</v>
      </c>
      <c r="E393" s="39" t="s">
        <v>5</v>
      </c>
    </row>
    <row r="394" spans="1:16" ht="12.75">
      <c r="A394" t="s">
        <v>49</v>
      </c>
      <c s="34" t="s">
        <v>1086</v>
      </c>
      <c s="34" t="s">
        <v>6308</v>
      </c>
      <c s="35" t="s">
        <v>5</v>
      </c>
      <c s="6" t="s">
        <v>6309</v>
      </c>
      <c s="36" t="s">
        <v>90</v>
      </c>
      <c s="37">
        <v>1</v>
      </c>
      <c s="36">
        <v>0</v>
      </c>
      <c s="36">
        <f>ROUND(G394*H394,6)</f>
      </c>
      <c r="L394" s="38">
        <v>0</v>
      </c>
      <c s="32">
        <f>ROUND(ROUND(L394,2)*ROUND(G394,3),2)</f>
      </c>
      <c s="36" t="s">
        <v>1764</v>
      </c>
      <c>
        <f>(M394*21)/100</f>
      </c>
      <c t="s">
        <v>27</v>
      </c>
    </row>
    <row r="395" spans="1:5" ht="12.75">
      <c r="A395" s="35" t="s">
        <v>56</v>
      </c>
      <c r="E395" s="39" t="s">
        <v>5</v>
      </c>
    </row>
    <row r="396" spans="1:5" ht="25.5">
      <c r="A396" s="35" t="s">
        <v>57</v>
      </c>
      <c r="E396" s="40" t="s">
        <v>3044</v>
      </c>
    </row>
    <row r="397" spans="1:5" ht="12.75">
      <c r="A397" t="s">
        <v>59</v>
      </c>
      <c r="E397" s="39" t="s">
        <v>5</v>
      </c>
    </row>
    <row r="398" spans="1:16" ht="12.75">
      <c r="A398" t="s">
        <v>49</v>
      </c>
      <c s="34" t="s">
        <v>451</v>
      </c>
      <c s="34" t="s">
        <v>6310</v>
      </c>
      <c s="35" t="s">
        <v>5</v>
      </c>
      <c s="6" t="s">
        <v>6224</v>
      </c>
      <c s="36" t="s">
        <v>90</v>
      </c>
      <c s="37">
        <v>6</v>
      </c>
      <c s="36">
        <v>0</v>
      </c>
      <c s="36">
        <f>ROUND(G398*H398,6)</f>
      </c>
      <c r="L398" s="38">
        <v>0</v>
      </c>
      <c s="32">
        <f>ROUND(ROUND(L398,2)*ROUND(G398,3),2)</f>
      </c>
      <c s="36" t="s">
        <v>1764</v>
      </c>
      <c>
        <f>(M398*21)/100</f>
      </c>
      <c t="s">
        <v>27</v>
      </c>
    </row>
    <row r="399" spans="1:5" ht="12.75">
      <c r="A399" s="35" t="s">
        <v>56</v>
      </c>
      <c r="E399" s="39" t="s">
        <v>5</v>
      </c>
    </row>
    <row r="400" spans="1:5" ht="25.5">
      <c r="A400" s="35" t="s">
        <v>57</v>
      </c>
      <c r="E400" s="40" t="s">
        <v>5361</v>
      </c>
    </row>
    <row r="401" spans="1:5" ht="12.75">
      <c r="A401" t="s">
        <v>59</v>
      </c>
      <c r="E401" s="39" t="s">
        <v>5</v>
      </c>
    </row>
    <row r="402" spans="1:16" ht="12.75">
      <c r="A402" t="s">
        <v>49</v>
      </c>
      <c s="34" t="s">
        <v>455</v>
      </c>
      <c s="34" t="s">
        <v>6311</v>
      </c>
      <c s="35" t="s">
        <v>5</v>
      </c>
      <c s="6" t="s">
        <v>6312</v>
      </c>
      <c s="36" t="s">
        <v>90</v>
      </c>
      <c s="37">
        <v>1</v>
      </c>
      <c s="36">
        <v>0</v>
      </c>
      <c s="36">
        <f>ROUND(G402*H402,6)</f>
      </c>
      <c r="L402" s="38">
        <v>0</v>
      </c>
      <c s="32">
        <f>ROUND(ROUND(L402,2)*ROUND(G402,3),2)</f>
      </c>
      <c s="36" t="s">
        <v>1764</v>
      </c>
      <c>
        <f>(M402*21)/100</f>
      </c>
      <c t="s">
        <v>27</v>
      </c>
    </row>
    <row r="403" spans="1:5" ht="12.75">
      <c r="A403" s="35" t="s">
        <v>56</v>
      </c>
      <c r="E403" s="39" t="s">
        <v>5</v>
      </c>
    </row>
    <row r="404" spans="1:5" ht="25.5">
      <c r="A404" s="35" t="s">
        <v>57</v>
      </c>
      <c r="E404" s="40" t="s">
        <v>3044</v>
      </c>
    </row>
    <row r="405" spans="1:5" ht="12.75">
      <c r="A405" t="s">
        <v>59</v>
      </c>
      <c r="E405" s="39" t="s">
        <v>5</v>
      </c>
    </row>
    <row r="406" spans="1:16" ht="12.75">
      <c r="A406" t="s">
        <v>49</v>
      </c>
      <c s="34" t="s">
        <v>1094</v>
      </c>
      <c s="34" t="s">
        <v>6313</v>
      </c>
      <c s="35" t="s">
        <v>5</v>
      </c>
      <c s="6" t="s">
        <v>6314</v>
      </c>
      <c s="36" t="s">
        <v>90</v>
      </c>
      <c s="37">
        <v>1</v>
      </c>
      <c s="36">
        <v>0</v>
      </c>
      <c s="36">
        <f>ROUND(G406*H406,6)</f>
      </c>
      <c r="L406" s="38">
        <v>0</v>
      </c>
      <c s="32">
        <f>ROUND(ROUND(L406,2)*ROUND(G406,3),2)</f>
      </c>
      <c s="36" t="s">
        <v>1764</v>
      </c>
      <c>
        <f>(M406*21)/100</f>
      </c>
      <c t="s">
        <v>27</v>
      </c>
    </row>
    <row r="407" spans="1:5" ht="12.75">
      <c r="A407" s="35" t="s">
        <v>56</v>
      </c>
      <c r="E407" s="39" t="s">
        <v>5</v>
      </c>
    </row>
    <row r="408" spans="1:5" ht="25.5">
      <c r="A408" s="35" t="s">
        <v>57</v>
      </c>
      <c r="E408" s="40" t="s">
        <v>3044</v>
      </c>
    </row>
    <row r="409" spans="1:5" ht="12.75">
      <c r="A409" t="s">
        <v>59</v>
      </c>
      <c r="E409" s="39" t="s">
        <v>5</v>
      </c>
    </row>
    <row r="410" spans="1:16" ht="25.5">
      <c r="A410" t="s">
        <v>49</v>
      </c>
      <c s="34" t="s">
        <v>1097</v>
      </c>
      <c s="34" t="s">
        <v>6315</v>
      </c>
      <c s="35" t="s">
        <v>4</v>
      </c>
      <c s="6" t="s">
        <v>6316</v>
      </c>
      <c s="36" t="s">
        <v>90</v>
      </c>
      <c s="37">
        <v>1</v>
      </c>
      <c s="36">
        <v>0</v>
      </c>
      <c s="36">
        <f>ROUND(G410*H410,6)</f>
      </c>
      <c r="L410" s="38">
        <v>0</v>
      </c>
      <c s="32">
        <f>ROUND(ROUND(L410,2)*ROUND(G410,3),2)</f>
      </c>
      <c s="36" t="s">
        <v>1764</v>
      </c>
      <c>
        <f>(M410*21)/100</f>
      </c>
      <c t="s">
        <v>27</v>
      </c>
    </row>
    <row r="411" spans="1:5" ht="12.75">
      <c r="A411" s="35" t="s">
        <v>56</v>
      </c>
      <c r="E411" s="39" t="s">
        <v>5</v>
      </c>
    </row>
    <row r="412" spans="1:5" ht="25.5">
      <c r="A412" s="35" t="s">
        <v>57</v>
      </c>
      <c r="E412" s="40" t="s">
        <v>3044</v>
      </c>
    </row>
    <row r="413" spans="1:5" ht="12.75">
      <c r="A413" t="s">
        <v>59</v>
      </c>
      <c r="E413" s="39" t="s">
        <v>5</v>
      </c>
    </row>
    <row r="414" spans="1:16" ht="25.5">
      <c r="A414" t="s">
        <v>49</v>
      </c>
      <c s="34" t="s">
        <v>500</v>
      </c>
      <c s="34" t="s">
        <v>6317</v>
      </c>
      <c s="35" t="s">
        <v>4</v>
      </c>
      <c s="6" t="s">
        <v>6318</v>
      </c>
      <c s="36" t="s">
        <v>90</v>
      </c>
      <c s="37">
        <v>1</v>
      </c>
      <c s="36">
        <v>0</v>
      </c>
      <c s="36">
        <f>ROUND(G414*H414,6)</f>
      </c>
      <c r="L414" s="38">
        <v>0</v>
      </c>
      <c s="32">
        <f>ROUND(ROUND(L414,2)*ROUND(G414,3),2)</f>
      </c>
      <c s="36" t="s">
        <v>1764</v>
      </c>
      <c>
        <f>(M414*21)/100</f>
      </c>
      <c t="s">
        <v>27</v>
      </c>
    </row>
    <row r="415" spans="1:5" ht="12.75">
      <c r="A415" s="35" t="s">
        <v>56</v>
      </c>
      <c r="E415" s="39" t="s">
        <v>5</v>
      </c>
    </row>
    <row r="416" spans="1:5" ht="25.5">
      <c r="A416" s="35" t="s">
        <v>57</v>
      </c>
      <c r="E416" s="40" t="s">
        <v>3044</v>
      </c>
    </row>
    <row r="417" spans="1:5" ht="12.75">
      <c r="A417" t="s">
        <v>59</v>
      </c>
      <c r="E417" s="39" t="s">
        <v>5</v>
      </c>
    </row>
    <row r="418" spans="1:16" ht="25.5">
      <c r="A418" t="s">
        <v>49</v>
      </c>
      <c s="34" t="s">
        <v>504</v>
      </c>
      <c s="34" t="s">
        <v>6319</v>
      </c>
      <c s="35" t="s">
        <v>5</v>
      </c>
      <c s="6" t="s">
        <v>6320</v>
      </c>
      <c s="36" t="s">
        <v>90</v>
      </c>
      <c s="37">
        <v>1</v>
      </c>
      <c s="36">
        <v>0</v>
      </c>
      <c s="36">
        <f>ROUND(G418*H418,6)</f>
      </c>
      <c r="L418" s="38">
        <v>0</v>
      </c>
      <c s="32">
        <f>ROUND(ROUND(L418,2)*ROUND(G418,3),2)</f>
      </c>
      <c s="36" t="s">
        <v>1764</v>
      </c>
      <c>
        <f>(M418*21)/100</f>
      </c>
      <c t="s">
        <v>27</v>
      </c>
    </row>
    <row r="419" spans="1:5" ht="12.75">
      <c r="A419" s="35" t="s">
        <v>56</v>
      </c>
      <c r="E419" s="39" t="s">
        <v>5</v>
      </c>
    </row>
    <row r="420" spans="1:5" ht="25.5">
      <c r="A420" s="35" t="s">
        <v>57</v>
      </c>
      <c r="E420" s="40" t="s">
        <v>3044</v>
      </c>
    </row>
    <row r="421" spans="1:5" ht="12.75">
      <c r="A421" t="s">
        <v>59</v>
      </c>
      <c r="E421" s="39" t="s">
        <v>5</v>
      </c>
    </row>
    <row r="422" spans="1:16" ht="12.75">
      <c r="A422" t="s">
        <v>49</v>
      </c>
      <c s="34" t="s">
        <v>508</v>
      </c>
      <c s="34" t="s">
        <v>6230</v>
      </c>
      <c s="35" t="s">
        <v>108</v>
      </c>
      <c s="6" t="s">
        <v>6231</v>
      </c>
      <c s="36" t="s">
        <v>90</v>
      </c>
      <c s="37">
        <v>3</v>
      </c>
      <c s="36">
        <v>0</v>
      </c>
      <c s="36">
        <f>ROUND(G422*H422,6)</f>
      </c>
      <c r="L422" s="38">
        <v>0</v>
      </c>
      <c s="32">
        <f>ROUND(ROUND(L422,2)*ROUND(G422,3),2)</f>
      </c>
      <c s="36" t="s">
        <v>1764</v>
      </c>
      <c>
        <f>(M422*21)/100</f>
      </c>
      <c t="s">
        <v>27</v>
      </c>
    </row>
    <row r="423" spans="1:5" ht="12.75">
      <c r="A423" s="35" t="s">
        <v>56</v>
      </c>
      <c r="E423" s="39" t="s">
        <v>5</v>
      </c>
    </row>
    <row r="424" spans="1:5" ht="25.5">
      <c r="A424" s="35" t="s">
        <v>57</v>
      </c>
      <c r="E424" s="40" t="s">
        <v>2066</v>
      </c>
    </row>
    <row r="425" spans="1:5" ht="12.75">
      <c r="A425" t="s">
        <v>59</v>
      </c>
      <c r="E425" s="39" t="s">
        <v>5</v>
      </c>
    </row>
    <row r="426" spans="1:16" ht="12.75">
      <c r="A426" t="s">
        <v>49</v>
      </c>
      <c s="34" t="s">
        <v>513</v>
      </c>
      <c s="34" t="s">
        <v>6232</v>
      </c>
      <c s="35" t="s">
        <v>77</v>
      </c>
      <c s="6" t="s">
        <v>6321</v>
      </c>
      <c s="36" t="s">
        <v>90</v>
      </c>
      <c s="37">
        <v>3</v>
      </c>
      <c s="36">
        <v>0</v>
      </c>
      <c s="36">
        <f>ROUND(G426*H426,6)</f>
      </c>
      <c r="L426" s="38">
        <v>0</v>
      </c>
      <c s="32">
        <f>ROUND(ROUND(L426,2)*ROUND(G426,3),2)</f>
      </c>
      <c s="36" t="s">
        <v>1764</v>
      </c>
      <c>
        <f>(M426*21)/100</f>
      </c>
      <c t="s">
        <v>27</v>
      </c>
    </row>
    <row r="427" spans="1:5" ht="12.75">
      <c r="A427" s="35" t="s">
        <v>56</v>
      </c>
      <c r="E427" s="39" t="s">
        <v>5</v>
      </c>
    </row>
    <row r="428" spans="1:5" ht="25.5">
      <c r="A428" s="35" t="s">
        <v>57</v>
      </c>
      <c r="E428" s="40" t="s">
        <v>2066</v>
      </c>
    </row>
    <row r="429" spans="1:5" ht="12.75">
      <c r="A429" t="s">
        <v>59</v>
      </c>
      <c r="E429" s="39" t="s">
        <v>5</v>
      </c>
    </row>
    <row r="430" spans="1:16" ht="12.75">
      <c r="A430" t="s">
        <v>49</v>
      </c>
      <c s="34" t="s">
        <v>517</v>
      </c>
      <c s="34" t="s">
        <v>6322</v>
      </c>
      <c s="35" t="s">
        <v>5</v>
      </c>
      <c s="6" t="s">
        <v>6323</v>
      </c>
      <c s="36" t="s">
        <v>90</v>
      </c>
      <c s="37">
        <v>2</v>
      </c>
      <c s="36">
        <v>0</v>
      </c>
      <c s="36">
        <f>ROUND(G430*H430,6)</f>
      </c>
      <c r="L430" s="38">
        <v>0</v>
      </c>
      <c s="32">
        <f>ROUND(ROUND(L430,2)*ROUND(G430,3),2)</f>
      </c>
      <c s="36" t="s">
        <v>1764</v>
      </c>
      <c>
        <f>(M430*21)/100</f>
      </c>
      <c t="s">
        <v>27</v>
      </c>
    </row>
    <row r="431" spans="1:5" ht="12.75">
      <c r="A431" s="35" t="s">
        <v>56</v>
      </c>
      <c r="E431" s="39" t="s">
        <v>5</v>
      </c>
    </row>
    <row r="432" spans="1:5" ht="25.5">
      <c r="A432" s="35" t="s">
        <v>57</v>
      </c>
      <c r="E432" s="40" t="s">
        <v>2060</v>
      </c>
    </row>
    <row r="433" spans="1:5" ht="12.75">
      <c r="A433" t="s">
        <v>59</v>
      </c>
      <c r="E433" s="39" t="s">
        <v>5</v>
      </c>
    </row>
    <row r="434" spans="1:16" ht="12.75">
      <c r="A434" t="s">
        <v>49</v>
      </c>
      <c s="34" t="s">
        <v>521</v>
      </c>
      <c s="34" t="s">
        <v>6324</v>
      </c>
      <c s="35" t="s">
        <v>5</v>
      </c>
      <c s="6" t="s">
        <v>6325</v>
      </c>
      <c s="36" t="s">
        <v>90</v>
      </c>
      <c s="37">
        <v>1</v>
      </c>
      <c s="36">
        <v>0</v>
      </c>
      <c s="36">
        <f>ROUND(G434*H434,6)</f>
      </c>
      <c r="L434" s="38">
        <v>0</v>
      </c>
      <c s="32">
        <f>ROUND(ROUND(L434,2)*ROUND(G434,3),2)</f>
      </c>
      <c s="36" t="s">
        <v>1764</v>
      </c>
      <c>
        <f>(M434*21)/100</f>
      </c>
      <c t="s">
        <v>27</v>
      </c>
    </row>
    <row r="435" spans="1:5" ht="12.75">
      <c r="A435" s="35" t="s">
        <v>56</v>
      </c>
      <c r="E435" s="39" t="s">
        <v>5</v>
      </c>
    </row>
    <row r="436" spans="1:5" ht="25.5">
      <c r="A436" s="35" t="s">
        <v>57</v>
      </c>
      <c r="E436" s="40" t="s">
        <v>3044</v>
      </c>
    </row>
    <row r="437" spans="1:5" ht="12.75">
      <c r="A437" t="s">
        <v>59</v>
      </c>
      <c r="E437" s="39" t="s">
        <v>5</v>
      </c>
    </row>
    <row r="438" spans="1:16" ht="12.75">
      <c r="A438" t="s">
        <v>49</v>
      </c>
      <c s="34" t="s">
        <v>525</v>
      </c>
      <c s="34" t="s">
        <v>6326</v>
      </c>
      <c s="35" t="s">
        <v>5</v>
      </c>
      <c s="6" t="s">
        <v>6327</v>
      </c>
      <c s="36" t="s">
        <v>90</v>
      </c>
      <c s="37">
        <v>1</v>
      </c>
      <c s="36">
        <v>0</v>
      </c>
      <c s="36">
        <f>ROUND(G438*H438,6)</f>
      </c>
      <c r="L438" s="38">
        <v>0</v>
      </c>
      <c s="32">
        <f>ROUND(ROUND(L438,2)*ROUND(G438,3),2)</f>
      </c>
      <c s="36" t="s">
        <v>1764</v>
      </c>
      <c>
        <f>(M438*21)/100</f>
      </c>
      <c t="s">
        <v>27</v>
      </c>
    </row>
    <row r="439" spans="1:5" ht="12.75">
      <c r="A439" s="35" t="s">
        <v>56</v>
      </c>
      <c r="E439" s="39" t="s">
        <v>5</v>
      </c>
    </row>
    <row r="440" spans="1:5" ht="25.5">
      <c r="A440" s="35" t="s">
        <v>57</v>
      </c>
      <c r="E440" s="40" t="s">
        <v>3044</v>
      </c>
    </row>
    <row r="441" spans="1:5" ht="12.75">
      <c r="A441" t="s">
        <v>59</v>
      </c>
      <c r="E441" s="39" t="s">
        <v>5</v>
      </c>
    </row>
    <row r="442" spans="1:16" ht="12.75">
      <c r="A442" t="s">
        <v>49</v>
      </c>
      <c s="34" t="s">
        <v>529</v>
      </c>
      <c s="34" t="s">
        <v>6194</v>
      </c>
      <c s="35" t="s">
        <v>108</v>
      </c>
      <c s="6" t="s">
        <v>6195</v>
      </c>
      <c s="36" t="s">
        <v>90</v>
      </c>
      <c s="37">
        <v>6</v>
      </c>
      <c s="36">
        <v>0</v>
      </c>
      <c s="36">
        <f>ROUND(G442*H442,6)</f>
      </c>
      <c r="L442" s="38">
        <v>0</v>
      </c>
      <c s="32">
        <f>ROUND(ROUND(L442,2)*ROUND(G442,3),2)</f>
      </c>
      <c s="36" t="s">
        <v>1764</v>
      </c>
      <c>
        <f>(M442*21)/100</f>
      </c>
      <c t="s">
        <v>27</v>
      </c>
    </row>
    <row r="443" spans="1:5" ht="12.75">
      <c r="A443" s="35" t="s">
        <v>56</v>
      </c>
      <c r="E443" s="39" t="s">
        <v>5</v>
      </c>
    </row>
    <row r="444" spans="1:5" ht="25.5">
      <c r="A444" s="35" t="s">
        <v>57</v>
      </c>
      <c r="E444" s="40" t="s">
        <v>5361</v>
      </c>
    </row>
    <row r="445" spans="1:5" ht="12.75">
      <c r="A445" t="s">
        <v>59</v>
      </c>
      <c r="E445" s="39" t="s">
        <v>5</v>
      </c>
    </row>
    <row r="446" spans="1:16" ht="25.5">
      <c r="A446" t="s">
        <v>49</v>
      </c>
      <c s="34" t="s">
        <v>533</v>
      </c>
      <c s="34" t="s">
        <v>6234</v>
      </c>
      <c s="35" t="s">
        <v>112</v>
      </c>
      <c s="6" t="s">
        <v>6235</v>
      </c>
      <c s="36" t="s">
        <v>75</v>
      </c>
      <c s="37">
        <v>10</v>
      </c>
      <c s="36">
        <v>0</v>
      </c>
      <c s="36">
        <f>ROUND(G446*H446,6)</f>
      </c>
      <c r="L446" s="38">
        <v>0</v>
      </c>
      <c s="32">
        <f>ROUND(ROUND(L446,2)*ROUND(G446,3),2)</f>
      </c>
      <c s="36" t="s">
        <v>1764</v>
      </c>
      <c>
        <f>(M446*21)/100</f>
      </c>
      <c t="s">
        <v>27</v>
      </c>
    </row>
    <row r="447" spans="1:5" ht="12.75">
      <c r="A447" s="35" t="s">
        <v>56</v>
      </c>
      <c r="E447" s="39" t="s">
        <v>5</v>
      </c>
    </row>
    <row r="448" spans="1:5" ht="25.5">
      <c r="A448" s="35" t="s">
        <v>57</v>
      </c>
      <c r="E448" s="40" t="s">
        <v>5367</v>
      </c>
    </row>
    <row r="449" spans="1:5" ht="12.75">
      <c r="A449" t="s">
        <v>59</v>
      </c>
      <c r="E449" s="39" t="s">
        <v>5</v>
      </c>
    </row>
    <row r="450" spans="1:16" ht="25.5">
      <c r="A450" t="s">
        <v>49</v>
      </c>
      <c s="34" t="s">
        <v>537</v>
      </c>
      <c s="34" t="s">
        <v>6200</v>
      </c>
      <c s="35" t="s">
        <v>27</v>
      </c>
      <c s="6" t="s">
        <v>6201</v>
      </c>
      <c s="36" t="s">
        <v>75</v>
      </c>
      <c s="37">
        <v>20</v>
      </c>
      <c s="36">
        <v>0</v>
      </c>
      <c s="36">
        <f>ROUND(G450*H450,6)</f>
      </c>
      <c r="L450" s="38">
        <v>0</v>
      </c>
      <c s="32">
        <f>ROUND(ROUND(L450,2)*ROUND(G450,3),2)</f>
      </c>
      <c s="36" t="s">
        <v>1764</v>
      </c>
      <c>
        <f>(M450*21)/100</f>
      </c>
      <c t="s">
        <v>27</v>
      </c>
    </row>
    <row r="451" spans="1:5" ht="12.75">
      <c r="A451" s="35" t="s">
        <v>56</v>
      </c>
      <c r="E451" s="39" t="s">
        <v>5</v>
      </c>
    </row>
    <row r="452" spans="1:5" ht="25.5">
      <c r="A452" s="35" t="s">
        <v>57</v>
      </c>
      <c r="E452" s="40" t="s">
        <v>3118</v>
      </c>
    </row>
    <row r="453" spans="1:5" ht="12.75">
      <c r="A453" t="s">
        <v>59</v>
      </c>
      <c r="E453" s="39" t="s">
        <v>5</v>
      </c>
    </row>
    <row r="454" spans="1:16" ht="25.5">
      <c r="A454" t="s">
        <v>49</v>
      </c>
      <c s="34" t="s">
        <v>52</v>
      </c>
      <c s="34" t="s">
        <v>6200</v>
      </c>
      <c s="35" t="s">
        <v>108</v>
      </c>
      <c s="6" t="s">
        <v>6201</v>
      </c>
      <c s="36" t="s">
        <v>75</v>
      </c>
      <c s="37">
        <v>10</v>
      </c>
      <c s="36">
        <v>0</v>
      </c>
      <c s="36">
        <f>ROUND(G454*H454,6)</f>
      </c>
      <c r="L454" s="38">
        <v>0</v>
      </c>
      <c s="32">
        <f>ROUND(ROUND(L454,2)*ROUND(G454,3),2)</f>
      </c>
      <c s="36" t="s">
        <v>1764</v>
      </c>
      <c>
        <f>(M454*21)/100</f>
      </c>
      <c t="s">
        <v>27</v>
      </c>
    </row>
    <row r="455" spans="1:5" ht="12.75">
      <c r="A455" s="35" t="s">
        <v>56</v>
      </c>
      <c r="E455" s="39" t="s">
        <v>5</v>
      </c>
    </row>
    <row r="456" spans="1:5" ht="25.5">
      <c r="A456" s="35" t="s">
        <v>57</v>
      </c>
      <c r="E456" s="40" t="s">
        <v>5367</v>
      </c>
    </row>
    <row r="457" spans="1:5" ht="12.75">
      <c r="A457" t="s">
        <v>59</v>
      </c>
      <c r="E457" s="39" t="s">
        <v>5</v>
      </c>
    </row>
    <row r="458" spans="1:16" ht="25.5">
      <c r="A458" t="s">
        <v>49</v>
      </c>
      <c s="34" t="s">
        <v>544</v>
      </c>
      <c s="34" t="s">
        <v>6200</v>
      </c>
      <c s="35" t="s">
        <v>112</v>
      </c>
      <c s="6" t="s">
        <v>6201</v>
      </c>
      <c s="36" t="s">
        <v>75</v>
      </c>
      <c s="37">
        <v>5</v>
      </c>
      <c s="36">
        <v>0</v>
      </c>
      <c s="36">
        <f>ROUND(G458*H458,6)</f>
      </c>
      <c r="L458" s="38">
        <v>0</v>
      </c>
      <c s="32">
        <f>ROUND(ROUND(L458,2)*ROUND(G458,3),2)</f>
      </c>
      <c s="36" t="s">
        <v>1764</v>
      </c>
      <c>
        <f>(M458*21)/100</f>
      </c>
      <c t="s">
        <v>27</v>
      </c>
    </row>
    <row r="459" spans="1:5" ht="12.75">
      <c r="A459" s="35" t="s">
        <v>56</v>
      </c>
      <c r="E459" s="39" t="s">
        <v>5</v>
      </c>
    </row>
    <row r="460" spans="1:5" ht="25.5">
      <c r="A460" s="35" t="s">
        <v>57</v>
      </c>
      <c r="E460" s="40" t="s">
        <v>6328</v>
      </c>
    </row>
    <row r="461" spans="1:5" ht="12.75">
      <c r="A461" t="s">
        <v>59</v>
      </c>
      <c r="E461" s="39" t="s">
        <v>5</v>
      </c>
    </row>
    <row r="462" spans="1:16" ht="25.5">
      <c r="A462" t="s">
        <v>49</v>
      </c>
      <c s="34" t="s">
        <v>548</v>
      </c>
      <c s="34" t="s">
        <v>6329</v>
      </c>
      <c s="35" t="s">
        <v>5</v>
      </c>
      <c s="6" t="s">
        <v>6330</v>
      </c>
      <c s="36" t="s">
        <v>90</v>
      </c>
      <c s="37">
        <v>1</v>
      </c>
      <c s="36">
        <v>0</v>
      </c>
      <c s="36">
        <f>ROUND(G462*H462,6)</f>
      </c>
      <c r="L462" s="38">
        <v>0</v>
      </c>
      <c s="32">
        <f>ROUND(ROUND(L462,2)*ROUND(G462,3),2)</f>
      </c>
      <c s="36" t="s">
        <v>1764</v>
      </c>
      <c>
        <f>(M462*21)/100</f>
      </c>
      <c t="s">
        <v>27</v>
      </c>
    </row>
    <row r="463" spans="1:5" ht="12.75">
      <c r="A463" s="35" t="s">
        <v>56</v>
      </c>
      <c r="E463" s="39" t="s">
        <v>5</v>
      </c>
    </row>
    <row r="464" spans="1:5" ht="25.5">
      <c r="A464" s="35" t="s">
        <v>57</v>
      </c>
      <c r="E464" s="40" t="s">
        <v>3044</v>
      </c>
    </row>
    <row r="465" spans="1:5" ht="12.75">
      <c r="A465" t="s">
        <v>59</v>
      </c>
      <c r="E465" s="39" t="s">
        <v>5</v>
      </c>
    </row>
    <row r="466" spans="1:16" ht="25.5">
      <c r="A466" t="s">
        <v>49</v>
      </c>
      <c s="34" t="s">
        <v>552</v>
      </c>
      <c s="34" t="s">
        <v>6202</v>
      </c>
      <c s="35" t="s">
        <v>112</v>
      </c>
      <c s="6" t="s">
        <v>6203</v>
      </c>
      <c s="36" t="s">
        <v>90</v>
      </c>
      <c s="37">
        <v>1</v>
      </c>
      <c s="36">
        <v>0</v>
      </c>
      <c s="36">
        <f>ROUND(G466*H466,6)</f>
      </c>
      <c r="L466" s="38">
        <v>0</v>
      </c>
      <c s="32">
        <f>ROUND(ROUND(L466,2)*ROUND(G466,3),2)</f>
      </c>
      <c s="36" t="s">
        <v>1764</v>
      </c>
      <c>
        <f>(M466*21)/100</f>
      </c>
      <c t="s">
        <v>27</v>
      </c>
    </row>
    <row r="467" spans="1:5" ht="12.75">
      <c r="A467" s="35" t="s">
        <v>56</v>
      </c>
      <c r="E467" s="39" t="s">
        <v>5</v>
      </c>
    </row>
    <row r="468" spans="1:5" ht="25.5">
      <c r="A468" s="35" t="s">
        <v>57</v>
      </c>
      <c r="E468" s="40" t="s">
        <v>3044</v>
      </c>
    </row>
    <row r="469" spans="1:5" ht="12.75">
      <c r="A469" t="s">
        <v>59</v>
      </c>
      <c r="E469" s="39" t="s">
        <v>5</v>
      </c>
    </row>
    <row r="470" spans="1:16" ht="25.5">
      <c r="A470" t="s">
        <v>49</v>
      </c>
      <c s="34" t="s">
        <v>556</v>
      </c>
      <c s="34" t="s">
        <v>6237</v>
      </c>
      <c s="35" t="s">
        <v>26</v>
      </c>
      <c s="6" t="s">
        <v>6238</v>
      </c>
      <c s="36" t="s">
        <v>90</v>
      </c>
      <c s="37">
        <v>2</v>
      </c>
      <c s="36">
        <v>0</v>
      </c>
      <c s="36">
        <f>ROUND(G470*H470,6)</f>
      </c>
      <c r="L470" s="38">
        <v>0</v>
      </c>
      <c s="32">
        <f>ROUND(ROUND(L470,2)*ROUND(G470,3),2)</f>
      </c>
      <c s="36" t="s">
        <v>1764</v>
      </c>
      <c>
        <f>(M470*21)/100</f>
      </c>
      <c t="s">
        <v>27</v>
      </c>
    </row>
    <row r="471" spans="1:5" ht="12.75">
      <c r="A471" s="35" t="s">
        <v>56</v>
      </c>
      <c r="E471" s="39" t="s">
        <v>5</v>
      </c>
    </row>
    <row r="472" spans="1:5" ht="25.5">
      <c r="A472" s="35" t="s">
        <v>57</v>
      </c>
      <c r="E472" s="40" t="s">
        <v>2060</v>
      </c>
    </row>
    <row r="473" spans="1:5" ht="12.75">
      <c r="A473" t="s">
        <v>59</v>
      </c>
      <c r="E473" s="39" t="s">
        <v>5</v>
      </c>
    </row>
    <row r="474" spans="1:16" ht="25.5">
      <c r="A474" t="s">
        <v>49</v>
      </c>
      <c s="34" t="s">
        <v>560</v>
      </c>
      <c s="34" t="s">
        <v>6331</v>
      </c>
      <c s="35" t="s">
        <v>72</v>
      </c>
      <c s="6" t="s">
        <v>6332</v>
      </c>
      <c s="36" t="s">
        <v>75</v>
      </c>
      <c s="37">
        <v>9</v>
      </c>
      <c s="36">
        <v>0</v>
      </c>
      <c s="36">
        <f>ROUND(G474*H474,6)</f>
      </c>
      <c r="L474" s="38">
        <v>0</v>
      </c>
      <c s="32">
        <f>ROUND(ROUND(L474,2)*ROUND(G474,3),2)</f>
      </c>
      <c s="36" t="s">
        <v>1764</v>
      </c>
      <c>
        <f>(M474*21)/100</f>
      </c>
      <c t="s">
        <v>27</v>
      </c>
    </row>
    <row r="475" spans="1:5" ht="12.75">
      <c r="A475" s="35" t="s">
        <v>56</v>
      </c>
      <c r="E475" s="39" t="s">
        <v>5</v>
      </c>
    </row>
    <row r="476" spans="1:5" ht="25.5">
      <c r="A476" s="35" t="s">
        <v>57</v>
      </c>
      <c r="E476" s="40" t="s">
        <v>5316</v>
      </c>
    </row>
    <row r="477" spans="1:5" ht="12.75">
      <c r="A477" t="s">
        <v>59</v>
      </c>
      <c r="E477" s="39" t="s">
        <v>5</v>
      </c>
    </row>
    <row r="478" spans="1:16" ht="25.5">
      <c r="A478" t="s">
        <v>49</v>
      </c>
      <c s="34" t="s">
        <v>565</v>
      </c>
      <c s="34" t="s">
        <v>6333</v>
      </c>
      <c s="35" t="s">
        <v>5</v>
      </c>
      <c s="6" t="s">
        <v>6334</v>
      </c>
      <c s="36" t="s">
        <v>90</v>
      </c>
      <c s="37">
        <v>1</v>
      </c>
      <c s="36">
        <v>0</v>
      </c>
      <c s="36">
        <f>ROUND(G478*H478,6)</f>
      </c>
      <c r="L478" s="38">
        <v>0</v>
      </c>
      <c s="32">
        <f>ROUND(ROUND(L478,2)*ROUND(G478,3),2)</f>
      </c>
      <c s="36" t="s">
        <v>1764</v>
      </c>
      <c>
        <f>(M478*21)/100</f>
      </c>
      <c t="s">
        <v>27</v>
      </c>
    </row>
    <row r="479" spans="1:5" ht="12.75">
      <c r="A479" s="35" t="s">
        <v>56</v>
      </c>
      <c r="E479" s="39" t="s">
        <v>5</v>
      </c>
    </row>
    <row r="480" spans="1:5" ht="25.5">
      <c r="A480" s="35" t="s">
        <v>57</v>
      </c>
      <c r="E480" s="40" t="s">
        <v>3044</v>
      </c>
    </row>
    <row r="481" spans="1:5" ht="12.75">
      <c r="A481" t="s">
        <v>59</v>
      </c>
      <c r="E481" s="39" t="s">
        <v>5</v>
      </c>
    </row>
    <row r="482" spans="1:16" ht="12.75">
      <c r="A482" t="s">
        <v>49</v>
      </c>
      <c s="34" t="s">
        <v>569</v>
      </c>
      <c s="34" t="s">
        <v>5740</v>
      </c>
      <c s="35" t="s">
        <v>5</v>
      </c>
      <c s="6" t="s">
        <v>6335</v>
      </c>
      <c s="36" t="s">
        <v>5665</v>
      </c>
      <c s="37">
        <v>1</v>
      </c>
      <c s="36">
        <v>0</v>
      </c>
      <c s="36">
        <f>ROUND(G482*H482,6)</f>
      </c>
      <c r="L482" s="38">
        <v>0</v>
      </c>
      <c s="32">
        <f>ROUND(ROUND(L482,2)*ROUND(G482,3),2)</f>
      </c>
      <c s="36" t="s">
        <v>1764</v>
      </c>
      <c>
        <f>(M482*21)/100</f>
      </c>
      <c t="s">
        <v>27</v>
      </c>
    </row>
    <row r="483" spans="1:5" ht="12.75">
      <c r="A483" s="35" t="s">
        <v>56</v>
      </c>
      <c r="E483" s="39" t="s">
        <v>5</v>
      </c>
    </row>
    <row r="484" spans="1:5" ht="25.5">
      <c r="A484" s="35" t="s">
        <v>57</v>
      </c>
      <c r="E484" s="40" t="s">
        <v>3044</v>
      </c>
    </row>
    <row r="485" spans="1:5" ht="127.5">
      <c r="A485" t="s">
        <v>59</v>
      </c>
      <c r="E485" s="39" t="s">
        <v>6336</v>
      </c>
    </row>
    <row r="486" spans="1:16" ht="25.5">
      <c r="A486" t="s">
        <v>49</v>
      </c>
      <c s="34" t="s">
        <v>572</v>
      </c>
      <c s="34" t="s">
        <v>5742</v>
      </c>
      <c s="35" t="s">
        <v>5</v>
      </c>
      <c s="6" t="s">
        <v>6337</v>
      </c>
      <c s="36" t="s">
        <v>90</v>
      </c>
      <c s="37">
        <v>2</v>
      </c>
      <c s="36">
        <v>0</v>
      </c>
      <c s="36">
        <f>ROUND(G486*H486,6)</f>
      </c>
      <c r="L486" s="38">
        <v>0</v>
      </c>
      <c s="32">
        <f>ROUND(ROUND(L486,2)*ROUND(G486,3),2)</f>
      </c>
      <c s="36" t="s">
        <v>1764</v>
      </c>
      <c>
        <f>(M486*21)/100</f>
      </c>
      <c t="s">
        <v>27</v>
      </c>
    </row>
    <row r="487" spans="1:5" ht="12.75">
      <c r="A487" s="35" t="s">
        <v>56</v>
      </c>
      <c r="E487" s="39" t="s">
        <v>5</v>
      </c>
    </row>
    <row r="488" spans="1:5" ht="25.5">
      <c r="A488" s="35" t="s">
        <v>57</v>
      </c>
      <c r="E488" s="40" t="s">
        <v>2060</v>
      </c>
    </row>
    <row r="489" spans="1:5" ht="12.75">
      <c r="A489" t="s">
        <v>59</v>
      </c>
      <c r="E489" s="39" t="s">
        <v>5</v>
      </c>
    </row>
    <row r="490" spans="1:16" ht="12.75">
      <c r="A490" t="s">
        <v>49</v>
      </c>
      <c s="34" t="s">
        <v>576</v>
      </c>
      <c s="34" t="s">
        <v>5744</v>
      </c>
      <c s="35" t="s">
        <v>5</v>
      </c>
      <c s="6" t="s">
        <v>6338</v>
      </c>
      <c s="36" t="s">
        <v>90</v>
      </c>
      <c s="37">
        <v>1</v>
      </c>
      <c s="36">
        <v>0</v>
      </c>
      <c s="36">
        <f>ROUND(G490*H490,6)</f>
      </c>
      <c r="L490" s="38">
        <v>0</v>
      </c>
      <c s="32">
        <f>ROUND(ROUND(L490,2)*ROUND(G490,3),2)</f>
      </c>
      <c s="36" t="s">
        <v>1764</v>
      </c>
      <c>
        <f>(M490*21)/100</f>
      </c>
      <c t="s">
        <v>27</v>
      </c>
    </row>
    <row r="491" spans="1:5" ht="12.75">
      <c r="A491" s="35" t="s">
        <v>56</v>
      </c>
      <c r="E491" s="39" t="s">
        <v>5</v>
      </c>
    </row>
    <row r="492" spans="1:5" ht="25.5">
      <c r="A492" s="35" t="s">
        <v>57</v>
      </c>
      <c r="E492" s="40" t="s">
        <v>3044</v>
      </c>
    </row>
    <row r="493" spans="1:5" ht="38.25">
      <c r="A493" t="s">
        <v>59</v>
      </c>
      <c r="E493" s="39" t="s">
        <v>6339</v>
      </c>
    </row>
    <row r="494" spans="1:16" ht="12.75">
      <c r="A494" t="s">
        <v>49</v>
      </c>
      <c s="34" t="s">
        <v>580</v>
      </c>
      <c s="34" t="s">
        <v>5746</v>
      </c>
      <c s="35" t="s">
        <v>5</v>
      </c>
      <c s="6" t="s">
        <v>6243</v>
      </c>
      <c s="36" t="s">
        <v>75</v>
      </c>
      <c s="37">
        <v>10</v>
      </c>
      <c s="36">
        <v>0</v>
      </c>
      <c s="36">
        <f>ROUND(G494*H494,6)</f>
      </c>
      <c r="L494" s="38">
        <v>0</v>
      </c>
      <c s="32">
        <f>ROUND(ROUND(L494,2)*ROUND(G494,3),2)</f>
      </c>
      <c s="36" t="s">
        <v>1764</v>
      </c>
      <c>
        <f>(M494*21)/100</f>
      </c>
      <c t="s">
        <v>27</v>
      </c>
    </row>
    <row r="495" spans="1:5" ht="12.75">
      <c r="A495" s="35" t="s">
        <v>56</v>
      </c>
      <c r="E495" s="39" t="s">
        <v>5</v>
      </c>
    </row>
    <row r="496" spans="1:5" ht="25.5">
      <c r="A496" s="35" t="s">
        <v>57</v>
      </c>
      <c r="E496" s="40" t="s">
        <v>5367</v>
      </c>
    </row>
    <row r="497" spans="1:5" ht="12.75">
      <c r="A497" t="s">
        <v>59</v>
      </c>
      <c r="E497" s="39" t="s">
        <v>5</v>
      </c>
    </row>
    <row r="498" spans="1:16" ht="12.75">
      <c r="A498" t="s">
        <v>49</v>
      </c>
      <c s="34" t="s">
        <v>584</v>
      </c>
      <c s="34" t="s">
        <v>5748</v>
      </c>
      <c s="35" t="s">
        <v>5</v>
      </c>
      <c s="6" t="s">
        <v>6257</v>
      </c>
      <c s="36" t="s">
        <v>75</v>
      </c>
      <c s="37">
        <v>10</v>
      </c>
      <c s="36">
        <v>0</v>
      </c>
      <c s="36">
        <f>ROUND(G498*H498,6)</f>
      </c>
      <c r="L498" s="38">
        <v>0</v>
      </c>
      <c s="32">
        <f>ROUND(ROUND(L498,2)*ROUND(G498,3),2)</f>
      </c>
      <c s="36" t="s">
        <v>1764</v>
      </c>
      <c>
        <f>(M498*21)/100</f>
      </c>
      <c t="s">
        <v>27</v>
      </c>
    </row>
    <row r="499" spans="1:5" ht="12.75">
      <c r="A499" s="35" t="s">
        <v>56</v>
      </c>
      <c r="E499" s="39" t="s">
        <v>5</v>
      </c>
    </row>
    <row r="500" spans="1:5" ht="25.5">
      <c r="A500" s="35" t="s">
        <v>57</v>
      </c>
      <c r="E500" s="40" t="s">
        <v>5367</v>
      </c>
    </row>
    <row r="501" spans="1:5" ht="12.75">
      <c r="A501" t="s">
        <v>59</v>
      </c>
      <c r="E501" s="39" t="s">
        <v>5</v>
      </c>
    </row>
    <row r="502" spans="1:16" ht="12.75">
      <c r="A502" t="s">
        <v>49</v>
      </c>
      <c s="34" t="s">
        <v>588</v>
      </c>
      <c s="34" t="s">
        <v>5750</v>
      </c>
      <c s="35" t="s">
        <v>5</v>
      </c>
      <c s="6" t="s">
        <v>6255</v>
      </c>
      <c s="36" t="s">
        <v>75</v>
      </c>
      <c s="37">
        <v>5</v>
      </c>
      <c s="36">
        <v>0</v>
      </c>
      <c s="36">
        <f>ROUND(G502*H502,6)</f>
      </c>
      <c r="L502" s="38">
        <v>0</v>
      </c>
      <c s="32">
        <f>ROUND(ROUND(L502,2)*ROUND(G502,3),2)</f>
      </c>
      <c s="36" t="s">
        <v>1764</v>
      </c>
      <c>
        <f>(M502*21)/100</f>
      </c>
      <c t="s">
        <v>27</v>
      </c>
    </row>
    <row r="503" spans="1:5" ht="12.75">
      <c r="A503" s="35" t="s">
        <v>56</v>
      </c>
      <c r="E503" s="39" t="s">
        <v>5</v>
      </c>
    </row>
    <row r="504" spans="1:5" ht="25.5">
      <c r="A504" s="35" t="s">
        <v>57</v>
      </c>
      <c r="E504" s="40" t="s">
        <v>6328</v>
      </c>
    </row>
    <row r="505" spans="1:5" ht="12.75">
      <c r="A505" t="s">
        <v>59</v>
      </c>
      <c r="E505" s="39" t="s">
        <v>5</v>
      </c>
    </row>
    <row r="506" spans="1:16" ht="12.75">
      <c r="A506" t="s">
        <v>49</v>
      </c>
      <c s="34" t="s">
        <v>592</v>
      </c>
      <c s="34" t="s">
        <v>5752</v>
      </c>
      <c s="35" t="s">
        <v>5</v>
      </c>
      <c s="6" t="s">
        <v>6253</v>
      </c>
      <c s="36" t="s">
        <v>75</v>
      </c>
      <c s="37">
        <v>20</v>
      </c>
      <c s="36">
        <v>0</v>
      </c>
      <c s="36">
        <f>ROUND(G506*H506,6)</f>
      </c>
      <c r="L506" s="38">
        <v>0</v>
      </c>
      <c s="32">
        <f>ROUND(ROUND(L506,2)*ROUND(G506,3),2)</f>
      </c>
      <c s="36" t="s">
        <v>1764</v>
      </c>
      <c>
        <f>(M506*21)/100</f>
      </c>
      <c t="s">
        <v>27</v>
      </c>
    </row>
    <row r="507" spans="1:5" ht="12.75">
      <c r="A507" s="35" t="s">
        <v>56</v>
      </c>
      <c r="E507" s="39" t="s">
        <v>5</v>
      </c>
    </row>
    <row r="508" spans="1:5" ht="25.5">
      <c r="A508" s="35" t="s">
        <v>57</v>
      </c>
      <c r="E508" s="40" t="s">
        <v>3118</v>
      </c>
    </row>
    <row r="509" spans="1:5" ht="12.75">
      <c r="A509" t="s">
        <v>59</v>
      </c>
      <c r="E509" s="39" t="s">
        <v>5</v>
      </c>
    </row>
    <row r="510" spans="1:16" ht="12.75">
      <c r="A510" t="s">
        <v>49</v>
      </c>
      <c s="34" t="s">
        <v>596</v>
      </c>
      <c s="34" t="s">
        <v>5754</v>
      </c>
      <c s="35" t="s">
        <v>5</v>
      </c>
      <c s="6" t="s">
        <v>6340</v>
      </c>
      <c s="36" t="s">
        <v>85</v>
      </c>
      <c s="37">
        <v>5</v>
      </c>
      <c s="36">
        <v>0</v>
      </c>
      <c s="36">
        <f>ROUND(G510*H510,6)</f>
      </c>
      <c r="L510" s="38">
        <v>0</v>
      </c>
      <c s="32">
        <f>ROUND(ROUND(L510,2)*ROUND(G510,3),2)</f>
      </c>
      <c s="36" t="s">
        <v>1764</v>
      </c>
      <c>
        <f>(M510*21)/100</f>
      </c>
      <c t="s">
        <v>27</v>
      </c>
    </row>
    <row r="511" spans="1:5" ht="12.75">
      <c r="A511" s="35" t="s">
        <v>56</v>
      </c>
      <c r="E511" s="39" t="s">
        <v>5</v>
      </c>
    </row>
    <row r="512" spans="1:5" ht="25.5">
      <c r="A512" s="35" t="s">
        <v>57</v>
      </c>
      <c r="E512" s="40" t="s">
        <v>6328</v>
      </c>
    </row>
    <row r="513" spans="1:5" ht="12.75">
      <c r="A513" t="s">
        <v>59</v>
      </c>
      <c r="E513" s="39" t="s">
        <v>5</v>
      </c>
    </row>
    <row r="514" spans="1:16" ht="25.5">
      <c r="A514" t="s">
        <v>49</v>
      </c>
      <c s="34" t="s">
        <v>600</v>
      </c>
      <c s="34" t="s">
        <v>5707</v>
      </c>
      <c s="35" t="s">
        <v>5</v>
      </c>
      <c s="6" t="s">
        <v>6341</v>
      </c>
      <c s="36" t="s">
        <v>85</v>
      </c>
      <c s="37">
        <v>20</v>
      </c>
      <c s="36">
        <v>0</v>
      </c>
      <c s="36">
        <f>ROUND(G514*H514,6)</f>
      </c>
      <c r="L514" s="38">
        <v>0</v>
      </c>
      <c s="32">
        <f>ROUND(ROUND(L514,2)*ROUND(G514,3),2)</f>
      </c>
      <c s="36" t="s">
        <v>1764</v>
      </c>
      <c>
        <f>(M514*21)/100</f>
      </c>
      <c t="s">
        <v>27</v>
      </c>
    </row>
    <row r="515" spans="1:5" ht="12.75">
      <c r="A515" s="35" t="s">
        <v>56</v>
      </c>
      <c r="E515" s="39" t="s">
        <v>5</v>
      </c>
    </row>
    <row r="516" spans="1:5" ht="25.5">
      <c r="A516" s="35" t="s">
        <v>57</v>
      </c>
      <c r="E516" s="40" t="s">
        <v>3118</v>
      </c>
    </row>
    <row r="517" spans="1:5" ht="12.75">
      <c r="A517" t="s">
        <v>59</v>
      </c>
      <c r="E517" s="39" t="s">
        <v>5</v>
      </c>
    </row>
    <row r="518" spans="1:16" ht="12.75">
      <c r="A518" t="s">
        <v>49</v>
      </c>
      <c s="34" t="s">
        <v>604</v>
      </c>
      <c s="34" t="s">
        <v>5710</v>
      </c>
      <c s="35" t="s">
        <v>5</v>
      </c>
      <c s="6" t="s">
        <v>6245</v>
      </c>
      <c s="36" t="s">
        <v>85</v>
      </c>
      <c s="37">
        <v>3</v>
      </c>
      <c s="36">
        <v>0</v>
      </c>
      <c s="36">
        <f>ROUND(G518*H518,6)</f>
      </c>
      <c r="L518" s="38">
        <v>0</v>
      </c>
      <c s="32">
        <f>ROUND(ROUND(L518,2)*ROUND(G518,3),2)</f>
      </c>
      <c s="36" t="s">
        <v>1764</v>
      </c>
      <c>
        <f>(M518*21)/100</f>
      </c>
      <c t="s">
        <v>27</v>
      </c>
    </row>
    <row r="519" spans="1:5" ht="12.75">
      <c r="A519" s="35" t="s">
        <v>56</v>
      </c>
      <c r="E519" s="39" t="s">
        <v>5</v>
      </c>
    </row>
    <row r="520" spans="1:5" ht="12.75">
      <c r="A520" s="35" t="s">
        <v>57</v>
      </c>
      <c r="E520" s="40" t="s">
        <v>5</v>
      </c>
    </row>
    <row r="521" spans="1:5" ht="12.75">
      <c r="A521" t="s">
        <v>59</v>
      </c>
      <c r="E521" s="39" t="s">
        <v>5</v>
      </c>
    </row>
    <row r="522" spans="1:13" ht="12.75">
      <c r="A522" t="s">
        <v>46</v>
      </c>
      <c r="C522" s="31" t="s">
        <v>6342</v>
      </c>
      <c r="E522" s="33" t="s">
        <v>6343</v>
      </c>
      <c r="J522" s="32">
        <f>0</f>
      </c>
      <c s="32">
        <f>0</f>
      </c>
      <c s="32">
        <f>0+L523+L527+L531+L535+L539+L543+L547+L551+L555+L559+L563+L567+L571+L575+L579+L583+L587+L591+L595+L599+L603+L607+L611+L615+L619+L623+L627+L631+L635+L639+L643+L647+L651+L655+L659+L663+L667+L671+L675+L679+L683+L687+L691+L695</f>
      </c>
      <c s="32">
        <f>0+M523+M527+M531+M535+M539+M543+M547+M551+M555+M559+M563+M567+M571+M575+M579+M583+M587+M591+M595+M599+M603+M607+M611+M615+M619+M623+M627+M631+M635+M639+M643+M647+M651+M655+M659+M663+M667+M671+M675+M679+M683+M687+M691+M695</f>
      </c>
    </row>
    <row r="523" spans="1:16" ht="12.75">
      <c r="A523" t="s">
        <v>49</v>
      </c>
      <c s="34" t="s">
        <v>608</v>
      </c>
      <c s="34" t="s">
        <v>6183</v>
      </c>
      <c s="35" t="s">
        <v>26</v>
      </c>
      <c s="6" t="s">
        <v>6184</v>
      </c>
      <c s="36" t="s">
        <v>90</v>
      </c>
      <c s="37">
        <v>1</v>
      </c>
      <c s="36">
        <v>0</v>
      </c>
      <c s="36">
        <f>ROUND(G523*H523,6)</f>
      </c>
      <c r="L523" s="38">
        <v>0</v>
      </c>
      <c s="32">
        <f>ROUND(ROUND(L523,2)*ROUND(G523,3),2)</f>
      </c>
      <c s="36" t="s">
        <v>1764</v>
      </c>
      <c>
        <f>(M523*21)/100</f>
      </c>
      <c t="s">
        <v>27</v>
      </c>
    </row>
    <row r="524" spans="1:5" ht="12.75">
      <c r="A524" s="35" t="s">
        <v>56</v>
      </c>
      <c r="E524" s="39" t="s">
        <v>5</v>
      </c>
    </row>
    <row r="525" spans="1:5" ht="25.5">
      <c r="A525" s="35" t="s">
        <v>57</v>
      </c>
      <c r="E525" s="40" t="s">
        <v>3044</v>
      </c>
    </row>
    <row r="526" spans="1:5" ht="12.75">
      <c r="A526" t="s">
        <v>59</v>
      </c>
      <c r="E526" s="39" t="s">
        <v>5</v>
      </c>
    </row>
    <row r="527" spans="1:16" ht="12.75">
      <c r="A527" t="s">
        <v>49</v>
      </c>
      <c s="34" t="s">
        <v>612</v>
      </c>
      <c s="34" t="s">
        <v>6211</v>
      </c>
      <c s="35" t="s">
        <v>77</v>
      </c>
      <c s="6" t="s">
        <v>6212</v>
      </c>
      <c s="36" t="s">
        <v>90</v>
      </c>
      <c s="37">
        <v>1</v>
      </c>
      <c s="36">
        <v>0</v>
      </c>
      <c s="36">
        <f>ROUND(G527*H527,6)</f>
      </c>
      <c r="L527" s="38">
        <v>0</v>
      </c>
      <c s="32">
        <f>ROUND(ROUND(L527,2)*ROUND(G527,3),2)</f>
      </c>
      <c s="36" t="s">
        <v>1764</v>
      </c>
      <c>
        <f>(M527*21)/100</f>
      </c>
      <c t="s">
        <v>27</v>
      </c>
    </row>
    <row r="528" spans="1:5" ht="12.75">
      <c r="A528" s="35" t="s">
        <v>56</v>
      </c>
      <c r="E528" s="39" t="s">
        <v>5</v>
      </c>
    </row>
    <row r="529" spans="1:5" ht="25.5">
      <c r="A529" s="35" t="s">
        <v>57</v>
      </c>
      <c r="E529" s="40" t="s">
        <v>3044</v>
      </c>
    </row>
    <row r="530" spans="1:5" ht="12.75">
      <c r="A530" t="s">
        <v>59</v>
      </c>
      <c r="E530" s="39" t="s">
        <v>5</v>
      </c>
    </row>
    <row r="531" spans="1:16" ht="12.75">
      <c r="A531" t="s">
        <v>49</v>
      </c>
      <c s="34" t="s">
        <v>615</v>
      </c>
      <c s="34" t="s">
        <v>6215</v>
      </c>
      <c s="35" t="s">
        <v>5</v>
      </c>
      <c s="6" t="s">
        <v>6216</v>
      </c>
      <c s="36" t="s">
        <v>90</v>
      </c>
      <c s="37">
        <v>6</v>
      </c>
      <c s="36">
        <v>0</v>
      </c>
      <c s="36">
        <f>ROUND(G531*H531,6)</f>
      </c>
      <c r="L531" s="38">
        <v>0</v>
      </c>
      <c s="32">
        <f>ROUND(ROUND(L531,2)*ROUND(G531,3),2)</f>
      </c>
      <c s="36" t="s">
        <v>1764</v>
      </c>
      <c>
        <f>(M531*21)/100</f>
      </c>
      <c t="s">
        <v>27</v>
      </c>
    </row>
    <row r="532" spans="1:5" ht="12.75">
      <c r="A532" s="35" t="s">
        <v>56</v>
      </c>
      <c r="E532" s="39" t="s">
        <v>5</v>
      </c>
    </row>
    <row r="533" spans="1:5" ht="25.5">
      <c r="A533" s="35" t="s">
        <v>57</v>
      </c>
      <c r="E533" s="40" t="s">
        <v>5361</v>
      </c>
    </row>
    <row r="534" spans="1:5" ht="12.75">
      <c r="A534" t="s">
        <v>59</v>
      </c>
      <c r="E534" s="39" t="s">
        <v>5</v>
      </c>
    </row>
    <row r="535" spans="1:16" ht="12.75">
      <c r="A535" t="s">
        <v>49</v>
      </c>
      <c s="34" t="s">
        <v>619</v>
      </c>
      <c s="34" t="s">
        <v>6217</v>
      </c>
      <c s="35" t="s">
        <v>72</v>
      </c>
      <c s="6" t="s">
        <v>6218</v>
      </c>
      <c s="36" t="s">
        <v>90</v>
      </c>
      <c s="37">
        <v>4</v>
      </c>
      <c s="36">
        <v>0</v>
      </c>
      <c s="36">
        <f>ROUND(G535*H535,6)</f>
      </c>
      <c r="L535" s="38">
        <v>0</v>
      </c>
      <c s="32">
        <f>ROUND(ROUND(L535,2)*ROUND(G535,3),2)</f>
      </c>
      <c s="36" t="s">
        <v>1764</v>
      </c>
      <c>
        <f>(M535*21)/100</f>
      </c>
      <c t="s">
        <v>27</v>
      </c>
    </row>
    <row r="536" spans="1:5" ht="12.75">
      <c r="A536" s="35" t="s">
        <v>56</v>
      </c>
      <c r="E536" s="39" t="s">
        <v>5</v>
      </c>
    </row>
    <row r="537" spans="1:5" ht="25.5">
      <c r="A537" s="35" t="s">
        <v>57</v>
      </c>
      <c r="E537" s="40" t="s">
        <v>3121</v>
      </c>
    </row>
    <row r="538" spans="1:5" ht="12.75">
      <c r="A538" t="s">
        <v>59</v>
      </c>
      <c r="E538" s="39" t="s">
        <v>5</v>
      </c>
    </row>
    <row r="539" spans="1:16" ht="12.75">
      <c r="A539" t="s">
        <v>49</v>
      </c>
      <c s="34" t="s">
        <v>623</v>
      </c>
      <c s="34" t="s">
        <v>6344</v>
      </c>
      <c s="35" t="s">
        <v>5</v>
      </c>
      <c s="6" t="s">
        <v>6345</v>
      </c>
      <c s="36" t="s">
        <v>90</v>
      </c>
      <c s="37">
        <v>1</v>
      </c>
      <c s="36">
        <v>0</v>
      </c>
      <c s="36">
        <f>ROUND(G539*H539,6)</f>
      </c>
      <c r="L539" s="38">
        <v>0</v>
      </c>
      <c s="32">
        <f>ROUND(ROUND(L539,2)*ROUND(G539,3),2)</f>
      </c>
      <c s="36" t="s">
        <v>1764</v>
      </c>
      <c>
        <f>(M539*21)/100</f>
      </c>
      <c t="s">
        <v>27</v>
      </c>
    </row>
    <row r="540" spans="1:5" ht="12.75">
      <c r="A540" s="35" t="s">
        <v>56</v>
      </c>
      <c r="E540" s="39" t="s">
        <v>5</v>
      </c>
    </row>
    <row r="541" spans="1:5" ht="25.5">
      <c r="A541" s="35" t="s">
        <v>57</v>
      </c>
      <c r="E541" s="40" t="s">
        <v>3044</v>
      </c>
    </row>
    <row r="542" spans="1:5" ht="12.75">
      <c r="A542" t="s">
        <v>59</v>
      </c>
      <c r="E542" s="39" t="s">
        <v>5</v>
      </c>
    </row>
    <row r="543" spans="1:16" ht="12.75">
      <c r="A543" t="s">
        <v>49</v>
      </c>
      <c s="34" t="s">
        <v>627</v>
      </c>
      <c s="34" t="s">
        <v>6346</v>
      </c>
      <c s="35" t="s">
        <v>77</v>
      </c>
      <c s="6" t="s">
        <v>6347</v>
      </c>
      <c s="36" t="s">
        <v>90</v>
      </c>
      <c s="37">
        <v>1</v>
      </c>
      <c s="36">
        <v>0</v>
      </c>
      <c s="36">
        <f>ROUND(G543*H543,6)</f>
      </c>
      <c r="L543" s="38">
        <v>0</v>
      </c>
      <c s="32">
        <f>ROUND(ROUND(L543,2)*ROUND(G543,3),2)</f>
      </c>
      <c s="36" t="s">
        <v>1764</v>
      </c>
      <c>
        <f>(M543*21)/100</f>
      </c>
      <c t="s">
        <v>27</v>
      </c>
    </row>
    <row r="544" spans="1:5" ht="12.75">
      <c r="A544" s="35" t="s">
        <v>56</v>
      </c>
      <c r="E544" s="39" t="s">
        <v>5</v>
      </c>
    </row>
    <row r="545" spans="1:5" ht="25.5">
      <c r="A545" s="35" t="s">
        <v>57</v>
      </c>
      <c r="E545" s="40" t="s">
        <v>3044</v>
      </c>
    </row>
    <row r="546" spans="1:5" ht="12.75">
      <c r="A546" t="s">
        <v>59</v>
      </c>
      <c r="E546" s="39" t="s">
        <v>5</v>
      </c>
    </row>
    <row r="547" spans="1:16" ht="12.75">
      <c r="A547" t="s">
        <v>49</v>
      </c>
      <c s="34" t="s">
        <v>630</v>
      </c>
      <c s="34" t="s">
        <v>6219</v>
      </c>
      <c s="35" t="s">
        <v>4</v>
      </c>
      <c s="6" t="s">
        <v>6220</v>
      </c>
      <c s="36" t="s">
        <v>90</v>
      </c>
      <c s="37">
        <v>1</v>
      </c>
      <c s="36">
        <v>0</v>
      </c>
      <c s="36">
        <f>ROUND(G547*H547,6)</f>
      </c>
      <c r="L547" s="38">
        <v>0</v>
      </c>
      <c s="32">
        <f>ROUND(ROUND(L547,2)*ROUND(G547,3),2)</f>
      </c>
      <c s="36" t="s">
        <v>1764</v>
      </c>
      <c>
        <f>(M547*21)/100</f>
      </c>
      <c t="s">
        <v>27</v>
      </c>
    </row>
    <row r="548" spans="1:5" ht="12.75">
      <c r="A548" s="35" t="s">
        <v>56</v>
      </c>
      <c r="E548" s="39" t="s">
        <v>5</v>
      </c>
    </row>
    <row r="549" spans="1:5" ht="25.5">
      <c r="A549" s="35" t="s">
        <v>57</v>
      </c>
      <c r="E549" s="40" t="s">
        <v>3044</v>
      </c>
    </row>
    <row r="550" spans="1:5" ht="12.75">
      <c r="A550" t="s">
        <v>59</v>
      </c>
      <c r="E550" s="39" t="s">
        <v>5</v>
      </c>
    </row>
    <row r="551" spans="1:16" ht="12.75">
      <c r="A551" t="s">
        <v>49</v>
      </c>
      <c s="34" t="s">
        <v>634</v>
      </c>
      <c s="34" t="s">
        <v>6219</v>
      </c>
      <c s="35" t="s">
        <v>82</v>
      </c>
      <c s="6" t="s">
        <v>6220</v>
      </c>
      <c s="36" t="s">
        <v>90</v>
      </c>
      <c s="37">
        <v>1</v>
      </c>
      <c s="36">
        <v>0</v>
      </c>
      <c s="36">
        <f>ROUND(G551*H551,6)</f>
      </c>
      <c r="L551" s="38">
        <v>0</v>
      </c>
      <c s="32">
        <f>ROUND(ROUND(L551,2)*ROUND(G551,3),2)</f>
      </c>
      <c s="36" t="s">
        <v>1764</v>
      </c>
      <c>
        <f>(M551*21)/100</f>
      </c>
      <c t="s">
        <v>27</v>
      </c>
    </row>
    <row r="552" spans="1:5" ht="12.75">
      <c r="A552" s="35" t="s">
        <v>56</v>
      </c>
      <c r="E552" s="39" t="s">
        <v>5</v>
      </c>
    </row>
    <row r="553" spans="1:5" ht="25.5">
      <c r="A553" s="35" t="s">
        <v>57</v>
      </c>
      <c r="E553" s="40" t="s">
        <v>3044</v>
      </c>
    </row>
    <row r="554" spans="1:5" ht="12.75">
      <c r="A554" t="s">
        <v>59</v>
      </c>
      <c r="E554" s="39" t="s">
        <v>5</v>
      </c>
    </row>
    <row r="555" spans="1:16" ht="12.75">
      <c r="A555" t="s">
        <v>49</v>
      </c>
      <c s="34" t="s">
        <v>638</v>
      </c>
      <c s="34" t="s">
        <v>6187</v>
      </c>
      <c s="35" t="s">
        <v>4</v>
      </c>
      <c s="6" t="s">
        <v>6225</v>
      </c>
      <c s="36" t="s">
        <v>90</v>
      </c>
      <c s="37">
        <v>2</v>
      </c>
      <c s="36">
        <v>0</v>
      </c>
      <c s="36">
        <f>ROUND(G555*H555,6)</f>
      </c>
      <c r="L555" s="38">
        <v>0</v>
      </c>
      <c s="32">
        <f>ROUND(ROUND(L555,2)*ROUND(G555,3),2)</f>
      </c>
      <c s="36" t="s">
        <v>1764</v>
      </c>
      <c>
        <f>(M555*21)/100</f>
      </c>
      <c t="s">
        <v>27</v>
      </c>
    </row>
    <row r="556" spans="1:5" ht="12.75">
      <c r="A556" s="35" t="s">
        <v>56</v>
      </c>
      <c r="E556" s="39" t="s">
        <v>5</v>
      </c>
    </row>
    <row r="557" spans="1:5" ht="25.5">
      <c r="A557" s="35" t="s">
        <v>57</v>
      </c>
      <c r="E557" s="40" t="s">
        <v>2060</v>
      </c>
    </row>
    <row r="558" spans="1:5" ht="12.75">
      <c r="A558" t="s">
        <v>59</v>
      </c>
      <c r="E558" s="39" t="s">
        <v>5</v>
      </c>
    </row>
    <row r="559" spans="1:16" ht="12.75">
      <c r="A559" t="s">
        <v>49</v>
      </c>
      <c s="34" t="s">
        <v>642</v>
      </c>
      <c s="34" t="s">
        <v>6187</v>
      </c>
      <c s="35" t="s">
        <v>27</v>
      </c>
      <c s="6" t="s">
        <v>6188</v>
      </c>
      <c s="36" t="s">
        <v>90</v>
      </c>
      <c s="37">
        <v>2</v>
      </c>
      <c s="36">
        <v>0</v>
      </c>
      <c s="36">
        <f>ROUND(G559*H559,6)</f>
      </c>
      <c r="L559" s="38">
        <v>0</v>
      </c>
      <c s="32">
        <f>ROUND(ROUND(L559,2)*ROUND(G559,3),2)</f>
      </c>
      <c s="36" t="s">
        <v>1764</v>
      </c>
      <c>
        <f>(M559*21)/100</f>
      </c>
      <c t="s">
        <v>27</v>
      </c>
    </row>
    <row r="560" spans="1:5" ht="12.75">
      <c r="A560" s="35" t="s">
        <v>56</v>
      </c>
      <c r="E560" s="39" t="s">
        <v>5</v>
      </c>
    </row>
    <row r="561" spans="1:5" ht="25.5">
      <c r="A561" s="35" t="s">
        <v>57</v>
      </c>
      <c r="E561" s="40" t="s">
        <v>2060</v>
      </c>
    </row>
    <row r="562" spans="1:5" ht="12.75">
      <c r="A562" t="s">
        <v>59</v>
      </c>
      <c r="E562" s="39" t="s">
        <v>5</v>
      </c>
    </row>
    <row r="563" spans="1:16" ht="12.75">
      <c r="A563" t="s">
        <v>49</v>
      </c>
      <c s="34" t="s">
        <v>646</v>
      </c>
      <c s="34" t="s">
        <v>6187</v>
      </c>
      <c s="35" t="s">
        <v>82</v>
      </c>
      <c s="6" t="s">
        <v>6225</v>
      </c>
      <c s="36" t="s">
        <v>90</v>
      </c>
      <c s="37">
        <v>4</v>
      </c>
      <c s="36">
        <v>0</v>
      </c>
      <c s="36">
        <f>ROUND(G563*H563,6)</f>
      </c>
      <c r="L563" s="38">
        <v>0</v>
      </c>
      <c s="32">
        <f>ROUND(ROUND(L563,2)*ROUND(G563,3),2)</f>
      </c>
      <c s="36" t="s">
        <v>1764</v>
      </c>
      <c>
        <f>(M563*21)/100</f>
      </c>
      <c t="s">
        <v>27</v>
      </c>
    </row>
    <row r="564" spans="1:5" ht="12.75">
      <c r="A564" s="35" t="s">
        <v>56</v>
      </c>
      <c r="E564" s="39" t="s">
        <v>5</v>
      </c>
    </row>
    <row r="565" spans="1:5" ht="25.5">
      <c r="A565" s="35" t="s">
        <v>57</v>
      </c>
      <c r="E565" s="40" t="s">
        <v>3121</v>
      </c>
    </row>
    <row r="566" spans="1:5" ht="12.75">
      <c r="A566" t="s">
        <v>59</v>
      </c>
      <c r="E566" s="39" t="s">
        <v>5</v>
      </c>
    </row>
    <row r="567" spans="1:16" ht="25.5">
      <c r="A567" t="s">
        <v>49</v>
      </c>
      <c s="34" t="s">
        <v>650</v>
      </c>
      <c s="34" t="s">
        <v>6315</v>
      </c>
      <c s="35" t="s">
        <v>5</v>
      </c>
      <c s="6" t="s">
        <v>6316</v>
      </c>
      <c s="36" t="s">
        <v>90</v>
      </c>
      <c s="37">
        <v>1</v>
      </c>
      <c s="36">
        <v>0</v>
      </c>
      <c s="36">
        <f>ROUND(G567*H567,6)</f>
      </c>
      <c r="L567" s="38">
        <v>0</v>
      </c>
      <c s="32">
        <f>ROUND(ROUND(L567,2)*ROUND(G567,3),2)</f>
      </c>
      <c s="36" t="s">
        <v>1764</v>
      </c>
      <c>
        <f>(M567*21)/100</f>
      </c>
      <c t="s">
        <v>27</v>
      </c>
    </row>
    <row r="568" spans="1:5" ht="12.75">
      <c r="A568" s="35" t="s">
        <v>56</v>
      </c>
      <c r="E568" s="39" t="s">
        <v>5</v>
      </c>
    </row>
    <row r="569" spans="1:5" ht="25.5">
      <c r="A569" s="35" t="s">
        <v>57</v>
      </c>
      <c r="E569" s="40" t="s">
        <v>3044</v>
      </c>
    </row>
    <row r="570" spans="1:5" ht="12.75">
      <c r="A570" t="s">
        <v>59</v>
      </c>
      <c r="E570" s="39" t="s">
        <v>5</v>
      </c>
    </row>
    <row r="571" spans="1:16" ht="25.5">
      <c r="A571" t="s">
        <v>49</v>
      </c>
      <c s="34" t="s">
        <v>654</v>
      </c>
      <c s="34" t="s">
        <v>6317</v>
      </c>
      <c s="35" t="s">
        <v>82</v>
      </c>
      <c s="6" t="s">
        <v>6318</v>
      </c>
      <c s="36" t="s">
        <v>90</v>
      </c>
      <c s="37">
        <v>1</v>
      </c>
      <c s="36">
        <v>0</v>
      </c>
      <c s="36">
        <f>ROUND(G571*H571,6)</f>
      </c>
      <c r="L571" s="38">
        <v>0</v>
      </c>
      <c s="32">
        <f>ROUND(ROUND(L571,2)*ROUND(G571,3),2)</f>
      </c>
      <c s="36" t="s">
        <v>1764</v>
      </c>
      <c>
        <f>(M571*21)/100</f>
      </c>
      <c t="s">
        <v>27</v>
      </c>
    </row>
    <row r="572" spans="1:5" ht="12.75">
      <c r="A572" s="35" t="s">
        <v>56</v>
      </c>
      <c r="E572" s="39" t="s">
        <v>5</v>
      </c>
    </row>
    <row r="573" spans="1:5" ht="25.5">
      <c r="A573" s="35" t="s">
        <v>57</v>
      </c>
      <c r="E573" s="40" t="s">
        <v>3044</v>
      </c>
    </row>
    <row r="574" spans="1:5" ht="12.75">
      <c r="A574" t="s">
        <v>59</v>
      </c>
      <c r="E574" s="39" t="s">
        <v>5</v>
      </c>
    </row>
    <row r="575" spans="1:16" ht="25.5">
      <c r="A575" t="s">
        <v>49</v>
      </c>
      <c s="34" t="s">
        <v>658</v>
      </c>
      <c s="34" t="s">
        <v>6192</v>
      </c>
      <c s="35" t="s">
        <v>108</v>
      </c>
      <c s="6" t="s">
        <v>6193</v>
      </c>
      <c s="36" t="s">
        <v>90</v>
      </c>
      <c s="37">
        <v>2</v>
      </c>
      <c s="36">
        <v>0</v>
      </c>
      <c s="36">
        <f>ROUND(G575*H575,6)</f>
      </c>
      <c r="L575" s="38">
        <v>0</v>
      </c>
      <c s="32">
        <f>ROUND(ROUND(L575,2)*ROUND(G575,3),2)</f>
      </c>
      <c s="36" t="s">
        <v>1764</v>
      </c>
      <c>
        <f>(M575*21)/100</f>
      </c>
      <c t="s">
        <v>27</v>
      </c>
    </row>
    <row r="576" spans="1:5" ht="12.75">
      <c r="A576" s="35" t="s">
        <v>56</v>
      </c>
      <c r="E576" s="39" t="s">
        <v>5</v>
      </c>
    </row>
    <row r="577" spans="1:5" ht="25.5">
      <c r="A577" s="35" t="s">
        <v>57</v>
      </c>
      <c r="E577" s="40" t="s">
        <v>2060</v>
      </c>
    </row>
    <row r="578" spans="1:5" ht="12.75">
      <c r="A578" t="s">
        <v>59</v>
      </c>
      <c r="E578" s="39" t="s">
        <v>5</v>
      </c>
    </row>
    <row r="579" spans="1:16" ht="12.75">
      <c r="A579" t="s">
        <v>49</v>
      </c>
      <c s="34" t="s">
        <v>662</v>
      </c>
      <c s="34" t="s">
        <v>6230</v>
      </c>
      <c s="35" t="s">
        <v>5</v>
      </c>
      <c s="6" t="s">
        <v>6231</v>
      </c>
      <c s="36" t="s">
        <v>90</v>
      </c>
      <c s="37">
        <v>6</v>
      </c>
      <c s="36">
        <v>0</v>
      </c>
      <c s="36">
        <f>ROUND(G579*H579,6)</f>
      </c>
      <c r="L579" s="38">
        <v>0</v>
      </c>
      <c s="32">
        <f>ROUND(ROUND(L579,2)*ROUND(G579,3),2)</f>
      </c>
      <c s="36" t="s">
        <v>1764</v>
      </c>
      <c>
        <f>(M579*21)/100</f>
      </c>
      <c t="s">
        <v>27</v>
      </c>
    </row>
    <row r="580" spans="1:5" ht="12.75">
      <c r="A580" s="35" t="s">
        <v>56</v>
      </c>
      <c r="E580" s="39" t="s">
        <v>5</v>
      </c>
    </row>
    <row r="581" spans="1:5" ht="25.5">
      <c r="A581" s="35" t="s">
        <v>57</v>
      </c>
      <c r="E581" s="40" t="s">
        <v>5361</v>
      </c>
    </row>
    <row r="582" spans="1:5" ht="12.75">
      <c r="A582" t="s">
        <v>59</v>
      </c>
      <c r="E582" s="39" t="s">
        <v>5</v>
      </c>
    </row>
    <row r="583" spans="1:16" ht="12.75">
      <c r="A583" t="s">
        <v>49</v>
      </c>
      <c s="34" t="s">
        <v>666</v>
      </c>
      <c s="34" t="s">
        <v>6232</v>
      </c>
      <c s="35" t="s">
        <v>112</v>
      </c>
      <c s="6" t="s">
        <v>6321</v>
      </c>
      <c s="36" t="s">
        <v>90</v>
      </c>
      <c s="37">
        <v>4</v>
      </c>
      <c s="36">
        <v>0</v>
      </c>
      <c s="36">
        <f>ROUND(G583*H583,6)</f>
      </c>
      <c r="L583" s="38">
        <v>0</v>
      </c>
      <c s="32">
        <f>ROUND(ROUND(L583,2)*ROUND(G583,3),2)</f>
      </c>
      <c s="36" t="s">
        <v>1764</v>
      </c>
      <c>
        <f>(M583*21)/100</f>
      </c>
      <c t="s">
        <v>27</v>
      </c>
    </row>
    <row r="584" spans="1:5" ht="12.75">
      <c r="A584" s="35" t="s">
        <v>56</v>
      </c>
      <c r="E584" s="39" t="s">
        <v>5</v>
      </c>
    </row>
    <row r="585" spans="1:5" ht="25.5">
      <c r="A585" s="35" t="s">
        <v>57</v>
      </c>
      <c r="E585" s="40" t="s">
        <v>3121</v>
      </c>
    </row>
    <row r="586" spans="1:5" ht="12.75">
      <c r="A586" t="s">
        <v>59</v>
      </c>
      <c r="E586" s="39" t="s">
        <v>5</v>
      </c>
    </row>
    <row r="587" spans="1:16" ht="12.75">
      <c r="A587" t="s">
        <v>49</v>
      </c>
      <c s="34" t="s">
        <v>670</v>
      </c>
      <c s="34" t="s">
        <v>6194</v>
      </c>
      <c s="35" t="s">
        <v>4</v>
      </c>
      <c s="6" t="s">
        <v>6195</v>
      </c>
      <c s="36" t="s">
        <v>90</v>
      </c>
      <c s="37">
        <v>2</v>
      </c>
      <c s="36">
        <v>0</v>
      </c>
      <c s="36">
        <f>ROUND(G587*H587,6)</f>
      </c>
      <c r="L587" s="38">
        <v>0</v>
      </c>
      <c s="32">
        <f>ROUND(ROUND(L587,2)*ROUND(G587,3),2)</f>
      </c>
      <c s="36" t="s">
        <v>1764</v>
      </c>
      <c>
        <f>(M587*21)/100</f>
      </c>
      <c t="s">
        <v>27</v>
      </c>
    </row>
    <row r="588" spans="1:5" ht="12.75">
      <c r="A588" s="35" t="s">
        <v>56</v>
      </c>
      <c r="E588" s="39" t="s">
        <v>5</v>
      </c>
    </row>
    <row r="589" spans="1:5" ht="25.5">
      <c r="A589" s="35" t="s">
        <v>57</v>
      </c>
      <c r="E589" s="40" t="s">
        <v>2060</v>
      </c>
    </row>
    <row r="590" spans="1:5" ht="12.75">
      <c r="A590" t="s">
        <v>59</v>
      </c>
      <c r="E590" s="39" t="s">
        <v>5</v>
      </c>
    </row>
    <row r="591" spans="1:16" ht="12.75">
      <c r="A591" t="s">
        <v>49</v>
      </c>
      <c s="34" t="s">
        <v>675</v>
      </c>
      <c s="34" t="s">
        <v>6194</v>
      </c>
      <c s="35" t="s">
        <v>120</v>
      </c>
      <c s="6" t="s">
        <v>6195</v>
      </c>
      <c s="36" t="s">
        <v>90</v>
      </c>
      <c s="37">
        <v>4</v>
      </c>
      <c s="36">
        <v>0</v>
      </c>
      <c s="36">
        <f>ROUND(G591*H591,6)</f>
      </c>
      <c r="L591" s="38">
        <v>0</v>
      </c>
      <c s="32">
        <f>ROUND(ROUND(L591,2)*ROUND(G591,3),2)</f>
      </c>
      <c s="36" t="s">
        <v>1764</v>
      </c>
      <c>
        <f>(M591*21)/100</f>
      </c>
      <c t="s">
        <v>27</v>
      </c>
    </row>
    <row r="592" spans="1:5" ht="12.75">
      <c r="A592" s="35" t="s">
        <v>56</v>
      </c>
      <c r="E592" s="39" t="s">
        <v>5</v>
      </c>
    </row>
    <row r="593" spans="1:5" ht="25.5">
      <c r="A593" s="35" t="s">
        <v>57</v>
      </c>
      <c r="E593" s="40" t="s">
        <v>3121</v>
      </c>
    </row>
    <row r="594" spans="1:5" ht="12.75">
      <c r="A594" t="s">
        <v>59</v>
      </c>
      <c r="E594" s="39" t="s">
        <v>5</v>
      </c>
    </row>
    <row r="595" spans="1:16" ht="12.75">
      <c r="A595" t="s">
        <v>49</v>
      </c>
      <c s="34" t="s">
        <v>679</v>
      </c>
      <c s="34" t="s">
        <v>6194</v>
      </c>
      <c s="35" t="s">
        <v>27</v>
      </c>
      <c s="6" t="s">
        <v>6195</v>
      </c>
      <c s="36" t="s">
        <v>90</v>
      </c>
      <c s="37">
        <v>2</v>
      </c>
      <c s="36">
        <v>0</v>
      </c>
      <c s="36">
        <f>ROUND(G595*H595,6)</f>
      </c>
      <c r="L595" s="38">
        <v>0</v>
      </c>
      <c s="32">
        <f>ROUND(ROUND(L595,2)*ROUND(G595,3),2)</f>
      </c>
      <c s="36" t="s">
        <v>1764</v>
      </c>
      <c>
        <f>(M595*21)/100</f>
      </c>
      <c t="s">
        <v>27</v>
      </c>
    </row>
    <row r="596" spans="1:5" ht="12.75">
      <c r="A596" s="35" t="s">
        <v>56</v>
      </c>
      <c r="E596" s="39" t="s">
        <v>5</v>
      </c>
    </row>
    <row r="597" spans="1:5" ht="25.5">
      <c r="A597" s="35" t="s">
        <v>57</v>
      </c>
      <c r="E597" s="40" t="s">
        <v>2060</v>
      </c>
    </row>
    <row r="598" spans="1:5" ht="12.75">
      <c r="A598" t="s">
        <v>59</v>
      </c>
      <c r="E598" s="39" t="s">
        <v>5</v>
      </c>
    </row>
    <row r="599" spans="1:16" ht="12.75">
      <c r="A599" t="s">
        <v>49</v>
      </c>
      <c s="34" t="s">
        <v>683</v>
      </c>
      <c s="34" t="s">
        <v>6198</v>
      </c>
      <c s="35" t="s">
        <v>5</v>
      </c>
      <c s="6" t="s">
        <v>6348</v>
      </c>
      <c s="36" t="s">
        <v>90</v>
      </c>
      <c s="37">
        <v>1</v>
      </c>
      <c s="36">
        <v>0</v>
      </c>
      <c s="36">
        <f>ROUND(G599*H599,6)</f>
      </c>
      <c r="L599" s="38">
        <v>0</v>
      </c>
      <c s="32">
        <f>ROUND(ROUND(L599,2)*ROUND(G599,3),2)</f>
      </c>
      <c s="36" t="s">
        <v>1764</v>
      </c>
      <c>
        <f>(M599*21)/100</f>
      </c>
      <c t="s">
        <v>27</v>
      </c>
    </row>
    <row r="600" spans="1:5" ht="12.75">
      <c r="A600" s="35" t="s">
        <v>56</v>
      </c>
      <c r="E600" s="39" t="s">
        <v>5</v>
      </c>
    </row>
    <row r="601" spans="1:5" ht="25.5">
      <c r="A601" s="35" t="s">
        <v>57</v>
      </c>
      <c r="E601" s="40" t="s">
        <v>3044</v>
      </c>
    </row>
    <row r="602" spans="1:5" ht="12.75">
      <c r="A602" t="s">
        <v>59</v>
      </c>
      <c r="E602" s="39" t="s">
        <v>5</v>
      </c>
    </row>
    <row r="603" spans="1:16" ht="25.5">
      <c r="A603" t="s">
        <v>49</v>
      </c>
      <c s="34" t="s">
        <v>687</v>
      </c>
      <c s="34" t="s">
        <v>6234</v>
      </c>
      <c s="35" t="s">
        <v>5</v>
      </c>
      <c s="6" t="s">
        <v>6235</v>
      </c>
      <c s="36" t="s">
        <v>75</v>
      </c>
      <c s="37">
        <v>15</v>
      </c>
      <c s="36">
        <v>0</v>
      </c>
      <c s="36">
        <f>ROUND(G603*H603,6)</f>
      </c>
      <c r="L603" s="38">
        <v>0</v>
      </c>
      <c s="32">
        <f>ROUND(ROUND(L603,2)*ROUND(G603,3),2)</f>
      </c>
      <c s="36" t="s">
        <v>1764</v>
      </c>
      <c>
        <f>(M603*21)/100</f>
      </c>
      <c t="s">
        <v>27</v>
      </c>
    </row>
    <row r="604" spans="1:5" ht="12.75">
      <c r="A604" s="35" t="s">
        <v>56</v>
      </c>
      <c r="E604" s="39" t="s">
        <v>5</v>
      </c>
    </row>
    <row r="605" spans="1:5" ht="25.5">
      <c r="A605" s="35" t="s">
        <v>57</v>
      </c>
      <c r="E605" s="40" t="s">
        <v>5690</v>
      </c>
    </row>
    <row r="606" spans="1:5" ht="12.75">
      <c r="A606" t="s">
        <v>59</v>
      </c>
      <c r="E606" s="39" t="s">
        <v>5</v>
      </c>
    </row>
    <row r="607" spans="1:16" ht="25.5">
      <c r="A607" t="s">
        <v>49</v>
      </c>
      <c s="34" t="s">
        <v>691</v>
      </c>
      <c s="34" t="s">
        <v>6200</v>
      </c>
      <c s="35" t="s">
        <v>124</v>
      </c>
      <c s="6" t="s">
        <v>6201</v>
      </c>
      <c s="36" t="s">
        <v>75</v>
      </c>
      <c s="37">
        <v>25</v>
      </c>
      <c s="36">
        <v>0</v>
      </c>
      <c s="36">
        <f>ROUND(G607*H607,6)</f>
      </c>
      <c r="L607" s="38">
        <v>0</v>
      </c>
      <c s="32">
        <f>ROUND(ROUND(L607,2)*ROUND(G607,3),2)</f>
      </c>
      <c s="36" t="s">
        <v>1764</v>
      </c>
      <c>
        <f>(M607*21)/100</f>
      </c>
      <c t="s">
        <v>27</v>
      </c>
    </row>
    <row r="608" spans="1:5" ht="12.75">
      <c r="A608" s="35" t="s">
        <v>56</v>
      </c>
      <c r="E608" s="39" t="s">
        <v>5</v>
      </c>
    </row>
    <row r="609" spans="1:5" ht="25.5">
      <c r="A609" s="35" t="s">
        <v>57</v>
      </c>
      <c r="E609" s="40" t="s">
        <v>5530</v>
      </c>
    </row>
    <row r="610" spans="1:5" ht="12.75">
      <c r="A610" t="s">
        <v>59</v>
      </c>
      <c r="E610" s="39" t="s">
        <v>5</v>
      </c>
    </row>
    <row r="611" spans="1:16" ht="25.5">
      <c r="A611" t="s">
        <v>49</v>
      </c>
      <c s="34" t="s">
        <v>695</v>
      </c>
      <c s="34" t="s">
        <v>6200</v>
      </c>
      <c s="35" t="s">
        <v>128</v>
      </c>
      <c s="6" t="s">
        <v>6201</v>
      </c>
      <c s="36" t="s">
        <v>75</v>
      </c>
      <c s="37">
        <v>40</v>
      </c>
      <c s="36">
        <v>0</v>
      </c>
      <c s="36">
        <f>ROUND(G611*H611,6)</f>
      </c>
      <c r="L611" s="38">
        <v>0</v>
      </c>
      <c s="32">
        <f>ROUND(ROUND(L611,2)*ROUND(G611,3),2)</f>
      </c>
      <c s="36" t="s">
        <v>1764</v>
      </c>
      <c>
        <f>(M611*21)/100</f>
      </c>
      <c t="s">
        <v>27</v>
      </c>
    </row>
    <row r="612" spans="1:5" ht="12.75">
      <c r="A612" s="35" t="s">
        <v>56</v>
      </c>
      <c r="E612" s="39" t="s">
        <v>5</v>
      </c>
    </row>
    <row r="613" spans="1:5" ht="25.5">
      <c r="A613" s="35" t="s">
        <v>57</v>
      </c>
      <c r="E613" s="40" t="s">
        <v>5533</v>
      </c>
    </row>
    <row r="614" spans="1:5" ht="12.75">
      <c r="A614" t="s">
        <v>59</v>
      </c>
      <c r="E614" s="39" t="s">
        <v>5</v>
      </c>
    </row>
    <row r="615" spans="1:16" ht="25.5">
      <c r="A615" t="s">
        <v>49</v>
      </c>
      <c s="34" t="s">
        <v>699</v>
      </c>
      <c s="34" t="s">
        <v>6202</v>
      </c>
      <c s="35" t="s">
        <v>4</v>
      </c>
      <c s="6" t="s">
        <v>6203</v>
      </c>
      <c s="36" t="s">
        <v>90</v>
      </c>
      <c s="37">
        <v>1</v>
      </c>
      <c s="36">
        <v>0</v>
      </c>
      <c s="36">
        <f>ROUND(G615*H615,6)</f>
      </c>
      <c r="L615" s="38">
        <v>0</v>
      </c>
      <c s="32">
        <f>ROUND(ROUND(L615,2)*ROUND(G615,3),2)</f>
      </c>
      <c s="36" t="s">
        <v>1764</v>
      </c>
      <c>
        <f>(M615*21)/100</f>
      </c>
      <c t="s">
        <v>27</v>
      </c>
    </row>
    <row r="616" spans="1:5" ht="12.75">
      <c r="A616" s="35" t="s">
        <v>56</v>
      </c>
      <c r="E616" s="39" t="s">
        <v>5</v>
      </c>
    </row>
    <row r="617" spans="1:5" ht="25.5">
      <c r="A617" s="35" t="s">
        <v>57</v>
      </c>
      <c r="E617" s="40" t="s">
        <v>3044</v>
      </c>
    </row>
    <row r="618" spans="1:5" ht="12.75">
      <c r="A618" t="s">
        <v>59</v>
      </c>
      <c r="E618" s="39" t="s">
        <v>5</v>
      </c>
    </row>
    <row r="619" spans="1:16" ht="25.5">
      <c r="A619" t="s">
        <v>49</v>
      </c>
      <c s="34" t="s">
        <v>703</v>
      </c>
      <c s="34" t="s">
        <v>6202</v>
      </c>
      <c s="35" t="s">
        <v>135</v>
      </c>
      <c s="6" t="s">
        <v>6203</v>
      </c>
      <c s="36" t="s">
        <v>90</v>
      </c>
      <c s="37">
        <v>1</v>
      </c>
      <c s="36">
        <v>0</v>
      </c>
      <c s="36">
        <f>ROUND(G619*H619,6)</f>
      </c>
      <c r="L619" s="38">
        <v>0</v>
      </c>
      <c s="32">
        <f>ROUND(ROUND(L619,2)*ROUND(G619,3),2)</f>
      </c>
      <c s="36" t="s">
        <v>1764</v>
      </c>
      <c>
        <f>(M619*21)/100</f>
      </c>
      <c t="s">
        <v>27</v>
      </c>
    </row>
    <row r="620" spans="1:5" ht="12.75">
      <c r="A620" s="35" t="s">
        <v>56</v>
      </c>
      <c r="E620" s="39" t="s">
        <v>5</v>
      </c>
    </row>
    <row r="621" spans="1:5" ht="25.5">
      <c r="A621" s="35" t="s">
        <v>57</v>
      </c>
      <c r="E621" s="40" t="s">
        <v>3044</v>
      </c>
    </row>
    <row r="622" spans="1:5" ht="12.75">
      <c r="A622" t="s">
        <v>59</v>
      </c>
      <c r="E622" s="39" t="s">
        <v>5</v>
      </c>
    </row>
    <row r="623" spans="1:16" ht="25.5">
      <c r="A623" t="s">
        <v>49</v>
      </c>
      <c s="34" t="s">
        <v>707</v>
      </c>
      <c s="34" t="s">
        <v>6237</v>
      </c>
      <c s="35" t="s">
        <v>4</v>
      </c>
      <c s="6" t="s">
        <v>6238</v>
      </c>
      <c s="36" t="s">
        <v>90</v>
      </c>
      <c s="37">
        <v>1</v>
      </c>
      <c s="36">
        <v>0</v>
      </c>
      <c s="36">
        <f>ROUND(G623*H623,6)</f>
      </c>
      <c r="L623" s="38">
        <v>0</v>
      </c>
      <c s="32">
        <f>ROUND(ROUND(L623,2)*ROUND(G623,3),2)</f>
      </c>
      <c s="36" t="s">
        <v>1764</v>
      </c>
      <c>
        <f>(M623*21)/100</f>
      </c>
      <c t="s">
        <v>27</v>
      </c>
    </row>
    <row r="624" spans="1:5" ht="12.75">
      <c r="A624" s="35" t="s">
        <v>56</v>
      </c>
      <c r="E624" s="39" t="s">
        <v>5</v>
      </c>
    </row>
    <row r="625" spans="1:5" ht="25.5">
      <c r="A625" s="35" t="s">
        <v>57</v>
      </c>
      <c r="E625" s="40" t="s">
        <v>3044</v>
      </c>
    </row>
    <row r="626" spans="1:5" ht="12.75">
      <c r="A626" t="s">
        <v>59</v>
      </c>
      <c r="E626" s="39" t="s">
        <v>5</v>
      </c>
    </row>
    <row r="627" spans="1:16" ht="25.5">
      <c r="A627" t="s">
        <v>49</v>
      </c>
      <c s="34" t="s">
        <v>711</v>
      </c>
      <c s="34" t="s">
        <v>6237</v>
      </c>
      <c s="35" t="s">
        <v>139</v>
      </c>
      <c s="6" t="s">
        <v>6238</v>
      </c>
      <c s="36" t="s">
        <v>90</v>
      </c>
      <c s="37">
        <v>2</v>
      </c>
      <c s="36">
        <v>0</v>
      </c>
      <c s="36">
        <f>ROUND(G627*H627,6)</f>
      </c>
      <c r="L627" s="38">
        <v>0</v>
      </c>
      <c s="32">
        <f>ROUND(ROUND(L627,2)*ROUND(G627,3),2)</f>
      </c>
      <c s="36" t="s">
        <v>1764</v>
      </c>
      <c>
        <f>(M627*21)/100</f>
      </c>
      <c t="s">
        <v>27</v>
      </c>
    </row>
    <row r="628" spans="1:5" ht="12.75">
      <c r="A628" s="35" t="s">
        <v>56</v>
      </c>
      <c r="E628" s="39" t="s">
        <v>5</v>
      </c>
    </row>
    <row r="629" spans="1:5" ht="25.5">
      <c r="A629" s="35" t="s">
        <v>57</v>
      </c>
      <c r="E629" s="40" t="s">
        <v>2060</v>
      </c>
    </row>
    <row r="630" spans="1:5" ht="12.75">
      <c r="A630" t="s">
        <v>59</v>
      </c>
      <c r="E630" s="39" t="s">
        <v>5</v>
      </c>
    </row>
    <row r="631" spans="1:16" ht="25.5">
      <c r="A631" t="s">
        <v>49</v>
      </c>
      <c s="34" t="s">
        <v>715</v>
      </c>
      <c s="34" t="s">
        <v>6331</v>
      </c>
      <c s="35" t="s">
        <v>4</v>
      </c>
      <c s="6" t="s">
        <v>6332</v>
      </c>
      <c s="36" t="s">
        <v>75</v>
      </c>
      <c s="37">
        <v>5</v>
      </c>
      <c s="36">
        <v>0</v>
      </c>
      <c s="36">
        <f>ROUND(G631*H631,6)</f>
      </c>
      <c r="L631" s="38">
        <v>0</v>
      </c>
      <c s="32">
        <f>ROUND(ROUND(L631,2)*ROUND(G631,3),2)</f>
      </c>
      <c s="36" t="s">
        <v>1764</v>
      </c>
      <c>
        <f>(M631*21)/100</f>
      </c>
      <c t="s">
        <v>27</v>
      </c>
    </row>
    <row r="632" spans="1:5" ht="12.75">
      <c r="A632" s="35" t="s">
        <v>56</v>
      </c>
      <c r="E632" s="39" t="s">
        <v>5</v>
      </c>
    </row>
    <row r="633" spans="1:5" ht="25.5">
      <c r="A633" s="35" t="s">
        <v>57</v>
      </c>
      <c r="E633" s="40" t="s">
        <v>6328</v>
      </c>
    </row>
    <row r="634" spans="1:5" ht="12.75">
      <c r="A634" t="s">
        <v>59</v>
      </c>
      <c r="E634" s="39" t="s">
        <v>5</v>
      </c>
    </row>
    <row r="635" spans="1:16" ht="25.5">
      <c r="A635" t="s">
        <v>49</v>
      </c>
      <c s="34" t="s">
        <v>719</v>
      </c>
      <c s="34" t="s">
        <v>6331</v>
      </c>
      <c s="35" t="s">
        <v>143</v>
      </c>
      <c s="6" t="s">
        <v>6332</v>
      </c>
      <c s="36" t="s">
        <v>75</v>
      </c>
      <c s="37">
        <v>6</v>
      </c>
      <c s="36">
        <v>0</v>
      </c>
      <c s="36">
        <f>ROUND(G635*H635,6)</f>
      </c>
      <c r="L635" s="38">
        <v>0</v>
      </c>
      <c s="32">
        <f>ROUND(ROUND(L635,2)*ROUND(G635,3),2)</f>
      </c>
      <c s="36" t="s">
        <v>1764</v>
      </c>
      <c>
        <f>(M635*21)/100</f>
      </c>
      <c t="s">
        <v>27</v>
      </c>
    </row>
    <row r="636" spans="1:5" ht="12.75">
      <c r="A636" s="35" t="s">
        <v>56</v>
      </c>
      <c r="E636" s="39" t="s">
        <v>5</v>
      </c>
    </row>
    <row r="637" spans="1:5" ht="25.5">
      <c r="A637" s="35" t="s">
        <v>57</v>
      </c>
      <c r="E637" s="40" t="s">
        <v>5361</v>
      </c>
    </row>
    <row r="638" spans="1:5" ht="12.75">
      <c r="A638" t="s">
        <v>59</v>
      </c>
      <c r="E638" s="39" t="s">
        <v>5</v>
      </c>
    </row>
    <row r="639" spans="1:16" ht="25.5">
      <c r="A639" t="s">
        <v>49</v>
      </c>
      <c s="34" t="s">
        <v>723</v>
      </c>
      <c s="34" t="s">
        <v>6349</v>
      </c>
      <c s="35" t="s">
        <v>5</v>
      </c>
      <c s="6" t="s">
        <v>6350</v>
      </c>
      <c s="36" t="s">
        <v>90</v>
      </c>
      <c s="37">
        <v>1</v>
      </c>
      <c s="36">
        <v>0</v>
      </c>
      <c s="36">
        <f>ROUND(G639*H639,6)</f>
      </c>
      <c r="L639" s="38">
        <v>0</v>
      </c>
      <c s="32">
        <f>ROUND(ROUND(L639,2)*ROUND(G639,3),2)</f>
      </c>
      <c s="36" t="s">
        <v>1764</v>
      </c>
      <c>
        <f>(M639*21)/100</f>
      </c>
      <c t="s">
        <v>27</v>
      </c>
    </row>
    <row r="640" spans="1:5" ht="12.75">
      <c r="A640" s="35" t="s">
        <v>56</v>
      </c>
      <c r="E640" s="39" t="s">
        <v>5</v>
      </c>
    </row>
    <row r="641" spans="1:5" ht="25.5">
      <c r="A641" s="35" t="s">
        <v>57</v>
      </c>
      <c r="E641" s="40" t="s">
        <v>3044</v>
      </c>
    </row>
    <row r="642" spans="1:5" ht="12.75">
      <c r="A642" t="s">
        <v>59</v>
      </c>
      <c r="E642" s="39" t="s">
        <v>5</v>
      </c>
    </row>
    <row r="643" spans="1:16" ht="12.75">
      <c r="A643" t="s">
        <v>49</v>
      </c>
      <c s="34" t="s">
        <v>727</v>
      </c>
      <c s="34" t="s">
        <v>5712</v>
      </c>
      <c s="35" t="s">
        <v>5</v>
      </c>
      <c s="6" t="s">
        <v>6351</v>
      </c>
      <c s="36" t="s">
        <v>90</v>
      </c>
      <c s="37">
        <v>1</v>
      </c>
      <c s="36">
        <v>0</v>
      </c>
      <c s="36">
        <f>ROUND(G643*H643,6)</f>
      </c>
      <c r="L643" s="38">
        <v>0</v>
      </c>
      <c s="32">
        <f>ROUND(ROUND(L643,2)*ROUND(G643,3),2)</f>
      </c>
      <c s="36" t="s">
        <v>1764</v>
      </c>
      <c>
        <f>(M643*21)/100</f>
      </c>
      <c t="s">
        <v>27</v>
      </c>
    </row>
    <row r="644" spans="1:5" ht="12.75">
      <c r="A644" s="35" t="s">
        <v>56</v>
      </c>
      <c r="E644" s="39" t="s">
        <v>5</v>
      </c>
    </row>
    <row r="645" spans="1:5" ht="25.5">
      <c r="A645" s="35" t="s">
        <v>57</v>
      </c>
      <c r="E645" s="40" t="s">
        <v>3044</v>
      </c>
    </row>
    <row r="646" spans="1:5" ht="76.5">
      <c r="A646" t="s">
        <v>59</v>
      </c>
      <c r="E646" s="39" t="s">
        <v>6352</v>
      </c>
    </row>
    <row r="647" spans="1:16" ht="12.75">
      <c r="A647" t="s">
        <v>49</v>
      </c>
      <c s="34" t="s">
        <v>731</v>
      </c>
      <c s="34" t="s">
        <v>5714</v>
      </c>
      <c s="35" t="s">
        <v>5</v>
      </c>
      <c s="6" t="s">
        <v>6353</v>
      </c>
      <c s="36" t="s">
        <v>90</v>
      </c>
      <c s="37">
        <v>1</v>
      </c>
      <c s="36">
        <v>0</v>
      </c>
      <c s="36">
        <f>ROUND(G647*H647,6)</f>
      </c>
      <c r="L647" s="38">
        <v>0</v>
      </c>
      <c s="32">
        <f>ROUND(ROUND(L647,2)*ROUND(G647,3),2)</f>
      </c>
      <c s="36" t="s">
        <v>1764</v>
      </c>
      <c>
        <f>(M647*21)/100</f>
      </c>
      <c t="s">
        <v>27</v>
      </c>
    </row>
    <row r="648" spans="1:5" ht="12.75">
      <c r="A648" s="35" t="s">
        <v>56</v>
      </c>
      <c r="E648" s="39" t="s">
        <v>5</v>
      </c>
    </row>
    <row r="649" spans="1:5" ht="25.5">
      <c r="A649" s="35" t="s">
        <v>57</v>
      </c>
      <c r="E649" s="40" t="s">
        <v>3044</v>
      </c>
    </row>
    <row r="650" spans="1:5" ht="89.25">
      <c r="A650" t="s">
        <v>59</v>
      </c>
      <c r="E650" s="39" t="s">
        <v>6354</v>
      </c>
    </row>
    <row r="651" spans="1:16" ht="12.75">
      <c r="A651" t="s">
        <v>49</v>
      </c>
      <c s="34" t="s">
        <v>735</v>
      </c>
      <c s="34" t="s">
        <v>5716</v>
      </c>
      <c s="35" t="s">
        <v>5</v>
      </c>
      <c s="6" t="s">
        <v>6243</v>
      </c>
      <c s="36" t="s">
        <v>75</v>
      </c>
      <c s="37">
        <v>15</v>
      </c>
      <c s="36">
        <v>0</v>
      </c>
      <c s="36">
        <f>ROUND(G651*H651,6)</f>
      </c>
      <c r="L651" s="38">
        <v>0</v>
      </c>
      <c s="32">
        <f>ROUND(ROUND(L651,2)*ROUND(G651,3),2)</f>
      </c>
      <c s="36" t="s">
        <v>1764</v>
      </c>
      <c>
        <f>(M651*21)/100</f>
      </c>
      <c t="s">
        <v>27</v>
      </c>
    </row>
    <row r="652" spans="1:5" ht="12.75">
      <c r="A652" s="35" t="s">
        <v>56</v>
      </c>
      <c r="E652" s="39" t="s">
        <v>5</v>
      </c>
    </row>
    <row r="653" spans="1:5" ht="25.5">
      <c r="A653" s="35" t="s">
        <v>57</v>
      </c>
      <c r="E653" s="40" t="s">
        <v>5690</v>
      </c>
    </row>
    <row r="654" spans="1:5" ht="12.75">
      <c r="A654" t="s">
        <v>59</v>
      </c>
      <c r="E654" s="39" t="s">
        <v>5</v>
      </c>
    </row>
    <row r="655" spans="1:16" ht="12.75">
      <c r="A655" t="s">
        <v>49</v>
      </c>
      <c s="34" t="s">
        <v>740</v>
      </c>
      <c s="34" t="s">
        <v>6039</v>
      </c>
      <c s="35" t="s">
        <v>5</v>
      </c>
      <c s="6" t="s">
        <v>6257</v>
      </c>
      <c s="36" t="s">
        <v>75</v>
      </c>
      <c s="37">
        <v>15</v>
      </c>
      <c s="36">
        <v>0</v>
      </c>
      <c s="36">
        <f>ROUND(G655*H655,6)</f>
      </c>
      <c r="L655" s="38">
        <v>0</v>
      </c>
      <c s="32">
        <f>ROUND(ROUND(L655,2)*ROUND(G655,3),2)</f>
      </c>
      <c s="36" t="s">
        <v>1764</v>
      </c>
      <c>
        <f>(M655*21)/100</f>
      </c>
      <c t="s">
        <v>27</v>
      </c>
    </row>
    <row r="656" spans="1:5" ht="12.75">
      <c r="A656" s="35" t="s">
        <v>56</v>
      </c>
      <c r="E656" s="39" t="s">
        <v>5</v>
      </c>
    </row>
    <row r="657" spans="1:5" ht="25.5">
      <c r="A657" s="35" t="s">
        <v>57</v>
      </c>
      <c r="E657" s="40" t="s">
        <v>5690</v>
      </c>
    </row>
    <row r="658" spans="1:5" ht="12.75">
      <c r="A658" t="s">
        <v>59</v>
      </c>
      <c r="E658" s="39" t="s">
        <v>5</v>
      </c>
    </row>
    <row r="659" spans="1:16" ht="12.75">
      <c r="A659" t="s">
        <v>49</v>
      </c>
      <c s="34" t="s">
        <v>744</v>
      </c>
      <c s="34" t="s">
        <v>6041</v>
      </c>
      <c s="35" t="s">
        <v>5</v>
      </c>
      <c s="6" t="s">
        <v>6255</v>
      </c>
      <c s="36" t="s">
        <v>75</v>
      </c>
      <c s="37">
        <v>10</v>
      </c>
      <c s="36">
        <v>0</v>
      </c>
      <c s="36">
        <f>ROUND(G659*H659,6)</f>
      </c>
      <c r="L659" s="38">
        <v>0</v>
      </c>
      <c s="32">
        <f>ROUND(ROUND(L659,2)*ROUND(G659,3),2)</f>
      </c>
      <c s="36" t="s">
        <v>1764</v>
      </c>
      <c>
        <f>(M659*21)/100</f>
      </c>
      <c t="s">
        <v>27</v>
      </c>
    </row>
    <row r="660" spans="1:5" ht="12.75">
      <c r="A660" s="35" t="s">
        <v>56</v>
      </c>
      <c r="E660" s="39" t="s">
        <v>5</v>
      </c>
    </row>
    <row r="661" spans="1:5" ht="25.5">
      <c r="A661" s="35" t="s">
        <v>57</v>
      </c>
      <c r="E661" s="40" t="s">
        <v>5367</v>
      </c>
    </row>
    <row r="662" spans="1:5" ht="12.75">
      <c r="A662" t="s">
        <v>59</v>
      </c>
      <c r="E662" s="39" t="s">
        <v>5</v>
      </c>
    </row>
    <row r="663" spans="1:16" ht="25.5">
      <c r="A663" t="s">
        <v>49</v>
      </c>
      <c s="34" t="s">
        <v>748</v>
      </c>
      <c s="34" t="s">
        <v>6048</v>
      </c>
      <c s="35" t="s">
        <v>5</v>
      </c>
      <c s="6" t="s">
        <v>6244</v>
      </c>
      <c s="36" t="s">
        <v>85</v>
      </c>
      <c s="37">
        <v>2</v>
      </c>
      <c s="36">
        <v>0</v>
      </c>
      <c s="36">
        <f>ROUND(G663*H663,6)</f>
      </c>
      <c r="L663" s="38">
        <v>0</v>
      </c>
      <c s="32">
        <f>ROUND(ROUND(L663,2)*ROUND(G663,3),2)</f>
      </c>
      <c s="36" t="s">
        <v>1764</v>
      </c>
      <c>
        <f>(M663*21)/100</f>
      </c>
      <c t="s">
        <v>27</v>
      </c>
    </row>
    <row r="664" spans="1:5" ht="12.75">
      <c r="A664" s="35" t="s">
        <v>56</v>
      </c>
      <c r="E664" s="39" t="s">
        <v>5</v>
      </c>
    </row>
    <row r="665" spans="1:5" ht="25.5">
      <c r="A665" s="35" t="s">
        <v>57</v>
      </c>
      <c r="E665" s="40" t="s">
        <v>2060</v>
      </c>
    </row>
    <row r="666" spans="1:5" ht="12.75">
      <c r="A666" t="s">
        <v>59</v>
      </c>
      <c r="E666" s="39" t="s">
        <v>5</v>
      </c>
    </row>
    <row r="667" spans="1:16" ht="12.75">
      <c r="A667" t="s">
        <v>49</v>
      </c>
      <c s="34" t="s">
        <v>752</v>
      </c>
      <c s="34" t="s">
        <v>6052</v>
      </c>
      <c s="35" t="s">
        <v>5</v>
      </c>
      <c s="6" t="s">
        <v>6245</v>
      </c>
      <c s="36" t="s">
        <v>85</v>
      </c>
      <c s="37">
        <v>2</v>
      </c>
      <c s="36">
        <v>0</v>
      </c>
      <c s="36">
        <f>ROUND(G667*H667,6)</f>
      </c>
      <c r="L667" s="38">
        <v>0</v>
      </c>
      <c s="32">
        <f>ROUND(ROUND(L667,2)*ROUND(G667,3),2)</f>
      </c>
      <c s="36" t="s">
        <v>1764</v>
      </c>
      <c>
        <f>(M667*21)/100</f>
      </c>
      <c t="s">
        <v>27</v>
      </c>
    </row>
    <row r="668" spans="1:5" ht="12.75">
      <c r="A668" s="35" t="s">
        <v>56</v>
      </c>
      <c r="E668" s="39" t="s">
        <v>5</v>
      </c>
    </row>
    <row r="669" spans="1:5" ht="25.5">
      <c r="A669" s="35" t="s">
        <v>57</v>
      </c>
      <c r="E669" s="40" t="s">
        <v>2060</v>
      </c>
    </row>
    <row r="670" spans="1:5" ht="12.75">
      <c r="A670" t="s">
        <v>59</v>
      </c>
      <c r="E670" s="39" t="s">
        <v>5</v>
      </c>
    </row>
    <row r="671" spans="1:16" ht="12.75">
      <c r="A671" t="s">
        <v>49</v>
      </c>
      <c s="34" t="s">
        <v>756</v>
      </c>
      <c s="34" t="s">
        <v>6054</v>
      </c>
      <c s="35" t="s">
        <v>5</v>
      </c>
      <c s="6" t="s">
        <v>6355</v>
      </c>
      <c s="36" t="s">
        <v>5665</v>
      </c>
      <c s="37">
        <v>1</v>
      </c>
      <c s="36">
        <v>0</v>
      </c>
      <c s="36">
        <f>ROUND(G671*H671,6)</f>
      </c>
      <c r="L671" s="38">
        <v>0</v>
      </c>
      <c s="32">
        <f>ROUND(ROUND(L671,2)*ROUND(G671,3),2)</f>
      </c>
      <c s="36" t="s">
        <v>1764</v>
      </c>
      <c>
        <f>(M671*21)/100</f>
      </c>
      <c t="s">
        <v>27</v>
      </c>
    </row>
    <row r="672" spans="1:5" ht="12.75">
      <c r="A672" s="35" t="s">
        <v>56</v>
      </c>
      <c r="E672" s="39" t="s">
        <v>5</v>
      </c>
    </row>
    <row r="673" spans="1:5" ht="25.5">
      <c r="A673" s="35" t="s">
        <v>57</v>
      </c>
      <c r="E673" s="40" t="s">
        <v>3044</v>
      </c>
    </row>
    <row r="674" spans="1:5" ht="127.5">
      <c r="A674" t="s">
        <v>59</v>
      </c>
      <c r="E674" s="39" t="s">
        <v>6356</v>
      </c>
    </row>
    <row r="675" spans="1:16" ht="12.75">
      <c r="A675" t="s">
        <v>49</v>
      </c>
      <c s="34" t="s">
        <v>760</v>
      </c>
      <c s="34" t="s">
        <v>6056</v>
      </c>
      <c s="35" t="s">
        <v>5</v>
      </c>
      <c s="6" t="s">
        <v>6357</v>
      </c>
      <c s="36" t="s">
        <v>90</v>
      </c>
      <c s="37">
        <v>2</v>
      </c>
      <c s="36">
        <v>0</v>
      </c>
      <c s="36">
        <f>ROUND(G675*H675,6)</f>
      </c>
      <c r="L675" s="38">
        <v>0</v>
      </c>
      <c s="32">
        <f>ROUND(ROUND(L675,2)*ROUND(G675,3),2)</f>
      </c>
      <c s="36" t="s">
        <v>1764</v>
      </c>
      <c>
        <f>(M675*21)/100</f>
      </c>
      <c t="s">
        <v>27</v>
      </c>
    </row>
    <row r="676" spans="1:5" ht="12.75">
      <c r="A676" s="35" t="s">
        <v>56</v>
      </c>
      <c r="E676" s="39" t="s">
        <v>5</v>
      </c>
    </row>
    <row r="677" spans="1:5" ht="25.5">
      <c r="A677" s="35" t="s">
        <v>57</v>
      </c>
      <c r="E677" s="40" t="s">
        <v>2060</v>
      </c>
    </row>
    <row r="678" spans="1:5" ht="38.25">
      <c r="A678" t="s">
        <v>59</v>
      </c>
      <c r="E678" s="39" t="s">
        <v>6358</v>
      </c>
    </row>
    <row r="679" spans="1:16" ht="12.75">
      <c r="A679" t="s">
        <v>49</v>
      </c>
      <c s="34" t="s">
        <v>764</v>
      </c>
      <c s="34" t="s">
        <v>6058</v>
      </c>
      <c s="35" t="s">
        <v>5</v>
      </c>
      <c s="6" t="s">
        <v>6257</v>
      </c>
      <c s="36" t="s">
        <v>75</v>
      </c>
      <c s="37">
        <v>10</v>
      </c>
      <c s="36">
        <v>0</v>
      </c>
      <c s="36">
        <f>ROUND(G679*H679,6)</f>
      </c>
      <c r="L679" s="38">
        <v>0</v>
      </c>
      <c s="32">
        <f>ROUND(ROUND(L679,2)*ROUND(G679,3),2)</f>
      </c>
      <c s="36" t="s">
        <v>1764</v>
      </c>
      <c>
        <f>(M679*21)/100</f>
      </c>
      <c t="s">
        <v>27</v>
      </c>
    </row>
    <row r="680" spans="1:5" ht="12.75">
      <c r="A680" s="35" t="s">
        <v>56</v>
      </c>
      <c r="E680" s="39" t="s">
        <v>5</v>
      </c>
    </row>
    <row r="681" spans="1:5" ht="25.5">
      <c r="A681" s="35" t="s">
        <v>57</v>
      </c>
      <c r="E681" s="40" t="s">
        <v>5367</v>
      </c>
    </row>
    <row r="682" spans="1:5" ht="12.75">
      <c r="A682" t="s">
        <v>59</v>
      </c>
      <c r="E682" s="39" t="s">
        <v>5</v>
      </c>
    </row>
    <row r="683" spans="1:16" ht="12.75">
      <c r="A683" t="s">
        <v>49</v>
      </c>
      <c s="34" t="s">
        <v>768</v>
      </c>
      <c s="34" t="s">
        <v>6061</v>
      </c>
      <c s="35" t="s">
        <v>5</v>
      </c>
      <c s="6" t="s">
        <v>6255</v>
      </c>
      <c s="36" t="s">
        <v>75</v>
      </c>
      <c s="37">
        <v>30</v>
      </c>
      <c s="36">
        <v>0</v>
      </c>
      <c s="36">
        <f>ROUND(G683*H683,6)</f>
      </c>
      <c r="L683" s="38">
        <v>0</v>
      </c>
      <c s="32">
        <f>ROUND(ROUND(L683,2)*ROUND(G683,3),2)</f>
      </c>
      <c s="36" t="s">
        <v>1764</v>
      </c>
      <c>
        <f>(M683*21)/100</f>
      </c>
      <c t="s">
        <v>27</v>
      </c>
    </row>
    <row r="684" spans="1:5" ht="12.75">
      <c r="A684" s="35" t="s">
        <v>56</v>
      </c>
      <c r="E684" s="39" t="s">
        <v>5</v>
      </c>
    </row>
    <row r="685" spans="1:5" ht="25.5">
      <c r="A685" s="35" t="s">
        <v>57</v>
      </c>
      <c r="E685" s="40" t="s">
        <v>5412</v>
      </c>
    </row>
    <row r="686" spans="1:5" ht="12.75">
      <c r="A686" t="s">
        <v>59</v>
      </c>
      <c r="E686" s="39" t="s">
        <v>5</v>
      </c>
    </row>
    <row r="687" spans="1:16" ht="25.5">
      <c r="A687" t="s">
        <v>49</v>
      </c>
      <c s="34" t="s">
        <v>772</v>
      </c>
      <c s="34" t="s">
        <v>6064</v>
      </c>
      <c s="35" t="s">
        <v>5</v>
      </c>
      <c s="6" t="s">
        <v>6359</v>
      </c>
      <c s="36" t="s">
        <v>85</v>
      </c>
      <c s="37">
        <v>20</v>
      </c>
      <c s="36">
        <v>0</v>
      </c>
      <c s="36">
        <f>ROUND(G687*H687,6)</f>
      </c>
      <c r="L687" s="38">
        <v>0</v>
      </c>
      <c s="32">
        <f>ROUND(ROUND(L687,2)*ROUND(G687,3),2)</f>
      </c>
      <c s="36" t="s">
        <v>1764</v>
      </c>
      <c>
        <f>(M687*21)/100</f>
      </c>
      <c t="s">
        <v>27</v>
      </c>
    </row>
    <row r="688" spans="1:5" ht="12.75">
      <c r="A688" s="35" t="s">
        <v>56</v>
      </c>
      <c r="E688" s="39" t="s">
        <v>5</v>
      </c>
    </row>
    <row r="689" spans="1:5" ht="25.5">
      <c r="A689" s="35" t="s">
        <v>57</v>
      </c>
      <c r="E689" s="40" t="s">
        <v>3118</v>
      </c>
    </row>
    <row r="690" spans="1:5" ht="12.75">
      <c r="A690" t="s">
        <v>59</v>
      </c>
      <c r="E690" s="39" t="s">
        <v>5</v>
      </c>
    </row>
    <row r="691" spans="1:16" ht="12.75">
      <c r="A691" t="s">
        <v>49</v>
      </c>
      <c s="34" t="s">
        <v>776</v>
      </c>
      <c s="34" t="s">
        <v>6360</v>
      </c>
      <c s="35" t="s">
        <v>5</v>
      </c>
      <c s="6" t="s">
        <v>6245</v>
      </c>
      <c s="36" t="s">
        <v>85</v>
      </c>
      <c s="37">
        <v>2</v>
      </c>
      <c s="36">
        <v>0</v>
      </c>
      <c s="36">
        <f>ROUND(G691*H691,6)</f>
      </c>
      <c r="L691" s="38">
        <v>0</v>
      </c>
      <c s="32">
        <f>ROUND(ROUND(L691,2)*ROUND(G691,3),2)</f>
      </c>
      <c s="36" t="s">
        <v>1764</v>
      </c>
      <c>
        <f>(M691*21)/100</f>
      </c>
      <c t="s">
        <v>27</v>
      </c>
    </row>
    <row r="692" spans="1:5" ht="12.75">
      <c r="A692" s="35" t="s">
        <v>56</v>
      </c>
      <c r="E692" s="39" t="s">
        <v>5</v>
      </c>
    </row>
    <row r="693" spans="1:5" ht="25.5">
      <c r="A693" s="35" t="s">
        <v>57</v>
      </c>
      <c r="E693" s="40" t="s">
        <v>2060</v>
      </c>
    </row>
    <row r="694" spans="1:5" ht="12.75">
      <c r="A694" t="s">
        <v>59</v>
      </c>
      <c r="E694" s="39" t="s">
        <v>5</v>
      </c>
    </row>
    <row r="695" spans="1:16" ht="12.75">
      <c r="A695" t="s">
        <v>49</v>
      </c>
      <c s="34" t="s">
        <v>780</v>
      </c>
      <c s="34" t="s">
        <v>6361</v>
      </c>
      <c s="35" t="s">
        <v>5</v>
      </c>
      <c s="6" t="s">
        <v>6340</v>
      </c>
      <c s="36" t="s">
        <v>85</v>
      </c>
      <c s="37">
        <v>5</v>
      </c>
      <c s="36">
        <v>0</v>
      </c>
      <c s="36">
        <f>ROUND(G695*H695,6)</f>
      </c>
      <c r="L695" s="38">
        <v>0</v>
      </c>
      <c s="32">
        <f>ROUND(ROUND(L695,2)*ROUND(G695,3),2)</f>
      </c>
      <c s="36" t="s">
        <v>1764</v>
      </c>
      <c>
        <f>(M695*21)/100</f>
      </c>
      <c t="s">
        <v>27</v>
      </c>
    </row>
    <row r="696" spans="1:5" ht="12.75">
      <c r="A696" s="35" t="s">
        <v>56</v>
      </c>
      <c r="E696" s="39" t="s">
        <v>5</v>
      </c>
    </row>
    <row r="697" spans="1:5" ht="25.5">
      <c r="A697" s="35" t="s">
        <v>57</v>
      </c>
      <c r="E697" s="40" t="s">
        <v>6328</v>
      </c>
    </row>
    <row r="698" spans="1:5" ht="12.75">
      <c r="A698" t="s">
        <v>59</v>
      </c>
      <c r="E698" s="39" t="s">
        <v>5</v>
      </c>
    </row>
    <row r="699" spans="1:13" ht="12.75">
      <c r="A699" t="s">
        <v>46</v>
      </c>
      <c r="C699" s="31" t="s">
        <v>6362</v>
      </c>
      <c r="E699" s="33" t="s">
        <v>6363</v>
      </c>
      <c r="J699" s="32">
        <f>0</f>
      </c>
      <c s="32">
        <f>0</f>
      </c>
      <c s="32">
        <f>0+L700+L704+L708+L712+L716+L720+L724+L728</f>
      </c>
      <c s="32">
        <f>0+M700+M704+M708+M712+M716+M720+M724+M728</f>
      </c>
    </row>
    <row r="700" spans="1:16" ht="12.75">
      <c r="A700" t="s">
        <v>49</v>
      </c>
      <c s="34" t="s">
        <v>4507</v>
      </c>
      <c s="34" t="s">
        <v>6346</v>
      </c>
      <c s="35" t="s">
        <v>4</v>
      </c>
      <c s="6" t="s">
        <v>6347</v>
      </c>
      <c s="36" t="s">
        <v>90</v>
      </c>
      <c s="37">
        <v>1</v>
      </c>
      <c s="36">
        <v>0</v>
      </c>
      <c s="36">
        <f>ROUND(G700*H700,6)</f>
      </c>
      <c r="L700" s="38">
        <v>0</v>
      </c>
      <c s="32">
        <f>ROUND(ROUND(L700,2)*ROUND(G700,3),2)</f>
      </c>
      <c s="36" t="s">
        <v>1764</v>
      </c>
      <c>
        <f>(M700*21)/100</f>
      </c>
      <c t="s">
        <v>27</v>
      </c>
    </row>
    <row r="701" spans="1:5" ht="12.75">
      <c r="A701" s="35" t="s">
        <v>56</v>
      </c>
      <c r="E701" s="39" t="s">
        <v>5</v>
      </c>
    </row>
    <row r="702" spans="1:5" ht="25.5">
      <c r="A702" s="35" t="s">
        <v>57</v>
      </c>
      <c r="E702" s="40" t="s">
        <v>3044</v>
      </c>
    </row>
    <row r="703" spans="1:5" ht="12.75">
      <c r="A703" t="s">
        <v>59</v>
      </c>
      <c r="E703" s="39" t="s">
        <v>5</v>
      </c>
    </row>
    <row r="704" spans="1:16" ht="12.75">
      <c r="A704" t="s">
        <v>49</v>
      </c>
      <c s="34" t="s">
        <v>4510</v>
      </c>
      <c s="34" t="s">
        <v>6364</v>
      </c>
      <c s="35" t="s">
        <v>4</v>
      </c>
      <c s="6" t="s">
        <v>6365</v>
      </c>
      <c s="36" t="s">
        <v>90</v>
      </c>
      <c s="37">
        <v>1</v>
      </c>
      <c s="36">
        <v>0</v>
      </c>
      <c s="36">
        <f>ROUND(G704*H704,6)</f>
      </c>
      <c r="L704" s="38">
        <v>0</v>
      </c>
      <c s="32">
        <f>ROUND(ROUND(L704,2)*ROUND(G704,3),2)</f>
      </c>
      <c s="36" t="s">
        <v>1764</v>
      </c>
      <c>
        <f>(M704*21)/100</f>
      </c>
      <c t="s">
        <v>27</v>
      </c>
    </row>
    <row r="705" spans="1:5" ht="12.75">
      <c r="A705" s="35" t="s">
        <v>56</v>
      </c>
      <c r="E705" s="39" t="s">
        <v>5</v>
      </c>
    </row>
    <row r="706" spans="1:5" ht="25.5">
      <c r="A706" s="35" t="s">
        <v>57</v>
      </c>
      <c r="E706" s="40" t="s">
        <v>3044</v>
      </c>
    </row>
    <row r="707" spans="1:5" ht="12.75">
      <c r="A707" t="s">
        <v>59</v>
      </c>
      <c r="E707" s="39" t="s">
        <v>5</v>
      </c>
    </row>
    <row r="708" spans="1:16" ht="25.5">
      <c r="A708" t="s">
        <v>49</v>
      </c>
      <c s="34" t="s">
        <v>4513</v>
      </c>
      <c s="34" t="s">
        <v>6200</v>
      </c>
      <c s="35" t="s">
        <v>135</v>
      </c>
      <c s="6" t="s">
        <v>6201</v>
      </c>
      <c s="36" t="s">
        <v>75</v>
      </c>
      <c s="37">
        <v>15</v>
      </c>
      <c s="36">
        <v>0</v>
      </c>
      <c s="36">
        <f>ROUND(G708*H708,6)</f>
      </c>
      <c r="L708" s="38">
        <v>0</v>
      </c>
      <c s="32">
        <f>ROUND(ROUND(L708,2)*ROUND(G708,3),2)</f>
      </c>
      <c s="36" t="s">
        <v>1764</v>
      </c>
      <c>
        <f>(M708*21)/100</f>
      </c>
      <c t="s">
        <v>27</v>
      </c>
    </row>
    <row r="709" spans="1:5" ht="12.75">
      <c r="A709" s="35" t="s">
        <v>56</v>
      </c>
      <c r="E709" s="39" t="s">
        <v>5</v>
      </c>
    </row>
    <row r="710" spans="1:5" ht="25.5">
      <c r="A710" s="35" t="s">
        <v>57</v>
      </c>
      <c r="E710" s="40" t="s">
        <v>5690</v>
      </c>
    </row>
    <row r="711" spans="1:5" ht="12.75">
      <c r="A711" t="s">
        <v>59</v>
      </c>
      <c r="E711" s="39" t="s">
        <v>5</v>
      </c>
    </row>
    <row r="712" spans="1:16" ht="25.5">
      <c r="A712" t="s">
        <v>49</v>
      </c>
      <c s="34" t="s">
        <v>4519</v>
      </c>
      <c s="34" t="s">
        <v>6237</v>
      </c>
      <c s="35" t="s">
        <v>112</v>
      </c>
      <c s="6" t="s">
        <v>6238</v>
      </c>
      <c s="36" t="s">
        <v>90</v>
      </c>
      <c s="37">
        <v>2</v>
      </c>
      <c s="36">
        <v>0</v>
      </c>
      <c s="36">
        <f>ROUND(G712*H712,6)</f>
      </c>
      <c r="L712" s="38">
        <v>0</v>
      </c>
      <c s="32">
        <f>ROUND(ROUND(L712,2)*ROUND(G712,3),2)</f>
      </c>
      <c s="36" t="s">
        <v>1764</v>
      </c>
      <c>
        <f>(M712*21)/100</f>
      </c>
      <c t="s">
        <v>27</v>
      </c>
    </row>
    <row r="713" spans="1:5" ht="12.75">
      <c r="A713" s="35" t="s">
        <v>56</v>
      </c>
      <c r="E713" s="39" t="s">
        <v>5</v>
      </c>
    </row>
    <row r="714" spans="1:5" ht="25.5">
      <c r="A714" s="35" t="s">
        <v>57</v>
      </c>
      <c r="E714" s="40" t="s">
        <v>2060</v>
      </c>
    </row>
    <row r="715" spans="1:5" ht="12.75">
      <c r="A715" t="s">
        <v>59</v>
      </c>
      <c r="E715" s="39" t="s">
        <v>5</v>
      </c>
    </row>
    <row r="716" spans="1:16" ht="12.75">
      <c r="A716" t="s">
        <v>49</v>
      </c>
      <c s="34" t="s">
        <v>4524</v>
      </c>
      <c s="34" t="s">
        <v>6066</v>
      </c>
      <c s="35" t="s">
        <v>5</v>
      </c>
      <c s="6" t="s">
        <v>6366</v>
      </c>
      <c s="36" t="s">
        <v>90</v>
      </c>
      <c s="37">
        <v>1</v>
      </c>
      <c s="36">
        <v>0</v>
      </c>
      <c s="36">
        <f>ROUND(G716*H716,6)</f>
      </c>
      <c r="L716" s="38">
        <v>0</v>
      </c>
      <c s="32">
        <f>ROUND(ROUND(L716,2)*ROUND(G716,3),2)</f>
      </c>
      <c s="36" t="s">
        <v>1764</v>
      </c>
      <c>
        <f>(M716*21)/100</f>
      </c>
      <c t="s">
        <v>27</v>
      </c>
    </row>
    <row r="717" spans="1:5" ht="12.75">
      <c r="A717" s="35" t="s">
        <v>56</v>
      </c>
      <c r="E717" s="39" t="s">
        <v>5</v>
      </c>
    </row>
    <row r="718" spans="1:5" ht="25.5">
      <c r="A718" s="35" t="s">
        <v>57</v>
      </c>
      <c r="E718" s="40" t="s">
        <v>3044</v>
      </c>
    </row>
    <row r="719" spans="1:5" ht="89.25">
      <c r="A719" t="s">
        <v>59</v>
      </c>
      <c r="E719" s="39" t="s">
        <v>6367</v>
      </c>
    </row>
    <row r="720" spans="1:16" ht="12.75">
      <c r="A720" t="s">
        <v>49</v>
      </c>
      <c s="34" t="s">
        <v>4529</v>
      </c>
      <c s="34" t="s">
        <v>5700</v>
      </c>
      <c s="35" t="s">
        <v>5</v>
      </c>
      <c s="6" t="s">
        <v>6257</v>
      </c>
      <c s="36" t="s">
        <v>75</v>
      </c>
      <c s="37">
        <v>15</v>
      </c>
      <c s="36">
        <v>0</v>
      </c>
      <c s="36">
        <f>ROUND(G720*H720,6)</f>
      </c>
      <c r="L720" s="38">
        <v>0</v>
      </c>
      <c s="32">
        <f>ROUND(ROUND(L720,2)*ROUND(G720,3),2)</f>
      </c>
      <c s="36" t="s">
        <v>1764</v>
      </c>
      <c>
        <f>(M720*21)/100</f>
      </c>
      <c t="s">
        <v>27</v>
      </c>
    </row>
    <row r="721" spans="1:5" ht="12.75">
      <c r="A721" s="35" t="s">
        <v>56</v>
      </c>
      <c r="E721" s="39" t="s">
        <v>5</v>
      </c>
    </row>
    <row r="722" spans="1:5" ht="25.5">
      <c r="A722" s="35" t="s">
        <v>57</v>
      </c>
      <c r="E722" s="40" t="s">
        <v>5690</v>
      </c>
    </row>
    <row r="723" spans="1:5" ht="12.75">
      <c r="A723" t="s">
        <v>59</v>
      </c>
      <c r="E723" s="39" t="s">
        <v>5</v>
      </c>
    </row>
    <row r="724" spans="1:16" ht="25.5">
      <c r="A724" t="s">
        <v>49</v>
      </c>
      <c s="34" t="s">
        <v>4534</v>
      </c>
      <c s="34" t="s">
        <v>6368</v>
      </c>
      <c s="35" t="s">
        <v>5</v>
      </c>
      <c s="6" t="s">
        <v>6244</v>
      </c>
      <c s="36" t="s">
        <v>85</v>
      </c>
      <c s="37">
        <v>1</v>
      </c>
      <c s="36">
        <v>0</v>
      </c>
      <c s="36">
        <f>ROUND(G724*H724,6)</f>
      </c>
      <c r="L724" s="38">
        <v>0</v>
      </c>
      <c s="32">
        <f>ROUND(ROUND(L724,2)*ROUND(G724,3),2)</f>
      </c>
      <c s="36" t="s">
        <v>1764</v>
      </c>
      <c>
        <f>(M724*21)/100</f>
      </c>
      <c t="s">
        <v>27</v>
      </c>
    </row>
    <row r="725" spans="1:5" ht="12.75">
      <c r="A725" s="35" t="s">
        <v>56</v>
      </c>
      <c r="E725" s="39" t="s">
        <v>5</v>
      </c>
    </row>
    <row r="726" spans="1:5" ht="25.5">
      <c r="A726" s="35" t="s">
        <v>57</v>
      </c>
      <c r="E726" s="40" t="s">
        <v>3044</v>
      </c>
    </row>
    <row r="727" spans="1:5" ht="12.75">
      <c r="A727" t="s">
        <v>59</v>
      </c>
      <c r="E727" s="39" t="s">
        <v>5</v>
      </c>
    </row>
    <row r="728" spans="1:16" ht="12.75">
      <c r="A728" t="s">
        <v>49</v>
      </c>
      <c s="34" t="s">
        <v>4540</v>
      </c>
      <c s="34" t="s">
        <v>6369</v>
      </c>
      <c s="35" t="s">
        <v>5</v>
      </c>
      <c s="6" t="s">
        <v>6245</v>
      </c>
      <c s="36" t="s">
        <v>85</v>
      </c>
      <c s="37">
        <v>1</v>
      </c>
      <c s="36">
        <v>0</v>
      </c>
      <c s="36">
        <f>ROUND(G728*H728,6)</f>
      </c>
      <c r="L728" s="38">
        <v>0</v>
      </c>
      <c s="32">
        <f>ROUND(ROUND(L728,2)*ROUND(G728,3),2)</f>
      </c>
      <c s="36" t="s">
        <v>1764</v>
      </c>
      <c>
        <f>(M728*21)/100</f>
      </c>
      <c t="s">
        <v>27</v>
      </c>
    </row>
    <row r="729" spans="1:5" ht="12.75">
      <c r="A729" s="35" t="s">
        <v>56</v>
      </c>
      <c r="E729" s="39" t="s">
        <v>5</v>
      </c>
    </row>
    <row r="730" spans="1:5" ht="25.5">
      <c r="A730" s="35" t="s">
        <v>57</v>
      </c>
      <c r="E730" s="40" t="s">
        <v>3044</v>
      </c>
    </row>
    <row r="731" spans="1:5" ht="12.75">
      <c r="A731" t="s">
        <v>59</v>
      </c>
      <c r="E731" s="39" t="s">
        <v>5</v>
      </c>
    </row>
    <row r="732" spans="1:13" ht="12.75">
      <c r="A732" t="s">
        <v>46</v>
      </c>
      <c r="C732" s="31" t="s">
        <v>6370</v>
      </c>
      <c r="E732" s="33" t="s">
        <v>6371</v>
      </c>
      <c r="J732" s="32">
        <f>0</f>
      </c>
      <c s="32">
        <f>0</f>
      </c>
      <c s="32">
        <f>0+L733+L737+L741+L745+L749+L753+L757+L761+L765+L769+L773+L777+L781+L785+L789+L793+L797+L801+L805+L809</f>
      </c>
      <c s="32">
        <f>0+M733+M737+M741+M745+M749+M753+M757+M761+M765+M769+M773+M777+M781+M785+M789+M793+M797+M801+M805+M809</f>
      </c>
    </row>
    <row r="733" spans="1:16" ht="12.75">
      <c r="A733" t="s">
        <v>49</v>
      </c>
      <c s="34" t="s">
        <v>4543</v>
      </c>
      <c s="34" t="s">
        <v>6183</v>
      </c>
      <c s="35" t="s">
        <v>5</v>
      </c>
      <c s="6" t="s">
        <v>6184</v>
      </c>
      <c s="36" t="s">
        <v>90</v>
      </c>
      <c s="37">
        <v>9</v>
      </c>
      <c s="36">
        <v>0</v>
      </c>
      <c s="36">
        <f>ROUND(G733*H733,6)</f>
      </c>
      <c r="L733" s="38">
        <v>0</v>
      </c>
      <c s="32">
        <f>ROUND(ROUND(L733,2)*ROUND(G733,3),2)</f>
      </c>
      <c s="36" t="s">
        <v>1764</v>
      </c>
      <c>
        <f>(M733*21)/100</f>
      </c>
      <c t="s">
        <v>27</v>
      </c>
    </row>
    <row r="734" spans="1:5" ht="12.75">
      <c r="A734" s="35" t="s">
        <v>56</v>
      </c>
      <c r="E734" s="39" t="s">
        <v>5</v>
      </c>
    </row>
    <row r="735" spans="1:5" ht="25.5">
      <c r="A735" s="35" t="s">
        <v>57</v>
      </c>
      <c r="E735" s="40" t="s">
        <v>5316</v>
      </c>
    </row>
    <row r="736" spans="1:5" ht="12.75">
      <c r="A736" t="s">
        <v>59</v>
      </c>
      <c r="E736" s="39" t="s">
        <v>5</v>
      </c>
    </row>
    <row r="737" spans="1:16" ht="12.75">
      <c r="A737" t="s">
        <v>49</v>
      </c>
      <c s="34" t="s">
        <v>4546</v>
      </c>
      <c s="34" t="s">
        <v>6217</v>
      </c>
      <c s="35" t="s">
        <v>5</v>
      </c>
      <c s="6" t="s">
        <v>6218</v>
      </c>
      <c s="36" t="s">
        <v>90</v>
      </c>
      <c s="37">
        <v>10</v>
      </c>
      <c s="36">
        <v>0</v>
      </c>
      <c s="36">
        <f>ROUND(G737*H737,6)</f>
      </c>
      <c r="L737" s="38">
        <v>0</v>
      </c>
      <c s="32">
        <f>ROUND(ROUND(L737,2)*ROUND(G737,3),2)</f>
      </c>
      <c s="36" t="s">
        <v>1764</v>
      </c>
      <c>
        <f>(M737*21)/100</f>
      </c>
      <c t="s">
        <v>27</v>
      </c>
    </row>
    <row r="738" spans="1:5" ht="12.75">
      <c r="A738" s="35" t="s">
        <v>56</v>
      </c>
      <c r="E738" s="39" t="s">
        <v>5</v>
      </c>
    </row>
    <row r="739" spans="1:5" ht="25.5">
      <c r="A739" s="35" t="s">
        <v>57</v>
      </c>
      <c r="E739" s="40" t="s">
        <v>5367</v>
      </c>
    </row>
    <row r="740" spans="1:5" ht="12.75">
      <c r="A740" t="s">
        <v>59</v>
      </c>
      <c r="E740" s="39" t="s">
        <v>5</v>
      </c>
    </row>
    <row r="741" spans="1:16" ht="12.75">
      <c r="A741" t="s">
        <v>49</v>
      </c>
      <c s="34" t="s">
        <v>784</v>
      </c>
      <c s="34" t="s">
        <v>6346</v>
      </c>
      <c s="35" t="s">
        <v>5</v>
      </c>
      <c s="6" t="s">
        <v>6347</v>
      </c>
      <c s="36" t="s">
        <v>90</v>
      </c>
      <c s="37">
        <v>9</v>
      </c>
      <c s="36">
        <v>0</v>
      </c>
      <c s="36">
        <f>ROUND(G741*H741,6)</f>
      </c>
      <c r="L741" s="38">
        <v>0</v>
      </c>
      <c s="32">
        <f>ROUND(ROUND(L741,2)*ROUND(G741,3),2)</f>
      </c>
      <c s="36" t="s">
        <v>1764</v>
      </c>
      <c>
        <f>(M741*21)/100</f>
      </c>
      <c t="s">
        <v>27</v>
      </c>
    </row>
    <row r="742" spans="1:5" ht="12.75">
      <c r="A742" s="35" t="s">
        <v>56</v>
      </c>
      <c r="E742" s="39" t="s">
        <v>5</v>
      </c>
    </row>
    <row r="743" spans="1:5" ht="25.5">
      <c r="A743" s="35" t="s">
        <v>57</v>
      </c>
      <c r="E743" s="40" t="s">
        <v>5316</v>
      </c>
    </row>
    <row r="744" spans="1:5" ht="12.75">
      <c r="A744" t="s">
        <v>59</v>
      </c>
      <c r="E744" s="39" t="s">
        <v>5</v>
      </c>
    </row>
    <row r="745" spans="1:16" ht="12.75">
      <c r="A745" t="s">
        <v>49</v>
      </c>
      <c s="34" t="s">
        <v>789</v>
      </c>
      <c s="34" t="s">
        <v>6187</v>
      </c>
      <c s="35" t="s">
        <v>5</v>
      </c>
      <c s="6" t="s">
        <v>6188</v>
      </c>
      <c s="36" t="s">
        <v>90</v>
      </c>
      <c s="37">
        <v>18</v>
      </c>
      <c s="36">
        <v>0</v>
      </c>
      <c s="36">
        <f>ROUND(G745*H745,6)</f>
      </c>
      <c r="L745" s="38">
        <v>0</v>
      </c>
      <c s="32">
        <f>ROUND(ROUND(L745,2)*ROUND(G745,3),2)</f>
      </c>
      <c s="36" t="s">
        <v>1764</v>
      </c>
      <c>
        <f>(M745*21)/100</f>
      </c>
      <c t="s">
        <v>27</v>
      </c>
    </row>
    <row r="746" spans="1:5" ht="12.75">
      <c r="A746" s="35" t="s">
        <v>56</v>
      </c>
      <c r="E746" s="39" t="s">
        <v>5</v>
      </c>
    </row>
    <row r="747" spans="1:5" ht="25.5">
      <c r="A747" s="35" t="s">
        <v>57</v>
      </c>
      <c r="E747" s="40" t="s">
        <v>6372</v>
      </c>
    </row>
    <row r="748" spans="1:5" ht="12.75">
      <c r="A748" t="s">
        <v>59</v>
      </c>
      <c r="E748" s="39" t="s">
        <v>5</v>
      </c>
    </row>
    <row r="749" spans="1:16" ht="25.5">
      <c r="A749" t="s">
        <v>49</v>
      </c>
      <c s="34" t="s">
        <v>795</v>
      </c>
      <c s="34" t="s">
        <v>6317</v>
      </c>
      <c s="35" t="s">
        <v>5</v>
      </c>
      <c s="6" t="s">
        <v>6318</v>
      </c>
      <c s="36" t="s">
        <v>90</v>
      </c>
      <c s="37">
        <v>2</v>
      </c>
      <c s="36">
        <v>0</v>
      </c>
      <c s="36">
        <f>ROUND(G749*H749,6)</f>
      </c>
      <c r="L749" s="38">
        <v>0</v>
      </c>
      <c s="32">
        <f>ROUND(ROUND(L749,2)*ROUND(G749,3),2)</f>
      </c>
      <c s="36" t="s">
        <v>1764</v>
      </c>
      <c>
        <f>(M749*21)/100</f>
      </c>
      <c t="s">
        <v>27</v>
      </c>
    </row>
    <row r="750" spans="1:5" ht="12.75">
      <c r="A750" s="35" t="s">
        <v>56</v>
      </c>
      <c r="E750" s="39" t="s">
        <v>5</v>
      </c>
    </row>
    <row r="751" spans="1:5" ht="25.5">
      <c r="A751" s="35" t="s">
        <v>57</v>
      </c>
      <c r="E751" s="40" t="s">
        <v>2060</v>
      </c>
    </row>
    <row r="752" spans="1:5" ht="12.75">
      <c r="A752" t="s">
        <v>59</v>
      </c>
      <c r="E752" s="39" t="s">
        <v>5</v>
      </c>
    </row>
    <row r="753" spans="1:16" ht="12.75">
      <c r="A753" t="s">
        <v>49</v>
      </c>
      <c s="34" t="s">
        <v>800</v>
      </c>
      <c s="34" t="s">
        <v>6364</v>
      </c>
      <c s="35" t="s">
        <v>5</v>
      </c>
      <c s="6" t="s">
        <v>6365</v>
      </c>
      <c s="36" t="s">
        <v>90</v>
      </c>
      <c s="37">
        <v>9</v>
      </c>
      <c s="36">
        <v>0</v>
      </c>
      <c s="36">
        <f>ROUND(G753*H753,6)</f>
      </c>
      <c r="L753" s="38">
        <v>0</v>
      </c>
      <c s="32">
        <f>ROUND(ROUND(L753,2)*ROUND(G753,3),2)</f>
      </c>
      <c s="36" t="s">
        <v>1764</v>
      </c>
      <c>
        <f>(M753*21)/100</f>
      </c>
      <c t="s">
        <v>27</v>
      </c>
    </row>
    <row r="754" spans="1:5" ht="12.75">
      <c r="A754" s="35" t="s">
        <v>56</v>
      </c>
      <c r="E754" s="39" t="s">
        <v>5</v>
      </c>
    </row>
    <row r="755" spans="1:5" ht="25.5">
      <c r="A755" s="35" t="s">
        <v>57</v>
      </c>
      <c r="E755" s="40" t="s">
        <v>5316</v>
      </c>
    </row>
    <row r="756" spans="1:5" ht="12.75">
      <c r="A756" t="s">
        <v>59</v>
      </c>
      <c r="E756" s="39" t="s">
        <v>5</v>
      </c>
    </row>
    <row r="757" spans="1:16" ht="12.75">
      <c r="A757" t="s">
        <v>49</v>
      </c>
      <c s="34" t="s">
        <v>459</v>
      </c>
      <c s="34" t="s">
        <v>6232</v>
      </c>
      <c s="35" t="s">
        <v>5</v>
      </c>
      <c s="6" t="s">
        <v>6321</v>
      </c>
      <c s="36" t="s">
        <v>90</v>
      </c>
      <c s="37">
        <v>10</v>
      </c>
      <c s="36">
        <v>0</v>
      </c>
      <c s="36">
        <f>ROUND(G757*H757,6)</f>
      </c>
      <c r="L757" s="38">
        <v>0</v>
      </c>
      <c s="32">
        <f>ROUND(ROUND(L757,2)*ROUND(G757,3),2)</f>
      </c>
      <c s="36" t="s">
        <v>1764</v>
      </c>
      <c>
        <f>(M757*21)/100</f>
      </c>
      <c t="s">
        <v>27</v>
      </c>
    </row>
    <row r="758" spans="1:5" ht="12.75">
      <c r="A758" s="35" t="s">
        <v>56</v>
      </c>
      <c r="E758" s="39" t="s">
        <v>5</v>
      </c>
    </row>
    <row r="759" spans="1:5" ht="25.5">
      <c r="A759" s="35" t="s">
        <v>57</v>
      </c>
      <c r="E759" s="40" t="s">
        <v>5367</v>
      </c>
    </row>
    <row r="760" spans="1:5" ht="12.75">
      <c r="A760" t="s">
        <v>59</v>
      </c>
      <c r="E760" s="39" t="s">
        <v>5</v>
      </c>
    </row>
    <row r="761" spans="1:16" ht="12.75">
      <c r="A761" t="s">
        <v>49</v>
      </c>
      <c s="34" t="s">
        <v>463</v>
      </c>
      <c s="34" t="s">
        <v>6194</v>
      </c>
      <c s="35" t="s">
        <v>112</v>
      </c>
      <c s="6" t="s">
        <v>6195</v>
      </c>
      <c s="36" t="s">
        <v>90</v>
      </c>
      <c s="37">
        <v>18</v>
      </c>
      <c s="36">
        <v>0</v>
      </c>
      <c s="36">
        <f>ROUND(G761*H761,6)</f>
      </c>
      <c r="L761" s="38">
        <v>0</v>
      </c>
      <c s="32">
        <f>ROUND(ROUND(L761,2)*ROUND(G761,3),2)</f>
      </c>
      <c s="36" t="s">
        <v>1764</v>
      </c>
      <c>
        <f>(M761*21)/100</f>
      </c>
      <c t="s">
        <v>27</v>
      </c>
    </row>
    <row r="762" spans="1:5" ht="12.75">
      <c r="A762" s="35" t="s">
        <v>56</v>
      </c>
      <c r="E762" s="39" t="s">
        <v>5</v>
      </c>
    </row>
    <row r="763" spans="1:5" ht="25.5">
      <c r="A763" s="35" t="s">
        <v>57</v>
      </c>
      <c r="E763" s="40" t="s">
        <v>6372</v>
      </c>
    </row>
    <row r="764" spans="1:5" ht="12.75">
      <c r="A764" t="s">
        <v>59</v>
      </c>
      <c r="E764" s="39" t="s">
        <v>5</v>
      </c>
    </row>
    <row r="765" spans="1:16" ht="25.5">
      <c r="A765" t="s">
        <v>49</v>
      </c>
      <c s="34" t="s">
        <v>93</v>
      </c>
      <c s="34" t="s">
        <v>6200</v>
      </c>
      <c s="35" t="s">
        <v>4</v>
      </c>
      <c s="6" t="s">
        <v>6201</v>
      </c>
      <c s="36" t="s">
        <v>75</v>
      </c>
      <c s="37">
        <v>45</v>
      </c>
      <c s="36">
        <v>0</v>
      </c>
      <c s="36">
        <f>ROUND(G765*H765,6)</f>
      </c>
      <c r="L765" s="38">
        <v>0</v>
      </c>
      <c s="32">
        <f>ROUND(ROUND(L765,2)*ROUND(G765,3),2)</f>
      </c>
      <c s="36" t="s">
        <v>1764</v>
      </c>
      <c>
        <f>(M765*21)/100</f>
      </c>
      <c t="s">
        <v>27</v>
      </c>
    </row>
    <row r="766" spans="1:5" ht="12.75">
      <c r="A766" s="35" t="s">
        <v>56</v>
      </c>
      <c r="E766" s="39" t="s">
        <v>5</v>
      </c>
    </row>
    <row r="767" spans="1:5" ht="25.5">
      <c r="A767" s="35" t="s">
        <v>57</v>
      </c>
      <c r="E767" s="40" t="s">
        <v>6373</v>
      </c>
    </row>
    <row r="768" spans="1:5" ht="12.75">
      <c r="A768" t="s">
        <v>59</v>
      </c>
      <c r="E768" s="39" t="s">
        <v>5</v>
      </c>
    </row>
    <row r="769" spans="1:16" ht="25.5">
      <c r="A769" t="s">
        <v>49</v>
      </c>
      <c s="34" t="s">
        <v>98</v>
      </c>
      <c s="34" t="s">
        <v>6200</v>
      </c>
      <c s="35" t="s">
        <v>120</v>
      </c>
      <c s="6" t="s">
        <v>6201</v>
      </c>
      <c s="36" t="s">
        <v>75</v>
      </c>
      <c s="37">
        <v>50</v>
      </c>
      <c s="36">
        <v>0</v>
      </c>
      <c s="36">
        <f>ROUND(G769*H769,6)</f>
      </c>
      <c r="L769" s="38">
        <v>0</v>
      </c>
      <c s="32">
        <f>ROUND(ROUND(L769,2)*ROUND(G769,3),2)</f>
      </c>
      <c s="36" t="s">
        <v>1764</v>
      </c>
      <c>
        <f>(M769*21)/100</f>
      </c>
      <c t="s">
        <v>27</v>
      </c>
    </row>
    <row r="770" spans="1:5" ht="12.75">
      <c r="A770" s="35" t="s">
        <v>56</v>
      </c>
      <c r="E770" s="39" t="s">
        <v>5</v>
      </c>
    </row>
    <row r="771" spans="1:5" ht="25.5">
      <c r="A771" s="35" t="s">
        <v>57</v>
      </c>
      <c r="E771" s="40" t="s">
        <v>6297</v>
      </c>
    </row>
    <row r="772" spans="1:5" ht="12.75">
      <c r="A772" t="s">
        <v>59</v>
      </c>
      <c r="E772" s="39" t="s">
        <v>5</v>
      </c>
    </row>
    <row r="773" spans="1:16" ht="25.5">
      <c r="A773" t="s">
        <v>49</v>
      </c>
      <c s="34" t="s">
        <v>102</v>
      </c>
      <c s="34" t="s">
        <v>6202</v>
      </c>
      <c s="35" t="s">
        <v>147</v>
      </c>
      <c s="6" t="s">
        <v>6203</v>
      </c>
      <c s="36" t="s">
        <v>90</v>
      </c>
      <c s="37">
        <v>9</v>
      </c>
      <c s="36">
        <v>0</v>
      </c>
      <c s="36">
        <f>ROUND(G773*H773,6)</f>
      </c>
      <c r="L773" s="38">
        <v>0</v>
      </c>
      <c s="32">
        <f>ROUND(ROUND(L773,2)*ROUND(G773,3),2)</f>
      </c>
      <c s="36" t="s">
        <v>1764</v>
      </c>
      <c>
        <f>(M773*21)/100</f>
      </c>
      <c t="s">
        <v>27</v>
      </c>
    </row>
    <row r="774" spans="1:5" ht="12.75">
      <c r="A774" s="35" t="s">
        <v>56</v>
      </c>
      <c r="E774" s="39" t="s">
        <v>5</v>
      </c>
    </row>
    <row r="775" spans="1:5" ht="25.5">
      <c r="A775" s="35" t="s">
        <v>57</v>
      </c>
      <c r="E775" s="40" t="s">
        <v>5316</v>
      </c>
    </row>
    <row r="776" spans="1:5" ht="12.75">
      <c r="A776" t="s">
        <v>59</v>
      </c>
      <c r="E776" s="39" t="s">
        <v>5</v>
      </c>
    </row>
    <row r="777" spans="1:16" ht="25.5">
      <c r="A777" t="s">
        <v>49</v>
      </c>
      <c s="34" t="s">
        <v>467</v>
      </c>
      <c s="34" t="s">
        <v>6237</v>
      </c>
      <c s="35" t="s">
        <v>135</v>
      </c>
      <c s="6" t="s">
        <v>6238</v>
      </c>
      <c s="36" t="s">
        <v>90</v>
      </c>
      <c s="37">
        <v>9</v>
      </c>
      <c s="36">
        <v>0</v>
      </c>
      <c s="36">
        <f>ROUND(G777*H777,6)</f>
      </c>
      <c r="L777" s="38">
        <v>0</v>
      </c>
      <c s="32">
        <f>ROUND(ROUND(L777,2)*ROUND(G777,3),2)</f>
      </c>
      <c s="36" t="s">
        <v>1764</v>
      </c>
      <c>
        <f>(M777*21)/100</f>
      </c>
      <c t="s">
        <v>27</v>
      </c>
    </row>
    <row r="778" spans="1:5" ht="12.75">
      <c r="A778" s="35" t="s">
        <v>56</v>
      </c>
      <c r="E778" s="39" t="s">
        <v>5</v>
      </c>
    </row>
    <row r="779" spans="1:5" ht="25.5">
      <c r="A779" s="35" t="s">
        <v>57</v>
      </c>
      <c r="E779" s="40" t="s">
        <v>5316</v>
      </c>
    </row>
    <row r="780" spans="1:5" ht="12.75">
      <c r="A780" t="s">
        <v>59</v>
      </c>
      <c r="E780" s="39" t="s">
        <v>5</v>
      </c>
    </row>
    <row r="781" spans="1:16" ht="25.5">
      <c r="A781" t="s">
        <v>49</v>
      </c>
      <c s="34" t="s">
        <v>472</v>
      </c>
      <c s="34" t="s">
        <v>6331</v>
      </c>
      <c s="35" t="s">
        <v>5</v>
      </c>
      <c s="6" t="s">
        <v>6332</v>
      </c>
      <c s="36" t="s">
        <v>75</v>
      </c>
      <c s="37">
        <v>5</v>
      </c>
      <c s="36">
        <v>0</v>
      </c>
      <c s="36">
        <f>ROUND(G781*H781,6)</f>
      </c>
      <c r="L781" s="38">
        <v>0</v>
      </c>
      <c s="32">
        <f>ROUND(ROUND(L781,2)*ROUND(G781,3),2)</f>
      </c>
      <c s="36" t="s">
        <v>1764</v>
      </c>
      <c>
        <f>(M781*21)/100</f>
      </c>
      <c t="s">
        <v>27</v>
      </c>
    </row>
    <row r="782" spans="1:5" ht="12.75">
      <c r="A782" s="35" t="s">
        <v>56</v>
      </c>
      <c r="E782" s="39" t="s">
        <v>5</v>
      </c>
    </row>
    <row r="783" spans="1:5" ht="25.5">
      <c r="A783" s="35" t="s">
        <v>57</v>
      </c>
      <c r="E783" s="40" t="s">
        <v>6328</v>
      </c>
    </row>
    <row r="784" spans="1:5" ht="12.75">
      <c r="A784" t="s">
        <v>59</v>
      </c>
      <c r="E784" s="39" t="s">
        <v>5</v>
      </c>
    </row>
    <row r="785" spans="1:16" ht="12.75">
      <c r="A785" t="s">
        <v>49</v>
      </c>
      <c s="34" t="s">
        <v>476</v>
      </c>
      <c s="34" t="s">
        <v>6374</v>
      </c>
      <c s="35" t="s">
        <v>5</v>
      </c>
      <c s="6" t="s">
        <v>6375</v>
      </c>
      <c s="36" t="s">
        <v>90</v>
      </c>
      <c s="37">
        <v>9</v>
      </c>
      <c s="36">
        <v>0</v>
      </c>
      <c s="36">
        <f>ROUND(G785*H785,6)</f>
      </c>
      <c r="L785" s="38">
        <v>0</v>
      </c>
      <c s="32">
        <f>ROUND(ROUND(L785,2)*ROUND(G785,3),2)</f>
      </c>
      <c s="36" t="s">
        <v>1764</v>
      </c>
      <c>
        <f>(M785*21)/100</f>
      </c>
      <c t="s">
        <v>27</v>
      </c>
    </row>
    <row r="786" spans="1:5" ht="12.75">
      <c r="A786" s="35" t="s">
        <v>56</v>
      </c>
      <c r="E786" s="39" t="s">
        <v>5</v>
      </c>
    </row>
    <row r="787" spans="1:5" ht="25.5">
      <c r="A787" s="35" t="s">
        <v>57</v>
      </c>
      <c r="E787" s="40" t="s">
        <v>5316</v>
      </c>
    </row>
    <row r="788" spans="1:5" ht="51">
      <c r="A788" t="s">
        <v>59</v>
      </c>
      <c r="E788" s="39" t="s">
        <v>6376</v>
      </c>
    </row>
    <row r="789" spans="1:16" ht="12.75">
      <c r="A789" t="s">
        <v>49</v>
      </c>
      <c s="34" t="s">
        <v>480</v>
      </c>
      <c s="34" t="s">
        <v>6377</v>
      </c>
      <c s="35" t="s">
        <v>5</v>
      </c>
      <c s="6" t="s">
        <v>6257</v>
      </c>
      <c s="36" t="s">
        <v>75</v>
      </c>
      <c s="37">
        <v>50</v>
      </c>
      <c s="36">
        <v>0</v>
      </c>
      <c s="36">
        <f>ROUND(G789*H789,6)</f>
      </c>
      <c r="L789" s="38">
        <v>0</v>
      </c>
      <c s="32">
        <f>ROUND(ROUND(L789,2)*ROUND(G789,3),2)</f>
      </c>
      <c s="36" t="s">
        <v>1764</v>
      </c>
      <c>
        <f>(M789*21)/100</f>
      </c>
      <c t="s">
        <v>27</v>
      </c>
    </row>
    <row r="790" spans="1:5" ht="12.75">
      <c r="A790" s="35" t="s">
        <v>56</v>
      </c>
      <c r="E790" s="39" t="s">
        <v>5</v>
      </c>
    </row>
    <row r="791" spans="1:5" ht="25.5">
      <c r="A791" s="35" t="s">
        <v>57</v>
      </c>
      <c r="E791" s="40" t="s">
        <v>6297</v>
      </c>
    </row>
    <row r="792" spans="1:5" ht="12.75">
      <c r="A792" t="s">
        <v>59</v>
      </c>
      <c r="E792" s="39" t="s">
        <v>5</v>
      </c>
    </row>
    <row r="793" spans="1:16" ht="25.5">
      <c r="A793" t="s">
        <v>49</v>
      </c>
      <c s="34" t="s">
        <v>483</v>
      </c>
      <c s="34" t="s">
        <v>6378</v>
      </c>
      <c s="35" t="s">
        <v>5</v>
      </c>
      <c s="6" t="s">
        <v>6244</v>
      </c>
      <c s="36" t="s">
        <v>85</v>
      </c>
      <c s="37">
        <v>5</v>
      </c>
      <c s="36">
        <v>0</v>
      </c>
      <c s="36">
        <f>ROUND(G793*H793,6)</f>
      </c>
      <c r="L793" s="38">
        <v>0</v>
      </c>
      <c s="32">
        <f>ROUND(ROUND(L793,2)*ROUND(G793,3),2)</f>
      </c>
      <c s="36" t="s">
        <v>1764</v>
      </c>
      <c>
        <f>(M793*21)/100</f>
      </c>
      <c t="s">
        <v>27</v>
      </c>
    </row>
    <row r="794" spans="1:5" ht="12.75">
      <c r="A794" s="35" t="s">
        <v>56</v>
      </c>
      <c r="E794" s="39" t="s">
        <v>5</v>
      </c>
    </row>
    <row r="795" spans="1:5" ht="25.5">
      <c r="A795" s="35" t="s">
        <v>57</v>
      </c>
      <c r="E795" s="40" t="s">
        <v>6328</v>
      </c>
    </row>
    <row r="796" spans="1:5" ht="12.75">
      <c r="A796" t="s">
        <v>59</v>
      </c>
      <c r="E796" s="39" t="s">
        <v>5</v>
      </c>
    </row>
    <row r="797" spans="1:16" ht="12.75">
      <c r="A797" t="s">
        <v>49</v>
      </c>
      <c s="34" t="s">
        <v>488</v>
      </c>
      <c s="34" t="s">
        <v>6379</v>
      </c>
      <c s="35" t="s">
        <v>5</v>
      </c>
      <c s="6" t="s">
        <v>6245</v>
      </c>
      <c s="36" t="s">
        <v>85</v>
      </c>
      <c s="37">
        <v>5</v>
      </c>
      <c s="36">
        <v>0</v>
      </c>
      <c s="36">
        <f>ROUND(G797*H797,6)</f>
      </c>
      <c r="L797" s="38">
        <v>0</v>
      </c>
      <c s="32">
        <f>ROUND(ROUND(L797,2)*ROUND(G797,3),2)</f>
      </c>
      <c s="36" t="s">
        <v>1764</v>
      </c>
      <c>
        <f>(M797*21)/100</f>
      </c>
      <c t="s">
        <v>27</v>
      </c>
    </row>
    <row r="798" spans="1:5" ht="12.75">
      <c r="A798" s="35" t="s">
        <v>56</v>
      </c>
      <c r="E798" s="39" t="s">
        <v>5</v>
      </c>
    </row>
    <row r="799" spans="1:5" ht="25.5">
      <c r="A799" s="35" t="s">
        <v>57</v>
      </c>
      <c r="E799" s="40" t="s">
        <v>6328</v>
      </c>
    </row>
    <row r="800" spans="1:5" ht="12.75">
      <c r="A800" t="s">
        <v>59</v>
      </c>
      <c r="E800" s="39" t="s">
        <v>5</v>
      </c>
    </row>
    <row r="801" spans="1:16" ht="12.75">
      <c r="A801" t="s">
        <v>49</v>
      </c>
      <c s="34" t="s">
        <v>4611</v>
      </c>
      <c s="34" t="s">
        <v>6380</v>
      </c>
      <c s="35" t="s">
        <v>5</v>
      </c>
      <c s="6" t="s">
        <v>6381</v>
      </c>
      <c s="36" t="s">
        <v>75</v>
      </c>
      <c s="37">
        <v>45</v>
      </c>
      <c s="36">
        <v>0</v>
      </c>
      <c s="36">
        <f>ROUND(G801*H801,6)</f>
      </c>
      <c r="L801" s="38">
        <v>0</v>
      </c>
      <c s="32">
        <f>ROUND(ROUND(L801,2)*ROUND(G801,3),2)</f>
      </c>
      <c s="36" t="s">
        <v>1764</v>
      </c>
      <c>
        <f>(M801*21)/100</f>
      </c>
      <c t="s">
        <v>27</v>
      </c>
    </row>
    <row r="802" spans="1:5" ht="12.75">
      <c r="A802" s="35" t="s">
        <v>56</v>
      </c>
      <c r="E802" s="39" t="s">
        <v>5</v>
      </c>
    </row>
    <row r="803" spans="1:5" ht="25.5">
      <c r="A803" s="35" t="s">
        <v>57</v>
      </c>
      <c r="E803" s="40" t="s">
        <v>6373</v>
      </c>
    </row>
    <row r="804" spans="1:5" ht="12.75">
      <c r="A804" t="s">
        <v>59</v>
      </c>
      <c r="E804" s="39" t="s">
        <v>5</v>
      </c>
    </row>
    <row r="805" spans="1:16" ht="25.5">
      <c r="A805" t="s">
        <v>49</v>
      </c>
      <c s="34" t="s">
        <v>491</v>
      </c>
      <c s="34" t="s">
        <v>6382</v>
      </c>
      <c s="35" t="s">
        <v>5</v>
      </c>
      <c s="6" t="s">
        <v>6244</v>
      </c>
      <c s="36" t="s">
        <v>85</v>
      </c>
      <c s="37">
        <v>5</v>
      </c>
      <c s="36">
        <v>0</v>
      </c>
      <c s="36">
        <f>ROUND(G805*H805,6)</f>
      </c>
      <c r="L805" s="38">
        <v>0</v>
      </c>
      <c s="32">
        <f>ROUND(ROUND(L805,2)*ROUND(G805,3),2)</f>
      </c>
      <c s="36" t="s">
        <v>1764</v>
      </c>
      <c>
        <f>(M805*21)/100</f>
      </c>
      <c t="s">
        <v>27</v>
      </c>
    </row>
    <row r="806" spans="1:5" ht="12.75">
      <c r="A806" s="35" t="s">
        <v>56</v>
      </c>
      <c r="E806" s="39" t="s">
        <v>5</v>
      </c>
    </row>
    <row r="807" spans="1:5" ht="25.5">
      <c r="A807" s="35" t="s">
        <v>57</v>
      </c>
      <c r="E807" s="40" t="s">
        <v>6328</v>
      </c>
    </row>
    <row r="808" spans="1:5" ht="12.75">
      <c r="A808" t="s">
        <v>59</v>
      </c>
      <c r="E808" s="39" t="s">
        <v>5</v>
      </c>
    </row>
    <row r="809" spans="1:16" ht="12.75">
      <c r="A809" t="s">
        <v>49</v>
      </c>
      <c s="34" t="s">
        <v>495</v>
      </c>
      <c s="34" t="s">
        <v>6383</v>
      </c>
      <c s="35" t="s">
        <v>5</v>
      </c>
      <c s="6" t="s">
        <v>6245</v>
      </c>
      <c s="36" t="s">
        <v>85</v>
      </c>
      <c s="37">
        <v>5</v>
      </c>
      <c s="36">
        <v>0</v>
      </c>
      <c s="36">
        <f>ROUND(G809*H809,6)</f>
      </c>
      <c r="L809" s="38">
        <v>0</v>
      </c>
      <c s="32">
        <f>ROUND(ROUND(L809,2)*ROUND(G809,3),2)</f>
      </c>
      <c s="36" t="s">
        <v>1764</v>
      </c>
      <c>
        <f>(M809*21)/100</f>
      </c>
      <c t="s">
        <v>27</v>
      </c>
    </row>
    <row r="810" spans="1:5" ht="12.75">
      <c r="A810" s="35" t="s">
        <v>56</v>
      </c>
      <c r="E810" s="39" t="s">
        <v>5</v>
      </c>
    </row>
    <row r="811" spans="1:5" ht="25.5">
      <c r="A811" s="35" t="s">
        <v>57</v>
      </c>
      <c r="E811" s="40" t="s">
        <v>6328</v>
      </c>
    </row>
    <row r="812" spans="1:5" ht="12.75">
      <c r="A812" t="s">
        <v>59</v>
      </c>
      <c r="E812" s="39" t="s">
        <v>5</v>
      </c>
    </row>
    <row r="813" spans="1:13" ht="12.75">
      <c r="A813" t="s">
        <v>46</v>
      </c>
      <c r="C813" s="31" t="s">
        <v>6384</v>
      </c>
      <c r="E813" s="33" t="s">
        <v>6385</v>
      </c>
      <c r="J813" s="32">
        <f>0</f>
      </c>
      <c s="32">
        <f>0</f>
      </c>
      <c s="32">
        <f>0+L814+L818+L822+L826+L830+L834+L838+L842+L846+L850+L854+L858+L862+L866+L870+L874+L878+L882+L886+L890+L894+L898+L902+L906+L910+L914+L918+L922+L926+L930+L934+L938+L942</f>
      </c>
      <c s="32">
        <f>0+M814+M818+M822+M826+M830+M834+M838+M842+M846+M850+M854+M858+M862+M866+M870+M874+M878+M882+M886+M890+M894+M898+M902+M906+M910+M914+M918+M922+M926+M930+M934+M938+M942</f>
      </c>
    </row>
    <row r="814" spans="1:16" ht="12.75">
      <c r="A814" t="s">
        <v>49</v>
      </c>
      <c s="34" t="s">
        <v>804</v>
      </c>
      <c s="34" t="s">
        <v>6211</v>
      </c>
      <c s="35" t="s">
        <v>5</v>
      </c>
      <c s="6" t="s">
        <v>6212</v>
      </c>
      <c s="36" t="s">
        <v>90</v>
      </c>
      <c s="37">
        <v>1</v>
      </c>
      <c s="36">
        <v>0</v>
      </c>
      <c s="36">
        <f>ROUND(G814*H814,6)</f>
      </c>
      <c r="L814" s="38">
        <v>0</v>
      </c>
      <c s="32">
        <f>ROUND(ROUND(L814,2)*ROUND(G814,3),2)</f>
      </c>
      <c s="36" t="s">
        <v>1764</v>
      </c>
      <c>
        <f>(M814*21)/100</f>
      </c>
      <c t="s">
        <v>27</v>
      </c>
    </row>
    <row r="815" spans="1:5" ht="12.75">
      <c r="A815" s="35" t="s">
        <v>56</v>
      </c>
      <c r="E815" s="39" t="s">
        <v>5</v>
      </c>
    </row>
    <row r="816" spans="1:5" ht="25.5">
      <c r="A816" s="35" t="s">
        <v>57</v>
      </c>
      <c r="E816" s="40" t="s">
        <v>3044</v>
      </c>
    </row>
    <row r="817" spans="1:5" ht="12.75">
      <c r="A817" t="s">
        <v>59</v>
      </c>
      <c r="E817" s="39" t="s">
        <v>5</v>
      </c>
    </row>
    <row r="818" spans="1:16" ht="12.75">
      <c r="A818" t="s">
        <v>49</v>
      </c>
      <c s="34" t="s">
        <v>50</v>
      </c>
      <c s="34" t="s">
        <v>6386</v>
      </c>
      <c s="35" t="s">
        <v>5</v>
      </c>
      <c s="6" t="s">
        <v>6387</v>
      </c>
      <c s="36" t="s">
        <v>90</v>
      </c>
      <c s="37">
        <v>1</v>
      </c>
      <c s="36">
        <v>0</v>
      </c>
      <c s="36">
        <f>ROUND(G818*H818,6)</f>
      </c>
      <c r="L818" s="38">
        <v>0</v>
      </c>
      <c s="32">
        <f>ROUND(ROUND(L818,2)*ROUND(G818,3),2)</f>
      </c>
      <c s="36" t="s">
        <v>1764</v>
      </c>
      <c>
        <f>(M818*21)/100</f>
      </c>
      <c t="s">
        <v>27</v>
      </c>
    </row>
    <row r="819" spans="1:5" ht="12.75">
      <c r="A819" s="35" t="s">
        <v>56</v>
      </c>
      <c r="E819" s="39" t="s">
        <v>5</v>
      </c>
    </row>
    <row r="820" spans="1:5" ht="25.5">
      <c r="A820" s="35" t="s">
        <v>57</v>
      </c>
      <c r="E820" s="40" t="s">
        <v>3044</v>
      </c>
    </row>
    <row r="821" spans="1:5" ht="12.75">
      <c r="A821" t="s">
        <v>59</v>
      </c>
      <c r="E821" s="39" t="s">
        <v>5</v>
      </c>
    </row>
    <row r="822" spans="1:16" ht="12.75">
      <c r="A822" t="s">
        <v>49</v>
      </c>
      <c s="34" t="s">
        <v>4632</v>
      </c>
      <c s="34" t="s">
        <v>6219</v>
      </c>
      <c s="35" t="s">
        <v>5</v>
      </c>
      <c s="6" t="s">
        <v>6220</v>
      </c>
      <c s="36" t="s">
        <v>90</v>
      </c>
      <c s="37">
        <v>1</v>
      </c>
      <c s="36">
        <v>0</v>
      </c>
      <c s="36">
        <f>ROUND(G822*H822,6)</f>
      </c>
      <c r="L822" s="38">
        <v>0</v>
      </c>
      <c s="32">
        <f>ROUND(ROUND(L822,2)*ROUND(G822,3),2)</f>
      </c>
      <c s="36" t="s">
        <v>1764</v>
      </c>
      <c>
        <f>(M822*21)/100</f>
      </c>
      <c t="s">
        <v>27</v>
      </c>
    </row>
    <row r="823" spans="1:5" ht="12.75">
      <c r="A823" s="35" t="s">
        <v>56</v>
      </c>
      <c r="E823" s="39" t="s">
        <v>5</v>
      </c>
    </row>
    <row r="824" spans="1:5" ht="25.5">
      <c r="A824" s="35" t="s">
        <v>57</v>
      </c>
      <c r="E824" s="40" t="s">
        <v>3044</v>
      </c>
    </row>
    <row r="825" spans="1:5" ht="12.75">
      <c r="A825" t="s">
        <v>59</v>
      </c>
      <c r="E825" s="39" t="s">
        <v>5</v>
      </c>
    </row>
    <row r="826" spans="1:16" ht="12.75">
      <c r="A826" t="s">
        <v>49</v>
      </c>
      <c s="34" t="s">
        <v>810</v>
      </c>
      <c s="34" t="s">
        <v>6388</v>
      </c>
      <c s="35" t="s">
        <v>5</v>
      </c>
      <c s="6" t="s">
        <v>6389</v>
      </c>
      <c s="36" t="s">
        <v>90</v>
      </c>
      <c s="37">
        <v>2</v>
      </c>
      <c s="36">
        <v>0</v>
      </c>
      <c s="36">
        <f>ROUND(G826*H826,6)</f>
      </c>
      <c r="L826" s="38">
        <v>0</v>
      </c>
      <c s="32">
        <f>ROUND(ROUND(L826,2)*ROUND(G826,3),2)</f>
      </c>
      <c s="36" t="s">
        <v>1764</v>
      </c>
      <c>
        <f>(M826*21)/100</f>
      </c>
      <c t="s">
        <v>27</v>
      </c>
    </row>
    <row r="827" spans="1:5" ht="12.75">
      <c r="A827" s="35" t="s">
        <v>56</v>
      </c>
      <c r="E827" s="39" t="s">
        <v>5</v>
      </c>
    </row>
    <row r="828" spans="1:5" ht="25.5">
      <c r="A828" s="35" t="s">
        <v>57</v>
      </c>
      <c r="E828" s="40" t="s">
        <v>2060</v>
      </c>
    </row>
    <row r="829" spans="1:5" ht="12.75">
      <c r="A829" t="s">
        <v>59</v>
      </c>
      <c r="E829" s="39" t="s">
        <v>5</v>
      </c>
    </row>
    <row r="830" spans="1:16" ht="12.75">
      <c r="A830" t="s">
        <v>49</v>
      </c>
      <c s="34" t="s">
        <v>4642</v>
      </c>
      <c s="34" t="s">
        <v>6223</v>
      </c>
      <c s="35" t="s">
        <v>5</v>
      </c>
      <c s="6" t="s">
        <v>6225</v>
      </c>
      <c s="36" t="s">
        <v>90</v>
      </c>
      <c s="37">
        <v>2</v>
      </c>
      <c s="36">
        <v>0</v>
      </c>
      <c s="36">
        <f>ROUND(G830*H830,6)</f>
      </c>
      <c r="L830" s="38">
        <v>0</v>
      </c>
      <c s="32">
        <f>ROUND(ROUND(L830,2)*ROUND(G830,3),2)</f>
      </c>
      <c s="36" t="s">
        <v>1764</v>
      </c>
      <c>
        <f>(M830*21)/100</f>
      </c>
      <c t="s">
        <v>27</v>
      </c>
    </row>
    <row r="831" spans="1:5" ht="12.75">
      <c r="A831" s="35" t="s">
        <v>56</v>
      </c>
      <c r="E831" s="39" t="s">
        <v>5</v>
      </c>
    </row>
    <row r="832" spans="1:5" ht="25.5">
      <c r="A832" s="35" t="s">
        <v>57</v>
      </c>
      <c r="E832" s="40" t="s">
        <v>2060</v>
      </c>
    </row>
    <row r="833" spans="1:5" ht="12.75">
      <c r="A833" t="s">
        <v>59</v>
      </c>
      <c r="E833" s="39" t="s">
        <v>5</v>
      </c>
    </row>
    <row r="834" spans="1:16" ht="12.75">
      <c r="A834" t="s">
        <v>49</v>
      </c>
      <c s="34" t="s">
        <v>4647</v>
      </c>
      <c s="34" t="s">
        <v>6390</v>
      </c>
      <c s="35" t="s">
        <v>5</v>
      </c>
      <c s="6" t="s">
        <v>6391</v>
      </c>
      <c s="36" t="s">
        <v>90</v>
      </c>
      <c s="37">
        <v>2</v>
      </c>
      <c s="36">
        <v>0</v>
      </c>
      <c s="36">
        <f>ROUND(G834*H834,6)</f>
      </c>
      <c r="L834" s="38">
        <v>0</v>
      </c>
      <c s="32">
        <f>ROUND(ROUND(L834,2)*ROUND(G834,3),2)</f>
      </c>
      <c s="36" t="s">
        <v>1764</v>
      </c>
      <c>
        <f>(M834*21)/100</f>
      </c>
      <c t="s">
        <v>27</v>
      </c>
    </row>
    <row r="835" spans="1:5" ht="12.75">
      <c r="A835" s="35" t="s">
        <v>56</v>
      </c>
      <c r="E835" s="39" t="s">
        <v>5</v>
      </c>
    </row>
    <row r="836" spans="1:5" ht="25.5">
      <c r="A836" s="35" t="s">
        <v>57</v>
      </c>
      <c r="E836" s="40" t="s">
        <v>2060</v>
      </c>
    </row>
    <row r="837" spans="1:5" ht="12.75">
      <c r="A837" t="s">
        <v>59</v>
      </c>
      <c r="E837" s="39" t="s">
        <v>5</v>
      </c>
    </row>
    <row r="838" spans="1:16" ht="25.5">
      <c r="A838" t="s">
        <v>49</v>
      </c>
      <c s="34" t="s">
        <v>4652</v>
      </c>
      <c s="34" t="s">
        <v>6192</v>
      </c>
      <c s="35" t="s">
        <v>5</v>
      </c>
      <c s="6" t="s">
        <v>6193</v>
      </c>
      <c s="36" t="s">
        <v>90</v>
      </c>
      <c s="37">
        <v>1</v>
      </c>
      <c s="36">
        <v>0</v>
      </c>
      <c s="36">
        <f>ROUND(G838*H838,6)</f>
      </c>
      <c r="L838" s="38">
        <v>0</v>
      </c>
      <c s="32">
        <f>ROUND(ROUND(L838,2)*ROUND(G838,3),2)</f>
      </c>
      <c s="36" t="s">
        <v>1764</v>
      </c>
      <c>
        <f>(M838*21)/100</f>
      </c>
      <c t="s">
        <v>27</v>
      </c>
    </row>
    <row r="839" spans="1:5" ht="12.75">
      <c r="A839" s="35" t="s">
        <v>56</v>
      </c>
      <c r="E839" s="39" t="s">
        <v>5</v>
      </c>
    </row>
    <row r="840" spans="1:5" ht="25.5">
      <c r="A840" s="35" t="s">
        <v>57</v>
      </c>
      <c r="E840" s="40" t="s">
        <v>3044</v>
      </c>
    </row>
    <row r="841" spans="1:5" ht="12.75">
      <c r="A841" t="s">
        <v>59</v>
      </c>
      <c r="E841" s="39" t="s">
        <v>5</v>
      </c>
    </row>
    <row r="842" spans="1:16" ht="25.5">
      <c r="A842" t="s">
        <v>49</v>
      </c>
      <c s="34" t="s">
        <v>4657</v>
      </c>
      <c s="34" t="s">
        <v>6392</v>
      </c>
      <c s="35" t="s">
        <v>5</v>
      </c>
      <c s="6" t="s">
        <v>6393</v>
      </c>
      <c s="36" t="s">
        <v>90</v>
      </c>
      <c s="37">
        <v>1</v>
      </c>
      <c s="36">
        <v>0</v>
      </c>
      <c s="36">
        <f>ROUND(G842*H842,6)</f>
      </c>
      <c r="L842" s="38">
        <v>0</v>
      </c>
      <c s="32">
        <f>ROUND(ROUND(L842,2)*ROUND(G842,3),2)</f>
      </c>
      <c s="36" t="s">
        <v>1764</v>
      </c>
      <c>
        <f>(M842*21)/100</f>
      </c>
      <c t="s">
        <v>27</v>
      </c>
    </row>
    <row r="843" spans="1:5" ht="12.75">
      <c r="A843" s="35" t="s">
        <v>56</v>
      </c>
      <c r="E843" s="39" t="s">
        <v>5</v>
      </c>
    </row>
    <row r="844" spans="1:5" ht="25.5">
      <c r="A844" s="35" t="s">
        <v>57</v>
      </c>
      <c r="E844" s="40" t="s">
        <v>3044</v>
      </c>
    </row>
    <row r="845" spans="1:5" ht="12.75">
      <c r="A845" t="s">
        <v>59</v>
      </c>
      <c r="E845" s="39" t="s">
        <v>5</v>
      </c>
    </row>
    <row r="846" spans="1:16" ht="12.75">
      <c r="A846" t="s">
        <v>49</v>
      </c>
      <c s="34" t="s">
        <v>4661</v>
      </c>
      <c s="34" t="s">
        <v>6194</v>
      </c>
      <c s="35" t="s">
        <v>5</v>
      </c>
      <c s="6" t="s">
        <v>6195</v>
      </c>
      <c s="36" t="s">
        <v>90</v>
      </c>
      <c s="37">
        <v>2</v>
      </c>
      <c s="36">
        <v>0</v>
      </c>
      <c s="36">
        <f>ROUND(G846*H846,6)</f>
      </c>
      <c r="L846" s="38">
        <v>0</v>
      </c>
      <c s="32">
        <f>ROUND(ROUND(L846,2)*ROUND(G846,3),2)</f>
      </c>
      <c s="36" t="s">
        <v>1764</v>
      </c>
      <c>
        <f>(M846*21)/100</f>
      </c>
      <c t="s">
        <v>27</v>
      </c>
    </row>
    <row r="847" spans="1:5" ht="12.75">
      <c r="A847" s="35" t="s">
        <v>56</v>
      </c>
      <c r="E847" s="39" t="s">
        <v>5</v>
      </c>
    </row>
    <row r="848" spans="1:5" ht="25.5">
      <c r="A848" s="35" t="s">
        <v>57</v>
      </c>
      <c r="E848" s="40" t="s">
        <v>2060</v>
      </c>
    </row>
    <row r="849" spans="1:5" ht="12.75">
      <c r="A849" t="s">
        <v>59</v>
      </c>
      <c r="E849" s="39" t="s">
        <v>5</v>
      </c>
    </row>
    <row r="850" spans="1:16" ht="12.75">
      <c r="A850" t="s">
        <v>49</v>
      </c>
      <c s="34" t="s">
        <v>4667</v>
      </c>
      <c s="34" t="s">
        <v>6394</v>
      </c>
      <c s="35" t="s">
        <v>5</v>
      </c>
      <c s="6" t="s">
        <v>6395</v>
      </c>
      <c s="36" t="s">
        <v>90</v>
      </c>
      <c s="37">
        <v>2</v>
      </c>
      <c s="36">
        <v>0</v>
      </c>
      <c s="36">
        <f>ROUND(G850*H850,6)</f>
      </c>
      <c r="L850" s="38">
        <v>0</v>
      </c>
      <c s="32">
        <f>ROUND(ROUND(L850,2)*ROUND(G850,3),2)</f>
      </c>
      <c s="36" t="s">
        <v>1764</v>
      </c>
      <c>
        <f>(M850*21)/100</f>
      </c>
      <c t="s">
        <v>27</v>
      </c>
    </row>
    <row r="851" spans="1:5" ht="12.75">
      <c r="A851" s="35" t="s">
        <v>56</v>
      </c>
      <c r="E851" s="39" t="s">
        <v>5</v>
      </c>
    </row>
    <row r="852" spans="1:5" ht="25.5">
      <c r="A852" s="35" t="s">
        <v>57</v>
      </c>
      <c r="E852" s="40" t="s">
        <v>2060</v>
      </c>
    </row>
    <row r="853" spans="1:5" ht="12.75">
      <c r="A853" t="s">
        <v>59</v>
      </c>
      <c r="E853" s="39" t="s">
        <v>5</v>
      </c>
    </row>
    <row r="854" spans="1:16" ht="12.75">
      <c r="A854" t="s">
        <v>49</v>
      </c>
      <c s="34" t="s">
        <v>4671</v>
      </c>
      <c s="34" t="s">
        <v>6396</v>
      </c>
      <c s="35" t="s">
        <v>5</v>
      </c>
      <c s="6" t="s">
        <v>6397</v>
      </c>
      <c s="36" t="s">
        <v>90</v>
      </c>
      <c s="37">
        <v>1</v>
      </c>
      <c s="36">
        <v>0</v>
      </c>
      <c s="36">
        <f>ROUND(G854*H854,6)</f>
      </c>
      <c r="L854" s="38">
        <v>0</v>
      </c>
      <c s="32">
        <f>ROUND(ROUND(L854,2)*ROUND(G854,3),2)</f>
      </c>
      <c s="36" t="s">
        <v>1764</v>
      </c>
      <c>
        <f>(M854*21)/100</f>
      </c>
      <c t="s">
        <v>27</v>
      </c>
    </row>
    <row r="855" spans="1:5" ht="12.75">
      <c r="A855" s="35" t="s">
        <v>56</v>
      </c>
      <c r="E855" s="39" t="s">
        <v>5</v>
      </c>
    </row>
    <row r="856" spans="1:5" ht="25.5">
      <c r="A856" s="35" t="s">
        <v>57</v>
      </c>
      <c r="E856" s="40" t="s">
        <v>3044</v>
      </c>
    </row>
    <row r="857" spans="1:5" ht="12.75">
      <c r="A857" t="s">
        <v>59</v>
      </c>
      <c r="E857" s="39" t="s">
        <v>5</v>
      </c>
    </row>
    <row r="858" spans="1:16" ht="12.75">
      <c r="A858" t="s">
        <v>49</v>
      </c>
      <c s="34" t="s">
        <v>4675</v>
      </c>
      <c s="34" t="s">
        <v>6398</v>
      </c>
      <c s="35" t="s">
        <v>5</v>
      </c>
      <c s="6" t="s">
        <v>6399</v>
      </c>
      <c s="36" t="s">
        <v>90</v>
      </c>
      <c s="37">
        <v>1</v>
      </c>
      <c s="36">
        <v>0</v>
      </c>
      <c s="36">
        <f>ROUND(G858*H858,6)</f>
      </c>
      <c r="L858" s="38">
        <v>0</v>
      </c>
      <c s="32">
        <f>ROUND(ROUND(L858,2)*ROUND(G858,3),2)</f>
      </c>
      <c s="36" t="s">
        <v>1764</v>
      </c>
      <c>
        <f>(M858*21)/100</f>
      </c>
      <c t="s">
        <v>27</v>
      </c>
    </row>
    <row r="859" spans="1:5" ht="12.75">
      <c r="A859" s="35" t="s">
        <v>56</v>
      </c>
      <c r="E859" s="39" t="s">
        <v>5</v>
      </c>
    </row>
    <row r="860" spans="1:5" ht="25.5">
      <c r="A860" s="35" t="s">
        <v>57</v>
      </c>
      <c r="E860" s="40" t="s">
        <v>3044</v>
      </c>
    </row>
    <row r="861" spans="1:5" ht="12.75">
      <c r="A861" t="s">
        <v>59</v>
      </c>
      <c r="E861" s="39" t="s">
        <v>5</v>
      </c>
    </row>
    <row r="862" spans="1:16" ht="25.5">
      <c r="A862" t="s">
        <v>49</v>
      </c>
      <c s="34" t="s">
        <v>4679</v>
      </c>
      <c s="34" t="s">
        <v>6200</v>
      </c>
      <c s="35" t="s">
        <v>5</v>
      </c>
      <c s="6" t="s">
        <v>6201</v>
      </c>
      <c s="36" t="s">
        <v>75</v>
      </c>
      <c s="37">
        <v>20</v>
      </c>
      <c s="36">
        <v>0</v>
      </c>
      <c s="36">
        <f>ROUND(G862*H862,6)</f>
      </c>
      <c r="L862" s="38">
        <v>0</v>
      </c>
      <c s="32">
        <f>ROUND(ROUND(L862,2)*ROUND(G862,3),2)</f>
      </c>
      <c s="36" t="s">
        <v>1764</v>
      </c>
      <c>
        <f>(M862*21)/100</f>
      </c>
      <c t="s">
        <v>27</v>
      </c>
    </row>
    <row r="863" spans="1:5" ht="12.75">
      <c r="A863" s="35" t="s">
        <v>56</v>
      </c>
      <c r="E863" s="39" t="s">
        <v>5</v>
      </c>
    </row>
    <row r="864" spans="1:5" ht="25.5">
      <c r="A864" s="35" t="s">
        <v>57</v>
      </c>
      <c r="E864" s="40" t="s">
        <v>3118</v>
      </c>
    </row>
    <row r="865" spans="1:5" ht="12.75">
      <c r="A865" t="s">
        <v>59</v>
      </c>
      <c r="E865" s="39" t="s">
        <v>5</v>
      </c>
    </row>
    <row r="866" spans="1:16" ht="25.5">
      <c r="A866" t="s">
        <v>49</v>
      </c>
      <c s="34" t="s">
        <v>4684</v>
      </c>
      <c s="34" t="s">
        <v>6400</v>
      </c>
      <c s="35" t="s">
        <v>5</v>
      </c>
      <c s="6" t="s">
        <v>6401</v>
      </c>
      <c s="36" t="s">
        <v>75</v>
      </c>
      <c s="37">
        <v>30</v>
      </c>
      <c s="36">
        <v>0</v>
      </c>
      <c s="36">
        <f>ROUND(G866*H866,6)</f>
      </c>
      <c r="L866" s="38">
        <v>0</v>
      </c>
      <c s="32">
        <f>ROUND(ROUND(L866,2)*ROUND(G866,3),2)</f>
      </c>
      <c s="36" t="s">
        <v>1764</v>
      </c>
      <c>
        <f>(M866*21)/100</f>
      </c>
      <c t="s">
        <v>27</v>
      </c>
    </row>
    <row r="867" spans="1:5" ht="12.75">
      <c r="A867" s="35" t="s">
        <v>56</v>
      </c>
      <c r="E867" s="39" t="s">
        <v>5</v>
      </c>
    </row>
    <row r="868" spans="1:5" ht="25.5">
      <c r="A868" s="35" t="s">
        <v>57</v>
      </c>
      <c r="E868" s="40" t="s">
        <v>5412</v>
      </c>
    </row>
    <row r="869" spans="1:5" ht="12.75">
      <c r="A869" t="s">
        <v>59</v>
      </c>
      <c r="E869" s="39" t="s">
        <v>5</v>
      </c>
    </row>
    <row r="870" spans="1:16" ht="25.5">
      <c r="A870" t="s">
        <v>49</v>
      </c>
      <c s="34" t="s">
        <v>4689</v>
      </c>
      <c s="34" t="s">
        <v>6202</v>
      </c>
      <c s="35" t="s">
        <v>5</v>
      </c>
      <c s="6" t="s">
        <v>6203</v>
      </c>
      <c s="36" t="s">
        <v>90</v>
      </c>
      <c s="37">
        <v>1</v>
      </c>
      <c s="36">
        <v>0</v>
      </c>
      <c s="36">
        <f>ROUND(G870*H870,6)</f>
      </c>
      <c r="L870" s="38">
        <v>0</v>
      </c>
      <c s="32">
        <f>ROUND(ROUND(L870,2)*ROUND(G870,3),2)</f>
      </c>
      <c s="36" t="s">
        <v>1764</v>
      </c>
      <c>
        <f>(M870*21)/100</f>
      </c>
      <c t="s">
        <v>27</v>
      </c>
    </row>
    <row r="871" spans="1:5" ht="12.75">
      <c r="A871" s="35" t="s">
        <v>56</v>
      </c>
      <c r="E871" s="39" t="s">
        <v>5</v>
      </c>
    </row>
    <row r="872" spans="1:5" ht="25.5">
      <c r="A872" s="35" t="s">
        <v>57</v>
      </c>
      <c r="E872" s="40" t="s">
        <v>3044</v>
      </c>
    </row>
    <row r="873" spans="1:5" ht="12.75">
      <c r="A873" t="s">
        <v>59</v>
      </c>
      <c r="E873" s="39" t="s">
        <v>5</v>
      </c>
    </row>
    <row r="874" spans="1:16" ht="25.5">
      <c r="A874" t="s">
        <v>49</v>
      </c>
      <c s="34" t="s">
        <v>4694</v>
      </c>
      <c s="34" t="s">
        <v>6402</v>
      </c>
      <c s="35" t="s">
        <v>5</v>
      </c>
      <c s="6" t="s">
        <v>6403</v>
      </c>
      <c s="36" t="s">
        <v>90</v>
      </c>
      <c s="37">
        <v>1</v>
      </c>
      <c s="36">
        <v>0</v>
      </c>
      <c s="36">
        <f>ROUND(G874*H874,6)</f>
      </c>
      <c r="L874" s="38">
        <v>0</v>
      </c>
      <c s="32">
        <f>ROUND(ROUND(L874,2)*ROUND(G874,3),2)</f>
      </c>
      <c s="36" t="s">
        <v>1764</v>
      </c>
      <c>
        <f>(M874*21)/100</f>
      </c>
      <c t="s">
        <v>27</v>
      </c>
    </row>
    <row r="875" spans="1:5" ht="12.75">
      <c r="A875" s="35" t="s">
        <v>56</v>
      </c>
      <c r="E875" s="39" t="s">
        <v>5</v>
      </c>
    </row>
    <row r="876" spans="1:5" ht="25.5">
      <c r="A876" s="35" t="s">
        <v>57</v>
      </c>
      <c r="E876" s="40" t="s">
        <v>3044</v>
      </c>
    </row>
    <row r="877" spans="1:5" ht="12.75">
      <c r="A877" t="s">
        <v>59</v>
      </c>
      <c r="E877" s="39" t="s">
        <v>5</v>
      </c>
    </row>
    <row r="878" spans="1:16" ht="25.5">
      <c r="A878" t="s">
        <v>49</v>
      </c>
      <c s="34" t="s">
        <v>4700</v>
      </c>
      <c s="34" t="s">
        <v>6237</v>
      </c>
      <c s="35" t="s">
        <v>5</v>
      </c>
      <c s="6" t="s">
        <v>6238</v>
      </c>
      <c s="36" t="s">
        <v>90</v>
      </c>
      <c s="37">
        <v>1</v>
      </c>
      <c s="36">
        <v>0</v>
      </c>
      <c s="36">
        <f>ROUND(G878*H878,6)</f>
      </c>
      <c r="L878" s="38">
        <v>0</v>
      </c>
      <c s="32">
        <f>ROUND(ROUND(L878,2)*ROUND(G878,3),2)</f>
      </c>
      <c s="36" t="s">
        <v>1764</v>
      </c>
      <c>
        <f>(M878*21)/100</f>
      </c>
      <c t="s">
        <v>27</v>
      </c>
    </row>
    <row r="879" spans="1:5" ht="12.75">
      <c r="A879" s="35" t="s">
        <v>56</v>
      </c>
      <c r="E879" s="39" t="s">
        <v>5</v>
      </c>
    </row>
    <row r="880" spans="1:5" ht="25.5">
      <c r="A880" s="35" t="s">
        <v>57</v>
      </c>
      <c r="E880" s="40" t="s">
        <v>3044</v>
      </c>
    </row>
    <row r="881" spans="1:5" ht="12.75">
      <c r="A881" t="s">
        <v>59</v>
      </c>
      <c r="E881" s="39" t="s">
        <v>5</v>
      </c>
    </row>
    <row r="882" spans="1:16" ht="25.5">
      <c r="A882" t="s">
        <v>49</v>
      </c>
      <c s="34" t="s">
        <v>4704</v>
      </c>
      <c s="34" t="s">
        <v>6404</v>
      </c>
      <c s="35" t="s">
        <v>5</v>
      </c>
      <c s="6" t="s">
        <v>6405</v>
      </c>
      <c s="36" t="s">
        <v>90</v>
      </c>
      <c s="37">
        <v>2</v>
      </c>
      <c s="36">
        <v>0</v>
      </c>
      <c s="36">
        <f>ROUND(G882*H882,6)</f>
      </c>
      <c r="L882" s="38">
        <v>0</v>
      </c>
      <c s="32">
        <f>ROUND(ROUND(L882,2)*ROUND(G882,3),2)</f>
      </c>
      <c s="36" t="s">
        <v>1764</v>
      </c>
      <c>
        <f>(M882*21)/100</f>
      </c>
      <c t="s">
        <v>27</v>
      </c>
    </row>
    <row r="883" spans="1:5" ht="12.75">
      <c r="A883" s="35" t="s">
        <v>56</v>
      </c>
      <c r="E883" s="39" t="s">
        <v>5</v>
      </c>
    </row>
    <row r="884" spans="1:5" ht="25.5">
      <c r="A884" s="35" t="s">
        <v>57</v>
      </c>
      <c r="E884" s="40" t="s">
        <v>2060</v>
      </c>
    </row>
    <row r="885" spans="1:5" ht="12.75">
      <c r="A885" t="s">
        <v>59</v>
      </c>
      <c r="E885" s="39" t="s">
        <v>5</v>
      </c>
    </row>
    <row r="886" spans="1:16" ht="12.75">
      <c r="A886" t="s">
        <v>49</v>
      </c>
      <c s="34" t="s">
        <v>4708</v>
      </c>
      <c s="34" t="s">
        <v>6406</v>
      </c>
      <c s="35" t="s">
        <v>5</v>
      </c>
      <c s="6" t="s">
        <v>6407</v>
      </c>
      <c s="36" t="s">
        <v>90</v>
      </c>
      <c s="37">
        <v>1</v>
      </c>
      <c s="36">
        <v>0</v>
      </c>
      <c s="36">
        <f>ROUND(G886*H886,6)</f>
      </c>
      <c r="L886" s="38">
        <v>0</v>
      </c>
      <c s="32">
        <f>ROUND(ROUND(L886,2)*ROUND(G886,3),2)</f>
      </c>
      <c s="36" t="s">
        <v>1764</v>
      </c>
      <c>
        <f>(M886*21)/100</f>
      </c>
      <c t="s">
        <v>27</v>
      </c>
    </row>
    <row r="887" spans="1:5" ht="12.75">
      <c r="A887" s="35" t="s">
        <v>56</v>
      </c>
      <c r="E887" s="39" t="s">
        <v>5</v>
      </c>
    </row>
    <row r="888" spans="1:5" ht="25.5">
      <c r="A888" s="35" t="s">
        <v>57</v>
      </c>
      <c r="E888" s="40" t="s">
        <v>3044</v>
      </c>
    </row>
    <row r="889" spans="1:5" ht="12.75">
      <c r="A889" t="s">
        <v>59</v>
      </c>
      <c r="E889" s="39" t="s">
        <v>5</v>
      </c>
    </row>
    <row r="890" spans="1:16" ht="12.75">
      <c r="A890" t="s">
        <v>49</v>
      </c>
      <c s="34" t="s">
        <v>4713</v>
      </c>
      <c s="34" t="s">
        <v>6408</v>
      </c>
      <c s="35" t="s">
        <v>5</v>
      </c>
      <c s="6" t="s">
        <v>6409</v>
      </c>
      <c s="36" t="s">
        <v>90</v>
      </c>
      <c s="37">
        <v>2</v>
      </c>
      <c s="36">
        <v>0</v>
      </c>
      <c s="36">
        <f>ROUND(G890*H890,6)</f>
      </c>
      <c r="L890" s="38">
        <v>0</v>
      </c>
      <c s="32">
        <f>ROUND(ROUND(L890,2)*ROUND(G890,3),2)</f>
      </c>
      <c s="36" t="s">
        <v>1764</v>
      </c>
      <c>
        <f>(M890*21)/100</f>
      </c>
      <c t="s">
        <v>27</v>
      </c>
    </row>
    <row r="891" spans="1:5" ht="12.75">
      <c r="A891" s="35" t="s">
        <v>56</v>
      </c>
      <c r="E891" s="39" t="s">
        <v>5</v>
      </c>
    </row>
    <row r="892" spans="1:5" ht="25.5">
      <c r="A892" s="35" t="s">
        <v>57</v>
      </c>
      <c r="E892" s="40" t="s">
        <v>2060</v>
      </c>
    </row>
    <row r="893" spans="1:5" ht="12.75">
      <c r="A893" t="s">
        <v>59</v>
      </c>
      <c r="E893" s="39" t="s">
        <v>5</v>
      </c>
    </row>
    <row r="894" spans="1:16" ht="12.75">
      <c r="A894" t="s">
        <v>49</v>
      </c>
      <c s="34" t="s">
        <v>4718</v>
      </c>
      <c s="34" t="s">
        <v>6410</v>
      </c>
      <c s="35" t="s">
        <v>5</v>
      </c>
      <c s="6" t="s">
        <v>6411</v>
      </c>
      <c s="36" t="s">
        <v>5665</v>
      </c>
      <c s="37">
        <v>1</v>
      </c>
      <c s="36">
        <v>0</v>
      </c>
      <c s="36">
        <f>ROUND(G894*H894,6)</f>
      </c>
      <c r="L894" s="38">
        <v>0</v>
      </c>
      <c s="32">
        <f>ROUND(ROUND(L894,2)*ROUND(G894,3),2)</f>
      </c>
      <c s="36" t="s">
        <v>1764</v>
      </c>
      <c>
        <f>(M894*21)/100</f>
      </c>
      <c t="s">
        <v>27</v>
      </c>
    </row>
    <row r="895" spans="1:5" ht="12.75">
      <c r="A895" s="35" t="s">
        <v>56</v>
      </c>
      <c r="E895" s="39" t="s">
        <v>5</v>
      </c>
    </row>
    <row r="896" spans="1:5" ht="25.5">
      <c r="A896" s="35" t="s">
        <v>57</v>
      </c>
      <c r="E896" s="40" t="s">
        <v>3044</v>
      </c>
    </row>
    <row r="897" spans="1:5" ht="76.5">
      <c r="A897" t="s">
        <v>59</v>
      </c>
      <c r="E897" s="39" t="s">
        <v>6412</v>
      </c>
    </row>
    <row r="898" spans="1:16" ht="25.5">
      <c r="A898" t="s">
        <v>49</v>
      </c>
      <c s="34" t="s">
        <v>4722</v>
      </c>
      <c s="34" t="s">
        <v>6413</v>
      </c>
      <c s="35" t="s">
        <v>5</v>
      </c>
      <c s="6" t="s">
        <v>6414</v>
      </c>
      <c s="36" t="s">
        <v>90</v>
      </c>
      <c s="37">
        <v>1</v>
      </c>
      <c s="36">
        <v>0</v>
      </c>
      <c s="36">
        <f>ROUND(G898*H898,6)</f>
      </c>
      <c r="L898" s="38">
        <v>0</v>
      </c>
      <c s="32">
        <f>ROUND(ROUND(L898,2)*ROUND(G898,3),2)</f>
      </c>
      <c s="36" t="s">
        <v>1764</v>
      </c>
      <c>
        <f>(M898*21)/100</f>
      </c>
      <c t="s">
        <v>27</v>
      </c>
    </row>
    <row r="899" spans="1:5" ht="12.75">
      <c r="A899" s="35" t="s">
        <v>56</v>
      </c>
      <c r="E899" s="39" t="s">
        <v>5</v>
      </c>
    </row>
    <row r="900" spans="1:5" ht="25.5">
      <c r="A900" s="35" t="s">
        <v>57</v>
      </c>
      <c r="E900" s="40" t="s">
        <v>3044</v>
      </c>
    </row>
    <row r="901" spans="1:5" ht="12.75">
      <c r="A901" t="s">
        <v>59</v>
      </c>
      <c r="E901" s="39" t="s">
        <v>5</v>
      </c>
    </row>
    <row r="902" spans="1:16" ht="12.75">
      <c r="A902" t="s">
        <v>49</v>
      </c>
      <c s="34" t="s">
        <v>4727</v>
      </c>
      <c s="34" t="s">
        <v>6415</v>
      </c>
      <c s="35" t="s">
        <v>5</v>
      </c>
      <c s="6" t="s">
        <v>6416</v>
      </c>
      <c s="36" t="s">
        <v>90</v>
      </c>
      <c s="37">
        <v>1</v>
      </c>
      <c s="36">
        <v>0</v>
      </c>
      <c s="36">
        <f>ROUND(G902*H902,6)</f>
      </c>
      <c r="L902" s="38">
        <v>0</v>
      </c>
      <c s="32">
        <f>ROUND(ROUND(L902,2)*ROUND(G902,3),2)</f>
      </c>
      <c s="36" t="s">
        <v>1764</v>
      </c>
      <c>
        <f>(M902*21)/100</f>
      </c>
      <c t="s">
        <v>27</v>
      </c>
    </row>
    <row r="903" spans="1:5" ht="12.75">
      <c r="A903" s="35" t="s">
        <v>56</v>
      </c>
      <c r="E903" s="39" t="s">
        <v>5</v>
      </c>
    </row>
    <row r="904" spans="1:5" ht="25.5">
      <c r="A904" s="35" t="s">
        <v>57</v>
      </c>
      <c r="E904" s="40" t="s">
        <v>3044</v>
      </c>
    </row>
    <row r="905" spans="1:5" ht="12.75">
      <c r="A905" t="s">
        <v>59</v>
      </c>
      <c r="E905" s="39" t="s">
        <v>5</v>
      </c>
    </row>
    <row r="906" spans="1:16" ht="12.75">
      <c r="A906" t="s">
        <v>49</v>
      </c>
      <c s="34" t="s">
        <v>4732</v>
      </c>
      <c s="34" t="s">
        <v>6417</v>
      </c>
      <c s="35" t="s">
        <v>5</v>
      </c>
      <c s="6" t="s">
        <v>6418</v>
      </c>
      <c s="36" t="s">
        <v>90</v>
      </c>
      <c s="37">
        <v>1</v>
      </c>
      <c s="36">
        <v>0</v>
      </c>
      <c s="36">
        <f>ROUND(G906*H906,6)</f>
      </c>
      <c r="L906" s="38">
        <v>0</v>
      </c>
      <c s="32">
        <f>ROUND(ROUND(L906,2)*ROUND(G906,3),2)</f>
      </c>
      <c s="36" t="s">
        <v>1764</v>
      </c>
      <c>
        <f>(M906*21)/100</f>
      </c>
      <c t="s">
        <v>27</v>
      </c>
    </row>
    <row r="907" spans="1:5" ht="12.75">
      <c r="A907" s="35" t="s">
        <v>56</v>
      </c>
      <c r="E907" s="39" t="s">
        <v>5</v>
      </c>
    </row>
    <row r="908" spans="1:5" ht="25.5">
      <c r="A908" s="35" t="s">
        <v>57</v>
      </c>
      <c r="E908" s="40" t="s">
        <v>3044</v>
      </c>
    </row>
    <row r="909" spans="1:5" ht="12.75">
      <c r="A909" t="s">
        <v>59</v>
      </c>
      <c r="E909" s="39" t="s">
        <v>5</v>
      </c>
    </row>
    <row r="910" spans="1:16" ht="12.75">
      <c r="A910" t="s">
        <v>49</v>
      </c>
      <c s="34" t="s">
        <v>4739</v>
      </c>
      <c s="34" t="s">
        <v>6419</v>
      </c>
      <c s="35" t="s">
        <v>5</v>
      </c>
      <c s="6" t="s">
        <v>6255</v>
      </c>
      <c s="36" t="s">
        <v>75</v>
      </c>
      <c s="37">
        <v>20</v>
      </c>
      <c s="36">
        <v>0</v>
      </c>
      <c s="36">
        <f>ROUND(G910*H910,6)</f>
      </c>
      <c r="L910" s="38">
        <v>0</v>
      </c>
      <c s="32">
        <f>ROUND(ROUND(L910,2)*ROUND(G910,3),2)</f>
      </c>
      <c s="36" t="s">
        <v>1764</v>
      </c>
      <c>
        <f>(M910*21)/100</f>
      </c>
      <c t="s">
        <v>27</v>
      </c>
    </row>
    <row r="911" spans="1:5" ht="12.75">
      <c r="A911" s="35" t="s">
        <v>56</v>
      </c>
      <c r="E911" s="39" t="s">
        <v>5</v>
      </c>
    </row>
    <row r="912" spans="1:5" ht="25.5">
      <c r="A912" s="35" t="s">
        <v>57</v>
      </c>
      <c r="E912" s="40" t="s">
        <v>3118</v>
      </c>
    </row>
    <row r="913" spans="1:5" ht="12.75">
      <c r="A913" t="s">
        <v>59</v>
      </c>
      <c r="E913" s="39" t="s">
        <v>5</v>
      </c>
    </row>
    <row r="914" spans="1:16" ht="12.75">
      <c r="A914" t="s">
        <v>49</v>
      </c>
      <c s="34" t="s">
        <v>5198</v>
      </c>
      <c s="34" t="s">
        <v>6420</v>
      </c>
      <c s="35" t="s">
        <v>5</v>
      </c>
      <c s="6" t="s">
        <v>6421</v>
      </c>
      <c s="36" t="s">
        <v>85</v>
      </c>
      <c s="37">
        <v>15</v>
      </c>
      <c s="36">
        <v>0</v>
      </c>
      <c s="36">
        <f>ROUND(G914*H914,6)</f>
      </c>
      <c r="L914" s="38">
        <v>0</v>
      </c>
      <c s="32">
        <f>ROUND(ROUND(L914,2)*ROUND(G914,3),2)</f>
      </c>
      <c s="36" t="s">
        <v>1764</v>
      </c>
      <c>
        <f>(M914*21)/100</f>
      </c>
      <c t="s">
        <v>27</v>
      </c>
    </row>
    <row r="915" spans="1:5" ht="12.75">
      <c r="A915" s="35" t="s">
        <v>56</v>
      </c>
      <c r="E915" s="39" t="s">
        <v>5</v>
      </c>
    </row>
    <row r="916" spans="1:5" ht="25.5">
      <c r="A916" s="35" t="s">
        <v>57</v>
      </c>
      <c r="E916" s="40" t="s">
        <v>5690</v>
      </c>
    </row>
    <row r="917" spans="1:5" ht="12.75">
      <c r="A917" t="s">
        <v>59</v>
      </c>
      <c r="E917" s="39" t="s">
        <v>5</v>
      </c>
    </row>
    <row r="918" spans="1:16" ht="12.75">
      <c r="A918" t="s">
        <v>49</v>
      </c>
      <c s="34" t="s">
        <v>5201</v>
      </c>
      <c s="34" t="s">
        <v>6422</v>
      </c>
      <c s="35" t="s">
        <v>5</v>
      </c>
      <c s="6" t="s">
        <v>6245</v>
      </c>
      <c s="36" t="s">
        <v>85</v>
      </c>
      <c s="37">
        <v>1</v>
      </c>
      <c s="36">
        <v>0</v>
      </c>
      <c s="36">
        <f>ROUND(G918*H918,6)</f>
      </c>
      <c r="L918" s="38">
        <v>0</v>
      </c>
      <c s="32">
        <f>ROUND(ROUND(L918,2)*ROUND(G918,3),2)</f>
      </c>
      <c s="36" t="s">
        <v>1764</v>
      </c>
      <c>
        <f>(M918*21)/100</f>
      </c>
      <c t="s">
        <v>27</v>
      </c>
    </row>
    <row r="919" spans="1:5" ht="12.75">
      <c r="A919" s="35" t="s">
        <v>56</v>
      </c>
      <c r="E919" s="39" t="s">
        <v>5</v>
      </c>
    </row>
    <row r="920" spans="1:5" ht="25.5">
      <c r="A920" s="35" t="s">
        <v>57</v>
      </c>
      <c r="E920" s="40" t="s">
        <v>3044</v>
      </c>
    </row>
    <row r="921" spans="1:5" ht="12.75">
      <c r="A921" t="s">
        <v>59</v>
      </c>
      <c r="E921" s="39" t="s">
        <v>5</v>
      </c>
    </row>
    <row r="922" spans="1:16" ht="12.75">
      <c r="A922" t="s">
        <v>49</v>
      </c>
      <c s="34" t="s">
        <v>5204</v>
      </c>
      <c s="34" t="s">
        <v>6423</v>
      </c>
      <c s="35" t="s">
        <v>5</v>
      </c>
      <c s="6" t="s">
        <v>6424</v>
      </c>
      <c s="36" t="s">
        <v>5665</v>
      </c>
      <c s="37">
        <v>1</v>
      </c>
      <c s="36">
        <v>0</v>
      </c>
      <c s="36">
        <f>ROUND(G922*H922,6)</f>
      </c>
      <c r="L922" s="38">
        <v>0</v>
      </c>
      <c s="32">
        <f>ROUND(ROUND(L922,2)*ROUND(G922,3),2)</f>
      </c>
      <c s="36" t="s">
        <v>1764</v>
      </c>
      <c>
        <f>(M922*21)/100</f>
      </c>
      <c t="s">
        <v>27</v>
      </c>
    </row>
    <row r="923" spans="1:5" ht="12.75">
      <c r="A923" s="35" t="s">
        <v>56</v>
      </c>
      <c r="E923" s="39" t="s">
        <v>5</v>
      </c>
    </row>
    <row r="924" spans="1:5" ht="25.5">
      <c r="A924" s="35" t="s">
        <v>57</v>
      </c>
      <c r="E924" s="40" t="s">
        <v>3044</v>
      </c>
    </row>
    <row r="925" spans="1:5" ht="76.5">
      <c r="A925" t="s">
        <v>59</v>
      </c>
      <c r="E925" s="39" t="s">
        <v>6425</v>
      </c>
    </row>
    <row r="926" spans="1:16" ht="12.75">
      <c r="A926" t="s">
        <v>49</v>
      </c>
      <c s="34" t="s">
        <v>5207</v>
      </c>
      <c s="34" t="s">
        <v>6426</v>
      </c>
      <c s="35" t="s">
        <v>5</v>
      </c>
      <c s="6" t="s">
        <v>6427</v>
      </c>
      <c s="36" t="s">
        <v>90</v>
      </c>
      <c s="37">
        <v>2</v>
      </c>
      <c s="36">
        <v>0</v>
      </c>
      <c s="36">
        <f>ROUND(G926*H926,6)</f>
      </c>
      <c r="L926" s="38">
        <v>0</v>
      </c>
      <c s="32">
        <f>ROUND(ROUND(L926,2)*ROUND(G926,3),2)</f>
      </c>
      <c s="36" t="s">
        <v>1764</v>
      </c>
      <c>
        <f>(M926*21)/100</f>
      </c>
      <c t="s">
        <v>27</v>
      </c>
    </row>
    <row r="927" spans="1:5" ht="12.75">
      <c r="A927" s="35" t="s">
        <v>56</v>
      </c>
      <c r="E927" s="39" t="s">
        <v>5</v>
      </c>
    </row>
    <row r="928" spans="1:5" ht="25.5">
      <c r="A928" s="35" t="s">
        <v>57</v>
      </c>
      <c r="E928" s="40" t="s">
        <v>2060</v>
      </c>
    </row>
    <row r="929" spans="1:5" ht="38.25">
      <c r="A929" t="s">
        <v>59</v>
      </c>
      <c r="E929" s="39" t="s">
        <v>6428</v>
      </c>
    </row>
    <row r="930" spans="1:16" ht="12.75">
      <c r="A930" t="s">
        <v>49</v>
      </c>
      <c s="34" t="s">
        <v>5210</v>
      </c>
      <c s="34" t="s">
        <v>6429</v>
      </c>
      <c s="35" t="s">
        <v>5</v>
      </c>
      <c s="6" t="s">
        <v>6430</v>
      </c>
      <c s="36" t="s">
        <v>90</v>
      </c>
      <c s="37">
        <v>2</v>
      </c>
      <c s="36">
        <v>0</v>
      </c>
      <c s="36">
        <f>ROUND(G930*H930,6)</f>
      </c>
      <c r="L930" s="38">
        <v>0</v>
      </c>
      <c s="32">
        <f>ROUND(ROUND(L930,2)*ROUND(G930,3),2)</f>
      </c>
      <c s="36" t="s">
        <v>1764</v>
      </c>
      <c>
        <f>(M930*21)/100</f>
      </c>
      <c t="s">
        <v>27</v>
      </c>
    </row>
    <row r="931" spans="1:5" ht="12.75">
      <c r="A931" s="35" t="s">
        <v>56</v>
      </c>
      <c r="E931" s="39" t="s">
        <v>5</v>
      </c>
    </row>
    <row r="932" spans="1:5" ht="25.5">
      <c r="A932" s="35" t="s">
        <v>57</v>
      </c>
      <c r="E932" s="40" t="s">
        <v>2060</v>
      </c>
    </row>
    <row r="933" spans="1:5" ht="12.75">
      <c r="A933" t="s">
        <v>59</v>
      </c>
      <c r="E933" s="39" t="s">
        <v>5</v>
      </c>
    </row>
    <row r="934" spans="1:16" ht="12.75">
      <c r="A934" t="s">
        <v>49</v>
      </c>
      <c s="34" t="s">
        <v>5213</v>
      </c>
      <c s="34" t="s">
        <v>6431</v>
      </c>
      <c s="35" t="s">
        <v>5</v>
      </c>
      <c s="6" t="s">
        <v>6432</v>
      </c>
      <c s="36" t="s">
        <v>75</v>
      </c>
      <c s="37">
        <v>30</v>
      </c>
      <c s="36">
        <v>0</v>
      </c>
      <c s="36">
        <f>ROUND(G934*H934,6)</f>
      </c>
      <c r="L934" s="38">
        <v>0</v>
      </c>
      <c s="32">
        <f>ROUND(ROUND(L934,2)*ROUND(G934,3),2)</f>
      </c>
      <c s="36" t="s">
        <v>1764</v>
      </c>
      <c>
        <f>(M934*21)/100</f>
      </c>
      <c t="s">
        <v>27</v>
      </c>
    </row>
    <row r="935" spans="1:5" ht="12.75">
      <c r="A935" s="35" t="s">
        <v>56</v>
      </c>
      <c r="E935" s="39" t="s">
        <v>5</v>
      </c>
    </row>
    <row r="936" spans="1:5" ht="25.5">
      <c r="A936" s="35" t="s">
        <v>57</v>
      </c>
      <c r="E936" s="40" t="s">
        <v>5412</v>
      </c>
    </row>
    <row r="937" spans="1:5" ht="12.75">
      <c r="A937" t="s">
        <v>59</v>
      </c>
      <c r="E937" s="39" t="s">
        <v>5</v>
      </c>
    </row>
    <row r="938" spans="1:16" ht="25.5">
      <c r="A938" t="s">
        <v>49</v>
      </c>
      <c s="34" t="s">
        <v>5216</v>
      </c>
      <c s="34" t="s">
        <v>6433</v>
      </c>
      <c s="35" t="s">
        <v>5</v>
      </c>
      <c s="6" t="s">
        <v>6434</v>
      </c>
      <c s="36" t="s">
        <v>85</v>
      </c>
      <c s="37">
        <v>20</v>
      </c>
      <c s="36">
        <v>0</v>
      </c>
      <c s="36">
        <f>ROUND(G938*H938,6)</f>
      </c>
      <c r="L938" s="38">
        <v>0</v>
      </c>
      <c s="32">
        <f>ROUND(ROUND(L938,2)*ROUND(G938,3),2)</f>
      </c>
      <c s="36" t="s">
        <v>1764</v>
      </c>
      <c>
        <f>(M938*21)/100</f>
      </c>
      <c t="s">
        <v>27</v>
      </c>
    </row>
    <row r="939" spans="1:5" ht="12.75">
      <c r="A939" s="35" t="s">
        <v>56</v>
      </c>
      <c r="E939" s="39" t="s">
        <v>5</v>
      </c>
    </row>
    <row r="940" spans="1:5" ht="25.5">
      <c r="A940" s="35" t="s">
        <v>57</v>
      </c>
      <c r="E940" s="40" t="s">
        <v>3118</v>
      </c>
    </row>
    <row r="941" spans="1:5" ht="12.75">
      <c r="A941" t="s">
        <v>59</v>
      </c>
      <c r="E941" s="39" t="s">
        <v>5</v>
      </c>
    </row>
    <row r="942" spans="1:16" ht="12.75">
      <c r="A942" t="s">
        <v>49</v>
      </c>
      <c s="34" t="s">
        <v>5219</v>
      </c>
      <c s="34" t="s">
        <v>6435</v>
      </c>
      <c s="35" t="s">
        <v>5</v>
      </c>
      <c s="6" t="s">
        <v>6245</v>
      </c>
      <c s="36" t="s">
        <v>85</v>
      </c>
      <c s="37">
        <v>2</v>
      </c>
      <c s="36">
        <v>0</v>
      </c>
      <c s="36">
        <f>ROUND(G942*H942,6)</f>
      </c>
      <c r="L942" s="38">
        <v>0</v>
      </c>
      <c s="32">
        <f>ROUND(ROUND(L942,2)*ROUND(G942,3),2)</f>
      </c>
      <c s="36" t="s">
        <v>1764</v>
      </c>
      <c>
        <f>(M942*21)/100</f>
      </c>
      <c t="s">
        <v>27</v>
      </c>
    </row>
    <row r="943" spans="1:5" ht="12.75">
      <c r="A943" s="35" t="s">
        <v>56</v>
      </c>
      <c r="E943" s="39" t="s">
        <v>5</v>
      </c>
    </row>
    <row r="944" spans="1:5" ht="25.5">
      <c r="A944" s="35" t="s">
        <v>57</v>
      </c>
      <c r="E944" s="40" t="s">
        <v>2060</v>
      </c>
    </row>
    <row r="945" spans="1:5" ht="12.75">
      <c r="A945" t="s">
        <v>59</v>
      </c>
      <c r="E945" s="39" t="s">
        <v>5</v>
      </c>
    </row>
    <row r="946" spans="1:13" ht="12.75">
      <c r="A946" t="s">
        <v>46</v>
      </c>
      <c r="C946" s="31" t="s">
        <v>6436</v>
      </c>
      <c r="E946" s="33" t="s">
        <v>6437</v>
      </c>
      <c r="J946" s="32">
        <f>0</f>
      </c>
      <c s="32">
        <f>0</f>
      </c>
      <c s="32">
        <f>0+L947+L951+L955+L959</f>
      </c>
      <c s="32">
        <f>0+M947+M951+M955+M959</f>
      </c>
    </row>
    <row r="947" spans="1:16" ht="12.75">
      <c r="A947" t="s">
        <v>49</v>
      </c>
      <c s="34" t="s">
        <v>5222</v>
      </c>
      <c s="34" t="s">
        <v>6438</v>
      </c>
      <c s="35" t="s">
        <v>5</v>
      </c>
      <c s="6" t="s">
        <v>6439</v>
      </c>
      <c s="36" t="s">
        <v>5665</v>
      </c>
      <c s="37">
        <v>1</v>
      </c>
      <c s="36">
        <v>0</v>
      </c>
      <c s="36">
        <f>ROUND(G947*H947,6)</f>
      </c>
      <c r="L947" s="38">
        <v>0</v>
      </c>
      <c s="32">
        <f>ROUND(ROUND(L947,2)*ROUND(G947,3),2)</f>
      </c>
      <c s="36" t="s">
        <v>1764</v>
      </c>
      <c>
        <f>(M947*21)/100</f>
      </c>
      <c t="s">
        <v>27</v>
      </c>
    </row>
    <row r="948" spans="1:5" ht="12.75">
      <c r="A948" s="35" t="s">
        <v>56</v>
      </c>
      <c r="E948" s="39" t="s">
        <v>5</v>
      </c>
    </row>
    <row r="949" spans="1:5" ht="25.5">
      <c r="A949" s="35" t="s">
        <v>57</v>
      </c>
      <c r="E949" s="40" t="s">
        <v>3044</v>
      </c>
    </row>
    <row r="950" spans="1:5" ht="12.75">
      <c r="A950" t="s">
        <v>59</v>
      </c>
      <c r="E950" s="39" t="s">
        <v>5</v>
      </c>
    </row>
    <row r="951" spans="1:16" ht="12.75">
      <c r="A951" t="s">
        <v>49</v>
      </c>
      <c s="34" t="s">
        <v>5225</v>
      </c>
      <c s="34" t="s">
        <v>6440</v>
      </c>
      <c s="35" t="s">
        <v>5</v>
      </c>
      <c s="6" t="s">
        <v>6441</v>
      </c>
      <c s="36" t="s">
        <v>738</v>
      </c>
      <c s="37">
        <v>20</v>
      </c>
      <c s="36">
        <v>0</v>
      </c>
      <c s="36">
        <f>ROUND(G951*H951,6)</f>
      </c>
      <c r="L951" s="38">
        <v>0</v>
      </c>
      <c s="32">
        <f>ROUND(ROUND(L951,2)*ROUND(G951,3),2)</f>
      </c>
      <c s="36" t="s">
        <v>1764</v>
      </c>
      <c>
        <f>(M951*21)/100</f>
      </c>
      <c t="s">
        <v>27</v>
      </c>
    </row>
    <row r="952" spans="1:5" ht="12.75">
      <c r="A952" s="35" t="s">
        <v>56</v>
      </c>
      <c r="E952" s="39" t="s">
        <v>5</v>
      </c>
    </row>
    <row r="953" spans="1:5" ht="25.5">
      <c r="A953" s="35" t="s">
        <v>57</v>
      </c>
      <c r="E953" s="40" t="s">
        <v>3118</v>
      </c>
    </row>
    <row r="954" spans="1:5" ht="12.75">
      <c r="A954" t="s">
        <v>59</v>
      </c>
      <c r="E954" s="39" t="s">
        <v>5</v>
      </c>
    </row>
    <row r="955" spans="1:16" ht="12.75">
      <c r="A955" t="s">
        <v>49</v>
      </c>
      <c s="34" t="s">
        <v>5228</v>
      </c>
      <c s="34" t="s">
        <v>6442</v>
      </c>
      <c s="35" t="s">
        <v>5</v>
      </c>
      <c s="6" t="s">
        <v>6443</v>
      </c>
      <c s="36" t="s">
        <v>738</v>
      </c>
      <c s="37">
        <v>20</v>
      </c>
      <c s="36">
        <v>0</v>
      </c>
      <c s="36">
        <f>ROUND(G955*H955,6)</f>
      </c>
      <c r="L955" s="38">
        <v>0</v>
      </c>
      <c s="32">
        <f>ROUND(ROUND(L955,2)*ROUND(G955,3),2)</f>
      </c>
      <c s="36" t="s">
        <v>1764</v>
      </c>
      <c>
        <f>(M955*21)/100</f>
      </c>
      <c t="s">
        <v>27</v>
      </c>
    </row>
    <row r="956" spans="1:5" ht="12.75">
      <c r="A956" s="35" t="s">
        <v>56</v>
      </c>
      <c r="E956" s="39" t="s">
        <v>5</v>
      </c>
    </row>
    <row r="957" spans="1:5" ht="25.5">
      <c r="A957" s="35" t="s">
        <v>57</v>
      </c>
      <c r="E957" s="40" t="s">
        <v>3118</v>
      </c>
    </row>
    <row r="958" spans="1:5" ht="12.75">
      <c r="A958" t="s">
        <v>59</v>
      </c>
      <c r="E958" s="39" t="s">
        <v>5</v>
      </c>
    </row>
    <row r="959" spans="1:16" ht="12.75">
      <c r="A959" t="s">
        <v>49</v>
      </c>
      <c s="34" t="s">
        <v>5231</v>
      </c>
      <c s="34" t="s">
        <v>6444</v>
      </c>
      <c s="35" t="s">
        <v>5</v>
      </c>
      <c s="6" t="s">
        <v>6445</v>
      </c>
      <c s="36" t="s">
        <v>2143</v>
      </c>
      <c s="37">
        <v>50</v>
      </c>
      <c s="36">
        <v>0</v>
      </c>
      <c s="36">
        <f>ROUND(G959*H959,6)</f>
      </c>
      <c r="L959" s="38">
        <v>0</v>
      </c>
      <c s="32">
        <f>ROUND(ROUND(L959,2)*ROUND(G959,3),2)</f>
      </c>
      <c s="36" t="s">
        <v>1764</v>
      </c>
      <c>
        <f>(M959*21)/100</f>
      </c>
      <c t="s">
        <v>27</v>
      </c>
    </row>
    <row r="960" spans="1:5" ht="12.75">
      <c r="A960" s="35" t="s">
        <v>56</v>
      </c>
      <c r="E960" s="39" t="s">
        <v>5</v>
      </c>
    </row>
    <row r="961" spans="1:5" ht="25.5">
      <c r="A961" s="35" t="s">
        <v>57</v>
      </c>
      <c r="E961" s="40" t="s">
        <v>6297</v>
      </c>
    </row>
    <row r="962" spans="1:5" ht="12.75">
      <c r="A962" t="s">
        <v>59</v>
      </c>
      <c r="E9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6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COUNTIFS(L8:L606,"=0",A8:A606,"P")+COUNTIFS(L8:L606,"",A8:A606,"P")+SUM(Q8:Q606)</f>
      </c>
    </row>
    <row r="8" spans="1:13" ht="12.75">
      <c r="A8" t="s">
        <v>44</v>
      </c>
      <c r="C8" s="28" t="s">
        <v>6448</v>
      </c>
      <c r="E8" s="30" t="s">
        <v>6447</v>
      </c>
      <c r="J8" s="29">
        <f>0+J9+J98+J291+J316+J501+J542+J551+J560+J577</f>
      </c>
      <c s="29">
        <f>0+K9+K98+K291+K316+K501+K542+K551+K560+K577</f>
      </c>
      <c s="29">
        <f>0+L9+L98+L291+L316+L501+L542+L551+L560+L577</f>
      </c>
      <c s="29">
        <f>0+M9+M98+M291+M316+M501+M542+M551+M560+M577</f>
      </c>
    </row>
    <row r="9" spans="1:13" ht="12.75">
      <c r="A9" t="s">
        <v>46</v>
      </c>
      <c r="C9" s="31" t="s">
        <v>6449</v>
      </c>
      <c r="E9" s="33" t="s">
        <v>6450</v>
      </c>
      <c r="J9" s="32">
        <f>0</f>
      </c>
      <c s="32">
        <f>0</f>
      </c>
      <c s="32">
        <f>0+L10+L14+L18+L22+L26+L30+L34+L38+L42+L46+L50+L54+L58+L62+L66+L70+L74+L78+L82+L86+L90+L94</f>
      </c>
      <c s="32">
        <f>0+M10+M14+M18+M22+M26+M30+M34+M38+M42+M46+M50+M54+M58+M62+M66+M70+M74+M78+M82+M86+M90+M94</f>
      </c>
    </row>
    <row r="10" spans="1:16" ht="12.75">
      <c r="A10" t="s">
        <v>49</v>
      </c>
      <c s="34" t="s">
        <v>4</v>
      </c>
      <c s="34" t="s">
        <v>6451</v>
      </c>
      <c s="35" t="s">
        <v>5</v>
      </c>
      <c s="6" t="s">
        <v>6452</v>
      </c>
      <c s="36" t="s">
        <v>90</v>
      </c>
      <c s="37">
        <v>2</v>
      </c>
      <c s="36">
        <v>0</v>
      </c>
      <c s="36">
        <f>ROUND(G10*H10,6)</f>
      </c>
      <c r="L10" s="38">
        <v>0</v>
      </c>
      <c s="32">
        <f>ROUND(ROUND(L10,2)*ROUND(G10,3),2)</f>
      </c>
      <c s="36" t="s">
        <v>5706</v>
      </c>
      <c>
        <f>(M10*21)/100</f>
      </c>
      <c t="s">
        <v>27</v>
      </c>
    </row>
    <row r="11" spans="1:5" ht="12.75">
      <c r="A11" s="35" t="s">
        <v>56</v>
      </c>
      <c r="E11" s="39" t="s">
        <v>5</v>
      </c>
    </row>
    <row r="12" spans="1:5" ht="12.75">
      <c r="A12" s="35" t="s">
        <v>57</v>
      </c>
      <c r="E12" s="40" t="s">
        <v>5</v>
      </c>
    </row>
    <row r="13" spans="1:5" ht="38.25">
      <c r="A13" t="s">
        <v>59</v>
      </c>
      <c r="E13" s="39" t="s">
        <v>6453</v>
      </c>
    </row>
    <row r="14" spans="1:16" ht="12.75">
      <c r="A14" t="s">
        <v>49</v>
      </c>
      <c s="34" t="s">
        <v>27</v>
      </c>
      <c s="34" t="s">
        <v>6454</v>
      </c>
      <c s="35" t="s">
        <v>5</v>
      </c>
      <c s="6" t="s">
        <v>6455</v>
      </c>
      <c s="36" t="s">
        <v>90</v>
      </c>
      <c s="37">
        <v>2</v>
      </c>
      <c s="36">
        <v>0</v>
      </c>
      <c s="36">
        <f>ROUND(G14*H14,6)</f>
      </c>
      <c r="L14" s="38">
        <v>0</v>
      </c>
      <c s="32">
        <f>ROUND(ROUND(L14,2)*ROUND(G14,3),2)</f>
      </c>
      <c s="36" t="s">
        <v>808</v>
      </c>
      <c>
        <f>(M14*21)/100</f>
      </c>
      <c t="s">
        <v>27</v>
      </c>
    </row>
    <row r="15" spans="1:5" ht="12.75">
      <c r="A15" s="35" t="s">
        <v>56</v>
      </c>
      <c r="E15" s="39" t="s">
        <v>5</v>
      </c>
    </row>
    <row r="16" spans="1:5" ht="12.75">
      <c r="A16" s="35" t="s">
        <v>57</v>
      </c>
      <c r="E16" s="40" t="s">
        <v>5</v>
      </c>
    </row>
    <row r="17" spans="1:5" ht="12.75">
      <c r="A17" t="s">
        <v>59</v>
      </c>
      <c r="E17" s="39" t="s">
        <v>5</v>
      </c>
    </row>
    <row r="18" spans="1:16" ht="12.75">
      <c r="A18" t="s">
        <v>49</v>
      </c>
      <c s="34" t="s">
        <v>26</v>
      </c>
      <c s="34" t="s">
        <v>6456</v>
      </c>
      <c s="35" t="s">
        <v>5</v>
      </c>
      <c s="6" t="s">
        <v>6457</v>
      </c>
      <c s="36" t="s">
        <v>5665</v>
      </c>
      <c s="37">
        <v>11</v>
      </c>
      <c s="36">
        <v>0</v>
      </c>
      <c s="36">
        <f>ROUND(G18*H18,6)</f>
      </c>
      <c r="L18" s="38">
        <v>0</v>
      </c>
      <c s="32">
        <f>ROUND(ROUND(L18,2)*ROUND(G18,3),2)</f>
      </c>
      <c s="36" t="s">
        <v>808</v>
      </c>
      <c>
        <f>(M18*21)/100</f>
      </c>
      <c t="s">
        <v>27</v>
      </c>
    </row>
    <row r="19" spans="1:5" ht="12.75">
      <c r="A19" s="35" t="s">
        <v>56</v>
      </c>
      <c r="E19" s="39" t="s">
        <v>5</v>
      </c>
    </row>
    <row r="20" spans="1:5" ht="12.75">
      <c r="A20" s="35" t="s">
        <v>57</v>
      </c>
      <c r="E20" s="40" t="s">
        <v>5</v>
      </c>
    </row>
    <row r="21" spans="1:5" ht="12.75">
      <c r="A21" t="s">
        <v>59</v>
      </c>
      <c r="E21" s="39" t="s">
        <v>5</v>
      </c>
    </row>
    <row r="22" spans="1:16" ht="12.75">
      <c r="A22" t="s">
        <v>49</v>
      </c>
      <c s="34" t="s">
        <v>72</v>
      </c>
      <c s="34" t="s">
        <v>6458</v>
      </c>
      <c s="35" t="s">
        <v>5</v>
      </c>
      <c s="6" t="s">
        <v>6459</v>
      </c>
      <c s="36" t="s">
        <v>75</v>
      </c>
      <c s="37">
        <v>14</v>
      </c>
      <c s="36">
        <v>0</v>
      </c>
      <c s="36">
        <f>ROUND(G22*H22,6)</f>
      </c>
      <c r="L22" s="38">
        <v>0</v>
      </c>
      <c s="32">
        <f>ROUND(ROUND(L22,2)*ROUND(G22,3),2)</f>
      </c>
      <c s="36" t="s">
        <v>5706</v>
      </c>
      <c>
        <f>(M22*21)/100</f>
      </c>
      <c t="s">
        <v>27</v>
      </c>
    </row>
    <row r="23" spans="1:5" ht="12.75">
      <c r="A23" s="35" t="s">
        <v>56</v>
      </c>
      <c r="E23" s="39" t="s">
        <v>5</v>
      </c>
    </row>
    <row r="24" spans="1:5" ht="12.75">
      <c r="A24" s="35" t="s">
        <v>57</v>
      </c>
      <c r="E24" s="40" t="s">
        <v>5</v>
      </c>
    </row>
    <row r="25" spans="1:5" ht="12.75">
      <c r="A25" t="s">
        <v>59</v>
      </c>
      <c r="E25" s="39" t="s">
        <v>5</v>
      </c>
    </row>
    <row r="26" spans="1:16" ht="12.75">
      <c r="A26" t="s">
        <v>49</v>
      </c>
      <c s="34" t="s">
        <v>77</v>
      </c>
      <c s="34" t="s">
        <v>6460</v>
      </c>
      <c s="35" t="s">
        <v>5</v>
      </c>
      <c s="6" t="s">
        <v>6461</v>
      </c>
      <c s="36" t="s">
        <v>75</v>
      </c>
      <c s="37">
        <v>55</v>
      </c>
      <c s="36">
        <v>0</v>
      </c>
      <c s="36">
        <f>ROUND(G26*H26,6)</f>
      </c>
      <c r="L26" s="38">
        <v>0</v>
      </c>
      <c s="32">
        <f>ROUND(ROUND(L26,2)*ROUND(G26,3),2)</f>
      </c>
      <c s="36" t="s">
        <v>5706</v>
      </c>
      <c>
        <f>(M26*21)/100</f>
      </c>
      <c t="s">
        <v>27</v>
      </c>
    </row>
    <row r="27" spans="1:5" ht="12.75">
      <c r="A27" s="35" t="s">
        <v>56</v>
      </c>
      <c r="E27" s="39" t="s">
        <v>5</v>
      </c>
    </row>
    <row r="28" spans="1:5" ht="12.75">
      <c r="A28" s="35" t="s">
        <v>57</v>
      </c>
      <c r="E28" s="40" t="s">
        <v>5</v>
      </c>
    </row>
    <row r="29" spans="1:5" ht="25.5">
      <c r="A29" t="s">
        <v>59</v>
      </c>
      <c r="E29" s="39" t="s">
        <v>6462</v>
      </c>
    </row>
    <row r="30" spans="1:16" ht="12.75">
      <c r="A30" t="s">
        <v>49</v>
      </c>
      <c s="34" t="s">
        <v>82</v>
      </c>
      <c s="34" t="s">
        <v>6463</v>
      </c>
      <c s="35" t="s">
        <v>5</v>
      </c>
      <c s="6" t="s">
        <v>6464</v>
      </c>
      <c s="36" t="s">
        <v>75</v>
      </c>
      <c s="37">
        <v>42</v>
      </c>
      <c s="36">
        <v>0</v>
      </c>
      <c s="36">
        <f>ROUND(G30*H30,6)</f>
      </c>
      <c r="L30" s="38">
        <v>0</v>
      </c>
      <c s="32">
        <f>ROUND(ROUND(L30,2)*ROUND(G30,3),2)</f>
      </c>
      <c s="36" t="s">
        <v>5706</v>
      </c>
      <c>
        <f>(M30*21)/100</f>
      </c>
      <c t="s">
        <v>27</v>
      </c>
    </row>
    <row r="31" spans="1:5" ht="12.75">
      <c r="A31" s="35" t="s">
        <v>56</v>
      </c>
      <c r="E31" s="39" t="s">
        <v>5</v>
      </c>
    </row>
    <row r="32" spans="1:5" ht="12.75">
      <c r="A32" s="35" t="s">
        <v>57</v>
      </c>
      <c r="E32" s="40" t="s">
        <v>5</v>
      </c>
    </row>
    <row r="33" spans="1:5" ht="25.5">
      <c r="A33" t="s">
        <v>59</v>
      </c>
      <c r="E33" s="39" t="s">
        <v>6462</v>
      </c>
    </row>
    <row r="34" spans="1:16" ht="12.75">
      <c r="A34" t="s">
        <v>49</v>
      </c>
      <c s="34" t="s">
        <v>87</v>
      </c>
      <c s="34" t="s">
        <v>6465</v>
      </c>
      <c s="35" t="s">
        <v>5</v>
      </c>
      <c s="6" t="s">
        <v>6466</v>
      </c>
      <c s="36" t="s">
        <v>75</v>
      </c>
      <c s="37">
        <v>56</v>
      </c>
      <c s="36">
        <v>0</v>
      </c>
      <c s="36">
        <f>ROUND(G34*H34,6)</f>
      </c>
      <c r="L34" s="38">
        <v>0</v>
      </c>
      <c s="32">
        <f>ROUND(ROUND(L34,2)*ROUND(G34,3),2)</f>
      </c>
      <c s="36" t="s">
        <v>5706</v>
      </c>
      <c>
        <f>(M34*21)/100</f>
      </c>
      <c t="s">
        <v>27</v>
      </c>
    </row>
    <row r="35" spans="1:5" ht="12.75">
      <c r="A35" s="35" t="s">
        <v>56</v>
      </c>
      <c r="E35" s="39" t="s">
        <v>5</v>
      </c>
    </row>
    <row r="36" spans="1:5" ht="12.75">
      <c r="A36" s="35" t="s">
        <v>57</v>
      </c>
      <c r="E36" s="40" t="s">
        <v>5</v>
      </c>
    </row>
    <row r="37" spans="1:5" ht="25.5">
      <c r="A37" t="s">
        <v>59</v>
      </c>
      <c r="E37" s="39" t="s">
        <v>6467</v>
      </c>
    </row>
    <row r="38" spans="1:16" ht="12.75">
      <c r="A38" t="s">
        <v>49</v>
      </c>
      <c s="34" t="s">
        <v>108</v>
      </c>
      <c s="34" t="s">
        <v>6468</v>
      </c>
      <c s="35" t="s">
        <v>4</v>
      </c>
      <c s="6" t="s">
        <v>6469</v>
      </c>
      <c s="36" t="s">
        <v>75</v>
      </c>
      <c s="37">
        <v>152</v>
      </c>
      <c s="36">
        <v>0</v>
      </c>
      <c s="36">
        <f>ROUND(G38*H38,6)</f>
      </c>
      <c r="L38" s="38">
        <v>0</v>
      </c>
      <c s="32">
        <f>ROUND(ROUND(L38,2)*ROUND(G38,3),2)</f>
      </c>
      <c s="36" t="s">
        <v>5706</v>
      </c>
      <c>
        <f>(M38*21)/100</f>
      </c>
      <c t="s">
        <v>27</v>
      </c>
    </row>
    <row r="39" spans="1:5" ht="12.75">
      <c r="A39" s="35" t="s">
        <v>56</v>
      </c>
      <c r="E39" s="39" t="s">
        <v>5</v>
      </c>
    </row>
    <row r="40" spans="1:5" ht="12.75">
      <c r="A40" s="35" t="s">
        <v>57</v>
      </c>
      <c r="E40" s="40" t="s">
        <v>5</v>
      </c>
    </row>
    <row r="41" spans="1:5" ht="25.5">
      <c r="A41" t="s">
        <v>59</v>
      </c>
      <c r="E41" s="39" t="s">
        <v>6470</v>
      </c>
    </row>
    <row r="42" spans="1:16" ht="12.75">
      <c r="A42" t="s">
        <v>49</v>
      </c>
      <c s="34" t="s">
        <v>112</v>
      </c>
      <c s="34" t="s">
        <v>6468</v>
      </c>
      <c s="35" t="s">
        <v>27</v>
      </c>
      <c s="6" t="s">
        <v>6469</v>
      </c>
      <c s="36" t="s">
        <v>75</v>
      </c>
      <c s="37">
        <v>7</v>
      </c>
      <c s="36">
        <v>0</v>
      </c>
      <c s="36">
        <f>ROUND(G42*H42,6)</f>
      </c>
      <c r="L42" s="38">
        <v>0</v>
      </c>
      <c s="32">
        <f>ROUND(ROUND(L42,2)*ROUND(G42,3),2)</f>
      </c>
      <c s="36" t="s">
        <v>5706</v>
      </c>
      <c>
        <f>(M42*21)/100</f>
      </c>
      <c t="s">
        <v>27</v>
      </c>
    </row>
    <row r="43" spans="1:5" ht="12.75">
      <c r="A43" s="35" t="s">
        <v>56</v>
      </c>
      <c r="E43" s="39" t="s">
        <v>5</v>
      </c>
    </row>
    <row r="44" spans="1:5" ht="12.75">
      <c r="A44" s="35" t="s">
        <v>57</v>
      </c>
      <c r="E44" s="40" t="s">
        <v>5</v>
      </c>
    </row>
    <row r="45" spans="1:5" ht="25.5">
      <c r="A45" t="s">
        <v>59</v>
      </c>
      <c r="E45" s="39" t="s">
        <v>6471</v>
      </c>
    </row>
    <row r="46" spans="1:16" ht="12.75">
      <c r="A46" t="s">
        <v>49</v>
      </c>
      <c s="34" t="s">
        <v>116</v>
      </c>
      <c s="34" t="s">
        <v>6472</v>
      </c>
      <c s="35" t="s">
        <v>5</v>
      </c>
      <c s="6" t="s">
        <v>6473</v>
      </c>
      <c s="36" t="s">
        <v>75</v>
      </c>
      <c s="37">
        <v>24</v>
      </c>
      <c s="36">
        <v>0</v>
      </c>
      <c s="36">
        <f>ROUND(G46*H46,6)</f>
      </c>
      <c r="L46" s="38">
        <v>0</v>
      </c>
      <c s="32">
        <f>ROUND(ROUND(L46,2)*ROUND(G46,3),2)</f>
      </c>
      <c s="36" t="s">
        <v>5706</v>
      </c>
      <c>
        <f>(M46*21)/100</f>
      </c>
      <c t="s">
        <v>27</v>
      </c>
    </row>
    <row r="47" spans="1:5" ht="12.75">
      <c r="A47" s="35" t="s">
        <v>56</v>
      </c>
      <c r="E47" s="39" t="s">
        <v>5</v>
      </c>
    </row>
    <row r="48" spans="1:5" ht="12.75">
      <c r="A48" s="35" t="s">
        <v>57</v>
      </c>
      <c r="E48" s="40" t="s">
        <v>5</v>
      </c>
    </row>
    <row r="49" spans="1:5" ht="25.5">
      <c r="A49" t="s">
        <v>59</v>
      </c>
      <c r="E49" s="39" t="s">
        <v>6470</v>
      </c>
    </row>
    <row r="50" spans="1:16" ht="12.75">
      <c r="A50" t="s">
        <v>49</v>
      </c>
      <c s="34" t="s">
        <v>120</v>
      </c>
      <c s="34" t="s">
        <v>6474</v>
      </c>
      <c s="35" t="s">
        <v>5</v>
      </c>
      <c s="6" t="s">
        <v>6475</v>
      </c>
      <c s="36" t="s">
        <v>75</v>
      </c>
      <c s="37">
        <v>41</v>
      </c>
      <c s="36">
        <v>0</v>
      </c>
      <c s="36">
        <f>ROUND(G50*H50,6)</f>
      </c>
      <c r="L50" s="38">
        <v>0</v>
      </c>
      <c s="32">
        <f>ROUND(ROUND(L50,2)*ROUND(G50,3),2)</f>
      </c>
      <c s="36" t="s">
        <v>5706</v>
      </c>
      <c>
        <f>(M50*21)/100</f>
      </c>
      <c t="s">
        <v>27</v>
      </c>
    </row>
    <row r="51" spans="1:5" ht="12.75">
      <c r="A51" s="35" t="s">
        <v>56</v>
      </c>
      <c r="E51" s="39" t="s">
        <v>5</v>
      </c>
    </row>
    <row r="52" spans="1:5" ht="12.75">
      <c r="A52" s="35" t="s">
        <v>57</v>
      </c>
      <c r="E52" s="40" t="s">
        <v>5</v>
      </c>
    </row>
    <row r="53" spans="1:5" ht="25.5">
      <c r="A53" t="s">
        <v>59</v>
      </c>
      <c r="E53" s="39" t="s">
        <v>6470</v>
      </c>
    </row>
    <row r="54" spans="1:16" ht="12.75">
      <c r="A54" t="s">
        <v>49</v>
      </c>
      <c s="34" t="s">
        <v>124</v>
      </c>
      <c s="34" t="s">
        <v>6476</v>
      </c>
      <c s="35" t="s">
        <v>5</v>
      </c>
      <c s="6" t="s">
        <v>6477</v>
      </c>
      <c s="36" t="s">
        <v>75</v>
      </c>
      <c s="37">
        <v>33</v>
      </c>
      <c s="36">
        <v>0</v>
      </c>
      <c s="36">
        <f>ROUND(G54*H54,6)</f>
      </c>
      <c r="L54" s="38">
        <v>0</v>
      </c>
      <c s="32">
        <f>ROUND(ROUND(L54,2)*ROUND(G54,3),2)</f>
      </c>
      <c s="36" t="s">
        <v>5706</v>
      </c>
      <c>
        <f>(M54*21)/100</f>
      </c>
      <c t="s">
        <v>27</v>
      </c>
    </row>
    <row r="55" spans="1:5" ht="12.75">
      <c r="A55" s="35" t="s">
        <v>56</v>
      </c>
      <c r="E55" s="39" t="s">
        <v>5</v>
      </c>
    </row>
    <row r="56" spans="1:5" ht="12.75">
      <c r="A56" s="35" t="s">
        <v>57</v>
      </c>
      <c r="E56" s="40" t="s">
        <v>5</v>
      </c>
    </row>
    <row r="57" spans="1:5" ht="25.5">
      <c r="A57" t="s">
        <v>59</v>
      </c>
      <c r="E57" s="39" t="s">
        <v>6478</v>
      </c>
    </row>
    <row r="58" spans="1:16" ht="12.75">
      <c r="A58" t="s">
        <v>49</v>
      </c>
      <c s="34" t="s">
        <v>128</v>
      </c>
      <c s="34" t="s">
        <v>6479</v>
      </c>
      <c s="35" t="s">
        <v>5</v>
      </c>
      <c s="6" t="s">
        <v>6480</v>
      </c>
      <c s="36" t="s">
        <v>75</v>
      </c>
      <c s="37">
        <v>264</v>
      </c>
      <c s="36">
        <v>0</v>
      </c>
      <c s="36">
        <f>ROUND(G58*H58,6)</f>
      </c>
      <c r="L58" s="38">
        <v>0</v>
      </c>
      <c s="32">
        <f>ROUND(ROUND(L58,2)*ROUND(G58,3),2)</f>
      </c>
      <c s="36" t="s">
        <v>5706</v>
      </c>
      <c>
        <f>(M58*21)/100</f>
      </c>
      <c t="s">
        <v>27</v>
      </c>
    </row>
    <row r="59" spans="1:5" ht="12.75">
      <c r="A59" s="35" t="s">
        <v>56</v>
      </c>
      <c r="E59" s="39" t="s">
        <v>5</v>
      </c>
    </row>
    <row r="60" spans="1:5" ht="12.75">
      <c r="A60" s="35" t="s">
        <v>57</v>
      </c>
      <c r="E60" s="40" t="s">
        <v>5</v>
      </c>
    </row>
    <row r="61" spans="1:5" ht="25.5">
      <c r="A61" t="s">
        <v>59</v>
      </c>
      <c r="E61" s="39" t="s">
        <v>6478</v>
      </c>
    </row>
    <row r="62" spans="1:16" ht="12.75">
      <c r="A62" t="s">
        <v>49</v>
      </c>
      <c s="34" t="s">
        <v>131</v>
      </c>
      <c s="34" t="s">
        <v>6481</v>
      </c>
      <c s="35" t="s">
        <v>5</v>
      </c>
      <c s="6" t="s">
        <v>6482</v>
      </c>
      <c s="36" t="s">
        <v>90</v>
      </c>
      <c s="37">
        <v>55</v>
      </c>
      <c s="36">
        <v>0</v>
      </c>
      <c s="36">
        <f>ROUND(G62*H62,6)</f>
      </c>
      <c r="L62" s="38">
        <v>0</v>
      </c>
      <c s="32">
        <f>ROUND(ROUND(L62,2)*ROUND(G62,3),2)</f>
      </c>
      <c s="36" t="s">
        <v>5706</v>
      </c>
      <c>
        <f>(M62*21)/100</f>
      </c>
      <c t="s">
        <v>27</v>
      </c>
    </row>
    <row r="63" spans="1:5" ht="12.75">
      <c r="A63" s="35" t="s">
        <v>56</v>
      </c>
      <c r="E63" s="39" t="s">
        <v>5</v>
      </c>
    </row>
    <row r="64" spans="1:5" ht="12.75">
      <c r="A64" s="35" t="s">
        <v>57</v>
      </c>
      <c r="E64" s="40" t="s">
        <v>5</v>
      </c>
    </row>
    <row r="65" spans="1:5" ht="12.75">
      <c r="A65" t="s">
        <v>59</v>
      </c>
      <c r="E65" s="39" t="s">
        <v>5</v>
      </c>
    </row>
    <row r="66" spans="1:16" ht="12.75">
      <c r="A66" t="s">
        <v>49</v>
      </c>
      <c s="34" t="s">
        <v>135</v>
      </c>
      <c s="34" t="s">
        <v>6483</v>
      </c>
      <c s="35" t="s">
        <v>5</v>
      </c>
      <c s="6" t="s">
        <v>6484</v>
      </c>
      <c s="36" t="s">
        <v>90</v>
      </c>
      <c s="37">
        <v>22</v>
      </c>
      <c s="36">
        <v>0</v>
      </c>
      <c s="36">
        <f>ROUND(G66*H66,6)</f>
      </c>
      <c r="L66" s="38">
        <v>0</v>
      </c>
      <c s="32">
        <f>ROUND(ROUND(L66,2)*ROUND(G66,3),2)</f>
      </c>
      <c s="36" t="s">
        <v>5706</v>
      </c>
      <c>
        <f>(M66*21)/100</f>
      </c>
      <c t="s">
        <v>27</v>
      </c>
    </row>
    <row r="67" spans="1:5" ht="12.75">
      <c r="A67" s="35" t="s">
        <v>56</v>
      </c>
      <c r="E67" s="39" t="s">
        <v>5</v>
      </c>
    </row>
    <row r="68" spans="1:5" ht="12.75">
      <c r="A68" s="35" t="s">
        <v>57</v>
      </c>
      <c r="E68" s="40" t="s">
        <v>5</v>
      </c>
    </row>
    <row r="69" spans="1:5" ht="12.75">
      <c r="A69" t="s">
        <v>59</v>
      </c>
      <c r="E69" s="39" t="s">
        <v>5</v>
      </c>
    </row>
    <row r="70" spans="1:16" ht="12.75">
      <c r="A70" t="s">
        <v>49</v>
      </c>
      <c s="34" t="s">
        <v>139</v>
      </c>
      <c s="34" t="s">
        <v>6485</v>
      </c>
      <c s="35" t="s">
        <v>5</v>
      </c>
      <c s="6" t="s">
        <v>6486</v>
      </c>
      <c s="36" t="s">
        <v>90</v>
      </c>
      <c s="37">
        <v>1</v>
      </c>
      <c s="36">
        <v>0</v>
      </c>
      <c s="36">
        <f>ROUND(G70*H70,6)</f>
      </c>
      <c r="L70" s="38">
        <v>0</v>
      </c>
      <c s="32">
        <f>ROUND(ROUND(L70,2)*ROUND(G70,3),2)</f>
      </c>
      <c s="36" t="s">
        <v>5706</v>
      </c>
      <c>
        <f>(M70*21)/100</f>
      </c>
      <c t="s">
        <v>27</v>
      </c>
    </row>
    <row r="71" spans="1:5" ht="12.75">
      <c r="A71" s="35" t="s">
        <v>56</v>
      </c>
      <c r="E71" s="39" t="s">
        <v>5</v>
      </c>
    </row>
    <row r="72" spans="1:5" ht="12.75">
      <c r="A72" s="35" t="s">
        <v>57</v>
      </c>
      <c r="E72" s="40" t="s">
        <v>5</v>
      </c>
    </row>
    <row r="73" spans="1:5" ht="12.75">
      <c r="A73" t="s">
        <v>59</v>
      </c>
      <c r="E73" s="39" t="s">
        <v>5</v>
      </c>
    </row>
    <row r="74" spans="1:16" ht="12.75">
      <c r="A74" t="s">
        <v>49</v>
      </c>
      <c s="34" t="s">
        <v>143</v>
      </c>
      <c s="34" t="s">
        <v>6487</v>
      </c>
      <c s="35" t="s">
        <v>5</v>
      </c>
      <c s="6" t="s">
        <v>6488</v>
      </c>
      <c s="36" t="s">
        <v>90</v>
      </c>
      <c s="37">
        <v>8</v>
      </c>
      <c s="36">
        <v>0</v>
      </c>
      <c s="36">
        <f>ROUND(G74*H74,6)</f>
      </c>
      <c r="L74" s="38">
        <v>0</v>
      </c>
      <c s="32">
        <f>ROUND(ROUND(L74,2)*ROUND(G74,3),2)</f>
      </c>
      <c s="36" t="s">
        <v>5706</v>
      </c>
      <c>
        <f>(M74*21)/100</f>
      </c>
      <c t="s">
        <v>27</v>
      </c>
    </row>
    <row r="75" spans="1:5" ht="12.75">
      <c r="A75" s="35" t="s">
        <v>56</v>
      </c>
      <c r="E75" s="39" t="s">
        <v>5</v>
      </c>
    </row>
    <row r="76" spans="1:5" ht="12.75">
      <c r="A76" s="35" t="s">
        <v>57</v>
      </c>
      <c r="E76" s="40" t="s">
        <v>5</v>
      </c>
    </row>
    <row r="77" spans="1:5" ht="12.75">
      <c r="A77" t="s">
        <v>59</v>
      </c>
      <c r="E77" s="39" t="s">
        <v>5</v>
      </c>
    </row>
    <row r="78" spans="1:16" ht="12.75">
      <c r="A78" t="s">
        <v>49</v>
      </c>
      <c s="34" t="s">
        <v>147</v>
      </c>
      <c s="34" t="s">
        <v>6489</v>
      </c>
      <c s="35" t="s">
        <v>5</v>
      </c>
      <c s="6" t="s">
        <v>6490</v>
      </c>
      <c s="36" t="s">
        <v>90</v>
      </c>
      <c s="37">
        <v>13</v>
      </c>
      <c s="36">
        <v>0</v>
      </c>
      <c s="36">
        <f>ROUND(G78*H78,6)</f>
      </c>
      <c r="L78" s="38">
        <v>0</v>
      </c>
      <c s="32">
        <f>ROUND(ROUND(L78,2)*ROUND(G78,3),2)</f>
      </c>
      <c s="36" t="s">
        <v>5706</v>
      </c>
      <c>
        <f>(M78*21)/100</f>
      </c>
      <c t="s">
        <v>27</v>
      </c>
    </row>
    <row r="79" spans="1:5" ht="12.75">
      <c r="A79" s="35" t="s">
        <v>56</v>
      </c>
      <c r="E79" s="39" t="s">
        <v>5</v>
      </c>
    </row>
    <row r="80" spans="1:5" ht="12.75">
      <c r="A80" s="35" t="s">
        <v>57</v>
      </c>
      <c r="E80" s="40" t="s">
        <v>5</v>
      </c>
    </row>
    <row r="81" spans="1:5" ht="12.75">
      <c r="A81" t="s">
        <v>59</v>
      </c>
      <c r="E81" s="39" t="s">
        <v>5</v>
      </c>
    </row>
    <row r="82" spans="1:16" ht="12.75">
      <c r="A82" t="s">
        <v>49</v>
      </c>
      <c s="34" t="s">
        <v>151</v>
      </c>
      <c s="34" t="s">
        <v>6491</v>
      </c>
      <c s="35" t="s">
        <v>5</v>
      </c>
      <c s="6" t="s">
        <v>6492</v>
      </c>
      <c s="36" t="s">
        <v>90</v>
      </c>
      <c s="37">
        <v>3</v>
      </c>
      <c s="36">
        <v>0</v>
      </c>
      <c s="36">
        <f>ROUND(G82*H82,6)</f>
      </c>
      <c r="L82" s="38">
        <v>0</v>
      </c>
      <c s="32">
        <f>ROUND(ROUND(L82,2)*ROUND(G82,3),2)</f>
      </c>
      <c s="36" t="s">
        <v>5706</v>
      </c>
      <c>
        <f>(M82*21)/100</f>
      </c>
      <c t="s">
        <v>27</v>
      </c>
    </row>
    <row r="83" spans="1:5" ht="12.75">
      <c r="A83" s="35" t="s">
        <v>56</v>
      </c>
      <c r="E83" s="39" t="s">
        <v>5</v>
      </c>
    </row>
    <row r="84" spans="1:5" ht="12.75">
      <c r="A84" s="35" t="s">
        <v>57</v>
      </c>
      <c r="E84" s="40" t="s">
        <v>5</v>
      </c>
    </row>
    <row r="85" spans="1:5" ht="12.75">
      <c r="A85" t="s">
        <v>59</v>
      </c>
      <c r="E85" s="39" t="s">
        <v>5</v>
      </c>
    </row>
    <row r="86" spans="1:16" ht="12.75">
      <c r="A86" t="s">
        <v>49</v>
      </c>
      <c s="34" t="s">
        <v>155</v>
      </c>
      <c s="34" t="s">
        <v>6493</v>
      </c>
      <c s="35" t="s">
        <v>5</v>
      </c>
      <c s="6" t="s">
        <v>6494</v>
      </c>
      <c s="36" t="s">
        <v>75</v>
      </c>
      <c s="37">
        <v>694</v>
      </c>
      <c s="36">
        <v>0</v>
      </c>
      <c s="36">
        <f>ROUND(G86*H86,6)</f>
      </c>
      <c r="L86" s="38">
        <v>0</v>
      </c>
      <c s="32">
        <f>ROUND(ROUND(L86,2)*ROUND(G86,3),2)</f>
      </c>
      <c s="36" t="s">
        <v>5706</v>
      </c>
      <c>
        <f>(M86*21)/100</f>
      </c>
      <c t="s">
        <v>27</v>
      </c>
    </row>
    <row r="87" spans="1:5" ht="12.75">
      <c r="A87" s="35" t="s">
        <v>56</v>
      </c>
      <c r="E87" s="39" t="s">
        <v>5</v>
      </c>
    </row>
    <row r="88" spans="1:5" ht="12.75">
      <c r="A88" s="35" t="s">
        <v>57</v>
      </c>
      <c r="E88" s="40" t="s">
        <v>5</v>
      </c>
    </row>
    <row r="89" spans="1:5" ht="12.75">
      <c r="A89" t="s">
        <v>59</v>
      </c>
      <c r="E89" s="39" t="s">
        <v>6495</v>
      </c>
    </row>
    <row r="90" spans="1:16" ht="25.5">
      <c r="A90" t="s">
        <v>49</v>
      </c>
      <c s="34" t="s">
        <v>158</v>
      </c>
      <c s="34" t="s">
        <v>6496</v>
      </c>
      <c s="35" t="s">
        <v>5</v>
      </c>
      <c s="6" t="s">
        <v>6497</v>
      </c>
      <c s="36" t="s">
        <v>75</v>
      </c>
      <c s="37">
        <v>6</v>
      </c>
      <c s="36">
        <v>0</v>
      </c>
      <c s="36">
        <f>ROUND(G90*H90,6)</f>
      </c>
      <c r="L90" s="38">
        <v>0</v>
      </c>
      <c s="32">
        <f>ROUND(ROUND(L90,2)*ROUND(G90,3),2)</f>
      </c>
      <c s="36" t="s">
        <v>5706</v>
      </c>
      <c>
        <f>(M90*21)/100</f>
      </c>
      <c t="s">
        <v>27</v>
      </c>
    </row>
    <row r="91" spans="1:5" ht="12.75">
      <c r="A91" s="35" t="s">
        <v>56</v>
      </c>
      <c r="E91" s="39" t="s">
        <v>5</v>
      </c>
    </row>
    <row r="92" spans="1:5" ht="12.75">
      <c r="A92" s="35" t="s">
        <v>57</v>
      </c>
      <c r="E92" s="40" t="s">
        <v>5</v>
      </c>
    </row>
    <row r="93" spans="1:5" ht="25.5">
      <c r="A93" t="s">
        <v>59</v>
      </c>
      <c r="E93" s="39" t="s">
        <v>6498</v>
      </c>
    </row>
    <row r="94" spans="1:16" ht="12.75">
      <c r="A94" t="s">
        <v>49</v>
      </c>
      <c s="34" t="s">
        <v>164</v>
      </c>
      <c s="34" t="s">
        <v>6499</v>
      </c>
      <c s="35" t="s">
        <v>5</v>
      </c>
      <c s="6" t="s">
        <v>6500</v>
      </c>
      <c s="36" t="s">
        <v>5695</v>
      </c>
      <c s="37">
        <v>6823.67</v>
      </c>
      <c s="36">
        <v>0</v>
      </c>
      <c s="36">
        <f>ROUND(G94*H94,6)</f>
      </c>
      <c r="L94" s="38">
        <v>0</v>
      </c>
      <c s="32">
        <f>ROUND(ROUND(L94,2)*ROUND(G94,3),2)</f>
      </c>
      <c s="36" t="s">
        <v>5706</v>
      </c>
      <c>
        <f>(M94*21)/100</f>
      </c>
      <c t="s">
        <v>27</v>
      </c>
    </row>
    <row r="95" spans="1:5" ht="12.75">
      <c r="A95" s="35" t="s">
        <v>56</v>
      </c>
      <c r="E95" s="39" t="s">
        <v>5</v>
      </c>
    </row>
    <row r="96" spans="1:5" ht="12.75">
      <c r="A96" s="35" t="s">
        <v>57</v>
      </c>
      <c r="E96" s="40" t="s">
        <v>5</v>
      </c>
    </row>
    <row r="97" spans="1:5" ht="12.75">
      <c r="A97" t="s">
        <v>59</v>
      </c>
      <c r="E97" s="39" t="s">
        <v>5</v>
      </c>
    </row>
    <row r="98" spans="1:13" ht="12.75">
      <c r="A98" t="s">
        <v>46</v>
      </c>
      <c r="C98" s="31" t="s">
        <v>6501</v>
      </c>
      <c r="E98" s="33" t="s">
        <v>6502</v>
      </c>
      <c r="J98" s="32">
        <f>0</f>
      </c>
      <c s="32">
        <f>0</f>
      </c>
      <c s="32">
        <f>0+L99+L103+L107+L111+L115+L119+L123+L127+L131+L135+L139+L143+L147+L151+L155+L159+L163+L167+L171+L175+L179+L183+L187+L191+L195+L199+L203+L207+L211+L215+L219+L223+L227+L231+L235+L239+L243+L247+L251+L255+L259+L263+L267+L271+L275+L279+L283+L287</f>
      </c>
      <c s="32">
        <f>0+M99+M103+M107+M111+M115+M119+M123+M127+M131+M135+M139+M143+M147+M151+M155+M159+M163+M167+M171+M175+M179+M183+M187+M191+M195+M199+M203+M207+M211+M215+M219+M223+M227+M231+M235+M239+M243+M247+M251+M255+M259+M263+M267+M271+M275+M279+M283+M287</f>
      </c>
    </row>
    <row r="99" spans="1:16" ht="12.75">
      <c r="A99" t="s">
        <v>49</v>
      </c>
      <c s="34" t="s">
        <v>168</v>
      </c>
      <c s="34" t="s">
        <v>6503</v>
      </c>
      <c s="35" t="s">
        <v>5</v>
      </c>
      <c s="6" t="s">
        <v>6504</v>
      </c>
      <c s="36" t="s">
        <v>90</v>
      </c>
      <c s="37">
        <v>17</v>
      </c>
      <c s="36">
        <v>0</v>
      </c>
      <c s="36">
        <f>ROUND(G99*H99,6)</f>
      </c>
      <c r="L99" s="38">
        <v>0</v>
      </c>
      <c s="32">
        <f>ROUND(ROUND(L99,2)*ROUND(G99,3),2)</f>
      </c>
      <c s="36" t="s">
        <v>808</v>
      </c>
      <c>
        <f>(M99*21)/100</f>
      </c>
      <c t="s">
        <v>27</v>
      </c>
    </row>
    <row r="100" spans="1:5" ht="12.75">
      <c r="A100" s="35" t="s">
        <v>56</v>
      </c>
      <c r="E100" s="39" t="s">
        <v>5</v>
      </c>
    </row>
    <row r="101" spans="1:5" ht="12.75">
      <c r="A101" s="35" t="s">
        <v>57</v>
      </c>
      <c r="E101" s="40" t="s">
        <v>5</v>
      </c>
    </row>
    <row r="102" spans="1:5" ht="38.25">
      <c r="A102" t="s">
        <v>59</v>
      </c>
      <c r="E102" s="39" t="s">
        <v>6505</v>
      </c>
    </row>
    <row r="103" spans="1:16" ht="12.75">
      <c r="A103" t="s">
        <v>49</v>
      </c>
      <c s="34" t="s">
        <v>173</v>
      </c>
      <c s="34" t="s">
        <v>6506</v>
      </c>
      <c s="35" t="s">
        <v>5</v>
      </c>
      <c s="6" t="s">
        <v>6507</v>
      </c>
      <c s="36" t="s">
        <v>90</v>
      </c>
      <c s="37">
        <v>43</v>
      </c>
      <c s="36">
        <v>0</v>
      </c>
      <c s="36">
        <f>ROUND(G103*H103,6)</f>
      </c>
      <c r="L103" s="38">
        <v>0</v>
      </c>
      <c s="32">
        <f>ROUND(ROUND(L103,2)*ROUND(G103,3),2)</f>
      </c>
      <c s="36" t="s">
        <v>808</v>
      </c>
      <c>
        <f>(M103*21)/100</f>
      </c>
      <c t="s">
        <v>27</v>
      </c>
    </row>
    <row r="104" spans="1:5" ht="12.75">
      <c r="A104" s="35" t="s">
        <v>56</v>
      </c>
      <c r="E104" s="39" t="s">
        <v>5</v>
      </c>
    </row>
    <row r="105" spans="1:5" ht="12.75">
      <c r="A105" s="35" t="s">
        <v>57</v>
      </c>
      <c r="E105" s="40" t="s">
        <v>5</v>
      </c>
    </row>
    <row r="106" spans="1:5" ht="38.25">
      <c r="A106" t="s">
        <v>59</v>
      </c>
      <c r="E106" s="39" t="s">
        <v>6505</v>
      </c>
    </row>
    <row r="107" spans="1:16" ht="12.75">
      <c r="A107" t="s">
        <v>49</v>
      </c>
      <c s="34" t="s">
        <v>176</v>
      </c>
      <c s="34" t="s">
        <v>6508</v>
      </c>
      <c s="35" t="s">
        <v>5</v>
      </c>
      <c s="6" t="s">
        <v>6509</v>
      </c>
      <c s="36" t="s">
        <v>90</v>
      </c>
      <c s="37">
        <v>2</v>
      </c>
      <c s="36">
        <v>0</v>
      </c>
      <c s="36">
        <f>ROUND(G107*H107,6)</f>
      </c>
      <c r="L107" s="38">
        <v>0</v>
      </c>
      <c s="32">
        <f>ROUND(ROUND(L107,2)*ROUND(G107,3),2)</f>
      </c>
      <c s="36" t="s">
        <v>808</v>
      </c>
      <c>
        <f>(M107*21)/100</f>
      </c>
      <c t="s">
        <v>27</v>
      </c>
    </row>
    <row r="108" spans="1:5" ht="12.75">
      <c r="A108" s="35" t="s">
        <v>56</v>
      </c>
      <c r="E108" s="39" t="s">
        <v>5</v>
      </c>
    </row>
    <row r="109" spans="1:5" ht="12.75">
      <c r="A109" s="35" t="s">
        <v>57</v>
      </c>
      <c r="E109" s="40" t="s">
        <v>5</v>
      </c>
    </row>
    <row r="110" spans="1:5" ht="38.25">
      <c r="A110" t="s">
        <v>59</v>
      </c>
      <c r="E110" s="39" t="s">
        <v>6505</v>
      </c>
    </row>
    <row r="111" spans="1:16" ht="12.75">
      <c r="A111" t="s">
        <v>49</v>
      </c>
      <c s="34" t="s">
        <v>180</v>
      </c>
      <c s="34" t="s">
        <v>6510</v>
      </c>
      <c s="35" t="s">
        <v>5</v>
      </c>
      <c s="6" t="s">
        <v>6511</v>
      </c>
      <c s="36" t="s">
        <v>90</v>
      </c>
      <c s="37">
        <v>4</v>
      </c>
      <c s="36">
        <v>0</v>
      </c>
      <c s="36">
        <f>ROUND(G111*H111,6)</f>
      </c>
      <c r="L111" s="38">
        <v>0</v>
      </c>
      <c s="32">
        <f>ROUND(ROUND(L111,2)*ROUND(G111,3),2)</f>
      </c>
      <c s="36" t="s">
        <v>808</v>
      </c>
      <c>
        <f>(M111*21)/100</f>
      </c>
      <c t="s">
        <v>27</v>
      </c>
    </row>
    <row r="112" spans="1:5" ht="12.75">
      <c r="A112" s="35" t="s">
        <v>56</v>
      </c>
      <c r="E112" s="39" t="s">
        <v>5</v>
      </c>
    </row>
    <row r="113" spans="1:5" ht="12.75">
      <c r="A113" s="35" t="s">
        <v>57</v>
      </c>
      <c r="E113" s="40" t="s">
        <v>5</v>
      </c>
    </row>
    <row r="114" spans="1:5" ht="38.25">
      <c r="A114" t="s">
        <v>59</v>
      </c>
      <c r="E114" s="39" t="s">
        <v>6505</v>
      </c>
    </row>
    <row r="115" spans="1:16" ht="12.75">
      <c r="A115" t="s">
        <v>49</v>
      </c>
      <c s="34" t="s">
        <v>916</v>
      </c>
      <c s="34" t="s">
        <v>6512</v>
      </c>
      <c s="35" t="s">
        <v>5</v>
      </c>
      <c s="6" t="s">
        <v>6513</v>
      </c>
      <c s="36" t="s">
        <v>90</v>
      </c>
      <c s="37">
        <v>5</v>
      </c>
      <c s="36">
        <v>0</v>
      </c>
      <c s="36">
        <f>ROUND(G115*H115,6)</f>
      </c>
      <c r="L115" s="38">
        <v>0</v>
      </c>
      <c s="32">
        <f>ROUND(ROUND(L115,2)*ROUND(G115,3),2)</f>
      </c>
      <c s="36" t="s">
        <v>808</v>
      </c>
      <c>
        <f>(M115*21)/100</f>
      </c>
      <c t="s">
        <v>27</v>
      </c>
    </row>
    <row r="116" spans="1:5" ht="12.75">
      <c r="A116" s="35" t="s">
        <v>56</v>
      </c>
      <c r="E116" s="39" t="s">
        <v>5</v>
      </c>
    </row>
    <row r="117" spans="1:5" ht="12.75">
      <c r="A117" s="35" t="s">
        <v>57</v>
      </c>
      <c r="E117" s="40" t="s">
        <v>5</v>
      </c>
    </row>
    <row r="118" spans="1:5" ht="38.25">
      <c r="A118" t="s">
        <v>59</v>
      </c>
      <c r="E118" s="39" t="s">
        <v>6505</v>
      </c>
    </row>
    <row r="119" spans="1:16" ht="12.75">
      <c r="A119" t="s">
        <v>49</v>
      </c>
      <c s="34" t="s">
        <v>919</v>
      </c>
      <c s="34" t="s">
        <v>6514</v>
      </c>
      <c s="35" t="s">
        <v>5</v>
      </c>
      <c s="6" t="s">
        <v>6515</v>
      </c>
      <c s="36" t="s">
        <v>90</v>
      </c>
      <c s="37">
        <v>19</v>
      </c>
      <c s="36">
        <v>0</v>
      </c>
      <c s="36">
        <f>ROUND(G119*H119,6)</f>
      </c>
      <c r="L119" s="38">
        <v>0</v>
      </c>
      <c s="32">
        <f>ROUND(ROUND(L119,2)*ROUND(G119,3),2)</f>
      </c>
      <c s="36" t="s">
        <v>808</v>
      </c>
      <c>
        <f>(M119*21)/100</f>
      </c>
      <c t="s">
        <v>27</v>
      </c>
    </row>
    <row r="120" spans="1:5" ht="12.75">
      <c r="A120" s="35" t="s">
        <v>56</v>
      </c>
      <c r="E120" s="39" t="s">
        <v>5</v>
      </c>
    </row>
    <row r="121" spans="1:5" ht="12.75">
      <c r="A121" s="35" t="s">
        <v>57</v>
      </c>
      <c r="E121" s="40" t="s">
        <v>5</v>
      </c>
    </row>
    <row r="122" spans="1:5" ht="38.25">
      <c r="A122" t="s">
        <v>59</v>
      </c>
      <c r="E122" s="39" t="s">
        <v>6516</v>
      </c>
    </row>
    <row r="123" spans="1:16" ht="12.75">
      <c r="A123" t="s">
        <v>49</v>
      </c>
      <c s="34" t="s">
        <v>183</v>
      </c>
      <c s="34" t="s">
        <v>6517</v>
      </c>
      <c s="35" t="s">
        <v>5</v>
      </c>
      <c s="6" t="s">
        <v>6518</v>
      </c>
      <c s="36" t="s">
        <v>90</v>
      </c>
      <c s="37">
        <v>1</v>
      </c>
      <c s="36">
        <v>0</v>
      </c>
      <c s="36">
        <f>ROUND(G123*H123,6)</f>
      </c>
      <c r="L123" s="38">
        <v>0</v>
      </c>
      <c s="32">
        <f>ROUND(ROUND(L123,2)*ROUND(G123,3),2)</f>
      </c>
      <c s="36" t="s">
        <v>808</v>
      </c>
      <c>
        <f>(M123*21)/100</f>
      </c>
      <c t="s">
        <v>27</v>
      </c>
    </row>
    <row r="124" spans="1:5" ht="12.75">
      <c r="A124" s="35" t="s">
        <v>56</v>
      </c>
      <c r="E124" s="39" t="s">
        <v>5</v>
      </c>
    </row>
    <row r="125" spans="1:5" ht="12.75">
      <c r="A125" s="35" t="s">
        <v>57</v>
      </c>
      <c r="E125" s="40" t="s">
        <v>5</v>
      </c>
    </row>
    <row r="126" spans="1:5" ht="25.5">
      <c r="A126" t="s">
        <v>59</v>
      </c>
      <c r="E126" s="39" t="s">
        <v>6519</v>
      </c>
    </row>
    <row r="127" spans="1:16" ht="12.75">
      <c r="A127" t="s">
        <v>49</v>
      </c>
      <c s="34" t="s">
        <v>187</v>
      </c>
      <c s="34" t="s">
        <v>6520</v>
      </c>
      <c s="35" t="s">
        <v>5</v>
      </c>
      <c s="6" t="s">
        <v>6521</v>
      </c>
      <c s="36" t="s">
        <v>90</v>
      </c>
      <c s="37">
        <v>13</v>
      </c>
      <c s="36">
        <v>0</v>
      </c>
      <c s="36">
        <f>ROUND(G127*H127,6)</f>
      </c>
      <c r="L127" s="38">
        <v>0</v>
      </c>
      <c s="32">
        <f>ROUND(ROUND(L127,2)*ROUND(G127,3),2)</f>
      </c>
      <c s="36" t="s">
        <v>808</v>
      </c>
      <c>
        <f>(M127*21)/100</f>
      </c>
      <c t="s">
        <v>27</v>
      </c>
    </row>
    <row r="128" spans="1:5" ht="12.75">
      <c r="A128" s="35" t="s">
        <v>56</v>
      </c>
      <c r="E128" s="39" t="s">
        <v>5</v>
      </c>
    </row>
    <row r="129" spans="1:5" ht="12.75">
      <c r="A129" s="35" t="s">
        <v>57</v>
      </c>
      <c r="E129" s="40" t="s">
        <v>5</v>
      </c>
    </row>
    <row r="130" spans="1:5" ht="38.25">
      <c r="A130" t="s">
        <v>59</v>
      </c>
      <c r="E130" s="39" t="s">
        <v>6522</v>
      </c>
    </row>
    <row r="131" spans="1:16" ht="12.75">
      <c r="A131" t="s">
        <v>49</v>
      </c>
      <c s="34" t="s">
        <v>191</v>
      </c>
      <c s="34" t="s">
        <v>6523</v>
      </c>
      <c s="35" t="s">
        <v>5</v>
      </c>
      <c s="6" t="s">
        <v>6524</v>
      </c>
      <c s="36" t="s">
        <v>90</v>
      </c>
      <c s="37">
        <v>23</v>
      </c>
      <c s="36">
        <v>0</v>
      </c>
      <c s="36">
        <f>ROUND(G131*H131,6)</f>
      </c>
      <c r="L131" s="38">
        <v>0</v>
      </c>
      <c s="32">
        <f>ROUND(ROUND(L131,2)*ROUND(G131,3),2)</f>
      </c>
      <c s="36" t="s">
        <v>808</v>
      </c>
      <c>
        <f>(M131*21)/100</f>
      </c>
      <c t="s">
        <v>27</v>
      </c>
    </row>
    <row r="132" spans="1:5" ht="12.75">
      <c r="A132" s="35" t="s">
        <v>56</v>
      </c>
      <c r="E132" s="39" t="s">
        <v>5</v>
      </c>
    </row>
    <row r="133" spans="1:5" ht="12.75">
      <c r="A133" s="35" t="s">
        <v>57</v>
      </c>
      <c r="E133" s="40" t="s">
        <v>5</v>
      </c>
    </row>
    <row r="134" spans="1:5" ht="38.25">
      <c r="A134" t="s">
        <v>59</v>
      </c>
      <c r="E134" s="39" t="s">
        <v>6522</v>
      </c>
    </row>
    <row r="135" spans="1:16" ht="12.75">
      <c r="A135" t="s">
        <v>49</v>
      </c>
      <c s="34" t="s">
        <v>196</v>
      </c>
      <c s="34" t="s">
        <v>6525</v>
      </c>
      <c s="35" t="s">
        <v>5</v>
      </c>
      <c s="6" t="s">
        <v>6526</v>
      </c>
      <c s="36" t="s">
        <v>90</v>
      </c>
      <c s="37">
        <v>2</v>
      </c>
      <c s="36">
        <v>0</v>
      </c>
      <c s="36">
        <f>ROUND(G135*H135,6)</f>
      </c>
      <c r="L135" s="38">
        <v>0</v>
      </c>
      <c s="32">
        <f>ROUND(ROUND(L135,2)*ROUND(G135,3),2)</f>
      </c>
      <c s="36" t="s">
        <v>808</v>
      </c>
      <c>
        <f>(M135*21)/100</f>
      </c>
      <c t="s">
        <v>27</v>
      </c>
    </row>
    <row r="136" spans="1:5" ht="12.75">
      <c r="A136" s="35" t="s">
        <v>56</v>
      </c>
      <c r="E136" s="39" t="s">
        <v>5</v>
      </c>
    </row>
    <row r="137" spans="1:5" ht="12.75">
      <c r="A137" s="35" t="s">
        <v>57</v>
      </c>
      <c r="E137" s="40" t="s">
        <v>5</v>
      </c>
    </row>
    <row r="138" spans="1:5" ht="38.25">
      <c r="A138" t="s">
        <v>59</v>
      </c>
      <c r="E138" s="39" t="s">
        <v>6522</v>
      </c>
    </row>
    <row r="139" spans="1:16" ht="12.75">
      <c r="A139" t="s">
        <v>49</v>
      </c>
      <c s="34" t="s">
        <v>200</v>
      </c>
      <c s="34" t="s">
        <v>6527</v>
      </c>
      <c s="35" t="s">
        <v>5</v>
      </c>
      <c s="6" t="s">
        <v>6528</v>
      </c>
      <c s="36" t="s">
        <v>90</v>
      </c>
      <c s="37">
        <v>1</v>
      </c>
      <c s="36">
        <v>0</v>
      </c>
      <c s="36">
        <f>ROUND(G139*H139,6)</f>
      </c>
      <c r="L139" s="38">
        <v>0</v>
      </c>
      <c s="32">
        <f>ROUND(ROUND(L139,2)*ROUND(G139,3),2)</f>
      </c>
      <c s="36" t="s">
        <v>808</v>
      </c>
      <c>
        <f>(M139*21)/100</f>
      </c>
      <c t="s">
        <v>27</v>
      </c>
    </row>
    <row r="140" spans="1:5" ht="12.75">
      <c r="A140" s="35" t="s">
        <v>56</v>
      </c>
      <c r="E140" s="39" t="s">
        <v>5</v>
      </c>
    </row>
    <row r="141" spans="1:5" ht="12.75">
      <c r="A141" s="35" t="s">
        <v>57</v>
      </c>
      <c r="E141" s="40" t="s">
        <v>5</v>
      </c>
    </row>
    <row r="142" spans="1:5" ht="25.5">
      <c r="A142" t="s">
        <v>59</v>
      </c>
      <c r="E142" s="39" t="s">
        <v>6529</v>
      </c>
    </row>
    <row r="143" spans="1:16" ht="12.75">
      <c r="A143" t="s">
        <v>49</v>
      </c>
      <c s="34" t="s">
        <v>204</v>
      </c>
      <c s="34" t="s">
        <v>6530</v>
      </c>
      <c s="35" t="s">
        <v>5</v>
      </c>
      <c s="6" t="s">
        <v>6531</v>
      </c>
      <c s="36" t="s">
        <v>90</v>
      </c>
      <c s="37">
        <v>2</v>
      </c>
      <c s="36">
        <v>0</v>
      </c>
      <c s="36">
        <f>ROUND(G143*H143,6)</f>
      </c>
      <c r="L143" s="38">
        <v>0</v>
      </c>
      <c s="32">
        <f>ROUND(ROUND(L143,2)*ROUND(G143,3),2)</f>
      </c>
      <c s="36" t="s">
        <v>808</v>
      </c>
      <c>
        <f>(M143*21)/100</f>
      </c>
      <c t="s">
        <v>27</v>
      </c>
    </row>
    <row r="144" spans="1:5" ht="12.75">
      <c r="A144" s="35" t="s">
        <v>56</v>
      </c>
      <c r="E144" s="39" t="s">
        <v>5</v>
      </c>
    </row>
    <row r="145" spans="1:5" ht="12.75">
      <c r="A145" s="35" t="s">
        <v>57</v>
      </c>
      <c r="E145" s="40" t="s">
        <v>5</v>
      </c>
    </row>
    <row r="146" spans="1:5" ht="51">
      <c r="A146" t="s">
        <v>59</v>
      </c>
      <c r="E146" s="39" t="s">
        <v>6532</v>
      </c>
    </row>
    <row r="147" spans="1:16" ht="12.75">
      <c r="A147" t="s">
        <v>49</v>
      </c>
      <c s="34" t="s">
        <v>208</v>
      </c>
      <c s="34" t="s">
        <v>6533</v>
      </c>
      <c s="35" t="s">
        <v>4</v>
      </c>
      <c s="6" t="s">
        <v>6534</v>
      </c>
      <c s="36" t="s">
        <v>75</v>
      </c>
      <c s="37">
        <v>15</v>
      </c>
      <c s="36">
        <v>0</v>
      </c>
      <c s="36">
        <f>ROUND(G147*H147,6)</f>
      </c>
      <c r="L147" s="38">
        <v>0</v>
      </c>
      <c s="32">
        <f>ROUND(ROUND(L147,2)*ROUND(G147,3),2)</f>
      </c>
      <c s="36" t="s">
        <v>5706</v>
      </c>
      <c>
        <f>(M147*21)/100</f>
      </c>
      <c t="s">
        <v>27</v>
      </c>
    </row>
    <row r="148" spans="1:5" ht="12.75">
      <c r="A148" s="35" t="s">
        <v>56</v>
      </c>
      <c r="E148" s="39" t="s">
        <v>5</v>
      </c>
    </row>
    <row r="149" spans="1:5" ht="12.75">
      <c r="A149" s="35" t="s">
        <v>57</v>
      </c>
      <c r="E149" s="40" t="s">
        <v>5</v>
      </c>
    </row>
    <row r="150" spans="1:5" ht="12.75">
      <c r="A150" t="s">
        <v>59</v>
      </c>
      <c r="E150" s="39" t="s">
        <v>6535</v>
      </c>
    </row>
    <row r="151" spans="1:16" ht="12.75">
      <c r="A151" t="s">
        <v>49</v>
      </c>
      <c s="34" t="s">
        <v>212</v>
      </c>
      <c s="34" t="s">
        <v>6533</v>
      </c>
      <c s="35" t="s">
        <v>27</v>
      </c>
      <c s="6" t="s">
        <v>6534</v>
      </c>
      <c s="36" t="s">
        <v>75</v>
      </c>
      <c s="37">
        <v>485</v>
      </c>
      <c s="36">
        <v>0</v>
      </c>
      <c s="36">
        <f>ROUND(G151*H151,6)</f>
      </c>
      <c r="L151" s="38">
        <v>0</v>
      </c>
      <c s="32">
        <f>ROUND(ROUND(L151,2)*ROUND(G151,3),2)</f>
      </c>
      <c s="36" t="s">
        <v>5706</v>
      </c>
      <c>
        <f>(M151*21)/100</f>
      </c>
      <c t="s">
        <v>27</v>
      </c>
    </row>
    <row r="152" spans="1:5" ht="12.75">
      <c r="A152" s="35" t="s">
        <v>56</v>
      </c>
      <c r="E152" s="39" t="s">
        <v>5</v>
      </c>
    </row>
    <row r="153" spans="1:5" ht="12.75">
      <c r="A153" s="35" t="s">
        <v>57</v>
      </c>
      <c r="E153" s="40" t="s">
        <v>5</v>
      </c>
    </row>
    <row r="154" spans="1:5" ht="12.75">
      <c r="A154" t="s">
        <v>59</v>
      </c>
      <c r="E154" s="39" t="s">
        <v>6536</v>
      </c>
    </row>
    <row r="155" spans="1:16" ht="12.75">
      <c r="A155" t="s">
        <v>49</v>
      </c>
      <c s="34" t="s">
        <v>217</v>
      </c>
      <c s="34" t="s">
        <v>6537</v>
      </c>
      <c s="35" t="s">
        <v>4</v>
      </c>
      <c s="6" t="s">
        <v>6538</v>
      </c>
      <c s="36" t="s">
        <v>75</v>
      </c>
      <c s="37">
        <v>16</v>
      </c>
      <c s="36">
        <v>0</v>
      </c>
      <c s="36">
        <f>ROUND(G155*H155,6)</f>
      </c>
      <c r="L155" s="38">
        <v>0</v>
      </c>
      <c s="32">
        <f>ROUND(ROUND(L155,2)*ROUND(G155,3),2)</f>
      </c>
      <c s="36" t="s">
        <v>5706</v>
      </c>
      <c>
        <f>(M155*21)/100</f>
      </c>
      <c t="s">
        <v>27</v>
      </c>
    </row>
    <row r="156" spans="1:5" ht="12.75">
      <c r="A156" s="35" t="s">
        <v>56</v>
      </c>
      <c r="E156" s="39" t="s">
        <v>5</v>
      </c>
    </row>
    <row r="157" spans="1:5" ht="12.75">
      <c r="A157" s="35" t="s">
        <v>57</v>
      </c>
      <c r="E157" s="40" t="s">
        <v>5</v>
      </c>
    </row>
    <row r="158" spans="1:5" ht="12.75">
      <c r="A158" t="s">
        <v>59</v>
      </c>
      <c r="E158" s="39" t="s">
        <v>6539</v>
      </c>
    </row>
    <row r="159" spans="1:16" ht="12.75">
      <c r="A159" t="s">
        <v>49</v>
      </c>
      <c s="34" t="s">
        <v>221</v>
      </c>
      <c s="34" t="s">
        <v>6537</v>
      </c>
      <c s="35" t="s">
        <v>27</v>
      </c>
      <c s="6" t="s">
        <v>6538</v>
      </c>
      <c s="36" t="s">
        <v>75</v>
      </c>
      <c s="37">
        <v>111</v>
      </c>
      <c s="36">
        <v>0</v>
      </c>
      <c s="36">
        <f>ROUND(G159*H159,6)</f>
      </c>
      <c r="L159" s="38">
        <v>0</v>
      </c>
      <c s="32">
        <f>ROUND(ROUND(L159,2)*ROUND(G159,3),2)</f>
      </c>
      <c s="36" t="s">
        <v>5706</v>
      </c>
      <c>
        <f>(M159*21)/100</f>
      </c>
      <c t="s">
        <v>27</v>
      </c>
    </row>
    <row r="160" spans="1:5" ht="12.75">
      <c r="A160" s="35" t="s">
        <v>56</v>
      </c>
      <c r="E160" s="39" t="s">
        <v>5</v>
      </c>
    </row>
    <row r="161" spans="1:5" ht="12.75">
      <c r="A161" s="35" t="s">
        <v>57</v>
      </c>
      <c r="E161" s="40" t="s">
        <v>5</v>
      </c>
    </row>
    <row r="162" spans="1:5" ht="12.75">
      <c r="A162" t="s">
        <v>59</v>
      </c>
      <c r="E162" s="39" t="s">
        <v>6535</v>
      </c>
    </row>
    <row r="163" spans="1:16" ht="12.75">
      <c r="A163" t="s">
        <v>49</v>
      </c>
      <c s="34" t="s">
        <v>226</v>
      </c>
      <c s="34" t="s">
        <v>6537</v>
      </c>
      <c s="35" t="s">
        <v>26</v>
      </c>
      <c s="6" t="s">
        <v>6538</v>
      </c>
      <c s="36" t="s">
        <v>75</v>
      </c>
      <c s="37">
        <v>172</v>
      </c>
      <c s="36">
        <v>0</v>
      </c>
      <c s="36">
        <f>ROUND(G163*H163,6)</f>
      </c>
      <c r="L163" s="38">
        <v>0</v>
      </c>
      <c s="32">
        <f>ROUND(ROUND(L163,2)*ROUND(G163,3),2)</f>
      </c>
      <c s="36" t="s">
        <v>5706</v>
      </c>
      <c>
        <f>(M163*21)/100</f>
      </c>
      <c t="s">
        <v>27</v>
      </c>
    </row>
    <row r="164" spans="1:5" ht="12.75">
      <c r="A164" s="35" t="s">
        <v>56</v>
      </c>
      <c r="E164" s="39" t="s">
        <v>5</v>
      </c>
    </row>
    <row r="165" spans="1:5" ht="12.75">
      <c r="A165" s="35" t="s">
        <v>57</v>
      </c>
      <c r="E165" s="40" t="s">
        <v>5</v>
      </c>
    </row>
    <row r="166" spans="1:5" ht="12.75">
      <c r="A166" t="s">
        <v>59</v>
      </c>
      <c r="E166" s="39" t="s">
        <v>6536</v>
      </c>
    </row>
    <row r="167" spans="1:16" ht="12.75">
      <c r="A167" t="s">
        <v>49</v>
      </c>
      <c s="34" t="s">
        <v>231</v>
      </c>
      <c s="34" t="s">
        <v>6540</v>
      </c>
      <c s="35" t="s">
        <v>4</v>
      </c>
      <c s="6" t="s">
        <v>6541</v>
      </c>
      <c s="36" t="s">
        <v>75</v>
      </c>
      <c s="37">
        <v>13</v>
      </c>
      <c s="36">
        <v>0</v>
      </c>
      <c s="36">
        <f>ROUND(G167*H167,6)</f>
      </c>
      <c r="L167" s="38">
        <v>0</v>
      </c>
      <c s="32">
        <f>ROUND(ROUND(L167,2)*ROUND(G167,3),2)</f>
      </c>
      <c s="36" t="s">
        <v>5706</v>
      </c>
      <c>
        <f>(M167*21)/100</f>
      </c>
      <c t="s">
        <v>27</v>
      </c>
    </row>
    <row r="168" spans="1:5" ht="12.75">
      <c r="A168" s="35" t="s">
        <v>56</v>
      </c>
      <c r="E168" s="39" t="s">
        <v>5</v>
      </c>
    </row>
    <row r="169" spans="1:5" ht="12.75">
      <c r="A169" s="35" t="s">
        <v>57</v>
      </c>
      <c r="E169" s="40" t="s">
        <v>5</v>
      </c>
    </row>
    <row r="170" spans="1:5" ht="12.75">
      <c r="A170" t="s">
        <v>59</v>
      </c>
      <c r="E170" s="39" t="s">
        <v>6539</v>
      </c>
    </row>
    <row r="171" spans="1:16" ht="12.75">
      <c r="A171" t="s">
        <v>49</v>
      </c>
      <c s="34" t="s">
        <v>235</v>
      </c>
      <c s="34" t="s">
        <v>6540</v>
      </c>
      <c s="35" t="s">
        <v>27</v>
      </c>
      <c s="6" t="s">
        <v>6541</v>
      </c>
      <c s="36" t="s">
        <v>75</v>
      </c>
      <c s="37">
        <v>13</v>
      </c>
      <c s="36">
        <v>0</v>
      </c>
      <c s="36">
        <f>ROUND(G171*H171,6)</f>
      </c>
      <c r="L171" s="38">
        <v>0</v>
      </c>
      <c s="32">
        <f>ROUND(ROUND(L171,2)*ROUND(G171,3),2)</f>
      </c>
      <c s="36" t="s">
        <v>5706</v>
      </c>
      <c>
        <f>(M171*21)/100</f>
      </c>
      <c t="s">
        <v>27</v>
      </c>
    </row>
    <row r="172" spans="1:5" ht="12.75">
      <c r="A172" s="35" t="s">
        <v>56</v>
      </c>
      <c r="E172" s="39" t="s">
        <v>5</v>
      </c>
    </row>
    <row r="173" spans="1:5" ht="12.75">
      <c r="A173" s="35" t="s">
        <v>57</v>
      </c>
      <c r="E173" s="40" t="s">
        <v>5</v>
      </c>
    </row>
    <row r="174" spans="1:5" ht="12.75">
      <c r="A174" t="s">
        <v>59</v>
      </c>
      <c r="E174" s="39" t="s">
        <v>6535</v>
      </c>
    </row>
    <row r="175" spans="1:16" ht="12.75">
      <c r="A175" t="s">
        <v>49</v>
      </c>
      <c s="34" t="s">
        <v>239</v>
      </c>
      <c s="34" t="s">
        <v>6540</v>
      </c>
      <c s="35" t="s">
        <v>26</v>
      </c>
      <c s="6" t="s">
        <v>6541</v>
      </c>
      <c s="36" t="s">
        <v>75</v>
      </c>
      <c s="37">
        <v>22</v>
      </c>
      <c s="36">
        <v>0</v>
      </c>
      <c s="36">
        <f>ROUND(G175*H175,6)</f>
      </c>
      <c r="L175" s="38">
        <v>0</v>
      </c>
      <c s="32">
        <f>ROUND(ROUND(L175,2)*ROUND(G175,3),2)</f>
      </c>
      <c s="36" t="s">
        <v>5706</v>
      </c>
      <c>
        <f>(M175*21)/100</f>
      </c>
      <c t="s">
        <v>27</v>
      </c>
    </row>
    <row r="176" spans="1:5" ht="12.75">
      <c r="A176" s="35" t="s">
        <v>56</v>
      </c>
      <c r="E176" s="39" t="s">
        <v>5</v>
      </c>
    </row>
    <row r="177" spans="1:5" ht="12.75">
      <c r="A177" s="35" t="s">
        <v>57</v>
      </c>
      <c r="E177" s="40" t="s">
        <v>5</v>
      </c>
    </row>
    <row r="178" spans="1:5" ht="12.75">
      <c r="A178" t="s">
        <v>59</v>
      </c>
      <c r="E178" s="39" t="s">
        <v>6536</v>
      </c>
    </row>
    <row r="179" spans="1:16" ht="12.75">
      <c r="A179" t="s">
        <v>49</v>
      </c>
      <c s="34" t="s">
        <v>243</v>
      </c>
      <c s="34" t="s">
        <v>6542</v>
      </c>
      <c s="35" t="s">
        <v>4</v>
      </c>
      <c s="6" t="s">
        <v>6543</v>
      </c>
      <c s="36" t="s">
        <v>75</v>
      </c>
      <c s="37">
        <v>58</v>
      </c>
      <c s="36">
        <v>0</v>
      </c>
      <c s="36">
        <f>ROUND(G179*H179,6)</f>
      </c>
      <c r="L179" s="38">
        <v>0</v>
      </c>
      <c s="32">
        <f>ROUND(ROUND(L179,2)*ROUND(G179,3),2)</f>
      </c>
      <c s="36" t="s">
        <v>5706</v>
      </c>
      <c>
        <f>(M179*21)/100</f>
      </c>
      <c t="s">
        <v>27</v>
      </c>
    </row>
    <row r="180" spans="1:5" ht="12.75">
      <c r="A180" s="35" t="s">
        <v>56</v>
      </c>
      <c r="E180" s="39" t="s">
        <v>5</v>
      </c>
    </row>
    <row r="181" spans="1:5" ht="12.75">
      <c r="A181" s="35" t="s">
        <v>57</v>
      </c>
      <c r="E181" s="40" t="s">
        <v>5</v>
      </c>
    </row>
    <row r="182" spans="1:5" ht="12.75">
      <c r="A182" t="s">
        <v>59</v>
      </c>
      <c r="E182" s="39" t="s">
        <v>6539</v>
      </c>
    </row>
    <row r="183" spans="1:16" ht="12.75">
      <c r="A183" t="s">
        <v>49</v>
      </c>
      <c s="34" t="s">
        <v>247</v>
      </c>
      <c s="34" t="s">
        <v>6542</v>
      </c>
      <c s="35" t="s">
        <v>27</v>
      </c>
      <c s="6" t="s">
        <v>6543</v>
      </c>
      <c s="36" t="s">
        <v>75</v>
      </c>
      <c s="37">
        <v>58</v>
      </c>
      <c s="36">
        <v>0</v>
      </c>
      <c s="36">
        <f>ROUND(G183*H183,6)</f>
      </c>
      <c r="L183" s="38">
        <v>0</v>
      </c>
      <c s="32">
        <f>ROUND(ROUND(L183,2)*ROUND(G183,3),2)</f>
      </c>
      <c s="36" t="s">
        <v>5706</v>
      </c>
      <c>
        <f>(M183*21)/100</f>
      </c>
      <c t="s">
        <v>27</v>
      </c>
    </row>
    <row r="184" spans="1:5" ht="12.75">
      <c r="A184" s="35" t="s">
        <v>56</v>
      </c>
      <c r="E184" s="39" t="s">
        <v>5</v>
      </c>
    </row>
    <row r="185" spans="1:5" ht="12.75">
      <c r="A185" s="35" t="s">
        <v>57</v>
      </c>
      <c r="E185" s="40" t="s">
        <v>5</v>
      </c>
    </row>
    <row r="186" spans="1:5" ht="12.75">
      <c r="A186" t="s">
        <v>59</v>
      </c>
      <c r="E186" s="39" t="s">
        <v>6535</v>
      </c>
    </row>
    <row r="187" spans="1:16" ht="12.75">
      <c r="A187" t="s">
        <v>49</v>
      </c>
      <c s="34" t="s">
        <v>251</v>
      </c>
      <c s="34" t="s">
        <v>6544</v>
      </c>
      <c s="35" t="s">
        <v>4</v>
      </c>
      <c s="6" t="s">
        <v>6545</v>
      </c>
      <c s="36" t="s">
        <v>75</v>
      </c>
      <c s="37">
        <v>12</v>
      </c>
      <c s="36">
        <v>0</v>
      </c>
      <c s="36">
        <f>ROUND(G187*H187,6)</f>
      </c>
      <c r="L187" s="38">
        <v>0</v>
      </c>
      <c s="32">
        <f>ROUND(ROUND(L187,2)*ROUND(G187,3),2)</f>
      </c>
      <c s="36" t="s">
        <v>5706</v>
      </c>
      <c>
        <f>(M187*21)/100</f>
      </c>
      <c t="s">
        <v>27</v>
      </c>
    </row>
    <row r="188" spans="1:5" ht="12.75">
      <c r="A188" s="35" t="s">
        <v>56</v>
      </c>
      <c r="E188" s="39" t="s">
        <v>5</v>
      </c>
    </row>
    <row r="189" spans="1:5" ht="12.75">
      <c r="A189" s="35" t="s">
        <v>57</v>
      </c>
      <c r="E189" s="40" t="s">
        <v>5</v>
      </c>
    </row>
    <row r="190" spans="1:5" ht="12.75">
      <c r="A190" t="s">
        <v>59</v>
      </c>
      <c r="E190" s="39" t="s">
        <v>6539</v>
      </c>
    </row>
    <row r="191" spans="1:16" ht="12.75">
      <c r="A191" t="s">
        <v>49</v>
      </c>
      <c s="34" t="s">
        <v>255</v>
      </c>
      <c s="34" t="s">
        <v>6544</v>
      </c>
      <c s="35" t="s">
        <v>27</v>
      </c>
      <c s="6" t="s">
        <v>6545</v>
      </c>
      <c s="36" t="s">
        <v>75</v>
      </c>
      <c s="37">
        <v>18</v>
      </c>
      <c s="36">
        <v>0</v>
      </c>
      <c s="36">
        <f>ROUND(G191*H191,6)</f>
      </c>
      <c r="L191" s="38">
        <v>0</v>
      </c>
      <c s="32">
        <f>ROUND(ROUND(L191,2)*ROUND(G191,3),2)</f>
      </c>
      <c s="36" t="s">
        <v>5706</v>
      </c>
      <c>
        <f>(M191*21)/100</f>
      </c>
      <c t="s">
        <v>27</v>
      </c>
    </row>
    <row r="192" spans="1:5" ht="12.75">
      <c r="A192" s="35" t="s">
        <v>56</v>
      </c>
      <c r="E192" s="39" t="s">
        <v>5</v>
      </c>
    </row>
    <row r="193" spans="1:5" ht="12.75">
      <c r="A193" s="35" t="s">
        <v>57</v>
      </c>
      <c r="E193" s="40" t="s">
        <v>5</v>
      </c>
    </row>
    <row r="194" spans="1:5" ht="12.75">
      <c r="A194" t="s">
        <v>59</v>
      </c>
      <c r="E194" s="39" t="s">
        <v>6535</v>
      </c>
    </row>
    <row r="195" spans="1:16" ht="12.75">
      <c r="A195" t="s">
        <v>49</v>
      </c>
      <c s="34" t="s">
        <v>259</v>
      </c>
      <c s="34" t="s">
        <v>6546</v>
      </c>
      <c s="35" t="s">
        <v>5</v>
      </c>
      <c s="6" t="s">
        <v>6547</v>
      </c>
      <c s="36" t="s">
        <v>75</v>
      </c>
      <c s="37">
        <v>16</v>
      </c>
      <c s="36">
        <v>0</v>
      </c>
      <c s="36">
        <f>ROUND(G195*H195,6)</f>
      </c>
      <c r="L195" s="38">
        <v>0</v>
      </c>
      <c s="32">
        <f>ROUND(ROUND(L195,2)*ROUND(G195,3),2)</f>
      </c>
      <c s="36" t="s">
        <v>5706</v>
      </c>
      <c>
        <f>(M195*21)/100</f>
      </c>
      <c t="s">
        <v>27</v>
      </c>
    </row>
    <row r="196" spans="1:5" ht="12.75">
      <c r="A196" s="35" t="s">
        <v>56</v>
      </c>
      <c r="E196" s="39" t="s">
        <v>5</v>
      </c>
    </row>
    <row r="197" spans="1:5" ht="12.75">
      <c r="A197" s="35" t="s">
        <v>57</v>
      </c>
      <c r="E197" s="40" t="s">
        <v>5</v>
      </c>
    </row>
    <row r="198" spans="1:5" ht="12.75">
      <c r="A198" t="s">
        <v>59</v>
      </c>
      <c r="E198" s="39" t="s">
        <v>6539</v>
      </c>
    </row>
    <row r="199" spans="1:16" ht="25.5">
      <c r="A199" t="s">
        <v>49</v>
      </c>
      <c s="34" t="s">
        <v>263</v>
      </c>
      <c s="34" t="s">
        <v>6548</v>
      </c>
      <c s="35" t="s">
        <v>5</v>
      </c>
      <c s="6" t="s">
        <v>6549</v>
      </c>
      <c s="36" t="s">
        <v>75</v>
      </c>
      <c s="37">
        <v>657</v>
      </c>
      <c s="36">
        <v>0</v>
      </c>
      <c s="36">
        <f>ROUND(G199*H199,6)</f>
      </c>
      <c r="L199" s="38">
        <v>0</v>
      </c>
      <c s="32">
        <f>ROUND(ROUND(L199,2)*ROUND(G199,3),2)</f>
      </c>
      <c s="36" t="s">
        <v>5706</v>
      </c>
      <c>
        <f>(M199*21)/100</f>
      </c>
      <c t="s">
        <v>27</v>
      </c>
    </row>
    <row r="200" spans="1:5" ht="12.75">
      <c r="A200" s="35" t="s">
        <v>56</v>
      </c>
      <c r="E200" s="39" t="s">
        <v>5</v>
      </c>
    </row>
    <row r="201" spans="1:5" ht="12.75">
      <c r="A201" s="35" t="s">
        <v>57</v>
      </c>
      <c r="E201" s="40" t="s">
        <v>5</v>
      </c>
    </row>
    <row r="202" spans="1:5" ht="12.75">
      <c r="A202" t="s">
        <v>59</v>
      </c>
      <c r="E202" s="39" t="s">
        <v>5</v>
      </c>
    </row>
    <row r="203" spans="1:16" ht="25.5">
      <c r="A203" t="s">
        <v>49</v>
      </c>
      <c s="34" t="s">
        <v>267</v>
      </c>
      <c s="34" t="s">
        <v>6550</v>
      </c>
      <c s="35" t="s">
        <v>5</v>
      </c>
      <c s="6" t="s">
        <v>6551</v>
      </c>
      <c s="36" t="s">
        <v>75</v>
      </c>
      <c s="37">
        <v>22</v>
      </c>
      <c s="36">
        <v>0</v>
      </c>
      <c s="36">
        <f>ROUND(G203*H203,6)</f>
      </c>
      <c r="L203" s="38">
        <v>0</v>
      </c>
      <c s="32">
        <f>ROUND(ROUND(L203,2)*ROUND(G203,3),2)</f>
      </c>
      <c s="36" t="s">
        <v>5706</v>
      </c>
      <c>
        <f>(M203*21)/100</f>
      </c>
      <c t="s">
        <v>27</v>
      </c>
    </row>
    <row r="204" spans="1:5" ht="12.75">
      <c r="A204" s="35" t="s">
        <v>56</v>
      </c>
      <c r="E204" s="39" t="s">
        <v>5</v>
      </c>
    </row>
    <row r="205" spans="1:5" ht="12.75">
      <c r="A205" s="35" t="s">
        <v>57</v>
      </c>
      <c r="E205" s="40" t="s">
        <v>5</v>
      </c>
    </row>
    <row r="206" spans="1:5" ht="12.75">
      <c r="A206" t="s">
        <v>59</v>
      </c>
      <c r="E206" s="39" t="s">
        <v>5</v>
      </c>
    </row>
    <row r="207" spans="1:16" ht="25.5">
      <c r="A207" t="s">
        <v>49</v>
      </c>
      <c s="34" t="s">
        <v>271</v>
      </c>
      <c s="34" t="s">
        <v>6552</v>
      </c>
      <c s="35" t="s">
        <v>5</v>
      </c>
      <c s="6" t="s">
        <v>6553</v>
      </c>
      <c s="36" t="s">
        <v>75</v>
      </c>
      <c s="37">
        <v>16</v>
      </c>
      <c s="36">
        <v>0</v>
      </c>
      <c s="36">
        <f>ROUND(G207*H207,6)</f>
      </c>
      <c r="L207" s="38">
        <v>0</v>
      </c>
      <c s="32">
        <f>ROUND(ROUND(L207,2)*ROUND(G207,3),2)</f>
      </c>
      <c s="36" t="s">
        <v>5706</v>
      </c>
      <c>
        <f>(M207*21)/100</f>
      </c>
      <c t="s">
        <v>27</v>
      </c>
    </row>
    <row r="208" spans="1:5" ht="12.75">
      <c r="A208" s="35" t="s">
        <v>56</v>
      </c>
      <c r="E208" s="39" t="s">
        <v>5</v>
      </c>
    </row>
    <row r="209" spans="1:5" ht="12.75">
      <c r="A209" s="35" t="s">
        <v>57</v>
      </c>
      <c r="E209" s="40" t="s">
        <v>5</v>
      </c>
    </row>
    <row r="210" spans="1:5" ht="12.75">
      <c r="A210" t="s">
        <v>59</v>
      </c>
      <c r="E210" s="39" t="s">
        <v>5</v>
      </c>
    </row>
    <row r="211" spans="1:16" ht="25.5">
      <c r="A211" t="s">
        <v>49</v>
      </c>
      <c s="34" t="s">
        <v>276</v>
      </c>
      <c s="34" t="s">
        <v>6554</v>
      </c>
      <c s="35" t="s">
        <v>5</v>
      </c>
      <c s="6" t="s">
        <v>6555</v>
      </c>
      <c s="36" t="s">
        <v>75</v>
      </c>
      <c s="37">
        <v>83</v>
      </c>
      <c s="36">
        <v>0</v>
      </c>
      <c s="36">
        <f>ROUND(G211*H211,6)</f>
      </c>
      <c r="L211" s="38">
        <v>0</v>
      </c>
      <c s="32">
        <f>ROUND(ROUND(L211,2)*ROUND(G211,3),2)</f>
      </c>
      <c s="36" t="s">
        <v>5706</v>
      </c>
      <c>
        <f>(M211*21)/100</f>
      </c>
      <c t="s">
        <v>27</v>
      </c>
    </row>
    <row r="212" spans="1:5" ht="12.75">
      <c r="A212" s="35" t="s">
        <v>56</v>
      </c>
      <c r="E212" s="39" t="s">
        <v>5</v>
      </c>
    </row>
    <row r="213" spans="1:5" ht="12.75">
      <c r="A213" s="35" t="s">
        <v>57</v>
      </c>
      <c r="E213" s="40" t="s">
        <v>5</v>
      </c>
    </row>
    <row r="214" spans="1:5" ht="12.75">
      <c r="A214" t="s">
        <v>59</v>
      </c>
      <c r="E214" s="39" t="s">
        <v>5</v>
      </c>
    </row>
    <row r="215" spans="1:16" ht="25.5">
      <c r="A215" t="s">
        <v>49</v>
      </c>
      <c s="34" t="s">
        <v>280</v>
      </c>
      <c s="34" t="s">
        <v>6556</v>
      </c>
      <c s="35" t="s">
        <v>5</v>
      </c>
      <c s="6" t="s">
        <v>6557</v>
      </c>
      <c s="36" t="s">
        <v>75</v>
      </c>
      <c s="37">
        <v>16</v>
      </c>
      <c s="36">
        <v>0</v>
      </c>
      <c s="36">
        <f>ROUND(G215*H215,6)</f>
      </c>
      <c r="L215" s="38">
        <v>0</v>
      </c>
      <c s="32">
        <f>ROUND(ROUND(L215,2)*ROUND(G215,3),2)</f>
      </c>
      <c s="36" t="s">
        <v>5706</v>
      </c>
      <c>
        <f>(M215*21)/100</f>
      </c>
      <c t="s">
        <v>27</v>
      </c>
    </row>
    <row r="216" spans="1:5" ht="12.75">
      <c r="A216" s="35" t="s">
        <v>56</v>
      </c>
      <c r="E216" s="39" t="s">
        <v>5</v>
      </c>
    </row>
    <row r="217" spans="1:5" ht="12.75">
      <c r="A217" s="35" t="s">
        <v>57</v>
      </c>
      <c r="E217" s="40" t="s">
        <v>5</v>
      </c>
    </row>
    <row r="218" spans="1:5" ht="12.75">
      <c r="A218" t="s">
        <v>59</v>
      </c>
      <c r="E218" s="39" t="s">
        <v>5</v>
      </c>
    </row>
    <row r="219" spans="1:16" ht="25.5">
      <c r="A219" t="s">
        <v>49</v>
      </c>
      <c s="34" t="s">
        <v>284</v>
      </c>
      <c s="34" t="s">
        <v>6558</v>
      </c>
      <c s="35" t="s">
        <v>5</v>
      </c>
      <c s="6" t="s">
        <v>6559</v>
      </c>
      <c s="36" t="s">
        <v>75</v>
      </c>
      <c s="37">
        <v>139</v>
      </c>
      <c s="36">
        <v>0</v>
      </c>
      <c s="36">
        <f>ROUND(G219*H219,6)</f>
      </c>
      <c r="L219" s="38">
        <v>0</v>
      </c>
      <c s="32">
        <f>ROUND(ROUND(L219,2)*ROUND(G219,3),2)</f>
      </c>
      <c s="36" t="s">
        <v>808</v>
      </c>
      <c>
        <f>(M219*21)/100</f>
      </c>
      <c t="s">
        <v>27</v>
      </c>
    </row>
    <row r="220" spans="1:5" ht="12.75">
      <c r="A220" s="35" t="s">
        <v>56</v>
      </c>
      <c r="E220" s="39" t="s">
        <v>5</v>
      </c>
    </row>
    <row r="221" spans="1:5" ht="12.75">
      <c r="A221" s="35" t="s">
        <v>57</v>
      </c>
      <c r="E221" s="40" t="s">
        <v>5</v>
      </c>
    </row>
    <row r="222" spans="1:5" ht="12.75">
      <c r="A222" t="s">
        <v>59</v>
      </c>
      <c r="E222" s="39" t="s">
        <v>5</v>
      </c>
    </row>
    <row r="223" spans="1:16" ht="25.5">
      <c r="A223" t="s">
        <v>49</v>
      </c>
      <c s="34" t="s">
        <v>288</v>
      </c>
      <c s="34" t="s">
        <v>6560</v>
      </c>
      <c s="35" t="s">
        <v>5</v>
      </c>
      <c s="6" t="s">
        <v>6561</v>
      </c>
      <c s="36" t="s">
        <v>75</v>
      </c>
      <c s="37">
        <v>58</v>
      </c>
      <c s="36">
        <v>0</v>
      </c>
      <c s="36">
        <f>ROUND(G223*H223,6)</f>
      </c>
      <c r="L223" s="38">
        <v>0</v>
      </c>
      <c s="32">
        <f>ROUND(ROUND(L223,2)*ROUND(G223,3),2)</f>
      </c>
      <c s="36" t="s">
        <v>808</v>
      </c>
      <c>
        <f>(M223*21)/100</f>
      </c>
      <c t="s">
        <v>27</v>
      </c>
    </row>
    <row r="224" spans="1:5" ht="12.75">
      <c r="A224" s="35" t="s">
        <v>56</v>
      </c>
      <c r="E224" s="39" t="s">
        <v>5</v>
      </c>
    </row>
    <row r="225" spans="1:5" ht="12.75">
      <c r="A225" s="35" t="s">
        <v>57</v>
      </c>
      <c r="E225" s="40" t="s">
        <v>5</v>
      </c>
    </row>
    <row r="226" spans="1:5" ht="12.75">
      <c r="A226" t="s">
        <v>59</v>
      </c>
      <c r="E226" s="39" t="s">
        <v>5</v>
      </c>
    </row>
    <row r="227" spans="1:16" ht="25.5">
      <c r="A227" t="s">
        <v>49</v>
      </c>
      <c s="34" t="s">
        <v>292</v>
      </c>
      <c s="34" t="s">
        <v>6562</v>
      </c>
      <c s="35" t="s">
        <v>5</v>
      </c>
      <c s="6" t="s">
        <v>6563</v>
      </c>
      <c s="36" t="s">
        <v>75</v>
      </c>
      <c s="37">
        <v>18</v>
      </c>
      <c s="36">
        <v>0</v>
      </c>
      <c s="36">
        <f>ROUND(G227*H227,6)</f>
      </c>
      <c r="L227" s="38">
        <v>0</v>
      </c>
      <c s="32">
        <f>ROUND(ROUND(L227,2)*ROUND(G227,3),2)</f>
      </c>
      <c s="36" t="s">
        <v>808</v>
      </c>
      <c>
        <f>(M227*21)/100</f>
      </c>
      <c t="s">
        <v>27</v>
      </c>
    </row>
    <row r="228" spans="1:5" ht="12.75">
      <c r="A228" s="35" t="s">
        <v>56</v>
      </c>
      <c r="E228" s="39" t="s">
        <v>5</v>
      </c>
    </row>
    <row r="229" spans="1:5" ht="12.75">
      <c r="A229" s="35" t="s">
        <v>57</v>
      </c>
      <c r="E229" s="40" t="s">
        <v>5</v>
      </c>
    </row>
    <row r="230" spans="1:5" ht="12.75">
      <c r="A230" t="s">
        <v>59</v>
      </c>
      <c r="E230" s="39" t="s">
        <v>5</v>
      </c>
    </row>
    <row r="231" spans="1:16" ht="12.75">
      <c r="A231" t="s">
        <v>49</v>
      </c>
      <c s="34" t="s">
        <v>296</v>
      </c>
      <c s="34" t="s">
        <v>6564</v>
      </c>
      <c s="35" t="s">
        <v>5</v>
      </c>
      <c s="6" t="s">
        <v>6565</v>
      </c>
      <c s="36" t="s">
        <v>90</v>
      </c>
      <c s="37">
        <v>126</v>
      </c>
      <c s="36">
        <v>0</v>
      </c>
      <c s="36">
        <f>ROUND(G231*H231,6)</f>
      </c>
      <c r="L231" s="38">
        <v>0</v>
      </c>
      <c s="32">
        <f>ROUND(ROUND(L231,2)*ROUND(G231,3),2)</f>
      </c>
      <c s="36" t="s">
        <v>5706</v>
      </c>
      <c>
        <f>(M231*21)/100</f>
      </c>
      <c t="s">
        <v>27</v>
      </c>
    </row>
    <row r="232" spans="1:5" ht="12.75">
      <c r="A232" s="35" t="s">
        <v>56</v>
      </c>
      <c r="E232" s="39" t="s">
        <v>5</v>
      </c>
    </row>
    <row r="233" spans="1:5" ht="12.75">
      <c r="A233" s="35" t="s">
        <v>57</v>
      </c>
      <c r="E233" s="40" t="s">
        <v>5</v>
      </c>
    </row>
    <row r="234" spans="1:5" ht="12.75">
      <c r="A234" t="s">
        <v>59</v>
      </c>
      <c r="E234" s="39" t="s">
        <v>5</v>
      </c>
    </row>
    <row r="235" spans="1:16" ht="12.75">
      <c r="A235" t="s">
        <v>49</v>
      </c>
      <c s="34" t="s">
        <v>300</v>
      </c>
      <c s="34" t="s">
        <v>6566</v>
      </c>
      <c s="35" t="s">
        <v>5</v>
      </c>
      <c s="6" t="s">
        <v>6567</v>
      </c>
      <c s="36" t="s">
        <v>90</v>
      </c>
      <c s="37">
        <v>126</v>
      </c>
      <c s="36">
        <v>0</v>
      </c>
      <c s="36">
        <f>ROUND(G235*H235,6)</f>
      </c>
      <c r="L235" s="38">
        <v>0</v>
      </c>
      <c s="32">
        <f>ROUND(ROUND(L235,2)*ROUND(G235,3),2)</f>
      </c>
      <c s="36" t="s">
        <v>5706</v>
      </c>
      <c>
        <f>(M235*21)/100</f>
      </c>
      <c t="s">
        <v>27</v>
      </c>
    </row>
    <row r="236" spans="1:5" ht="12.75">
      <c r="A236" s="35" t="s">
        <v>56</v>
      </c>
      <c r="E236" s="39" t="s">
        <v>5</v>
      </c>
    </row>
    <row r="237" spans="1:5" ht="12.75">
      <c r="A237" s="35" t="s">
        <v>57</v>
      </c>
      <c r="E237" s="40" t="s">
        <v>5</v>
      </c>
    </row>
    <row r="238" spans="1:5" ht="12.75">
      <c r="A238" t="s">
        <v>59</v>
      </c>
      <c r="E238" s="39" t="s">
        <v>5</v>
      </c>
    </row>
    <row r="239" spans="1:16" ht="12.75">
      <c r="A239" t="s">
        <v>49</v>
      </c>
      <c s="34" t="s">
        <v>304</v>
      </c>
      <c s="34" t="s">
        <v>6568</v>
      </c>
      <c s="35" t="s">
        <v>5</v>
      </c>
      <c s="6" t="s">
        <v>6569</v>
      </c>
      <c s="36" t="s">
        <v>90</v>
      </c>
      <c s="37">
        <v>29</v>
      </c>
      <c s="36">
        <v>0</v>
      </c>
      <c s="36">
        <f>ROUND(G239*H239,6)</f>
      </c>
      <c r="L239" s="38">
        <v>0</v>
      </c>
      <c s="32">
        <f>ROUND(ROUND(L239,2)*ROUND(G239,3),2)</f>
      </c>
      <c s="36" t="s">
        <v>5706</v>
      </c>
      <c>
        <f>(M239*21)/100</f>
      </c>
      <c t="s">
        <v>27</v>
      </c>
    </row>
    <row r="240" spans="1:5" ht="12.75">
      <c r="A240" s="35" t="s">
        <v>56</v>
      </c>
      <c r="E240" s="39" t="s">
        <v>5</v>
      </c>
    </row>
    <row r="241" spans="1:5" ht="12.75">
      <c r="A241" s="35" t="s">
        <v>57</v>
      </c>
      <c r="E241" s="40" t="s">
        <v>5</v>
      </c>
    </row>
    <row r="242" spans="1:5" ht="12.75">
      <c r="A242" t="s">
        <v>59</v>
      </c>
      <c r="E242" s="39" t="s">
        <v>5</v>
      </c>
    </row>
    <row r="243" spans="1:16" ht="12.75">
      <c r="A243" t="s">
        <v>49</v>
      </c>
      <c s="34" t="s">
        <v>308</v>
      </c>
      <c s="34" t="s">
        <v>6570</v>
      </c>
      <c s="35" t="s">
        <v>5</v>
      </c>
      <c s="6" t="s">
        <v>6571</v>
      </c>
      <c s="36" t="s">
        <v>90</v>
      </c>
      <c s="37">
        <v>1</v>
      </c>
      <c s="36">
        <v>0</v>
      </c>
      <c s="36">
        <f>ROUND(G243*H243,6)</f>
      </c>
      <c r="L243" s="38">
        <v>0</v>
      </c>
      <c s="32">
        <f>ROUND(ROUND(L243,2)*ROUND(G243,3),2)</f>
      </c>
      <c s="36" t="s">
        <v>5706</v>
      </c>
      <c>
        <f>(M243*21)/100</f>
      </c>
      <c t="s">
        <v>27</v>
      </c>
    </row>
    <row r="244" spans="1:5" ht="12.75">
      <c r="A244" s="35" t="s">
        <v>56</v>
      </c>
      <c r="E244" s="39" t="s">
        <v>5</v>
      </c>
    </row>
    <row r="245" spans="1:5" ht="12.75">
      <c r="A245" s="35" t="s">
        <v>57</v>
      </c>
      <c r="E245" s="40" t="s">
        <v>5</v>
      </c>
    </row>
    <row r="246" spans="1:5" ht="12.75">
      <c r="A246" t="s">
        <v>59</v>
      </c>
      <c r="E246" s="39" t="s">
        <v>5</v>
      </c>
    </row>
    <row r="247" spans="1:16" ht="12.75">
      <c r="A247" t="s">
        <v>49</v>
      </c>
      <c s="34" t="s">
        <v>312</v>
      </c>
      <c s="34" t="s">
        <v>6572</v>
      </c>
      <c s="35" t="s">
        <v>5</v>
      </c>
      <c s="6" t="s">
        <v>6573</v>
      </c>
      <c s="36" t="s">
        <v>90</v>
      </c>
      <c s="37">
        <v>32</v>
      </c>
      <c s="36">
        <v>0</v>
      </c>
      <c s="36">
        <f>ROUND(G247*H247,6)</f>
      </c>
      <c r="L247" s="38">
        <v>0</v>
      </c>
      <c s="32">
        <f>ROUND(ROUND(L247,2)*ROUND(G247,3),2)</f>
      </c>
      <c s="36" t="s">
        <v>5706</v>
      </c>
      <c>
        <f>(M247*21)/100</f>
      </c>
      <c t="s">
        <v>27</v>
      </c>
    </row>
    <row r="248" spans="1:5" ht="12.75">
      <c r="A248" s="35" t="s">
        <v>56</v>
      </c>
      <c r="E248" s="39" t="s">
        <v>5</v>
      </c>
    </row>
    <row r="249" spans="1:5" ht="12.75">
      <c r="A249" s="35" t="s">
        <v>57</v>
      </c>
      <c r="E249" s="40" t="s">
        <v>5</v>
      </c>
    </row>
    <row r="250" spans="1:5" ht="12.75">
      <c r="A250" t="s">
        <v>59</v>
      </c>
      <c r="E250" s="39" t="s">
        <v>5</v>
      </c>
    </row>
    <row r="251" spans="1:16" ht="12.75">
      <c r="A251" t="s">
        <v>49</v>
      </c>
      <c s="34" t="s">
        <v>316</v>
      </c>
      <c s="34" t="s">
        <v>6574</v>
      </c>
      <c s="35" t="s">
        <v>5</v>
      </c>
      <c s="6" t="s">
        <v>6575</v>
      </c>
      <c s="36" t="s">
        <v>90</v>
      </c>
      <c s="37">
        <v>85</v>
      </c>
      <c s="36">
        <v>0</v>
      </c>
      <c s="36">
        <f>ROUND(G251*H251,6)</f>
      </c>
      <c r="L251" s="38">
        <v>0</v>
      </c>
      <c s="32">
        <f>ROUND(ROUND(L251,2)*ROUND(G251,3),2)</f>
      </c>
      <c s="36" t="s">
        <v>5706</v>
      </c>
      <c>
        <f>(M251*21)/100</f>
      </c>
      <c t="s">
        <v>27</v>
      </c>
    </row>
    <row r="252" spans="1:5" ht="12.75">
      <c r="A252" s="35" t="s">
        <v>56</v>
      </c>
      <c r="E252" s="39" t="s">
        <v>5</v>
      </c>
    </row>
    <row r="253" spans="1:5" ht="12.75">
      <c r="A253" s="35" t="s">
        <v>57</v>
      </c>
      <c r="E253" s="40" t="s">
        <v>5</v>
      </c>
    </row>
    <row r="254" spans="1:5" ht="12.75">
      <c r="A254" t="s">
        <v>59</v>
      </c>
      <c r="E254" s="39" t="s">
        <v>5</v>
      </c>
    </row>
    <row r="255" spans="1:16" ht="12.75">
      <c r="A255" t="s">
        <v>49</v>
      </c>
      <c s="34" t="s">
        <v>320</v>
      </c>
      <c s="34" t="s">
        <v>6576</v>
      </c>
      <c s="35" t="s">
        <v>5</v>
      </c>
      <c s="6" t="s">
        <v>6577</v>
      </c>
      <c s="36" t="s">
        <v>90</v>
      </c>
      <c s="37">
        <v>4</v>
      </c>
      <c s="36">
        <v>0</v>
      </c>
      <c s="36">
        <f>ROUND(G255*H255,6)</f>
      </c>
      <c r="L255" s="38">
        <v>0</v>
      </c>
      <c s="32">
        <f>ROUND(ROUND(L255,2)*ROUND(G255,3),2)</f>
      </c>
      <c s="36" t="s">
        <v>5706</v>
      </c>
      <c>
        <f>(M255*21)/100</f>
      </c>
      <c t="s">
        <v>27</v>
      </c>
    </row>
    <row r="256" spans="1:5" ht="12.75">
      <c r="A256" s="35" t="s">
        <v>56</v>
      </c>
      <c r="E256" s="39" t="s">
        <v>5</v>
      </c>
    </row>
    <row r="257" spans="1:5" ht="12.75">
      <c r="A257" s="35" t="s">
        <v>57</v>
      </c>
      <c r="E257" s="40" t="s">
        <v>5</v>
      </c>
    </row>
    <row r="258" spans="1:5" ht="12.75">
      <c r="A258" t="s">
        <v>59</v>
      </c>
      <c r="E258" s="39" t="s">
        <v>5</v>
      </c>
    </row>
    <row r="259" spans="1:16" ht="12.75">
      <c r="A259" t="s">
        <v>49</v>
      </c>
      <c s="34" t="s">
        <v>325</v>
      </c>
      <c s="34" t="s">
        <v>6578</v>
      </c>
      <c s="35" t="s">
        <v>5</v>
      </c>
      <c s="6" t="s">
        <v>6579</v>
      </c>
      <c s="36" t="s">
        <v>90</v>
      </c>
      <c s="37">
        <v>4</v>
      </c>
      <c s="36">
        <v>0</v>
      </c>
      <c s="36">
        <f>ROUND(G259*H259,6)</f>
      </c>
      <c r="L259" s="38">
        <v>0</v>
      </c>
      <c s="32">
        <f>ROUND(ROUND(L259,2)*ROUND(G259,3),2)</f>
      </c>
      <c s="36" t="s">
        <v>5706</v>
      </c>
      <c>
        <f>(M259*21)/100</f>
      </c>
      <c t="s">
        <v>27</v>
      </c>
    </row>
    <row r="260" spans="1:5" ht="12.75">
      <c r="A260" s="35" t="s">
        <v>56</v>
      </c>
      <c r="E260" s="39" t="s">
        <v>5</v>
      </c>
    </row>
    <row r="261" spans="1:5" ht="12.75">
      <c r="A261" s="35" t="s">
        <v>57</v>
      </c>
      <c r="E261" s="40" t="s">
        <v>5</v>
      </c>
    </row>
    <row r="262" spans="1:5" ht="12.75">
      <c r="A262" t="s">
        <v>59</v>
      </c>
      <c r="E262" s="39" t="s">
        <v>5</v>
      </c>
    </row>
    <row r="263" spans="1:16" ht="12.75">
      <c r="A263" t="s">
        <v>49</v>
      </c>
      <c s="34" t="s">
        <v>329</v>
      </c>
      <c s="34" t="s">
        <v>6580</v>
      </c>
      <c s="35" t="s">
        <v>5</v>
      </c>
      <c s="6" t="s">
        <v>6581</v>
      </c>
      <c s="36" t="s">
        <v>90</v>
      </c>
      <c s="37">
        <v>21</v>
      </c>
      <c s="36">
        <v>0</v>
      </c>
      <c s="36">
        <f>ROUND(G263*H263,6)</f>
      </c>
      <c r="L263" s="38">
        <v>0</v>
      </c>
      <c s="32">
        <f>ROUND(ROUND(L263,2)*ROUND(G263,3),2)</f>
      </c>
      <c s="36" t="s">
        <v>5706</v>
      </c>
      <c>
        <f>(M263*21)/100</f>
      </c>
      <c t="s">
        <v>27</v>
      </c>
    </row>
    <row r="264" spans="1:5" ht="12.75">
      <c r="A264" s="35" t="s">
        <v>56</v>
      </c>
      <c r="E264" s="39" t="s">
        <v>5</v>
      </c>
    </row>
    <row r="265" spans="1:5" ht="12.75">
      <c r="A265" s="35" t="s">
        <v>57</v>
      </c>
      <c r="E265" s="40" t="s">
        <v>5</v>
      </c>
    </row>
    <row r="266" spans="1:5" ht="12.75">
      <c r="A266" t="s">
        <v>59</v>
      </c>
      <c r="E266" s="39" t="s">
        <v>5</v>
      </c>
    </row>
    <row r="267" spans="1:16" ht="25.5">
      <c r="A267" t="s">
        <v>49</v>
      </c>
      <c s="34" t="s">
        <v>333</v>
      </c>
      <c s="34" t="s">
        <v>6582</v>
      </c>
      <c s="35" t="s">
        <v>5</v>
      </c>
      <c s="6" t="s">
        <v>6583</v>
      </c>
      <c s="36" t="s">
        <v>90</v>
      </c>
      <c s="37">
        <v>34</v>
      </c>
      <c s="36">
        <v>0</v>
      </c>
      <c s="36">
        <f>ROUND(G267*H267,6)</f>
      </c>
      <c r="L267" s="38">
        <v>0</v>
      </c>
      <c s="32">
        <f>ROUND(ROUND(L267,2)*ROUND(G267,3),2)</f>
      </c>
      <c s="36" t="s">
        <v>5706</v>
      </c>
      <c>
        <f>(M267*21)/100</f>
      </c>
      <c t="s">
        <v>27</v>
      </c>
    </row>
    <row r="268" spans="1:5" ht="12.75">
      <c r="A268" s="35" t="s">
        <v>56</v>
      </c>
      <c r="E268" s="39" t="s">
        <v>5</v>
      </c>
    </row>
    <row r="269" spans="1:5" ht="12.75">
      <c r="A269" s="35" t="s">
        <v>57</v>
      </c>
      <c r="E269" s="40" t="s">
        <v>5</v>
      </c>
    </row>
    <row r="270" spans="1:5" ht="38.25">
      <c r="A270" t="s">
        <v>59</v>
      </c>
      <c r="E270" s="39" t="s">
        <v>6584</v>
      </c>
    </row>
    <row r="271" spans="1:16" ht="25.5">
      <c r="A271" t="s">
        <v>49</v>
      </c>
      <c s="34" t="s">
        <v>337</v>
      </c>
      <c s="34" t="s">
        <v>6585</v>
      </c>
      <c s="35" t="s">
        <v>5</v>
      </c>
      <c s="6" t="s">
        <v>6586</v>
      </c>
      <c s="36" t="s">
        <v>90</v>
      </c>
      <c s="37">
        <v>1</v>
      </c>
      <c s="36">
        <v>0</v>
      </c>
      <c s="36">
        <f>ROUND(G271*H271,6)</f>
      </c>
      <c r="L271" s="38">
        <v>0</v>
      </c>
      <c s="32">
        <f>ROUND(ROUND(L271,2)*ROUND(G271,3),2)</f>
      </c>
      <c s="36" t="s">
        <v>5706</v>
      </c>
      <c>
        <f>(M271*21)/100</f>
      </c>
      <c t="s">
        <v>27</v>
      </c>
    </row>
    <row r="272" spans="1:5" ht="12.75">
      <c r="A272" s="35" t="s">
        <v>56</v>
      </c>
      <c r="E272" s="39" t="s">
        <v>5</v>
      </c>
    </row>
    <row r="273" spans="1:5" ht="12.75">
      <c r="A273" s="35" t="s">
        <v>57</v>
      </c>
      <c r="E273" s="40" t="s">
        <v>5</v>
      </c>
    </row>
    <row r="274" spans="1:5" ht="25.5">
      <c r="A274" t="s">
        <v>59</v>
      </c>
      <c r="E274" s="39" t="s">
        <v>6587</v>
      </c>
    </row>
    <row r="275" spans="1:16" ht="12.75">
      <c r="A275" t="s">
        <v>49</v>
      </c>
      <c s="34" t="s">
        <v>341</v>
      </c>
      <c s="34" t="s">
        <v>6588</v>
      </c>
      <c s="35" t="s">
        <v>5</v>
      </c>
      <c s="6" t="s">
        <v>6589</v>
      </c>
      <c s="36" t="s">
        <v>75</v>
      </c>
      <c s="37">
        <v>1009</v>
      </c>
      <c s="36">
        <v>0</v>
      </c>
      <c s="36">
        <f>ROUND(G275*H275,6)</f>
      </c>
      <c r="L275" s="38">
        <v>0</v>
      </c>
      <c s="32">
        <f>ROUND(ROUND(L275,2)*ROUND(G275,3),2)</f>
      </c>
      <c s="36" t="s">
        <v>5706</v>
      </c>
      <c>
        <f>(M275*21)/100</f>
      </c>
      <c t="s">
        <v>27</v>
      </c>
    </row>
    <row r="276" spans="1:5" ht="12.75">
      <c r="A276" s="35" t="s">
        <v>56</v>
      </c>
      <c r="E276" s="39" t="s">
        <v>5</v>
      </c>
    </row>
    <row r="277" spans="1:5" ht="12.75">
      <c r="A277" s="35" t="s">
        <v>57</v>
      </c>
      <c r="E277" s="40" t="s">
        <v>5</v>
      </c>
    </row>
    <row r="278" spans="1:5" ht="12.75">
      <c r="A278" t="s">
        <v>59</v>
      </c>
      <c r="E278" s="39" t="s">
        <v>5</v>
      </c>
    </row>
    <row r="279" spans="1:16" ht="12.75">
      <c r="A279" t="s">
        <v>49</v>
      </c>
      <c s="34" t="s">
        <v>345</v>
      </c>
      <c s="34" t="s">
        <v>6590</v>
      </c>
      <c s="35" t="s">
        <v>5</v>
      </c>
      <c s="6" t="s">
        <v>6591</v>
      </c>
      <c s="36" t="s">
        <v>75</v>
      </c>
      <c s="37">
        <v>1009</v>
      </c>
      <c s="36">
        <v>0</v>
      </c>
      <c s="36">
        <f>ROUND(G279*H279,6)</f>
      </c>
      <c r="L279" s="38">
        <v>0</v>
      </c>
      <c s="32">
        <f>ROUND(ROUND(L279,2)*ROUND(G279,3),2)</f>
      </c>
      <c s="36" t="s">
        <v>5706</v>
      </c>
      <c>
        <f>(M279*21)/100</f>
      </c>
      <c t="s">
        <v>27</v>
      </c>
    </row>
    <row r="280" spans="1:5" ht="12.75">
      <c r="A280" s="35" t="s">
        <v>56</v>
      </c>
      <c r="E280" s="39" t="s">
        <v>5</v>
      </c>
    </row>
    <row r="281" spans="1:5" ht="12.75">
      <c r="A281" s="35" t="s">
        <v>57</v>
      </c>
      <c r="E281" s="40" t="s">
        <v>5</v>
      </c>
    </row>
    <row r="282" spans="1:5" ht="12.75">
      <c r="A282" t="s">
        <v>59</v>
      </c>
      <c r="E282" s="39" t="s">
        <v>5</v>
      </c>
    </row>
    <row r="283" spans="1:16" ht="25.5">
      <c r="A283" t="s">
        <v>49</v>
      </c>
      <c s="34" t="s">
        <v>349</v>
      </c>
      <c s="34" t="s">
        <v>6592</v>
      </c>
      <c s="35" t="s">
        <v>5</v>
      </c>
      <c s="6" t="s">
        <v>6593</v>
      </c>
      <c s="36" t="s">
        <v>75</v>
      </c>
      <c s="37">
        <v>215</v>
      </c>
      <c s="36">
        <v>0</v>
      </c>
      <c s="36">
        <f>ROUND(G283*H283,6)</f>
      </c>
      <c r="L283" s="38">
        <v>0</v>
      </c>
      <c s="32">
        <f>ROUND(ROUND(L283,2)*ROUND(G283,3),2)</f>
      </c>
      <c s="36" t="s">
        <v>5706</v>
      </c>
      <c>
        <f>(M283*21)/100</f>
      </c>
      <c t="s">
        <v>27</v>
      </c>
    </row>
    <row r="284" spans="1:5" ht="12.75">
      <c r="A284" s="35" t="s">
        <v>56</v>
      </c>
      <c r="E284" s="39" t="s">
        <v>5</v>
      </c>
    </row>
    <row r="285" spans="1:5" ht="12.75">
      <c r="A285" s="35" t="s">
        <v>57</v>
      </c>
      <c r="E285" s="40" t="s">
        <v>5</v>
      </c>
    </row>
    <row r="286" spans="1:5" ht="12.75">
      <c r="A286" t="s">
        <v>59</v>
      </c>
      <c r="E286" s="39" t="s">
        <v>5</v>
      </c>
    </row>
    <row r="287" spans="1:16" ht="12.75">
      <c r="A287" t="s">
        <v>49</v>
      </c>
      <c s="34" t="s">
        <v>353</v>
      </c>
      <c s="34" t="s">
        <v>6594</v>
      </c>
      <c s="35" t="s">
        <v>5</v>
      </c>
      <c s="6" t="s">
        <v>6595</v>
      </c>
      <c s="36" t="s">
        <v>5695</v>
      </c>
      <c s="37">
        <v>9147.072</v>
      </c>
      <c s="36">
        <v>0</v>
      </c>
      <c s="36">
        <f>ROUND(G287*H287,6)</f>
      </c>
      <c r="L287" s="38">
        <v>0</v>
      </c>
      <c s="32">
        <f>ROUND(ROUND(L287,2)*ROUND(G287,3),2)</f>
      </c>
      <c s="36" t="s">
        <v>5706</v>
      </c>
      <c>
        <f>(M287*21)/100</f>
      </c>
      <c t="s">
        <v>27</v>
      </c>
    </row>
    <row r="288" spans="1:5" ht="12.75">
      <c r="A288" s="35" t="s">
        <v>56</v>
      </c>
      <c r="E288" s="39" t="s">
        <v>5</v>
      </c>
    </row>
    <row r="289" spans="1:5" ht="12.75">
      <c r="A289" s="35" t="s">
        <v>57</v>
      </c>
      <c r="E289" s="40" t="s">
        <v>5</v>
      </c>
    </row>
    <row r="290" spans="1:5" ht="12.75">
      <c r="A290" t="s">
        <v>59</v>
      </c>
      <c r="E290" s="39" t="s">
        <v>5</v>
      </c>
    </row>
    <row r="291" spans="1:13" ht="12.75">
      <c r="A291" t="s">
        <v>46</v>
      </c>
      <c r="C291" s="31" t="s">
        <v>6596</v>
      </c>
      <c r="E291" s="33" t="s">
        <v>6597</v>
      </c>
      <c r="J291" s="32">
        <f>0</f>
      </c>
      <c s="32">
        <f>0</f>
      </c>
      <c s="32">
        <f>0+L292+L296+L300+L304+L308+L312</f>
      </c>
      <c s="32">
        <f>0+M292+M296+M300+M304+M308+M312</f>
      </c>
    </row>
    <row r="292" spans="1:16" ht="25.5">
      <c r="A292" t="s">
        <v>49</v>
      </c>
      <c s="34" t="s">
        <v>357</v>
      </c>
      <c s="34" t="s">
        <v>6598</v>
      </c>
      <c s="35" t="s">
        <v>5</v>
      </c>
      <c s="6" t="s">
        <v>6599</v>
      </c>
      <c s="36" t="s">
        <v>5665</v>
      </c>
      <c s="37">
        <v>1</v>
      </c>
      <c s="36">
        <v>0</v>
      </c>
      <c s="36">
        <f>ROUND(G292*H292,6)</f>
      </c>
      <c r="L292" s="38">
        <v>0</v>
      </c>
      <c s="32">
        <f>ROUND(ROUND(L292,2)*ROUND(G292,3),2)</f>
      </c>
      <c s="36" t="s">
        <v>5706</v>
      </c>
      <c>
        <f>(M292*21)/100</f>
      </c>
      <c t="s">
        <v>27</v>
      </c>
    </row>
    <row r="293" spans="1:5" ht="12.75">
      <c r="A293" s="35" t="s">
        <v>56</v>
      </c>
      <c r="E293" s="39" t="s">
        <v>5</v>
      </c>
    </row>
    <row r="294" spans="1:5" ht="12.75">
      <c r="A294" s="35" t="s">
        <v>57</v>
      </c>
      <c r="E294" s="40" t="s">
        <v>5</v>
      </c>
    </row>
    <row r="295" spans="1:5" ht="76.5">
      <c r="A295" t="s">
        <v>59</v>
      </c>
      <c r="E295" s="39" t="s">
        <v>6600</v>
      </c>
    </row>
    <row r="296" spans="1:16" ht="12.75">
      <c r="A296" t="s">
        <v>49</v>
      </c>
      <c s="34" t="s">
        <v>361</v>
      </c>
      <c s="34" t="s">
        <v>6601</v>
      </c>
      <c s="35" t="s">
        <v>5</v>
      </c>
      <c s="6" t="s">
        <v>6602</v>
      </c>
      <c s="36" t="s">
        <v>5665</v>
      </c>
      <c s="37">
        <v>1</v>
      </c>
      <c s="36">
        <v>0</v>
      </c>
      <c s="36">
        <f>ROUND(G296*H296,6)</f>
      </c>
      <c r="L296" s="38">
        <v>0</v>
      </c>
      <c s="32">
        <f>ROUND(ROUND(L296,2)*ROUND(G296,3),2)</f>
      </c>
      <c s="36" t="s">
        <v>808</v>
      </c>
      <c>
        <f>(M296*21)/100</f>
      </c>
      <c t="s">
        <v>27</v>
      </c>
    </row>
    <row r="297" spans="1:5" ht="12.75">
      <c r="A297" s="35" t="s">
        <v>56</v>
      </c>
      <c r="E297" s="39" t="s">
        <v>5</v>
      </c>
    </row>
    <row r="298" spans="1:5" ht="12.75">
      <c r="A298" s="35" t="s">
        <v>57</v>
      </c>
      <c r="E298" s="40" t="s">
        <v>5</v>
      </c>
    </row>
    <row r="299" spans="1:5" ht="38.25">
      <c r="A299" t="s">
        <v>59</v>
      </c>
      <c r="E299" s="39" t="s">
        <v>6603</v>
      </c>
    </row>
    <row r="300" spans="1:16" ht="12.75">
      <c r="A300" t="s">
        <v>49</v>
      </c>
      <c s="34" t="s">
        <v>365</v>
      </c>
      <c s="34" t="s">
        <v>6604</v>
      </c>
      <c s="35" t="s">
        <v>5</v>
      </c>
      <c s="6" t="s">
        <v>6605</v>
      </c>
      <c s="36" t="s">
        <v>90</v>
      </c>
      <c s="37">
        <v>1</v>
      </c>
      <c s="36">
        <v>0</v>
      </c>
      <c s="36">
        <f>ROUND(G300*H300,6)</f>
      </c>
      <c r="L300" s="38">
        <v>0</v>
      </c>
      <c s="32">
        <f>ROUND(ROUND(L300,2)*ROUND(G300,3),2)</f>
      </c>
      <c s="36" t="s">
        <v>808</v>
      </c>
      <c>
        <f>(M300*21)/100</f>
      </c>
      <c t="s">
        <v>27</v>
      </c>
    </row>
    <row r="301" spans="1:5" ht="12.75">
      <c r="A301" s="35" t="s">
        <v>56</v>
      </c>
      <c r="E301" s="39" t="s">
        <v>5</v>
      </c>
    </row>
    <row r="302" spans="1:5" ht="12.75">
      <c r="A302" s="35" t="s">
        <v>57</v>
      </c>
      <c r="E302" s="40" t="s">
        <v>5</v>
      </c>
    </row>
    <row r="303" spans="1:5" ht="51">
      <c r="A303" t="s">
        <v>59</v>
      </c>
      <c r="E303" s="39" t="s">
        <v>6606</v>
      </c>
    </row>
    <row r="304" spans="1:16" ht="25.5">
      <c r="A304" t="s">
        <v>49</v>
      </c>
      <c s="34" t="s">
        <v>369</v>
      </c>
      <c s="34" t="s">
        <v>6607</v>
      </c>
      <c s="35" t="s">
        <v>5</v>
      </c>
      <c s="6" t="s">
        <v>6608</v>
      </c>
      <c s="36" t="s">
        <v>5665</v>
      </c>
      <c s="37">
        <v>1</v>
      </c>
      <c s="36">
        <v>0</v>
      </c>
      <c s="36">
        <f>ROUND(G304*H304,6)</f>
      </c>
      <c r="L304" s="38">
        <v>0</v>
      </c>
      <c s="32">
        <f>ROUND(ROUND(L304,2)*ROUND(G304,3),2)</f>
      </c>
      <c s="36" t="s">
        <v>808</v>
      </c>
      <c>
        <f>(M304*21)/100</f>
      </c>
      <c t="s">
        <v>27</v>
      </c>
    </row>
    <row r="305" spans="1:5" ht="12.75">
      <c r="A305" s="35" t="s">
        <v>56</v>
      </c>
      <c r="E305" s="39" t="s">
        <v>5</v>
      </c>
    </row>
    <row r="306" spans="1:5" ht="12.75">
      <c r="A306" s="35" t="s">
        <v>57</v>
      </c>
      <c r="E306" s="40" t="s">
        <v>5</v>
      </c>
    </row>
    <row r="307" spans="1:5" ht="38.25">
      <c r="A307" t="s">
        <v>59</v>
      </c>
      <c r="E307" s="39" t="s">
        <v>6609</v>
      </c>
    </row>
    <row r="308" spans="1:16" ht="12.75">
      <c r="A308" t="s">
        <v>49</v>
      </c>
      <c s="34" t="s">
        <v>373</v>
      </c>
      <c s="34" t="s">
        <v>6610</v>
      </c>
      <c s="35" t="s">
        <v>5</v>
      </c>
      <c s="6" t="s">
        <v>6611</v>
      </c>
      <c s="36" t="s">
        <v>5665</v>
      </c>
      <c s="37">
        <v>2</v>
      </c>
      <c s="36">
        <v>0</v>
      </c>
      <c s="36">
        <f>ROUND(G308*H308,6)</f>
      </c>
      <c r="L308" s="38">
        <v>0</v>
      </c>
      <c s="32">
        <f>ROUND(ROUND(L308,2)*ROUND(G308,3),2)</f>
      </c>
      <c s="36" t="s">
        <v>5706</v>
      </c>
      <c>
        <f>(M308*21)/100</f>
      </c>
      <c t="s">
        <v>27</v>
      </c>
    </row>
    <row r="309" spans="1:5" ht="12.75">
      <c r="A309" s="35" t="s">
        <v>56</v>
      </c>
      <c r="E309" s="39" t="s">
        <v>5</v>
      </c>
    </row>
    <row r="310" spans="1:5" ht="12.75">
      <c r="A310" s="35" t="s">
        <v>57</v>
      </c>
      <c r="E310" s="40" t="s">
        <v>5</v>
      </c>
    </row>
    <row r="311" spans="1:5" ht="25.5">
      <c r="A311" t="s">
        <v>59</v>
      </c>
      <c r="E311" s="39" t="s">
        <v>6612</v>
      </c>
    </row>
    <row r="312" spans="1:16" ht="12.75">
      <c r="A312" t="s">
        <v>49</v>
      </c>
      <c s="34" t="s">
        <v>377</v>
      </c>
      <c s="34" t="s">
        <v>6613</v>
      </c>
      <c s="35" t="s">
        <v>5</v>
      </c>
      <c s="6" t="s">
        <v>6614</v>
      </c>
      <c s="36" t="s">
        <v>793</v>
      </c>
      <c s="37">
        <v>0.165</v>
      </c>
      <c s="36">
        <v>0</v>
      </c>
      <c s="36">
        <f>ROUND(G312*H312,6)</f>
      </c>
      <c r="L312" s="38">
        <v>0</v>
      </c>
      <c s="32">
        <f>ROUND(ROUND(L312,2)*ROUND(G312,3),2)</f>
      </c>
      <c s="36" t="s">
        <v>5706</v>
      </c>
      <c>
        <f>(M312*21)/100</f>
      </c>
      <c t="s">
        <v>27</v>
      </c>
    </row>
    <row r="313" spans="1:5" ht="12.75">
      <c r="A313" s="35" t="s">
        <v>56</v>
      </c>
      <c r="E313" s="39" t="s">
        <v>5</v>
      </c>
    </row>
    <row r="314" spans="1:5" ht="12.75">
      <c r="A314" s="35" t="s">
        <v>57</v>
      </c>
      <c r="E314" s="40" t="s">
        <v>5</v>
      </c>
    </row>
    <row r="315" spans="1:5" ht="12.75">
      <c r="A315" t="s">
        <v>59</v>
      </c>
      <c r="E315" s="39" t="s">
        <v>5</v>
      </c>
    </row>
    <row r="316" spans="1:13" ht="12.75">
      <c r="A316" t="s">
        <v>46</v>
      </c>
      <c r="C316" s="31" t="s">
        <v>6615</v>
      </c>
      <c r="E316" s="33" t="s">
        <v>6616</v>
      </c>
      <c r="J316" s="32">
        <f>0</f>
      </c>
      <c s="32">
        <f>0</f>
      </c>
      <c s="32">
        <f>0+L317+L321+L325+L329+L333+L337+L341+L345+L349+L353+L357+L361+L365+L369+L373+L377+L381+L385+L389+L393+L397+L401+L405+L409+L413+L417+L421+L425+L429+L433+L437+L441+L445+L449+L453+L457+L461+L465+L469+L473+L477+L481+L485+L489+L493+L497</f>
      </c>
      <c s="32">
        <f>0+M317+M321+M325+M329+M333+M337+M341+M345+M349+M353+M357+M361+M365+M369+M373+M377+M381+M385+M389+M393+M397+M401+M405+M409+M413+M417+M421+M425+M429+M433+M437+M441+M445+M449+M453+M457+M461+M465+M469+M473+M477+M481+M485+M489+M493+M497</f>
      </c>
    </row>
    <row r="317" spans="1:16" ht="12.75">
      <c r="A317" t="s">
        <v>49</v>
      </c>
      <c s="34" t="s">
        <v>381</v>
      </c>
      <c s="34" t="s">
        <v>6617</v>
      </c>
      <c s="35" t="s">
        <v>5</v>
      </c>
      <c s="6" t="s">
        <v>6618</v>
      </c>
      <c s="36" t="s">
        <v>90</v>
      </c>
      <c s="37">
        <v>15</v>
      </c>
      <c s="36">
        <v>0</v>
      </c>
      <c s="36">
        <f>ROUND(G317*H317,6)</f>
      </c>
      <c r="L317" s="38">
        <v>0</v>
      </c>
      <c s="32">
        <f>ROUND(ROUND(L317,2)*ROUND(G317,3),2)</f>
      </c>
      <c s="36" t="s">
        <v>808</v>
      </c>
      <c>
        <f>(M317*21)/100</f>
      </c>
      <c t="s">
        <v>27</v>
      </c>
    </row>
    <row r="318" spans="1:5" ht="12.75">
      <c r="A318" s="35" t="s">
        <v>56</v>
      </c>
      <c r="E318" s="39" t="s">
        <v>5</v>
      </c>
    </row>
    <row r="319" spans="1:5" ht="12.75">
      <c r="A319" s="35" t="s">
        <v>57</v>
      </c>
      <c r="E319" s="40" t="s">
        <v>5</v>
      </c>
    </row>
    <row r="320" spans="1:5" ht="51">
      <c r="A320" t="s">
        <v>59</v>
      </c>
      <c r="E320" s="39" t="s">
        <v>6619</v>
      </c>
    </row>
    <row r="321" spans="1:16" ht="12.75">
      <c r="A321" t="s">
        <v>49</v>
      </c>
      <c s="34" t="s">
        <v>385</v>
      </c>
      <c s="34" t="s">
        <v>6620</v>
      </c>
      <c s="35" t="s">
        <v>5</v>
      </c>
      <c s="6" t="s">
        <v>6621</v>
      </c>
      <c s="36" t="s">
        <v>90</v>
      </c>
      <c s="37">
        <v>1</v>
      </c>
      <c s="36">
        <v>0</v>
      </c>
      <c s="36">
        <f>ROUND(G321*H321,6)</f>
      </c>
      <c r="L321" s="38">
        <v>0</v>
      </c>
      <c s="32">
        <f>ROUND(ROUND(L321,2)*ROUND(G321,3),2)</f>
      </c>
      <c s="36" t="s">
        <v>808</v>
      </c>
      <c>
        <f>(M321*21)/100</f>
      </c>
      <c t="s">
        <v>27</v>
      </c>
    </row>
    <row r="322" spans="1:5" ht="12.75">
      <c r="A322" s="35" t="s">
        <v>56</v>
      </c>
      <c r="E322" s="39" t="s">
        <v>5</v>
      </c>
    </row>
    <row r="323" spans="1:5" ht="12.75">
      <c r="A323" s="35" t="s">
        <v>57</v>
      </c>
      <c r="E323" s="40" t="s">
        <v>5</v>
      </c>
    </row>
    <row r="324" spans="1:5" ht="25.5">
      <c r="A324" t="s">
        <v>59</v>
      </c>
      <c r="E324" s="39" t="s">
        <v>6622</v>
      </c>
    </row>
    <row r="325" spans="1:16" ht="12.75">
      <c r="A325" t="s">
        <v>49</v>
      </c>
      <c s="34" t="s">
        <v>389</v>
      </c>
      <c s="34" t="s">
        <v>6623</v>
      </c>
      <c s="35" t="s">
        <v>5</v>
      </c>
      <c s="6" t="s">
        <v>6624</v>
      </c>
      <c s="36" t="s">
        <v>90</v>
      </c>
      <c s="37">
        <v>3</v>
      </c>
      <c s="36">
        <v>0</v>
      </c>
      <c s="36">
        <f>ROUND(G325*H325,6)</f>
      </c>
      <c r="L325" s="38">
        <v>0</v>
      </c>
      <c s="32">
        <f>ROUND(ROUND(L325,2)*ROUND(G325,3),2)</f>
      </c>
      <c s="36" t="s">
        <v>808</v>
      </c>
      <c>
        <f>(M325*21)/100</f>
      </c>
      <c t="s">
        <v>27</v>
      </c>
    </row>
    <row r="326" spans="1:5" ht="12.75">
      <c r="A326" s="35" t="s">
        <v>56</v>
      </c>
      <c r="E326" s="39" t="s">
        <v>5</v>
      </c>
    </row>
    <row r="327" spans="1:5" ht="12.75">
      <c r="A327" s="35" t="s">
        <v>57</v>
      </c>
      <c r="E327" s="40" t="s">
        <v>5</v>
      </c>
    </row>
    <row r="328" spans="1:5" ht="25.5">
      <c r="A328" t="s">
        <v>59</v>
      </c>
      <c r="E328" s="39" t="s">
        <v>6622</v>
      </c>
    </row>
    <row r="329" spans="1:16" ht="12.75">
      <c r="A329" t="s">
        <v>49</v>
      </c>
      <c s="34" t="s">
        <v>394</v>
      </c>
      <c s="34" t="s">
        <v>6625</v>
      </c>
      <c s="35" t="s">
        <v>5</v>
      </c>
      <c s="6" t="s">
        <v>6626</v>
      </c>
      <c s="36" t="s">
        <v>5665</v>
      </c>
      <c s="37">
        <v>2</v>
      </c>
      <c s="36">
        <v>0</v>
      </c>
      <c s="36">
        <f>ROUND(G329*H329,6)</f>
      </c>
      <c r="L329" s="38">
        <v>0</v>
      </c>
      <c s="32">
        <f>ROUND(ROUND(L329,2)*ROUND(G329,3),2)</f>
      </c>
      <c s="36" t="s">
        <v>808</v>
      </c>
      <c>
        <f>(M329*21)/100</f>
      </c>
      <c t="s">
        <v>27</v>
      </c>
    </row>
    <row r="330" spans="1:5" ht="12.75">
      <c r="A330" s="35" t="s">
        <v>56</v>
      </c>
      <c r="E330" s="39" t="s">
        <v>5</v>
      </c>
    </row>
    <row r="331" spans="1:5" ht="12.75">
      <c r="A331" s="35" t="s">
        <v>57</v>
      </c>
      <c r="E331" s="40" t="s">
        <v>5</v>
      </c>
    </row>
    <row r="332" spans="1:5" ht="63.75">
      <c r="A332" t="s">
        <v>59</v>
      </c>
      <c r="E332" s="39" t="s">
        <v>6627</v>
      </c>
    </row>
    <row r="333" spans="1:16" ht="12.75">
      <c r="A333" t="s">
        <v>49</v>
      </c>
      <c s="34" t="s">
        <v>398</v>
      </c>
      <c s="34" t="s">
        <v>6628</v>
      </c>
      <c s="35" t="s">
        <v>5</v>
      </c>
      <c s="6" t="s">
        <v>6629</v>
      </c>
      <c s="36" t="s">
        <v>5665</v>
      </c>
      <c s="37">
        <v>2</v>
      </c>
      <c s="36">
        <v>0</v>
      </c>
      <c s="36">
        <f>ROUND(G333*H333,6)</f>
      </c>
      <c r="L333" s="38">
        <v>0</v>
      </c>
      <c s="32">
        <f>ROUND(ROUND(L333,2)*ROUND(G333,3),2)</f>
      </c>
      <c s="36" t="s">
        <v>808</v>
      </c>
      <c>
        <f>(M333*21)/100</f>
      </c>
      <c t="s">
        <v>27</v>
      </c>
    </row>
    <row r="334" spans="1:5" ht="12.75">
      <c r="A334" s="35" t="s">
        <v>56</v>
      </c>
      <c r="E334" s="39" t="s">
        <v>5</v>
      </c>
    </row>
    <row r="335" spans="1:5" ht="12.75">
      <c r="A335" s="35" t="s">
        <v>57</v>
      </c>
      <c r="E335" s="40" t="s">
        <v>5</v>
      </c>
    </row>
    <row r="336" spans="1:5" ht="76.5">
      <c r="A336" t="s">
        <v>59</v>
      </c>
      <c r="E336" s="39" t="s">
        <v>6630</v>
      </c>
    </row>
    <row r="337" spans="1:16" ht="12.75">
      <c r="A337" t="s">
        <v>49</v>
      </c>
      <c s="34" t="s">
        <v>402</v>
      </c>
      <c s="34" t="s">
        <v>6631</v>
      </c>
      <c s="35" t="s">
        <v>5</v>
      </c>
      <c s="6" t="s">
        <v>6632</v>
      </c>
      <c s="36" t="s">
        <v>5665</v>
      </c>
      <c s="37">
        <v>15</v>
      </c>
      <c s="36">
        <v>0</v>
      </c>
      <c s="36">
        <f>ROUND(G337*H337,6)</f>
      </c>
      <c r="L337" s="38">
        <v>0</v>
      </c>
      <c s="32">
        <f>ROUND(ROUND(L337,2)*ROUND(G337,3),2)</f>
      </c>
      <c s="36" t="s">
        <v>808</v>
      </c>
      <c>
        <f>(M337*21)/100</f>
      </c>
      <c t="s">
        <v>27</v>
      </c>
    </row>
    <row r="338" spans="1:5" ht="12.75">
      <c r="A338" s="35" t="s">
        <v>56</v>
      </c>
      <c r="E338" s="39" t="s">
        <v>5</v>
      </c>
    </row>
    <row r="339" spans="1:5" ht="12.75">
      <c r="A339" s="35" t="s">
        <v>57</v>
      </c>
      <c r="E339" s="40" t="s">
        <v>5</v>
      </c>
    </row>
    <row r="340" spans="1:5" ht="38.25">
      <c r="A340" t="s">
        <v>59</v>
      </c>
      <c r="E340" s="39" t="s">
        <v>6633</v>
      </c>
    </row>
    <row r="341" spans="1:16" ht="12.75">
      <c r="A341" t="s">
        <v>49</v>
      </c>
      <c s="34" t="s">
        <v>406</v>
      </c>
      <c s="34" t="s">
        <v>6634</v>
      </c>
      <c s="35" t="s">
        <v>5</v>
      </c>
      <c s="6" t="s">
        <v>6635</v>
      </c>
      <c s="36" t="s">
        <v>5665</v>
      </c>
      <c s="37">
        <v>3</v>
      </c>
      <c s="36">
        <v>0</v>
      </c>
      <c s="36">
        <f>ROUND(G341*H341,6)</f>
      </c>
      <c r="L341" s="38">
        <v>0</v>
      </c>
      <c s="32">
        <f>ROUND(ROUND(L341,2)*ROUND(G341,3),2)</f>
      </c>
      <c s="36" t="s">
        <v>808</v>
      </c>
      <c>
        <f>(M341*21)/100</f>
      </c>
      <c t="s">
        <v>27</v>
      </c>
    </row>
    <row r="342" spans="1:5" ht="12.75">
      <c r="A342" s="35" t="s">
        <v>56</v>
      </c>
      <c r="E342" s="39" t="s">
        <v>5</v>
      </c>
    </row>
    <row r="343" spans="1:5" ht="12.75">
      <c r="A343" s="35" t="s">
        <v>57</v>
      </c>
      <c r="E343" s="40" t="s">
        <v>5</v>
      </c>
    </row>
    <row r="344" spans="1:5" ht="38.25">
      <c r="A344" t="s">
        <v>59</v>
      </c>
      <c r="E344" s="39" t="s">
        <v>6636</v>
      </c>
    </row>
    <row r="345" spans="1:16" ht="12.75">
      <c r="A345" t="s">
        <v>49</v>
      </c>
      <c s="34" t="s">
        <v>410</v>
      </c>
      <c s="34" t="s">
        <v>6637</v>
      </c>
      <c s="35" t="s">
        <v>5</v>
      </c>
      <c s="6" t="s">
        <v>6638</v>
      </c>
      <c s="36" t="s">
        <v>5665</v>
      </c>
      <c s="37">
        <v>4</v>
      </c>
      <c s="36">
        <v>0</v>
      </c>
      <c s="36">
        <f>ROUND(G345*H345,6)</f>
      </c>
      <c r="L345" s="38">
        <v>0</v>
      </c>
      <c s="32">
        <f>ROUND(ROUND(L345,2)*ROUND(G345,3),2)</f>
      </c>
      <c s="36" t="s">
        <v>808</v>
      </c>
      <c>
        <f>(M345*21)/100</f>
      </c>
      <c t="s">
        <v>27</v>
      </c>
    </row>
    <row r="346" spans="1:5" ht="12.75">
      <c r="A346" s="35" t="s">
        <v>56</v>
      </c>
      <c r="E346" s="39" t="s">
        <v>5</v>
      </c>
    </row>
    <row r="347" spans="1:5" ht="12.75">
      <c r="A347" s="35" t="s">
        <v>57</v>
      </c>
      <c r="E347" s="40" t="s">
        <v>5</v>
      </c>
    </row>
    <row r="348" spans="1:5" ht="51">
      <c r="A348" t="s">
        <v>59</v>
      </c>
      <c r="E348" s="39" t="s">
        <v>6639</v>
      </c>
    </row>
    <row r="349" spans="1:16" ht="12.75">
      <c r="A349" t="s">
        <v>49</v>
      </c>
      <c s="34" t="s">
        <v>414</v>
      </c>
      <c s="34" t="s">
        <v>6640</v>
      </c>
      <c s="35" t="s">
        <v>5</v>
      </c>
      <c s="6" t="s">
        <v>6641</v>
      </c>
      <c s="36" t="s">
        <v>5665</v>
      </c>
      <c s="37">
        <v>1</v>
      </c>
      <c s="36">
        <v>0</v>
      </c>
      <c s="36">
        <f>ROUND(G349*H349,6)</f>
      </c>
      <c r="L349" s="38">
        <v>0</v>
      </c>
      <c s="32">
        <f>ROUND(ROUND(L349,2)*ROUND(G349,3),2)</f>
      </c>
      <c s="36" t="s">
        <v>808</v>
      </c>
      <c>
        <f>(M349*21)/100</f>
      </c>
      <c t="s">
        <v>27</v>
      </c>
    </row>
    <row r="350" spans="1:5" ht="12.75">
      <c r="A350" s="35" t="s">
        <v>56</v>
      </c>
      <c r="E350" s="39" t="s">
        <v>5</v>
      </c>
    </row>
    <row r="351" spans="1:5" ht="12.75">
      <c r="A351" s="35" t="s">
        <v>57</v>
      </c>
      <c r="E351" s="40" t="s">
        <v>5</v>
      </c>
    </row>
    <row r="352" spans="1:5" ht="63.75">
      <c r="A352" t="s">
        <v>59</v>
      </c>
      <c r="E352" s="39" t="s">
        <v>6642</v>
      </c>
    </row>
    <row r="353" spans="1:16" ht="12.75">
      <c r="A353" t="s">
        <v>49</v>
      </c>
      <c s="34" t="s">
        <v>418</v>
      </c>
      <c s="34" t="s">
        <v>6643</v>
      </c>
      <c s="35" t="s">
        <v>5</v>
      </c>
      <c s="6" t="s">
        <v>6644</v>
      </c>
      <c s="36" t="s">
        <v>5665</v>
      </c>
      <c s="37">
        <v>6</v>
      </c>
      <c s="36">
        <v>0</v>
      </c>
      <c s="36">
        <f>ROUND(G353*H353,6)</f>
      </c>
      <c r="L353" s="38">
        <v>0</v>
      </c>
      <c s="32">
        <f>ROUND(ROUND(L353,2)*ROUND(G353,3),2)</f>
      </c>
      <c s="36" t="s">
        <v>808</v>
      </c>
      <c>
        <f>(M353*21)/100</f>
      </c>
      <c t="s">
        <v>27</v>
      </c>
    </row>
    <row r="354" spans="1:5" ht="12.75">
      <c r="A354" s="35" t="s">
        <v>56</v>
      </c>
      <c r="E354" s="39" t="s">
        <v>5</v>
      </c>
    </row>
    <row r="355" spans="1:5" ht="12.75">
      <c r="A355" s="35" t="s">
        <v>57</v>
      </c>
      <c r="E355" s="40" t="s">
        <v>5</v>
      </c>
    </row>
    <row r="356" spans="1:5" ht="25.5">
      <c r="A356" t="s">
        <v>59</v>
      </c>
      <c r="E356" s="39" t="s">
        <v>6645</v>
      </c>
    </row>
    <row r="357" spans="1:16" ht="12.75">
      <c r="A357" t="s">
        <v>49</v>
      </c>
      <c s="34" t="s">
        <v>422</v>
      </c>
      <c s="34" t="s">
        <v>6646</v>
      </c>
      <c s="35" t="s">
        <v>5</v>
      </c>
      <c s="6" t="s">
        <v>6647</v>
      </c>
      <c s="36" t="s">
        <v>5665</v>
      </c>
      <c s="37">
        <v>1</v>
      </c>
      <c s="36">
        <v>0</v>
      </c>
      <c s="36">
        <f>ROUND(G357*H357,6)</f>
      </c>
      <c r="L357" s="38">
        <v>0</v>
      </c>
      <c s="32">
        <f>ROUND(ROUND(L357,2)*ROUND(G357,3),2)</f>
      </c>
      <c s="36" t="s">
        <v>808</v>
      </c>
      <c>
        <f>(M357*21)/100</f>
      </c>
      <c t="s">
        <v>27</v>
      </c>
    </row>
    <row r="358" spans="1:5" ht="12.75">
      <c r="A358" s="35" t="s">
        <v>56</v>
      </c>
      <c r="E358" s="39" t="s">
        <v>5</v>
      </c>
    </row>
    <row r="359" spans="1:5" ht="12.75">
      <c r="A359" s="35" t="s">
        <v>57</v>
      </c>
      <c r="E359" s="40" t="s">
        <v>5</v>
      </c>
    </row>
    <row r="360" spans="1:5" ht="12.75">
      <c r="A360" t="s">
        <v>59</v>
      </c>
      <c r="E360" s="39" t="s">
        <v>6648</v>
      </c>
    </row>
    <row r="361" spans="1:16" ht="12.75">
      <c r="A361" t="s">
        <v>49</v>
      </c>
      <c s="34" t="s">
        <v>426</v>
      </c>
      <c s="34" t="s">
        <v>6649</v>
      </c>
      <c s="35" t="s">
        <v>5</v>
      </c>
      <c s="6" t="s">
        <v>6650</v>
      </c>
      <c s="36" t="s">
        <v>5665</v>
      </c>
      <c s="37">
        <v>1</v>
      </c>
      <c s="36">
        <v>0</v>
      </c>
      <c s="36">
        <f>ROUND(G361*H361,6)</f>
      </c>
      <c r="L361" s="38">
        <v>0</v>
      </c>
      <c s="32">
        <f>ROUND(ROUND(L361,2)*ROUND(G361,3),2)</f>
      </c>
      <c s="36" t="s">
        <v>808</v>
      </c>
      <c>
        <f>(M361*21)/100</f>
      </c>
      <c t="s">
        <v>27</v>
      </c>
    </row>
    <row r="362" spans="1:5" ht="12.75">
      <c r="A362" s="35" t="s">
        <v>56</v>
      </c>
      <c r="E362" s="39" t="s">
        <v>5</v>
      </c>
    </row>
    <row r="363" spans="1:5" ht="12.75">
      <c r="A363" s="35" t="s">
        <v>57</v>
      </c>
      <c r="E363" s="40" t="s">
        <v>5</v>
      </c>
    </row>
    <row r="364" spans="1:5" ht="25.5">
      <c r="A364" t="s">
        <v>59</v>
      </c>
      <c r="E364" s="39" t="s">
        <v>6651</v>
      </c>
    </row>
    <row r="365" spans="1:16" ht="12.75">
      <c r="A365" t="s">
        <v>49</v>
      </c>
      <c s="34" t="s">
        <v>430</v>
      </c>
      <c s="34" t="s">
        <v>6652</v>
      </c>
      <c s="35" t="s">
        <v>5</v>
      </c>
      <c s="6" t="s">
        <v>6653</v>
      </c>
      <c s="36" t="s">
        <v>5665</v>
      </c>
      <c s="37">
        <v>2</v>
      </c>
      <c s="36">
        <v>0</v>
      </c>
      <c s="36">
        <f>ROUND(G365*H365,6)</f>
      </c>
      <c r="L365" s="38">
        <v>0</v>
      </c>
      <c s="32">
        <f>ROUND(ROUND(L365,2)*ROUND(G365,3),2)</f>
      </c>
      <c s="36" t="s">
        <v>808</v>
      </c>
      <c>
        <f>(M365*21)/100</f>
      </c>
      <c t="s">
        <v>27</v>
      </c>
    </row>
    <row r="366" spans="1:5" ht="12.75">
      <c r="A366" s="35" t="s">
        <v>56</v>
      </c>
      <c r="E366" s="39" t="s">
        <v>5</v>
      </c>
    </row>
    <row r="367" spans="1:5" ht="12.75">
      <c r="A367" s="35" t="s">
        <v>57</v>
      </c>
      <c r="E367" s="40" t="s">
        <v>5</v>
      </c>
    </row>
    <row r="368" spans="1:5" ht="12.75">
      <c r="A368" t="s">
        <v>59</v>
      </c>
      <c r="E368" s="39" t="s">
        <v>6648</v>
      </c>
    </row>
    <row r="369" spans="1:16" ht="12.75">
      <c r="A369" t="s">
        <v>49</v>
      </c>
      <c s="34" t="s">
        <v>434</v>
      </c>
      <c s="34" t="s">
        <v>6654</v>
      </c>
      <c s="35" t="s">
        <v>5</v>
      </c>
      <c s="6" t="s">
        <v>6655</v>
      </c>
      <c s="36" t="s">
        <v>5665</v>
      </c>
      <c s="37">
        <v>2</v>
      </c>
      <c s="36">
        <v>0</v>
      </c>
      <c s="36">
        <f>ROUND(G369*H369,6)</f>
      </c>
      <c r="L369" s="38">
        <v>0</v>
      </c>
      <c s="32">
        <f>ROUND(ROUND(L369,2)*ROUND(G369,3),2)</f>
      </c>
      <c s="36" t="s">
        <v>808</v>
      </c>
      <c>
        <f>(M369*21)/100</f>
      </c>
      <c t="s">
        <v>27</v>
      </c>
    </row>
    <row r="370" spans="1:5" ht="12.75">
      <c r="A370" s="35" t="s">
        <v>56</v>
      </c>
      <c r="E370" s="39" t="s">
        <v>5</v>
      </c>
    </row>
    <row r="371" spans="1:5" ht="12.75">
      <c r="A371" s="35" t="s">
        <v>57</v>
      </c>
      <c r="E371" s="40" t="s">
        <v>5</v>
      </c>
    </row>
    <row r="372" spans="1:5" ht="25.5">
      <c r="A372" t="s">
        <v>59</v>
      </c>
      <c r="E372" s="39" t="s">
        <v>6656</v>
      </c>
    </row>
    <row r="373" spans="1:16" ht="12.75">
      <c r="A373" t="s">
        <v>49</v>
      </c>
      <c s="34" t="s">
        <v>439</v>
      </c>
      <c s="34" t="s">
        <v>6657</v>
      </c>
      <c s="35" t="s">
        <v>5</v>
      </c>
      <c s="6" t="s">
        <v>6658</v>
      </c>
      <c s="36" t="s">
        <v>5665</v>
      </c>
      <c s="37">
        <v>1</v>
      </c>
      <c s="36">
        <v>0</v>
      </c>
      <c s="36">
        <f>ROUND(G373*H373,6)</f>
      </c>
      <c r="L373" s="38">
        <v>0</v>
      </c>
      <c s="32">
        <f>ROUND(ROUND(L373,2)*ROUND(G373,3),2)</f>
      </c>
      <c s="36" t="s">
        <v>808</v>
      </c>
      <c>
        <f>(M373*21)/100</f>
      </c>
      <c t="s">
        <v>27</v>
      </c>
    </row>
    <row r="374" spans="1:5" ht="12.75">
      <c r="A374" s="35" t="s">
        <v>56</v>
      </c>
      <c r="E374" s="39" t="s">
        <v>5</v>
      </c>
    </row>
    <row r="375" spans="1:5" ht="12.75">
      <c r="A375" s="35" t="s">
        <v>57</v>
      </c>
      <c r="E375" s="40" t="s">
        <v>5</v>
      </c>
    </row>
    <row r="376" spans="1:5" ht="12.75">
      <c r="A376" t="s">
        <v>59</v>
      </c>
      <c r="E376" s="39" t="s">
        <v>6648</v>
      </c>
    </row>
    <row r="377" spans="1:16" ht="12.75">
      <c r="A377" t="s">
        <v>49</v>
      </c>
      <c s="34" t="s">
        <v>443</v>
      </c>
      <c s="34" t="s">
        <v>6659</v>
      </c>
      <c s="35" t="s">
        <v>5</v>
      </c>
      <c s="6" t="s">
        <v>6660</v>
      </c>
      <c s="36" t="s">
        <v>5665</v>
      </c>
      <c s="37">
        <v>1</v>
      </c>
      <c s="36">
        <v>0</v>
      </c>
      <c s="36">
        <f>ROUND(G377*H377,6)</f>
      </c>
      <c r="L377" s="38">
        <v>0</v>
      </c>
      <c s="32">
        <f>ROUND(ROUND(L377,2)*ROUND(G377,3),2)</f>
      </c>
      <c s="36" t="s">
        <v>808</v>
      </c>
      <c>
        <f>(M377*21)/100</f>
      </c>
      <c t="s">
        <v>27</v>
      </c>
    </row>
    <row r="378" spans="1:5" ht="12.75">
      <c r="A378" s="35" t="s">
        <v>56</v>
      </c>
      <c r="E378" s="39" t="s">
        <v>5</v>
      </c>
    </row>
    <row r="379" spans="1:5" ht="12.75">
      <c r="A379" s="35" t="s">
        <v>57</v>
      </c>
      <c r="E379" s="40" t="s">
        <v>5</v>
      </c>
    </row>
    <row r="380" spans="1:5" ht="25.5">
      <c r="A380" t="s">
        <v>59</v>
      </c>
      <c r="E380" s="39" t="s">
        <v>6656</v>
      </c>
    </row>
    <row r="381" spans="1:16" ht="12.75">
      <c r="A381" t="s">
        <v>49</v>
      </c>
      <c s="34" t="s">
        <v>447</v>
      </c>
      <c s="34" t="s">
        <v>6661</v>
      </c>
      <c s="35" t="s">
        <v>5</v>
      </c>
      <c s="6" t="s">
        <v>6662</v>
      </c>
      <c s="36" t="s">
        <v>5665</v>
      </c>
      <c s="37">
        <v>3</v>
      </c>
      <c s="36">
        <v>0</v>
      </c>
      <c s="36">
        <f>ROUND(G381*H381,6)</f>
      </c>
      <c r="L381" s="38">
        <v>0</v>
      </c>
      <c s="32">
        <f>ROUND(ROUND(L381,2)*ROUND(G381,3),2)</f>
      </c>
      <c s="36" t="s">
        <v>808</v>
      </c>
      <c>
        <f>(M381*21)/100</f>
      </c>
      <c t="s">
        <v>27</v>
      </c>
    </row>
    <row r="382" spans="1:5" ht="12.75">
      <c r="A382" s="35" t="s">
        <v>56</v>
      </c>
      <c r="E382" s="39" t="s">
        <v>5</v>
      </c>
    </row>
    <row r="383" spans="1:5" ht="12.75">
      <c r="A383" s="35" t="s">
        <v>57</v>
      </c>
      <c r="E383" s="40" t="s">
        <v>5</v>
      </c>
    </row>
    <row r="384" spans="1:5" ht="12.75">
      <c r="A384" t="s">
        <v>59</v>
      </c>
      <c r="E384" s="39" t="s">
        <v>6663</v>
      </c>
    </row>
    <row r="385" spans="1:16" ht="12.75">
      <c r="A385" t="s">
        <v>49</v>
      </c>
      <c s="34" t="s">
        <v>450</v>
      </c>
      <c s="34" t="s">
        <v>6664</v>
      </c>
      <c s="35" t="s">
        <v>5</v>
      </c>
      <c s="6" t="s">
        <v>6665</v>
      </c>
      <c s="36" t="s">
        <v>5665</v>
      </c>
      <c s="37">
        <v>18</v>
      </c>
      <c s="36">
        <v>0</v>
      </c>
      <c s="36">
        <f>ROUND(G385*H385,6)</f>
      </c>
      <c r="L385" s="38">
        <v>0</v>
      </c>
      <c s="32">
        <f>ROUND(ROUND(L385,2)*ROUND(G385,3),2)</f>
      </c>
      <c s="36" t="s">
        <v>808</v>
      </c>
      <c>
        <f>(M385*21)/100</f>
      </c>
      <c t="s">
        <v>27</v>
      </c>
    </row>
    <row r="386" spans="1:5" ht="12.75">
      <c r="A386" s="35" t="s">
        <v>56</v>
      </c>
      <c r="E386" s="39" t="s">
        <v>5</v>
      </c>
    </row>
    <row r="387" spans="1:5" ht="12.75">
      <c r="A387" s="35" t="s">
        <v>57</v>
      </c>
      <c r="E387" s="40" t="s">
        <v>5</v>
      </c>
    </row>
    <row r="388" spans="1:5" ht="25.5">
      <c r="A388" t="s">
        <v>59</v>
      </c>
      <c r="E388" s="39" t="s">
        <v>6666</v>
      </c>
    </row>
    <row r="389" spans="1:16" ht="12.75">
      <c r="A389" t="s">
        <v>49</v>
      </c>
      <c s="34" t="s">
        <v>1083</v>
      </c>
      <c s="34" t="s">
        <v>6667</v>
      </c>
      <c s="35" t="s">
        <v>5</v>
      </c>
      <c s="6" t="s">
        <v>6668</v>
      </c>
      <c s="36" t="s">
        <v>5665</v>
      </c>
      <c s="37">
        <v>5</v>
      </c>
      <c s="36">
        <v>0</v>
      </c>
      <c s="36">
        <f>ROUND(G389*H389,6)</f>
      </c>
      <c r="L389" s="38">
        <v>0</v>
      </c>
      <c s="32">
        <f>ROUND(ROUND(L389,2)*ROUND(G389,3),2)</f>
      </c>
      <c s="36" t="s">
        <v>808</v>
      </c>
      <c>
        <f>(M389*21)/100</f>
      </c>
      <c t="s">
        <v>27</v>
      </c>
    </row>
    <row r="390" spans="1:5" ht="12.75">
      <c r="A390" s="35" t="s">
        <v>56</v>
      </c>
      <c r="E390" s="39" t="s">
        <v>5</v>
      </c>
    </row>
    <row r="391" spans="1:5" ht="12.75">
      <c r="A391" s="35" t="s">
        <v>57</v>
      </c>
      <c r="E391" s="40" t="s">
        <v>5</v>
      </c>
    </row>
    <row r="392" spans="1:5" ht="25.5">
      <c r="A392" t="s">
        <v>59</v>
      </c>
      <c r="E392" s="39" t="s">
        <v>6669</v>
      </c>
    </row>
    <row r="393" spans="1:16" ht="12.75">
      <c r="A393" t="s">
        <v>49</v>
      </c>
      <c s="34" t="s">
        <v>1086</v>
      </c>
      <c s="34" t="s">
        <v>6670</v>
      </c>
      <c s="35" t="s">
        <v>5</v>
      </c>
      <c s="6" t="s">
        <v>6671</v>
      </c>
      <c s="36" t="s">
        <v>5665</v>
      </c>
      <c s="37">
        <v>3</v>
      </c>
      <c s="36">
        <v>0</v>
      </c>
      <c s="36">
        <f>ROUND(G393*H393,6)</f>
      </c>
      <c r="L393" s="38">
        <v>0</v>
      </c>
      <c s="32">
        <f>ROUND(ROUND(L393,2)*ROUND(G393,3),2)</f>
      </c>
      <c s="36" t="s">
        <v>808</v>
      </c>
      <c>
        <f>(M393*21)/100</f>
      </c>
      <c t="s">
        <v>27</v>
      </c>
    </row>
    <row r="394" spans="1:5" ht="12.75">
      <c r="A394" s="35" t="s">
        <v>56</v>
      </c>
      <c r="E394" s="39" t="s">
        <v>5</v>
      </c>
    </row>
    <row r="395" spans="1:5" ht="12.75">
      <c r="A395" s="35" t="s">
        <v>57</v>
      </c>
      <c r="E395" s="40" t="s">
        <v>5</v>
      </c>
    </row>
    <row r="396" spans="1:5" ht="12.75">
      <c r="A396" t="s">
        <v>59</v>
      </c>
      <c r="E396" s="39" t="s">
        <v>6672</v>
      </c>
    </row>
    <row r="397" spans="1:16" ht="12.75">
      <c r="A397" t="s">
        <v>49</v>
      </c>
      <c s="34" t="s">
        <v>451</v>
      </c>
      <c s="34" t="s">
        <v>6670</v>
      </c>
      <c s="35" t="s">
        <v>4</v>
      </c>
      <c s="6" t="s">
        <v>6673</v>
      </c>
      <c s="36" t="s">
        <v>90</v>
      </c>
      <c s="37">
        <v>1</v>
      </c>
      <c s="36">
        <v>0</v>
      </c>
      <c s="36">
        <f>ROUND(G397*H397,6)</f>
      </c>
      <c r="L397" s="38">
        <v>0</v>
      </c>
      <c s="32">
        <f>ROUND(ROUND(L397,2)*ROUND(G397,3),2)</f>
      </c>
      <c s="36" t="s">
        <v>808</v>
      </c>
      <c>
        <f>(M397*21)/100</f>
      </c>
      <c t="s">
        <v>27</v>
      </c>
    </row>
    <row r="398" spans="1:5" ht="12.75">
      <c r="A398" s="35" t="s">
        <v>56</v>
      </c>
      <c r="E398" s="39" t="s">
        <v>5</v>
      </c>
    </row>
    <row r="399" spans="1:5" ht="12.75">
      <c r="A399" s="35" t="s">
        <v>57</v>
      </c>
      <c r="E399" s="40" t="s">
        <v>5</v>
      </c>
    </row>
    <row r="400" spans="1:5" ht="12.75">
      <c r="A400" t="s">
        <v>59</v>
      </c>
      <c r="E400" s="39" t="s">
        <v>6674</v>
      </c>
    </row>
    <row r="401" spans="1:16" ht="12.75">
      <c r="A401" t="s">
        <v>49</v>
      </c>
      <c s="34" t="s">
        <v>455</v>
      </c>
      <c s="34" t="s">
        <v>6675</v>
      </c>
      <c s="35" t="s">
        <v>5</v>
      </c>
      <c s="6" t="s">
        <v>6676</v>
      </c>
      <c s="36" t="s">
        <v>5665</v>
      </c>
      <c s="37">
        <v>6</v>
      </c>
      <c s="36">
        <v>0</v>
      </c>
      <c s="36">
        <f>ROUND(G401*H401,6)</f>
      </c>
      <c r="L401" s="38">
        <v>0</v>
      </c>
      <c s="32">
        <f>ROUND(ROUND(L401,2)*ROUND(G401,3),2)</f>
      </c>
      <c s="36" t="s">
        <v>808</v>
      </c>
      <c>
        <f>(M401*21)/100</f>
      </c>
      <c t="s">
        <v>27</v>
      </c>
    </row>
    <row r="402" spans="1:5" ht="12.75">
      <c r="A402" s="35" t="s">
        <v>56</v>
      </c>
      <c r="E402" s="39" t="s">
        <v>5</v>
      </c>
    </row>
    <row r="403" spans="1:5" ht="12.75">
      <c r="A403" s="35" t="s">
        <v>57</v>
      </c>
      <c r="E403" s="40" t="s">
        <v>5</v>
      </c>
    </row>
    <row r="404" spans="1:5" ht="12.75">
      <c r="A404" t="s">
        <v>59</v>
      </c>
      <c r="E404" s="39" t="s">
        <v>6677</v>
      </c>
    </row>
    <row r="405" spans="1:16" ht="12.75">
      <c r="A405" t="s">
        <v>49</v>
      </c>
      <c s="34" t="s">
        <v>1094</v>
      </c>
      <c s="34" t="s">
        <v>6675</v>
      </c>
      <c s="35" t="s">
        <v>4</v>
      </c>
      <c s="6" t="s">
        <v>6678</v>
      </c>
      <c s="36" t="s">
        <v>5665</v>
      </c>
      <c s="37">
        <v>4</v>
      </c>
      <c s="36">
        <v>0</v>
      </c>
      <c s="36">
        <f>ROUND(G405*H405,6)</f>
      </c>
      <c r="L405" s="38">
        <v>0</v>
      </c>
      <c s="32">
        <f>ROUND(ROUND(L405,2)*ROUND(G405,3),2)</f>
      </c>
      <c s="36" t="s">
        <v>808</v>
      </c>
      <c>
        <f>(M405*21)/100</f>
      </c>
      <c t="s">
        <v>27</v>
      </c>
    </row>
    <row r="406" spans="1:5" ht="12.75">
      <c r="A406" s="35" t="s">
        <v>56</v>
      </c>
      <c r="E406" s="39" t="s">
        <v>5</v>
      </c>
    </row>
    <row r="407" spans="1:5" ht="12.75">
      <c r="A407" s="35" t="s">
        <v>57</v>
      </c>
      <c r="E407" s="40" t="s">
        <v>5</v>
      </c>
    </row>
    <row r="408" spans="1:5" ht="12.75">
      <c r="A408" t="s">
        <v>59</v>
      </c>
      <c r="E408" s="39" t="s">
        <v>6679</v>
      </c>
    </row>
    <row r="409" spans="1:16" ht="12.75">
      <c r="A409" t="s">
        <v>49</v>
      </c>
      <c s="34" t="s">
        <v>1097</v>
      </c>
      <c s="34" t="s">
        <v>6680</v>
      </c>
      <c s="35" t="s">
        <v>5</v>
      </c>
      <c s="6" t="s">
        <v>6681</v>
      </c>
      <c s="36" t="s">
        <v>90</v>
      </c>
      <c s="37">
        <v>19</v>
      </c>
      <c s="36">
        <v>0</v>
      </c>
      <c s="36">
        <f>ROUND(G409*H409,6)</f>
      </c>
      <c r="L409" s="38">
        <v>0</v>
      </c>
      <c s="32">
        <f>ROUND(ROUND(L409,2)*ROUND(G409,3),2)</f>
      </c>
      <c s="36" t="s">
        <v>5706</v>
      </c>
      <c>
        <f>(M409*21)/100</f>
      </c>
      <c t="s">
        <v>27</v>
      </c>
    </row>
    <row r="410" spans="1:5" ht="12.75">
      <c r="A410" s="35" t="s">
        <v>56</v>
      </c>
      <c r="E410" s="39" t="s">
        <v>5</v>
      </c>
    </row>
    <row r="411" spans="1:5" ht="12.75">
      <c r="A411" s="35" t="s">
        <v>57</v>
      </c>
      <c r="E411" s="40" t="s">
        <v>5</v>
      </c>
    </row>
    <row r="412" spans="1:5" ht="12.75">
      <c r="A412" t="s">
        <v>59</v>
      </c>
      <c r="E412" s="39" t="s">
        <v>5</v>
      </c>
    </row>
    <row r="413" spans="1:16" ht="12.75">
      <c r="A413" t="s">
        <v>49</v>
      </c>
      <c s="34" t="s">
        <v>500</v>
      </c>
      <c s="34" t="s">
        <v>6682</v>
      </c>
      <c s="35" t="s">
        <v>5</v>
      </c>
      <c s="6" t="s">
        <v>6683</v>
      </c>
      <c s="36" t="s">
        <v>90</v>
      </c>
      <c s="37">
        <v>4</v>
      </c>
      <c s="36">
        <v>0</v>
      </c>
      <c s="36">
        <f>ROUND(G413*H413,6)</f>
      </c>
      <c r="L413" s="38">
        <v>0</v>
      </c>
      <c s="32">
        <f>ROUND(ROUND(L413,2)*ROUND(G413,3),2)</f>
      </c>
      <c s="36" t="s">
        <v>5706</v>
      </c>
      <c>
        <f>(M413*21)/100</f>
      </c>
      <c t="s">
        <v>27</v>
      </c>
    </row>
    <row r="414" spans="1:5" ht="12.75">
      <c r="A414" s="35" t="s">
        <v>56</v>
      </c>
      <c r="E414" s="39" t="s">
        <v>5</v>
      </c>
    </row>
    <row r="415" spans="1:5" ht="12.75">
      <c r="A415" s="35" t="s">
        <v>57</v>
      </c>
      <c r="E415" s="40" t="s">
        <v>5</v>
      </c>
    </row>
    <row r="416" spans="1:5" ht="12.75">
      <c r="A416" t="s">
        <v>59</v>
      </c>
      <c r="E416" s="39" t="s">
        <v>6684</v>
      </c>
    </row>
    <row r="417" spans="1:16" ht="12.75">
      <c r="A417" t="s">
        <v>49</v>
      </c>
      <c s="34" t="s">
        <v>504</v>
      </c>
      <c s="34" t="s">
        <v>6685</v>
      </c>
      <c s="35" t="s">
        <v>5</v>
      </c>
      <c s="6" t="s">
        <v>6686</v>
      </c>
      <c s="36" t="s">
        <v>5665</v>
      </c>
      <c s="37">
        <v>23</v>
      </c>
      <c s="36">
        <v>0</v>
      </c>
      <c s="36">
        <f>ROUND(G417*H417,6)</f>
      </c>
      <c r="L417" s="38">
        <v>0</v>
      </c>
      <c s="32">
        <f>ROUND(ROUND(L417,2)*ROUND(G417,3),2)</f>
      </c>
      <c s="36" t="s">
        <v>5706</v>
      </c>
      <c>
        <f>(M417*21)/100</f>
      </c>
      <c t="s">
        <v>27</v>
      </c>
    </row>
    <row r="418" spans="1:5" ht="12.75">
      <c r="A418" s="35" t="s">
        <v>56</v>
      </c>
      <c r="E418" s="39" t="s">
        <v>5</v>
      </c>
    </row>
    <row r="419" spans="1:5" ht="12.75">
      <c r="A419" s="35" t="s">
        <v>57</v>
      </c>
      <c r="E419" s="40" t="s">
        <v>5</v>
      </c>
    </row>
    <row r="420" spans="1:5" ht="12.75">
      <c r="A420" t="s">
        <v>59</v>
      </c>
      <c r="E420" s="39" t="s">
        <v>5</v>
      </c>
    </row>
    <row r="421" spans="1:16" ht="12.75">
      <c r="A421" t="s">
        <v>49</v>
      </c>
      <c s="34" t="s">
        <v>508</v>
      </c>
      <c s="34" t="s">
        <v>6687</v>
      </c>
      <c s="35" t="s">
        <v>5</v>
      </c>
      <c s="6" t="s">
        <v>6688</v>
      </c>
      <c s="36" t="s">
        <v>5665</v>
      </c>
      <c s="37">
        <v>6</v>
      </c>
      <c s="36">
        <v>0</v>
      </c>
      <c s="36">
        <f>ROUND(G421*H421,6)</f>
      </c>
      <c r="L421" s="38">
        <v>0</v>
      </c>
      <c s="32">
        <f>ROUND(ROUND(L421,2)*ROUND(G421,3),2)</f>
      </c>
      <c s="36" t="s">
        <v>5706</v>
      </c>
      <c>
        <f>(M421*21)/100</f>
      </c>
      <c t="s">
        <v>27</v>
      </c>
    </row>
    <row r="422" spans="1:5" ht="12.75">
      <c r="A422" s="35" t="s">
        <v>56</v>
      </c>
      <c r="E422" s="39" t="s">
        <v>5</v>
      </c>
    </row>
    <row r="423" spans="1:5" ht="12.75">
      <c r="A423" s="35" t="s">
        <v>57</v>
      </c>
      <c r="E423" s="40" t="s">
        <v>5</v>
      </c>
    </row>
    <row r="424" spans="1:5" ht="12.75">
      <c r="A424" t="s">
        <v>59</v>
      </c>
      <c r="E424" s="39" t="s">
        <v>5</v>
      </c>
    </row>
    <row r="425" spans="1:16" ht="12.75">
      <c r="A425" t="s">
        <v>49</v>
      </c>
      <c s="34" t="s">
        <v>513</v>
      </c>
      <c s="34" t="s">
        <v>6689</v>
      </c>
      <c s="35" t="s">
        <v>5</v>
      </c>
      <c s="6" t="s">
        <v>6690</v>
      </c>
      <c s="36" t="s">
        <v>5665</v>
      </c>
      <c s="37">
        <v>4</v>
      </c>
      <c s="36">
        <v>0</v>
      </c>
      <c s="36">
        <f>ROUND(G425*H425,6)</f>
      </c>
      <c r="L425" s="38">
        <v>0</v>
      </c>
      <c s="32">
        <f>ROUND(ROUND(L425,2)*ROUND(G425,3),2)</f>
      </c>
      <c s="36" t="s">
        <v>5706</v>
      </c>
      <c>
        <f>(M425*21)/100</f>
      </c>
      <c t="s">
        <v>27</v>
      </c>
    </row>
    <row r="426" spans="1:5" ht="12.75">
      <c r="A426" s="35" t="s">
        <v>56</v>
      </c>
      <c r="E426" s="39" t="s">
        <v>5</v>
      </c>
    </row>
    <row r="427" spans="1:5" ht="12.75">
      <c r="A427" s="35" t="s">
        <v>57</v>
      </c>
      <c r="E427" s="40" t="s">
        <v>5</v>
      </c>
    </row>
    <row r="428" spans="1:5" ht="12.75">
      <c r="A428" t="s">
        <v>59</v>
      </c>
      <c r="E428" s="39" t="s">
        <v>5</v>
      </c>
    </row>
    <row r="429" spans="1:16" ht="12.75">
      <c r="A429" t="s">
        <v>49</v>
      </c>
      <c s="34" t="s">
        <v>517</v>
      </c>
      <c s="34" t="s">
        <v>6691</v>
      </c>
      <c s="35" t="s">
        <v>5</v>
      </c>
      <c s="6" t="s">
        <v>6692</v>
      </c>
      <c s="36" t="s">
        <v>5665</v>
      </c>
      <c s="37">
        <v>4</v>
      </c>
      <c s="36">
        <v>0</v>
      </c>
      <c s="36">
        <f>ROUND(G429*H429,6)</f>
      </c>
      <c r="L429" s="38">
        <v>0</v>
      </c>
      <c s="32">
        <f>ROUND(ROUND(L429,2)*ROUND(G429,3),2)</f>
      </c>
      <c s="36" t="s">
        <v>5706</v>
      </c>
      <c>
        <f>(M429*21)/100</f>
      </c>
      <c t="s">
        <v>27</v>
      </c>
    </row>
    <row r="430" spans="1:5" ht="12.75">
      <c r="A430" s="35" t="s">
        <v>56</v>
      </c>
      <c r="E430" s="39" t="s">
        <v>5</v>
      </c>
    </row>
    <row r="431" spans="1:5" ht="12.75">
      <c r="A431" s="35" t="s">
        <v>57</v>
      </c>
      <c r="E431" s="40" t="s">
        <v>5</v>
      </c>
    </row>
    <row r="432" spans="1:5" ht="12.75">
      <c r="A432" t="s">
        <v>59</v>
      </c>
      <c r="E432" s="39" t="s">
        <v>5</v>
      </c>
    </row>
    <row r="433" spans="1:16" ht="12.75">
      <c r="A433" t="s">
        <v>49</v>
      </c>
      <c s="34" t="s">
        <v>521</v>
      </c>
      <c s="34" t="s">
        <v>6693</v>
      </c>
      <c s="35" t="s">
        <v>5</v>
      </c>
      <c s="6" t="s">
        <v>6694</v>
      </c>
      <c s="36" t="s">
        <v>5665</v>
      </c>
      <c s="37">
        <v>3</v>
      </c>
      <c s="36">
        <v>0</v>
      </c>
      <c s="36">
        <f>ROUND(G433*H433,6)</f>
      </c>
      <c r="L433" s="38">
        <v>0</v>
      </c>
      <c s="32">
        <f>ROUND(ROUND(L433,2)*ROUND(G433,3),2)</f>
      </c>
      <c s="36" t="s">
        <v>5706</v>
      </c>
      <c>
        <f>(M433*21)/100</f>
      </c>
      <c t="s">
        <v>27</v>
      </c>
    </row>
    <row r="434" spans="1:5" ht="12.75">
      <c r="A434" s="35" t="s">
        <v>56</v>
      </c>
      <c r="E434" s="39" t="s">
        <v>5</v>
      </c>
    </row>
    <row r="435" spans="1:5" ht="12.75">
      <c r="A435" s="35" t="s">
        <v>57</v>
      </c>
      <c r="E435" s="40" t="s">
        <v>5</v>
      </c>
    </row>
    <row r="436" spans="1:5" ht="12.75">
      <c r="A436" t="s">
        <v>59</v>
      </c>
      <c r="E436" s="39" t="s">
        <v>5</v>
      </c>
    </row>
    <row r="437" spans="1:16" ht="12.75">
      <c r="A437" t="s">
        <v>49</v>
      </c>
      <c s="34" t="s">
        <v>525</v>
      </c>
      <c s="34" t="s">
        <v>6695</v>
      </c>
      <c s="35" t="s">
        <v>5</v>
      </c>
      <c s="6" t="s">
        <v>6696</v>
      </c>
      <c s="36" t="s">
        <v>5665</v>
      </c>
      <c s="37">
        <v>6</v>
      </c>
      <c s="36">
        <v>0</v>
      </c>
      <c s="36">
        <f>ROUND(G437*H437,6)</f>
      </c>
      <c r="L437" s="38">
        <v>0</v>
      </c>
      <c s="32">
        <f>ROUND(ROUND(L437,2)*ROUND(G437,3),2)</f>
      </c>
      <c s="36" t="s">
        <v>5706</v>
      </c>
      <c>
        <f>(M437*21)/100</f>
      </c>
      <c t="s">
        <v>27</v>
      </c>
    </row>
    <row r="438" spans="1:5" ht="12.75">
      <c r="A438" s="35" t="s">
        <v>56</v>
      </c>
      <c r="E438" s="39" t="s">
        <v>5</v>
      </c>
    </row>
    <row r="439" spans="1:5" ht="12.75">
      <c r="A439" s="35" t="s">
        <v>57</v>
      </c>
      <c r="E439" s="40" t="s">
        <v>5</v>
      </c>
    </row>
    <row r="440" spans="1:5" ht="12.75">
      <c r="A440" t="s">
        <v>59</v>
      </c>
      <c r="E440" s="39" t="s">
        <v>6697</v>
      </c>
    </row>
    <row r="441" spans="1:16" ht="12.75">
      <c r="A441" t="s">
        <v>49</v>
      </c>
      <c s="34" t="s">
        <v>529</v>
      </c>
      <c s="34" t="s">
        <v>6698</v>
      </c>
      <c s="35" t="s">
        <v>5</v>
      </c>
      <c s="6" t="s">
        <v>6699</v>
      </c>
      <c s="36" t="s">
        <v>90</v>
      </c>
      <c s="37">
        <v>8</v>
      </c>
      <c s="36">
        <v>0</v>
      </c>
      <c s="36">
        <f>ROUND(G441*H441,6)</f>
      </c>
      <c r="L441" s="38">
        <v>0</v>
      </c>
      <c s="32">
        <f>ROUND(ROUND(L441,2)*ROUND(G441,3),2)</f>
      </c>
      <c s="36" t="s">
        <v>5706</v>
      </c>
      <c>
        <f>(M441*21)/100</f>
      </c>
      <c t="s">
        <v>27</v>
      </c>
    </row>
    <row r="442" spans="1:5" ht="12.75">
      <c r="A442" s="35" t="s">
        <v>56</v>
      </c>
      <c r="E442" s="39" t="s">
        <v>5</v>
      </c>
    </row>
    <row r="443" spans="1:5" ht="12.75">
      <c r="A443" s="35" t="s">
        <v>57</v>
      </c>
      <c r="E443" s="40" t="s">
        <v>5</v>
      </c>
    </row>
    <row r="444" spans="1:5" ht="12.75">
      <c r="A444" t="s">
        <v>59</v>
      </c>
      <c r="E444" s="39" t="s">
        <v>5</v>
      </c>
    </row>
    <row r="445" spans="1:16" ht="25.5">
      <c r="A445" t="s">
        <v>49</v>
      </c>
      <c s="34" t="s">
        <v>533</v>
      </c>
      <c s="34" t="s">
        <v>6700</v>
      </c>
      <c s="35" t="s">
        <v>5</v>
      </c>
      <c s="6" t="s">
        <v>6701</v>
      </c>
      <c s="36" t="s">
        <v>5665</v>
      </c>
      <c s="37">
        <v>2</v>
      </c>
      <c s="36">
        <v>0</v>
      </c>
      <c s="36">
        <f>ROUND(G445*H445,6)</f>
      </c>
      <c r="L445" s="38">
        <v>0</v>
      </c>
      <c s="32">
        <f>ROUND(ROUND(L445,2)*ROUND(G445,3),2)</f>
      </c>
      <c s="36" t="s">
        <v>5706</v>
      </c>
      <c>
        <f>(M445*21)/100</f>
      </c>
      <c t="s">
        <v>27</v>
      </c>
    </row>
    <row r="446" spans="1:5" ht="12.75">
      <c r="A446" s="35" t="s">
        <v>56</v>
      </c>
      <c r="E446" s="39" t="s">
        <v>5</v>
      </c>
    </row>
    <row r="447" spans="1:5" ht="12.75">
      <c r="A447" s="35" t="s">
        <v>57</v>
      </c>
      <c r="E447" s="40" t="s">
        <v>5</v>
      </c>
    </row>
    <row r="448" spans="1:5" ht="12.75">
      <c r="A448" t="s">
        <v>59</v>
      </c>
      <c r="E448" s="39" t="s">
        <v>5</v>
      </c>
    </row>
    <row r="449" spans="1:16" ht="12.75">
      <c r="A449" t="s">
        <v>49</v>
      </c>
      <c s="34" t="s">
        <v>537</v>
      </c>
      <c s="34" t="s">
        <v>6702</v>
      </c>
      <c s="35" t="s">
        <v>5</v>
      </c>
      <c s="6" t="s">
        <v>6703</v>
      </c>
      <c s="36" t="s">
        <v>90</v>
      </c>
      <c s="37">
        <v>5</v>
      </c>
      <c s="36">
        <v>0</v>
      </c>
      <c s="36">
        <f>ROUND(G449*H449,6)</f>
      </c>
      <c r="L449" s="38">
        <v>0</v>
      </c>
      <c s="32">
        <f>ROUND(ROUND(L449,2)*ROUND(G449,3),2)</f>
      </c>
      <c s="36" t="s">
        <v>5706</v>
      </c>
      <c>
        <f>(M449*21)/100</f>
      </c>
      <c t="s">
        <v>27</v>
      </c>
    </row>
    <row r="450" spans="1:5" ht="12.75">
      <c r="A450" s="35" t="s">
        <v>56</v>
      </c>
      <c r="E450" s="39" t="s">
        <v>5</v>
      </c>
    </row>
    <row r="451" spans="1:5" ht="12.75">
      <c r="A451" s="35" t="s">
        <v>57</v>
      </c>
      <c r="E451" s="40" t="s">
        <v>5</v>
      </c>
    </row>
    <row r="452" spans="1:5" ht="12.75">
      <c r="A452" t="s">
        <v>59</v>
      </c>
      <c r="E452" s="39" t="s">
        <v>5</v>
      </c>
    </row>
    <row r="453" spans="1:16" ht="12.75">
      <c r="A453" t="s">
        <v>49</v>
      </c>
      <c s="34" t="s">
        <v>52</v>
      </c>
      <c s="34" t="s">
        <v>6704</v>
      </c>
      <c s="35" t="s">
        <v>5</v>
      </c>
      <c s="6" t="s">
        <v>6705</v>
      </c>
      <c s="36" t="s">
        <v>90</v>
      </c>
      <c s="37">
        <v>18</v>
      </c>
      <c s="36">
        <v>0</v>
      </c>
      <c s="36">
        <f>ROUND(G453*H453,6)</f>
      </c>
      <c r="L453" s="38">
        <v>0</v>
      </c>
      <c s="32">
        <f>ROUND(ROUND(L453,2)*ROUND(G453,3),2)</f>
      </c>
      <c s="36" t="s">
        <v>5706</v>
      </c>
      <c>
        <f>(M453*21)/100</f>
      </c>
      <c t="s">
        <v>27</v>
      </c>
    </row>
    <row r="454" spans="1:5" ht="12.75">
      <c r="A454" s="35" t="s">
        <v>56</v>
      </c>
      <c r="E454" s="39" t="s">
        <v>5</v>
      </c>
    </row>
    <row r="455" spans="1:5" ht="12.75">
      <c r="A455" s="35" t="s">
        <v>57</v>
      </c>
      <c r="E455" s="40" t="s">
        <v>5</v>
      </c>
    </row>
    <row r="456" spans="1:5" ht="12.75">
      <c r="A456" t="s">
        <v>59</v>
      </c>
      <c r="E456" s="39" t="s">
        <v>5</v>
      </c>
    </row>
    <row r="457" spans="1:16" ht="12.75">
      <c r="A457" t="s">
        <v>49</v>
      </c>
      <c s="34" t="s">
        <v>544</v>
      </c>
      <c s="34" t="s">
        <v>6706</v>
      </c>
      <c s="35" t="s">
        <v>5</v>
      </c>
      <c s="6" t="s">
        <v>6707</v>
      </c>
      <c s="36" t="s">
        <v>90</v>
      </c>
      <c s="37">
        <v>5</v>
      </c>
      <c s="36">
        <v>0</v>
      </c>
      <c s="36">
        <f>ROUND(G457*H457,6)</f>
      </c>
      <c r="L457" s="38">
        <v>0</v>
      </c>
      <c s="32">
        <f>ROUND(ROUND(L457,2)*ROUND(G457,3),2)</f>
      </c>
      <c s="36" t="s">
        <v>5706</v>
      </c>
      <c>
        <f>(M457*21)/100</f>
      </c>
      <c t="s">
        <v>27</v>
      </c>
    </row>
    <row r="458" spans="1:5" ht="12.75">
      <c r="A458" s="35" t="s">
        <v>56</v>
      </c>
      <c r="E458" s="39" t="s">
        <v>5</v>
      </c>
    </row>
    <row r="459" spans="1:5" ht="12.75">
      <c r="A459" s="35" t="s">
        <v>57</v>
      </c>
      <c r="E459" s="40" t="s">
        <v>5</v>
      </c>
    </row>
    <row r="460" spans="1:5" ht="12.75">
      <c r="A460" t="s">
        <v>59</v>
      </c>
      <c r="E460" s="39" t="s">
        <v>5</v>
      </c>
    </row>
    <row r="461" spans="1:16" ht="12.75">
      <c r="A461" t="s">
        <v>49</v>
      </c>
      <c s="34" t="s">
        <v>548</v>
      </c>
      <c s="34" t="s">
        <v>6708</v>
      </c>
      <c s="35" t="s">
        <v>5</v>
      </c>
      <c s="6" t="s">
        <v>6709</v>
      </c>
      <c s="36" t="s">
        <v>5665</v>
      </c>
      <c s="37">
        <v>6</v>
      </c>
      <c s="36">
        <v>0</v>
      </c>
      <c s="36">
        <f>ROUND(G461*H461,6)</f>
      </c>
      <c r="L461" s="38">
        <v>0</v>
      </c>
      <c s="32">
        <f>ROUND(ROUND(L461,2)*ROUND(G461,3),2)</f>
      </c>
      <c s="36" t="s">
        <v>5706</v>
      </c>
      <c>
        <f>(M461*21)/100</f>
      </c>
      <c t="s">
        <v>27</v>
      </c>
    </row>
    <row r="462" spans="1:5" ht="12.75">
      <c r="A462" s="35" t="s">
        <v>56</v>
      </c>
      <c r="E462" s="39" t="s">
        <v>5</v>
      </c>
    </row>
    <row r="463" spans="1:5" ht="12.75">
      <c r="A463" s="35" t="s">
        <v>57</v>
      </c>
      <c r="E463" s="40" t="s">
        <v>5</v>
      </c>
    </row>
    <row r="464" spans="1:5" ht="12.75">
      <c r="A464" t="s">
        <v>59</v>
      </c>
      <c r="E464" s="39" t="s">
        <v>5</v>
      </c>
    </row>
    <row r="465" spans="1:16" ht="12.75">
      <c r="A465" t="s">
        <v>49</v>
      </c>
      <c s="34" t="s">
        <v>552</v>
      </c>
      <c s="34" t="s">
        <v>6710</v>
      </c>
      <c s="35" t="s">
        <v>5</v>
      </c>
      <c s="6" t="s">
        <v>6711</v>
      </c>
      <c s="36" t="s">
        <v>5665</v>
      </c>
      <c s="37">
        <v>4</v>
      </c>
      <c s="36">
        <v>0</v>
      </c>
      <c s="36">
        <f>ROUND(G465*H465,6)</f>
      </c>
      <c r="L465" s="38">
        <v>0</v>
      </c>
      <c s="32">
        <f>ROUND(ROUND(L465,2)*ROUND(G465,3),2)</f>
      </c>
      <c s="36" t="s">
        <v>5706</v>
      </c>
      <c>
        <f>(M465*21)/100</f>
      </c>
      <c t="s">
        <v>27</v>
      </c>
    </row>
    <row r="466" spans="1:5" ht="12.75">
      <c r="A466" s="35" t="s">
        <v>56</v>
      </c>
      <c r="E466" s="39" t="s">
        <v>5</v>
      </c>
    </row>
    <row r="467" spans="1:5" ht="12.75">
      <c r="A467" s="35" t="s">
        <v>57</v>
      </c>
      <c r="E467" s="40" t="s">
        <v>5</v>
      </c>
    </row>
    <row r="468" spans="1:5" ht="12.75">
      <c r="A468" t="s">
        <v>59</v>
      </c>
      <c r="E468" s="39" t="s">
        <v>5</v>
      </c>
    </row>
    <row r="469" spans="1:16" ht="12.75">
      <c r="A469" t="s">
        <v>49</v>
      </c>
      <c s="34" t="s">
        <v>556</v>
      </c>
      <c s="34" t="s">
        <v>6712</v>
      </c>
      <c s="35" t="s">
        <v>5</v>
      </c>
      <c s="6" t="s">
        <v>6713</v>
      </c>
      <c s="36" t="s">
        <v>90</v>
      </c>
      <c s="37">
        <v>2</v>
      </c>
      <c s="36">
        <v>0</v>
      </c>
      <c s="36">
        <f>ROUND(G469*H469,6)</f>
      </c>
      <c r="L469" s="38">
        <v>0</v>
      </c>
      <c s="32">
        <f>ROUND(ROUND(L469,2)*ROUND(G469,3),2)</f>
      </c>
      <c s="36" t="s">
        <v>5706</v>
      </c>
      <c>
        <f>(M469*21)/100</f>
      </c>
      <c t="s">
        <v>27</v>
      </c>
    </row>
    <row r="470" spans="1:5" ht="12.75">
      <c r="A470" s="35" t="s">
        <v>56</v>
      </c>
      <c r="E470" s="39" t="s">
        <v>5</v>
      </c>
    </row>
    <row r="471" spans="1:5" ht="12.75">
      <c r="A471" s="35" t="s">
        <v>57</v>
      </c>
      <c r="E471" s="40" t="s">
        <v>5</v>
      </c>
    </row>
    <row r="472" spans="1:5" ht="12.75">
      <c r="A472" t="s">
        <v>59</v>
      </c>
      <c r="E472" s="39" t="s">
        <v>5</v>
      </c>
    </row>
    <row r="473" spans="1:16" ht="25.5">
      <c r="A473" t="s">
        <v>49</v>
      </c>
      <c s="34" t="s">
        <v>560</v>
      </c>
      <c s="34" t="s">
        <v>6714</v>
      </c>
      <c s="35" t="s">
        <v>5</v>
      </c>
      <c s="6" t="s">
        <v>6715</v>
      </c>
      <c s="36" t="s">
        <v>5665</v>
      </c>
      <c s="37">
        <v>3</v>
      </c>
      <c s="36">
        <v>0</v>
      </c>
      <c s="36">
        <f>ROUND(G473*H473,6)</f>
      </c>
      <c r="L473" s="38">
        <v>0</v>
      </c>
      <c s="32">
        <f>ROUND(ROUND(L473,2)*ROUND(G473,3),2)</f>
      </c>
      <c s="36" t="s">
        <v>808</v>
      </c>
      <c>
        <f>(M473*21)/100</f>
      </c>
      <c t="s">
        <v>27</v>
      </c>
    </row>
    <row r="474" spans="1:5" ht="12.75">
      <c r="A474" s="35" t="s">
        <v>56</v>
      </c>
      <c r="E474" s="39" t="s">
        <v>5</v>
      </c>
    </row>
    <row r="475" spans="1:5" ht="12.75">
      <c r="A475" s="35" t="s">
        <v>57</v>
      </c>
      <c r="E475" s="40" t="s">
        <v>5</v>
      </c>
    </row>
    <row r="476" spans="1:5" ht="38.25">
      <c r="A476" t="s">
        <v>59</v>
      </c>
      <c r="E476" s="39" t="s">
        <v>6716</v>
      </c>
    </row>
    <row r="477" spans="1:16" ht="25.5">
      <c r="A477" t="s">
        <v>49</v>
      </c>
      <c s="34" t="s">
        <v>565</v>
      </c>
      <c s="34" t="s">
        <v>6717</v>
      </c>
      <c s="35" t="s">
        <v>5</v>
      </c>
      <c s="6" t="s">
        <v>6718</v>
      </c>
      <c s="36" t="s">
        <v>5665</v>
      </c>
      <c s="37">
        <v>1</v>
      </c>
      <c s="36">
        <v>0</v>
      </c>
      <c s="36">
        <f>ROUND(G477*H477,6)</f>
      </c>
      <c r="L477" s="38">
        <v>0</v>
      </c>
      <c s="32">
        <f>ROUND(ROUND(L477,2)*ROUND(G477,3),2)</f>
      </c>
      <c s="36" t="s">
        <v>808</v>
      </c>
      <c>
        <f>(M477*21)/100</f>
      </c>
      <c t="s">
        <v>27</v>
      </c>
    </row>
    <row r="478" spans="1:5" ht="12.75">
      <c r="A478" s="35" t="s">
        <v>56</v>
      </c>
      <c r="E478" s="39" t="s">
        <v>5</v>
      </c>
    </row>
    <row r="479" spans="1:5" ht="12.75">
      <c r="A479" s="35" t="s">
        <v>57</v>
      </c>
      <c r="E479" s="40" t="s">
        <v>5</v>
      </c>
    </row>
    <row r="480" spans="1:5" ht="63.75">
      <c r="A480" t="s">
        <v>59</v>
      </c>
      <c r="E480" s="39" t="s">
        <v>6719</v>
      </c>
    </row>
    <row r="481" spans="1:16" ht="25.5">
      <c r="A481" t="s">
        <v>49</v>
      </c>
      <c s="34" t="s">
        <v>569</v>
      </c>
      <c s="34" t="s">
        <v>6720</v>
      </c>
      <c s="35" t="s">
        <v>5</v>
      </c>
      <c s="6" t="s">
        <v>6721</v>
      </c>
      <c s="36" t="s">
        <v>5665</v>
      </c>
      <c s="37">
        <v>3</v>
      </c>
      <c s="36">
        <v>0</v>
      </c>
      <c s="36">
        <f>ROUND(G481*H481,6)</f>
      </c>
      <c r="L481" s="38">
        <v>0</v>
      </c>
      <c s="32">
        <f>ROUND(ROUND(L481,2)*ROUND(G481,3),2)</f>
      </c>
      <c s="36" t="s">
        <v>808</v>
      </c>
      <c>
        <f>(M481*21)/100</f>
      </c>
      <c t="s">
        <v>27</v>
      </c>
    </row>
    <row r="482" spans="1:5" ht="12.75">
      <c r="A482" s="35" t="s">
        <v>56</v>
      </c>
      <c r="E482" s="39" t="s">
        <v>5</v>
      </c>
    </row>
    <row r="483" spans="1:5" ht="12.75">
      <c r="A483" s="35" t="s">
        <v>57</v>
      </c>
      <c r="E483" s="40" t="s">
        <v>5</v>
      </c>
    </row>
    <row r="484" spans="1:5" ht="12.75">
      <c r="A484" t="s">
        <v>59</v>
      </c>
      <c r="E484" s="39" t="s">
        <v>5</v>
      </c>
    </row>
    <row r="485" spans="1:16" ht="25.5">
      <c r="A485" t="s">
        <v>49</v>
      </c>
      <c s="34" t="s">
        <v>572</v>
      </c>
      <c s="34" t="s">
        <v>6722</v>
      </c>
      <c s="35" t="s">
        <v>5</v>
      </c>
      <c s="6" t="s">
        <v>6715</v>
      </c>
      <c s="36" t="s">
        <v>5665</v>
      </c>
      <c s="37">
        <v>15</v>
      </c>
      <c s="36">
        <v>0</v>
      </c>
      <c s="36">
        <f>ROUND(G485*H485,6)</f>
      </c>
      <c r="L485" s="38">
        <v>0</v>
      </c>
      <c s="32">
        <f>ROUND(ROUND(L485,2)*ROUND(G485,3),2)</f>
      </c>
      <c s="36" t="s">
        <v>5706</v>
      </c>
      <c>
        <f>(M485*21)/100</f>
      </c>
      <c t="s">
        <v>27</v>
      </c>
    </row>
    <row r="486" spans="1:5" ht="12.75">
      <c r="A486" s="35" t="s">
        <v>56</v>
      </c>
      <c r="E486" s="39" t="s">
        <v>5</v>
      </c>
    </row>
    <row r="487" spans="1:5" ht="12.75">
      <c r="A487" s="35" t="s">
        <v>57</v>
      </c>
      <c r="E487" s="40" t="s">
        <v>5</v>
      </c>
    </row>
    <row r="488" spans="1:5" ht="38.25">
      <c r="A488" t="s">
        <v>59</v>
      </c>
      <c r="E488" s="39" t="s">
        <v>6723</v>
      </c>
    </row>
    <row r="489" spans="1:16" ht="12.75">
      <c r="A489" t="s">
        <v>49</v>
      </c>
      <c s="34" t="s">
        <v>576</v>
      </c>
      <c s="34" t="s">
        <v>6724</v>
      </c>
      <c s="35" t="s">
        <v>5</v>
      </c>
      <c s="6" t="s">
        <v>6725</v>
      </c>
      <c s="36" t="s">
        <v>5665</v>
      </c>
      <c s="37">
        <v>5</v>
      </c>
      <c s="36">
        <v>0</v>
      </c>
      <c s="36">
        <f>ROUND(G489*H489,6)</f>
      </c>
      <c r="L489" s="38">
        <v>0</v>
      </c>
      <c s="32">
        <f>ROUND(ROUND(L489,2)*ROUND(G489,3),2)</f>
      </c>
      <c s="36" t="s">
        <v>5706</v>
      </c>
      <c>
        <f>(M489*21)/100</f>
      </c>
      <c t="s">
        <v>27</v>
      </c>
    </row>
    <row r="490" spans="1:5" ht="12.75">
      <c r="A490" s="35" t="s">
        <v>56</v>
      </c>
      <c r="E490" s="39" t="s">
        <v>5</v>
      </c>
    </row>
    <row r="491" spans="1:5" ht="12.75">
      <c r="A491" s="35" t="s">
        <v>57</v>
      </c>
      <c r="E491" s="40" t="s">
        <v>5</v>
      </c>
    </row>
    <row r="492" spans="1:5" ht="12.75">
      <c r="A492" t="s">
        <v>59</v>
      </c>
      <c r="E492" s="39" t="s">
        <v>5</v>
      </c>
    </row>
    <row r="493" spans="1:16" ht="12.75">
      <c r="A493" t="s">
        <v>49</v>
      </c>
      <c s="34" t="s">
        <v>580</v>
      </c>
      <c s="34" t="s">
        <v>6726</v>
      </c>
      <c s="35" t="s">
        <v>5</v>
      </c>
      <c s="6" t="s">
        <v>6727</v>
      </c>
      <c s="36" t="s">
        <v>5695</v>
      </c>
      <c s="37">
        <v>7806</v>
      </c>
      <c s="36">
        <v>0</v>
      </c>
      <c s="36">
        <f>ROUND(G493*H493,6)</f>
      </c>
      <c r="L493" s="38">
        <v>0</v>
      </c>
      <c s="32">
        <f>ROUND(ROUND(L493,2)*ROUND(G493,3),2)</f>
      </c>
      <c s="36" t="s">
        <v>5706</v>
      </c>
      <c>
        <f>(M493*21)/100</f>
      </c>
      <c t="s">
        <v>27</v>
      </c>
    </row>
    <row r="494" spans="1:5" ht="12.75">
      <c r="A494" s="35" t="s">
        <v>56</v>
      </c>
      <c r="E494" s="39" t="s">
        <v>5</v>
      </c>
    </row>
    <row r="495" spans="1:5" ht="12.75">
      <c r="A495" s="35" t="s">
        <v>57</v>
      </c>
      <c r="E495" s="40" t="s">
        <v>5</v>
      </c>
    </row>
    <row r="496" spans="1:5" ht="12.75">
      <c r="A496" t="s">
        <v>59</v>
      </c>
      <c r="E496" s="39" t="s">
        <v>5</v>
      </c>
    </row>
    <row r="497" spans="1:16" ht="12.75">
      <c r="A497" t="s">
        <v>49</v>
      </c>
      <c s="34" t="s">
        <v>584</v>
      </c>
      <c s="34" t="s">
        <v>6728</v>
      </c>
      <c s="35" t="s">
        <v>5</v>
      </c>
      <c s="6" t="s">
        <v>6729</v>
      </c>
      <c s="36" t="s">
        <v>5695</v>
      </c>
      <c s="37">
        <v>2375</v>
      </c>
      <c s="36">
        <v>0</v>
      </c>
      <c s="36">
        <f>ROUND(G497*H497,6)</f>
      </c>
      <c r="L497" s="38">
        <v>0</v>
      </c>
      <c s="32">
        <f>ROUND(ROUND(L497,2)*ROUND(G497,3),2)</f>
      </c>
      <c s="36" t="s">
        <v>5706</v>
      </c>
      <c>
        <f>(M497*21)/100</f>
      </c>
      <c t="s">
        <v>27</v>
      </c>
    </row>
    <row r="498" spans="1:5" ht="12.75">
      <c r="A498" s="35" t="s">
        <v>56</v>
      </c>
      <c r="E498" s="39" t="s">
        <v>5</v>
      </c>
    </row>
    <row r="499" spans="1:5" ht="12.75">
      <c r="A499" s="35" t="s">
        <v>57</v>
      </c>
      <c r="E499" s="40" t="s">
        <v>5</v>
      </c>
    </row>
    <row r="500" spans="1:5" ht="12.75">
      <c r="A500" t="s">
        <v>59</v>
      </c>
      <c r="E500" s="39" t="s">
        <v>5</v>
      </c>
    </row>
    <row r="501" spans="1:13" ht="12.75">
      <c r="A501" t="s">
        <v>46</v>
      </c>
      <c r="C501" s="31" t="s">
        <v>6730</v>
      </c>
      <c r="E501" s="33" t="s">
        <v>6731</v>
      </c>
      <c r="J501" s="32">
        <f>0</f>
      </c>
      <c s="32">
        <f>0</f>
      </c>
      <c s="32">
        <f>0+L502+L506+L510+L514+L518+L522+L526+L530+L534+L538</f>
      </c>
      <c s="32">
        <f>0+M502+M506+M510+M514+M518+M522+M526+M530+M534+M538</f>
      </c>
    </row>
    <row r="502" spans="1:16" ht="25.5">
      <c r="A502" t="s">
        <v>49</v>
      </c>
      <c s="34" t="s">
        <v>588</v>
      </c>
      <c s="34" t="s">
        <v>6732</v>
      </c>
      <c s="35" t="s">
        <v>5</v>
      </c>
      <c s="6" t="s">
        <v>6733</v>
      </c>
      <c s="36" t="s">
        <v>90</v>
      </c>
      <c s="37">
        <v>5</v>
      </c>
      <c s="36">
        <v>0</v>
      </c>
      <c s="36">
        <f>ROUND(G502*H502,6)</f>
      </c>
      <c r="L502" s="38">
        <v>0</v>
      </c>
      <c s="32">
        <f>ROUND(ROUND(L502,2)*ROUND(G502,3),2)</f>
      </c>
      <c s="36" t="s">
        <v>808</v>
      </c>
      <c>
        <f>(M502*21)/100</f>
      </c>
      <c t="s">
        <v>27</v>
      </c>
    </row>
    <row r="503" spans="1:5" ht="12.75">
      <c r="A503" s="35" t="s">
        <v>56</v>
      </c>
      <c r="E503" s="39" t="s">
        <v>5</v>
      </c>
    </row>
    <row r="504" spans="1:5" ht="12.75">
      <c r="A504" s="35" t="s">
        <v>57</v>
      </c>
      <c r="E504" s="40" t="s">
        <v>5</v>
      </c>
    </row>
    <row r="505" spans="1:5" ht="12.75">
      <c r="A505" t="s">
        <v>59</v>
      </c>
      <c r="E505" s="39" t="s">
        <v>5</v>
      </c>
    </row>
    <row r="506" spans="1:16" ht="25.5">
      <c r="A506" t="s">
        <v>49</v>
      </c>
      <c s="34" t="s">
        <v>592</v>
      </c>
      <c s="34" t="s">
        <v>6734</v>
      </c>
      <c s="35" t="s">
        <v>5</v>
      </c>
      <c s="6" t="s">
        <v>6735</v>
      </c>
      <c s="36" t="s">
        <v>90</v>
      </c>
      <c s="37">
        <v>4</v>
      </c>
      <c s="36">
        <v>0</v>
      </c>
      <c s="36">
        <f>ROUND(G506*H506,6)</f>
      </c>
      <c r="L506" s="38">
        <v>0</v>
      </c>
      <c s="32">
        <f>ROUND(ROUND(L506,2)*ROUND(G506,3),2)</f>
      </c>
      <c s="36" t="s">
        <v>808</v>
      </c>
      <c>
        <f>(M506*21)/100</f>
      </c>
      <c t="s">
        <v>27</v>
      </c>
    </row>
    <row r="507" spans="1:5" ht="12.75">
      <c r="A507" s="35" t="s">
        <v>56</v>
      </c>
      <c r="E507" s="39" t="s">
        <v>5</v>
      </c>
    </row>
    <row r="508" spans="1:5" ht="12.75">
      <c r="A508" s="35" t="s">
        <v>57</v>
      </c>
      <c r="E508" s="40" t="s">
        <v>5</v>
      </c>
    </row>
    <row r="509" spans="1:5" ht="12.75">
      <c r="A509" t="s">
        <v>59</v>
      </c>
      <c r="E509" s="39" t="s">
        <v>5</v>
      </c>
    </row>
    <row r="510" spans="1:16" ht="25.5">
      <c r="A510" t="s">
        <v>49</v>
      </c>
      <c s="34" t="s">
        <v>596</v>
      </c>
      <c s="34" t="s">
        <v>6736</v>
      </c>
      <c s="35" t="s">
        <v>5</v>
      </c>
      <c s="6" t="s">
        <v>6737</v>
      </c>
      <c s="36" t="s">
        <v>90</v>
      </c>
      <c s="37">
        <v>4</v>
      </c>
      <c s="36">
        <v>0</v>
      </c>
      <c s="36">
        <f>ROUND(G510*H510,6)</f>
      </c>
      <c r="L510" s="38">
        <v>0</v>
      </c>
      <c s="32">
        <f>ROUND(ROUND(L510,2)*ROUND(G510,3),2)</f>
      </c>
      <c s="36" t="s">
        <v>808</v>
      </c>
      <c>
        <f>(M510*21)/100</f>
      </c>
      <c t="s">
        <v>27</v>
      </c>
    </row>
    <row r="511" spans="1:5" ht="12.75">
      <c r="A511" s="35" t="s">
        <v>56</v>
      </c>
      <c r="E511" s="39" t="s">
        <v>5</v>
      </c>
    </row>
    <row r="512" spans="1:5" ht="12.75">
      <c r="A512" s="35" t="s">
        <v>57</v>
      </c>
      <c r="E512" s="40" t="s">
        <v>5</v>
      </c>
    </row>
    <row r="513" spans="1:5" ht="12.75">
      <c r="A513" t="s">
        <v>59</v>
      </c>
      <c r="E513" s="39" t="s">
        <v>5</v>
      </c>
    </row>
    <row r="514" spans="1:16" ht="38.25">
      <c r="A514" t="s">
        <v>49</v>
      </c>
      <c s="34" t="s">
        <v>600</v>
      </c>
      <c s="34" t="s">
        <v>6738</v>
      </c>
      <c s="35" t="s">
        <v>5</v>
      </c>
      <c s="6" t="s">
        <v>6739</v>
      </c>
      <c s="36" t="s">
        <v>90</v>
      </c>
      <c s="37">
        <v>2</v>
      </c>
      <c s="36">
        <v>0</v>
      </c>
      <c s="36">
        <f>ROUND(G514*H514,6)</f>
      </c>
      <c r="L514" s="38">
        <v>0</v>
      </c>
      <c s="32">
        <f>ROUND(ROUND(L514,2)*ROUND(G514,3),2)</f>
      </c>
      <c s="36" t="s">
        <v>808</v>
      </c>
      <c>
        <f>(M514*21)/100</f>
      </c>
      <c t="s">
        <v>27</v>
      </c>
    </row>
    <row r="515" spans="1:5" ht="12.75">
      <c r="A515" s="35" t="s">
        <v>56</v>
      </c>
      <c r="E515" s="39" t="s">
        <v>5</v>
      </c>
    </row>
    <row r="516" spans="1:5" ht="12.75">
      <c r="A516" s="35" t="s">
        <v>57</v>
      </c>
      <c r="E516" s="40" t="s">
        <v>5</v>
      </c>
    </row>
    <row r="517" spans="1:5" ht="12.75">
      <c r="A517" t="s">
        <v>59</v>
      </c>
      <c r="E517" s="39" t="s">
        <v>5</v>
      </c>
    </row>
    <row r="518" spans="1:16" ht="25.5">
      <c r="A518" t="s">
        <v>49</v>
      </c>
      <c s="34" t="s">
        <v>604</v>
      </c>
      <c s="34" t="s">
        <v>6740</v>
      </c>
      <c s="35" t="s">
        <v>5</v>
      </c>
      <c s="6" t="s">
        <v>6741</v>
      </c>
      <c s="36" t="s">
        <v>90</v>
      </c>
      <c s="37">
        <v>2</v>
      </c>
      <c s="36">
        <v>0</v>
      </c>
      <c s="36">
        <f>ROUND(G518*H518,6)</f>
      </c>
      <c r="L518" s="38">
        <v>0</v>
      </c>
      <c s="32">
        <f>ROUND(ROUND(L518,2)*ROUND(G518,3),2)</f>
      </c>
      <c s="36" t="s">
        <v>808</v>
      </c>
      <c>
        <f>(M518*21)/100</f>
      </c>
      <c t="s">
        <v>27</v>
      </c>
    </row>
    <row r="519" spans="1:5" ht="12.75">
      <c r="A519" s="35" t="s">
        <v>56</v>
      </c>
      <c r="E519" s="39" t="s">
        <v>5</v>
      </c>
    </row>
    <row r="520" spans="1:5" ht="12.75">
      <c r="A520" s="35" t="s">
        <v>57</v>
      </c>
      <c r="E520" s="40" t="s">
        <v>5</v>
      </c>
    </row>
    <row r="521" spans="1:5" ht="12.75">
      <c r="A521" t="s">
        <v>59</v>
      </c>
      <c r="E521" s="39" t="s">
        <v>5</v>
      </c>
    </row>
    <row r="522" spans="1:16" ht="25.5">
      <c r="A522" t="s">
        <v>49</v>
      </c>
      <c s="34" t="s">
        <v>608</v>
      </c>
      <c s="34" t="s">
        <v>6742</v>
      </c>
      <c s="35" t="s">
        <v>5</v>
      </c>
      <c s="6" t="s">
        <v>6743</v>
      </c>
      <c s="36" t="s">
        <v>90</v>
      </c>
      <c s="37">
        <v>1</v>
      </c>
      <c s="36">
        <v>0</v>
      </c>
      <c s="36">
        <f>ROUND(G522*H522,6)</f>
      </c>
      <c r="L522" s="38">
        <v>0</v>
      </c>
      <c s="32">
        <f>ROUND(ROUND(L522,2)*ROUND(G522,3),2)</f>
      </c>
      <c s="36" t="s">
        <v>808</v>
      </c>
      <c>
        <f>(M522*21)/100</f>
      </c>
      <c t="s">
        <v>27</v>
      </c>
    </row>
    <row r="523" spans="1:5" ht="12.75">
      <c r="A523" s="35" t="s">
        <v>56</v>
      </c>
      <c r="E523" s="39" t="s">
        <v>5</v>
      </c>
    </row>
    <row r="524" spans="1:5" ht="12.75">
      <c r="A524" s="35" t="s">
        <v>57</v>
      </c>
      <c r="E524" s="40" t="s">
        <v>5</v>
      </c>
    </row>
    <row r="525" spans="1:5" ht="12.75">
      <c r="A525" t="s">
        <v>59</v>
      </c>
      <c r="E525" s="39" t="s">
        <v>5</v>
      </c>
    </row>
    <row r="526" spans="1:16" ht="25.5">
      <c r="A526" t="s">
        <v>49</v>
      </c>
      <c s="34" t="s">
        <v>612</v>
      </c>
      <c s="34" t="s">
        <v>6744</v>
      </c>
      <c s="35" t="s">
        <v>5</v>
      </c>
      <c s="6" t="s">
        <v>6745</v>
      </c>
      <c s="36" t="s">
        <v>90</v>
      </c>
      <c s="37">
        <v>3</v>
      </c>
      <c s="36">
        <v>0</v>
      </c>
      <c s="36">
        <f>ROUND(G526*H526,6)</f>
      </c>
      <c r="L526" s="38">
        <v>0</v>
      </c>
      <c s="32">
        <f>ROUND(ROUND(L526,2)*ROUND(G526,3),2)</f>
      </c>
      <c s="36" t="s">
        <v>808</v>
      </c>
      <c>
        <f>(M526*21)/100</f>
      </c>
      <c t="s">
        <v>27</v>
      </c>
    </row>
    <row r="527" spans="1:5" ht="12.75">
      <c r="A527" s="35" t="s">
        <v>56</v>
      </c>
      <c r="E527" s="39" t="s">
        <v>5</v>
      </c>
    </row>
    <row r="528" spans="1:5" ht="12.75">
      <c r="A528" s="35" t="s">
        <v>57</v>
      </c>
      <c r="E528" s="40" t="s">
        <v>5</v>
      </c>
    </row>
    <row r="529" spans="1:5" ht="12.75">
      <c r="A529" t="s">
        <v>59</v>
      </c>
      <c r="E529" s="39" t="s">
        <v>5</v>
      </c>
    </row>
    <row r="530" spans="1:16" ht="25.5">
      <c r="A530" t="s">
        <v>49</v>
      </c>
      <c s="34" t="s">
        <v>615</v>
      </c>
      <c s="34" t="s">
        <v>6746</v>
      </c>
      <c s="35" t="s">
        <v>5</v>
      </c>
      <c s="6" t="s">
        <v>6747</v>
      </c>
      <c s="36" t="s">
        <v>90</v>
      </c>
      <c s="37">
        <v>40</v>
      </c>
      <c s="36">
        <v>0</v>
      </c>
      <c s="36">
        <f>ROUND(G530*H530,6)</f>
      </c>
      <c r="L530" s="38">
        <v>0</v>
      </c>
      <c s="32">
        <f>ROUND(ROUND(L530,2)*ROUND(G530,3),2)</f>
      </c>
      <c s="36" t="s">
        <v>808</v>
      </c>
      <c>
        <f>(M530*21)/100</f>
      </c>
      <c t="s">
        <v>27</v>
      </c>
    </row>
    <row r="531" spans="1:5" ht="12.75">
      <c r="A531" s="35" t="s">
        <v>56</v>
      </c>
      <c r="E531" s="39" t="s">
        <v>5</v>
      </c>
    </row>
    <row r="532" spans="1:5" ht="12.75">
      <c r="A532" s="35" t="s">
        <v>57</v>
      </c>
      <c r="E532" s="40" t="s">
        <v>5</v>
      </c>
    </row>
    <row r="533" spans="1:5" ht="12.75">
      <c r="A533" t="s">
        <v>59</v>
      </c>
      <c r="E533" s="39" t="s">
        <v>5</v>
      </c>
    </row>
    <row r="534" spans="1:16" ht="25.5">
      <c r="A534" t="s">
        <v>49</v>
      </c>
      <c s="34" t="s">
        <v>619</v>
      </c>
      <c s="34" t="s">
        <v>6748</v>
      </c>
      <c s="35" t="s">
        <v>5</v>
      </c>
      <c s="6" t="s">
        <v>6749</v>
      </c>
      <c s="36" t="s">
        <v>90</v>
      </c>
      <c s="37">
        <v>19</v>
      </c>
      <c s="36">
        <v>0</v>
      </c>
      <c s="36">
        <f>ROUND(G534*H534,6)</f>
      </c>
      <c r="L534" s="38">
        <v>0</v>
      </c>
      <c s="32">
        <f>ROUND(ROUND(L534,2)*ROUND(G534,3),2)</f>
      </c>
      <c s="36" t="s">
        <v>808</v>
      </c>
      <c>
        <f>(M534*21)/100</f>
      </c>
      <c t="s">
        <v>27</v>
      </c>
    </row>
    <row r="535" spans="1:5" ht="12.75">
      <c r="A535" s="35" t="s">
        <v>56</v>
      </c>
      <c r="E535" s="39" t="s">
        <v>5</v>
      </c>
    </row>
    <row r="536" spans="1:5" ht="12.75">
      <c r="A536" s="35" t="s">
        <v>57</v>
      </c>
      <c r="E536" s="40" t="s">
        <v>5</v>
      </c>
    </row>
    <row r="537" spans="1:5" ht="12.75">
      <c r="A537" t="s">
        <v>59</v>
      </c>
      <c r="E537" s="39" t="s">
        <v>5</v>
      </c>
    </row>
    <row r="538" spans="1:16" ht="25.5">
      <c r="A538" t="s">
        <v>49</v>
      </c>
      <c s="34" t="s">
        <v>623</v>
      </c>
      <c s="34" t="s">
        <v>6750</v>
      </c>
      <c s="35" t="s">
        <v>5</v>
      </c>
      <c s="6" t="s">
        <v>6751</v>
      </c>
      <c s="36" t="s">
        <v>90</v>
      </c>
      <c s="37">
        <v>1</v>
      </c>
      <c s="36">
        <v>0</v>
      </c>
      <c s="36">
        <f>ROUND(G538*H538,6)</f>
      </c>
      <c r="L538" s="38">
        <v>0</v>
      </c>
      <c s="32">
        <f>ROUND(ROUND(L538,2)*ROUND(G538,3),2)</f>
      </c>
      <c s="36" t="s">
        <v>808</v>
      </c>
      <c>
        <f>(M538*21)/100</f>
      </c>
      <c t="s">
        <v>27</v>
      </c>
    </row>
    <row r="539" spans="1:5" ht="12.75">
      <c r="A539" s="35" t="s">
        <v>56</v>
      </c>
      <c r="E539" s="39" t="s">
        <v>5</v>
      </c>
    </row>
    <row r="540" spans="1:5" ht="12.75">
      <c r="A540" s="35" t="s">
        <v>57</v>
      </c>
      <c r="E540" s="40" t="s">
        <v>5</v>
      </c>
    </row>
    <row r="541" spans="1:5" ht="12.75">
      <c r="A541" t="s">
        <v>59</v>
      </c>
      <c r="E541" s="39" t="s">
        <v>5</v>
      </c>
    </row>
    <row r="542" spans="1:13" ht="12.75">
      <c r="A542" t="s">
        <v>46</v>
      </c>
      <c r="C542" s="31" t="s">
        <v>6752</v>
      </c>
      <c r="E542" s="33" t="s">
        <v>6753</v>
      </c>
      <c r="J542" s="32">
        <f>0</f>
      </c>
      <c s="32">
        <f>0</f>
      </c>
      <c s="32">
        <f>0+L543+L547</f>
      </c>
      <c s="32">
        <f>0+M543+M547</f>
      </c>
    </row>
    <row r="543" spans="1:16" ht="12.75">
      <c r="A543" t="s">
        <v>49</v>
      </c>
      <c s="34" t="s">
        <v>627</v>
      </c>
      <c s="34" t="s">
        <v>6754</v>
      </c>
      <c s="35" t="s">
        <v>5</v>
      </c>
      <c s="6" t="s">
        <v>6755</v>
      </c>
      <c s="36" t="s">
        <v>75</v>
      </c>
      <c s="37">
        <v>209</v>
      </c>
      <c s="36">
        <v>0</v>
      </c>
      <c s="36">
        <f>ROUND(G543*H543,6)</f>
      </c>
      <c r="L543" s="38">
        <v>0</v>
      </c>
      <c s="32">
        <f>ROUND(ROUND(L543,2)*ROUND(G543,3),2)</f>
      </c>
      <c s="36" t="s">
        <v>5706</v>
      </c>
      <c>
        <f>(M543*21)/100</f>
      </c>
      <c t="s">
        <v>27</v>
      </c>
    </row>
    <row r="544" spans="1:5" ht="12.75">
      <c r="A544" s="35" t="s">
        <v>56</v>
      </c>
      <c r="E544" s="39" t="s">
        <v>5</v>
      </c>
    </row>
    <row r="545" spans="1:5" ht="12.75">
      <c r="A545" s="35" t="s">
        <v>57</v>
      </c>
      <c r="E545" s="40" t="s">
        <v>5</v>
      </c>
    </row>
    <row r="546" spans="1:5" ht="12.75">
      <c r="A546" t="s">
        <v>59</v>
      </c>
      <c r="E546" s="39" t="s">
        <v>5</v>
      </c>
    </row>
    <row r="547" spans="1:16" ht="12.75">
      <c r="A547" t="s">
        <v>49</v>
      </c>
      <c s="34" t="s">
        <v>630</v>
      </c>
      <c s="34" t="s">
        <v>6756</v>
      </c>
      <c s="35" t="s">
        <v>5</v>
      </c>
      <c s="6" t="s">
        <v>6757</v>
      </c>
      <c s="36" t="s">
        <v>75</v>
      </c>
      <c s="37">
        <v>416</v>
      </c>
      <c s="36">
        <v>0</v>
      </c>
      <c s="36">
        <f>ROUND(G547*H547,6)</f>
      </c>
      <c r="L547" s="38">
        <v>0</v>
      </c>
      <c s="32">
        <f>ROUND(ROUND(L547,2)*ROUND(G547,3),2)</f>
      </c>
      <c s="36" t="s">
        <v>5706</v>
      </c>
      <c>
        <f>(M547*21)/100</f>
      </c>
      <c t="s">
        <v>27</v>
      </c>
    </row>
    <row r="548" spans="1:5" ht="12.75">
      <c r="A548" s="35" t="s">
        <v>56</v>
      </c>
      <c r="E548" s="39" t="s">
        <v>5</v>
      </c>
    </row>
    <row r="549" spans="1:5" ht="12.75">
      <c r="A549" s="35" t="s">
        <v>57</v>
      </c>
      <c r="E549" s="40" t="s">
        <v>5</v>
      </c>
    </row>
    <row r="550" spans="1:5" ht="12.75">
      <c r="A550" t="s">
        <v>59</v>
      </c>
      <c r="E550" s="39" t="s">
        <v>5</v>
      </c>
    </row>
    <row r="551" spans="1:13" ht="12.75">
      <c r="A551" t="s">
        <v>46</v>
      </c>
      <c r="C551" s="31" t="s">
        <v>6758</v>
      </c>
      <c r="E551" s="33" t="s">
        <v>6759</v>
      </c>
      <c r="J551" s="32">
        <f>0</f>
      </c>
      <c s="32">
        <f>0</f>
      </c>
      <c s="32">
        <f>0+L552+L556</f>
      </c>
      <c s="32">
        <f>0+M552+M556</f>
      </c>
    </row>
    <row r="552" spans="1:16" ht="12.75">
      <c r="A552" t="s">
        <v>49</v>
      </c>
      <c s="34" t="s">
        <v>634</v>
      </c>
      <c s="34" t="s">
        <v>6760</v>
      </c>
      <c s="35" t="s">
        <v>5</v>
      </c>
      <c s="6" t="s">
        <v>6761</v>
      </c>
      <c s="36" t="s">
        <v>75</v>
      </c>
      <c s="37">
        <v>210</v>
      </c>
      <c s="36">
        <v>0</v>
      </c>
      <c s="36">
        <f>ROUND(G552*H552,6)</f>
      </c>
      <c r="L552" s="38">
        <v>0</v>
      </c>
      <c s="32">
        <f>ROUND(ROUND(L552,2)*ROUND(G552,3),2)</f>
      </c>
      <c s="36" t="s">
        <v>5706</v>
      </c>
      <c>
        <f>(M552*21)/100</f>
      </c>
      <c t="s">
        <v>27</v>
      </c>
    </row>
    <row r="553" spans="1:5" ht="12.75">
      <c r="A553" s="35" t="s">
        <v>56</v>
      </c>
      <c r="E553" s="39" t="s">
        <v>5</v>
      </c>
    </row>
    <row r="554" spans="1:5" ht="12.75">
      <c r="A554" s="35" t="s">
        <v>57</v>
      </c>
      <c r="E554" s="40" t="s">
        <v>5</v>
      </c>
    </row>
    <row r="555" spans="1:5" ht="12.75">
      <c r="A555" t="s">
        <v>59</v>
      </c>
      <c r="E555" s="39" t="s">
        <v>5</v>
      </c>
    </row>
    <row r="556" spans="1:16" ht="12.75">
      <c r="A556" t="s">
        <v>49</v>
      </c>
      <c s="34" t="s">
        <v>638</v>
      </c>
      <c s="34" t="s">
        <v>6762</v>
      </c>
      <c s="35" t="s">
        <v>5</v>
      </c>
      <c s="6" t="s">
        <v>6763</v>
      </c>
      <c s="36" t="s">
        <v>75</v>
      </c>
      <c s="37">
        <v>799</v>
      </c>
      <c s="36">
        <v>0</v>
      </c>
      <c s="36">
        <f>ROUND(G556*H556,6)</f>
      </c>
      <c r="L556" s="38">
        <v>0</v>
      </c>
      <c s="32">
        <f>ROUND(ROUND(L556,2)*ROUND(G556,3),2)</f>
      </c>
      <c s="36" t="s">
        <v>5706</v>
      </c>
      <c>
        <f>(M556*21)/100</f>
      </c>
      <c t="s">
        <v>27</v>
      </c>
    </row>
    <row r="557" spans="1:5" ht="12.75">
      <c r="A557" s="35" t="s">
        <v>56</v>
      </c>
      <c r="E557" s="39" t="s">
        <v>5</v>
      </c>
    </row>
    <row r="558" spans="1:5" ht="12.75">
      <c r="A558" s="35" t="s">
        <v>57</v>
      </c>
      <c r="E558" s="40" t="s">
        <v>5</v>
      </c>
    </row>
    <row r="559" spans="1:5" ht="12.75">
      <c r="A559" t="s">
        <v>59</v>
      </c>
      <c r="E559" s="39" t="s">
        <v>5</v>
      </c>
    </row>
    <row r="560" spans="1:13" ht="12.75">
      <c r="A560" t="s">
        <v>46</v>
      </c>
      <c r="C560" s="31" t="s">
        <v>6764</v>
      </c>
      <c r="E560" s="33" t="s">
        <v>6765</v>
      </c>
      <c r="J560" s="32">
        <f>0</f>
      </c>
      <c s="32">
        <f>0</f>
      </c>
      <c s="32">
        <f>0+L561+L565+L569+L573</f>
      </c>
      <c s="32">
        <f>0+M561+M565+M569+M573</f>
      </c>
    </row>
    <row r="561" spans="1:16" ht="12.75">
      <c r="A561" t="s">
        <v>49</v>
      </c>
      <c s="34" t="s">
        <v>642</v>
      </c>
      <c s="34" t="s">
        <v>6766</v>
      </c>
      <c s="35" t="s">
        <v>5</v>
      </c>
      <c s="6" t="s">
        <v>6767</v>
      </c>
      <c s="36" t="s">
        <v>5665</v>
      </c>
      <c s="37">
        <v>19</v>
      </c>
      <c s="36">
        <v>0</v>
      </c>
      <c s="36">
        <f>ROUND(G561*H561,6)</f>
      </c>
      <c r="L561" s="38">
        <v>0</v>
      </c>
      <c s="32">
        <f>ROUND(ROUND(L561,2)*ROUND(G561,3),2)</f>
      </c>
      <c s="36" t="s">
        <v>5706</v>
      </c>
      <c>
        <f>(M561*21)/100</f>
      </c>
      <c t="s">
        <v>27</v>
      </c>
    </row>
    <row r="562" spans="1:5" ht="12.75">
      <c r="A562" s="35" t="s">
        <v>56</v>
      </c>
      <c r="E562" s="39" t="s">
        <v>5</v>
      </c>
    </row>
    <row r="563" spans="1:5" ht="12.75">
      <c r="A563" s="35" t="s">
        <v>57</v>
      </c>
      <c r="E563" s="40" t="s">
        <v>5</v>
      </c>
    </row>
    <row r="564" spans="1:5" ht="12.75">
      <c r="A564" t="s">
        <v>59</v>
      </c>
      <c r="E564" s="39" t="s">
        <v>5</v>
      </c>
    </row>
    <row r="565" spans="1:16" ht="12.75">
      <c r="A565" t="s">
        <v>49</v>
      </c>
      <c s="34" t="s">
        <v>646</v>
      </c>
      <c s="34" t="s">
        <v>6768</v>
      </c>
      <c s="35" t="s">
        <v>5</v>
      </c>
      <c s="6" t="s">
        <v>6769</v>
      </c>
      <c s="36" t="s">
        <v>5665</v>
      </c>
      <c s="37">
        <v>20</v>
      </c>
      <c s="36">
        <v>0</v>
      </c>
      <c s="36">
        <f>ROUND(G565*H565,6)</f>
      </c>
      <c r="L565" s="38">
        <v>0</v>
      </c>
      <c s="32">
        <f>ROUND(ROUND(L565,2)*ROUND(G565,3),2)</f>
      </c>
      <c s="36" t="s">
        <v>5706</v>
      </c>
      <c>
        <f>(M565*21)/100</f>
      </c>
      <c t="s">
        <v>27</v>
      </c>
    </row>
    <row r="566" spans="1:5" ht="12.75">
      <c r="A566" s="35" t="s">
        <v>56</v>
      </c>
      <c r="E566" s="39" t="s">
        <v>5</v>
      </c>
    </row>
    <row r="567" spans="1:5" ht="12.75">
      <c r="A567" s="35" t="s">
        <v>57</v>
      </c>
      <c r="E567" s="40" t="s">
        <v>5</v>
      </c>
    </row>
    <row r="568" spans="1:5" ht="12.75">
      <c r="A568" t="s">
        <v>59</v>
      </c>
      <c r="E568" s="39" t="s">
        <v>5</v>
      </c>
    </row>
    <row r="569" spans="1:16" ht="12.75">
      <c r="A569" t="s">
        <v>49</v>
      </c>
      <c s="34" t="s">
        <v>650</v>
      </c>
      <c s="34" t="s">
        <v>6770</v>
      </c>
      <c s="35" t="s">
        <v>5</v>
      </c>
      <c s="6" t="s">
        <v>6771</v>
      </c>
      <c s="36" t="s">
        <v>5665</v>
      </c>
      <c s="37">
        <v>6</v>
      </c>
      <c s="36">
        <v>0</v>
      </c>
      <c s="36">
        <f>ROUND(G569*H569,6)</f>
      </c>
      <c r="L569" s="38">
        <v>0</v>
      </c>
      <c s="32">
        <f>ROUND(ROUND(L569,2)*ROUND(G569,3),2)</f>
      </c>
      <c s="36" t="s">
        <v>5706</v>
      </c>
      <c>
        <f>(M569*21)/100</f>
      </c>
      <c t="s">
        <v>27</v>
      </c>
    </row>
    <row r="570" spans="1:5" ht="12.75">
      <c r="A570" s="35" t="s">
        <v>56</v>
      </c>
      <c r="E570" s="39" t="s">
        <v>5</v>
      </c>
    </row>
    <row r="571" spans="1:5" ht="12.75">
      <c r="A571" s="35" t="s">
        <v>57</v>
      </c>
      <c r="E571" s="40" t="s">
        <v>5</v>
      </c>
    </row>
    <row r="572" spans="1:5" ht="12.75">
      <c r="A572" t="s">
        <v>59</v>
      </c>
      <c r="E572" s="39" t="s">
        <v>5</v>
      </c>
    </row>
    <row r="573" spans="1:16" ht="12.75">
      <c r="A573" t="s">
        <v>49</v>
      </c>
      <c s="34" t="s">
        <v>654</v>
      </c>
      <c s="34" t="s">
        <v>6772</v>
      </c>
      <c s="35" t="s">
        <v>5</v>
      </c>
      <c s="6" t="s">
        <v>6773</v>
      </c>
      <c s="36" t="s">
        <v>5665</v>
      </c>
      <c s="37">
        <v>4</v>
      </c>
      <c s="36">
        <v>0</v>
      </c>
      <c s="36">
        <f>ROUND(G573*H573,6)</f>
      </c>
      <c r="L573" s="38">
        <v>0</v>
      </c>
      <c s="32">
        <f>ROUND(ROUND(L573,2)*ROUND(G573,3),2)</f>
      </c>
      <c s="36" t="s">
        <v>5706</v>
      </c>
      <c>
        <f>(M573*21)/100</f>
      </c>
      <c t="s">
        <v>27</v>
      </c>
    </row>
    <row r="574" spans="1:5" ht="12.75">
      <c r="A574" s="35" t="s">
        <v>56</v>
      </c>
      <c r="E574" s="39" t="s">
        <v>5</v>
      </c>
    </row>
    <row r="575" spans="1:5" ht="12.75">
      <c r="A575" s="35" t="s">
        <v>57</v>
      </c>
      <c r="E575" s="40" t="s">
        <v>5</v>
      </c>
    </row>
    <row r="576" spans="1:5" ht="12.75">
      <c r="A576" t="s">
        <v>59</v>
      </c>
      <c r="E576" s="39" t="s">
        <v>5</v>
      </c>
    </row>
    <row r="577" spans="1:13" ht="12.75">
      <c r="A577" t="s">
        <v>46</v>
      </c>
      <c r="C577" s="31" t="s">
        <v>6774</v>
      </c>
      <c r="E577" s="33" t="s">
        <v>6775</v>
      </c>
      <c r="J577" s="32">
        <f>0</f>
      </c>
      <c s="32">
        <f>0</f>
      </c>
      <c s="32">
        <f>0+L578+L582+L586+L590+L594+L598+L602+L606</f>
      </c>
      <c s="32">
        <f>0+M578+M582+M586+M590+M594+M598+M602+M606</f>
      </c>
    </row>
    <row r="578" spans="1:16" ht="12.75">
      <c r="A578" t="s">
        <v>49</v>
      </c>
      <c s="34" t="s">
        <v>658</v>
      </c>
      <c s="34" t="s">
        <v>6776</v>
      </c>
      <c s="35" t="s">
        <v>5</v>
      </c>
      <c s="6" t="s">
        <v>6777</v>
      </c>
      <c s="36" t="s">
        <v>5665</v>
      </c>
      <c s="37">
        <v>1</v>
      </c>
      <c s="36">
        <v>0</v>
      </c>
      <c s="36">
        <f>ROUND(G578*H578,6)</f>
      </c>
      <c r="L578" s="38">
        <v>0</v>
      </c>
      <c s="32">
        <f>ROUND(ROUND(L578,2)*ROUND(G578,3),2)</f>
      </c>
      <c s="36" t="s">
        <v>808</v>
      </c>
      <c>
        <f>(M578*21)/100</f>
      </c>
      <c t="s">
        <v>27</v>
      </c>
    </row>
    <row r="579" spans="1:5" ht="12.75">
      <c r="A579" s="35" t="s">
        <v>56</v>
      </c>
      <c r="E579" s="39" t="s">
        <v>5</v>
      </c>
    </row>
    <row r="580" spans="1:5" ht="12.75">
      <c r="A580" s="35" t="s">
        <v>57</v>
      </c>
      <c r="E580" s="40" t="s">
        <v>5</v>
      </c>
    </row>
    <row r="581" spans="1:5" ht="25.5">
      <c r="A581" t="s">
        <v>59</v>
      </c>
      <c r="E581" s="39" t="s">
        <v>6778</v>
      </c>
    </row>
    <row r="582" spans="1:16" ht="12.75">
      <c r="A582" t="s">
        <v>49</v>
      </c>
      <c s="34" t="s">
        <v>662</v>
      </c>
      <c s="34" t="s">
        <v>6779</v>
      </c>
      <c s="35" t="s">
        <v>5</v>
      </c>
      <c s="6" t="s">
        <v>6780</v>
      </c>
      <c s="36" t="s">
        <v>5665</v>
      </c>
      <c s="37">
        <v>1</v>
      </c>
      <c s="36">
        <v>0</v>
      </c>
      <c s="36">
        <f>ROUND(G582*H582,6)</f>
      </c>
      <c r="L582" s="38">
        <v>0</v>
      </c>
      <c s="32">
        <f>ROUND(ROUND(L582,2)*ROUND(G582,3),2)</f>
      </c>
      <c s="36" t="s">
        <v>808</v>
      </c>
      <c>
        <f>(M582*21)/100</f>
      </c>
      <c t="s">
        <v>27</v>
      </c>
    </row>
    <row r="583" spans="1:5" ht="12.75">
      <c r="A583" s="35" t="s">
        <v>56</v>
      </c>
      <c r="E583" s="39" t="s">
        <v>5</v>
      </c>
    </row>
    <row r="584" spans="1:5" ht="12.75">
      <c r="A584" s="35" t="s">
        <v>57</v>
      </c>
      <c r="E584" s="40" t="s">
        <v>5</v>
      </c>
    </row>
    <row r="585" spans="1:5" ht="38.25">
      <c r="A585" t="s">
        <v>59</v>
      </c>
      <c r="E585" s="39" t="s">
        <v>6781</v>
      </c>
    </row>
    <row r="586" spans="1:16" ht="12.75">
      <c r="A586" t="s">
        <v>49</v>
      </c>
      <c s="34" t="s">
        <v>666</v>
      </c>
      <c s="34" t="s">
        <v>6782</v>
      </c>
      <c s="35" t="s">
        <v>5</v>
      </c>
      <c s="6" t="s">
        <v>6783</v>
      </c>
      <c s="36" t="s">
        <v>5665</v>
      </c>
      <c s="37">
        <v>1</v>
      </c>
      <c s="36">
        <v>0</v>
      </c>
      <c s="36">
        <f>ROUND(G586*H586,6)</f>
      </c>
      <c r="L586" s="38">
        <v>0</v>
      </c>
      <c s="32">
        <f>ROUND(ROUND(L586,2)*ROUND(G586,3),2)</f>
      </c>
      <c s="36" t="s">
        <v>808</v>
      </c>
      <c>
        <f>(M586*21)/100</f>
      </c>
      <c t="s">
        <v>27</v>
      </c>
    </row>
    <row r="587" spans="1:5" ht="12.75">
      <c r="A587" s="35" t="s">
        <v>56</v>
      </c>
      <c r="E587" s="39" t="s">
        <v>5</v>
      </c>
    </row>
    <row r="588" spans="1:5" ht="12.75">
      <c r="A588" s="35" t="s">
        <v>57</v>
      </c>
      <c r="E588" s="40" t="s">
        <v>5</v>
      </c>
    </row>
    <row r="589" spans="1:5" ht="12.75">
      <c r="A589" t="s">
        <v>59</v>
      </c>
      <c r="E589" s="39" t="s">
        <v>5</v>
      </c>
    </row>
    <row r="590" spans="1:16" ht="12.75">
      <c r="A590" t="s">
        <v>49</v>
      </c>
      <c s="34" t="s">
        <v>670</v>
      </c>
      <c s="34" t="s">
        <v>6784</v>
      </c>
      <c s="35" t="s">
        <v>5</v>
      </c>
      <c s="6" t="s">
        <v>6785</v>
      </c>
      <c s="36" t="s">
        <v>5665</v>
      </c>
      <c s="37">
        <v>1</v>
      </c>
      <c s="36">
        <v>0</v>
      </c>
      <c s="36">
        <f>ROUND(G590*H590,6)</f>
      </c>
      <c r="L590" s="38">
        <v>0</v>
      </c>
      <c s="32">
        <f>ROUND(ROUND(L590,2)*ROUND(G590,3),2)</f>
      </c>
      <c s="36" t="s">
        <v>808</v>
      </c>
      <c>
        <f>(M590*21)/100</f>
      </c>
      <c t="s">
        <v>27</v>
      </c>
    </row>
    <row r="591" spans="1:5" ht="12.75">
      <c r="A591" s="35" t="s">
        <v>56</v>
      </c>
      <c r="E591" s="39" t="s">
        <v>5</v>
      </c>
    </row>
    <row r="592" spans="1:5" ht="12.75">
      <c r="A592" s="35" t="s">
        <v>57</v>
      </c>
      <c r="E592" s="40" t="s">
        <v>5</v>
      </c>
    </row>
    <row r="593" spans="1:5" ht="12.75">
      <c r="A593" t="s">
        <v>59</v>
      </c>
      <c r="E593" s="39" t="s">
        <v>5</v>
      </c>
    </row>
    <row r="594" spans="1:16" ht="12.75">
      <c r="A594" t="s">
        <v>49</v>
      </c>
      <c s="34" t="s">
        <v>675</v>
      </c>
      <c s="34" t="s">
        <v>6786</v>
      </c>
      <c s="35" t="s">
        <v>5</v>
      </c>
      <c s="6" t="s">
        <v>6787</v>
      </c>
      <c s="36" t="s">
        <v>5665</v>
      </c>
      <c s="37">
        <v>1</v>
      </c>
      <c s="36">
        <v>0</v>
      </c>
      <c s="36">
        <f>ROUND(G594*H594,6)</f>
      </c>
      <c r="L594" s="38">
        <v>0</v>
      </c>
      <c s="32">
        <f>ROUND(ROUND(L594,2)*ROUND(G594,3),2)</f>
      </c>
      <c s="36" t="s">
        <v>808</v>
      </c>
      <c>
        <f>(M594*21)/100</f>
      </c>
      <c t="s">
        <v>27</v>
      </c>
    </row>
    <row r="595" spans="1:5" ht="12.75">
      <c r="A595" s="35" t="s">
        <v>56</v>
      </c>
      <c r="E595" s="39" t="s">
        <v>5</v>
      </c>
    </row>
    <row r="596" spans="1:5" ht="12.75">
      <c r="A596" s="35" t="s">
        <v>57</v>
      </c>
      <c r="E596" s="40" t="s">
        <v>5</v>
      </c>
    </row>
    <row r="597" spans="1:5" ht="12.75">
      <c r="A597" t="s">
        <v>59</v>
      </c>
      <c r="E597" s="39" t="s">
        <v>5</v>
      </c>
    </row>
    <row r="598" spans="1:16" ht="12.75">
      <c r="A598" t="s">
        <v>49</v>
      </c>
      <c s="34" t="s">
        <v>683</v>
      </c>
      <c s="34" t="s">
        <v>6788</v>
      </c>
      <c s="35" t="s">
        <v>5</v>
      </c>
      <c s="6" t="s">
        <v>6789</v>
      </c>
      <c s="36" t="s">
        <v>5665</v>
      </c>
      <c s="37">
        <v>1</v>
      </c>
      <c s="36">
        <v>0</v>
      </c>
      <c s="36">
        <f>ROUND(G598*H598,6)</f>
      </c>
      <c r="L598" s="38">
        <v>0</v>
      </c>
      <c s="32">
        <f>ROUND(ROUND(L598,2)*ROUND(G598,3),2)</f>
      </c>
      <c s="36" t="s">
        <v>808</v>
      </c>
      <c>
        <f>(M598*21)/100</f>
      </c>
      <c t="s">
        <v>27</v>
      </c>
    </row>
    <row r="599" spans="1:5" ht="12.75">
      <c r="A599" s="35" t="s">
        <v>56</v>
      </c>
      <c r="E599" s="39" t="s">
        <v>5</v>
      </c>
    </row>
    <row r="600" spans="1:5" ht="12.75">
      <c r="A600" s="35" t="s">
        <v>57</v>
      </c>
      <c r="E600" s="40" t="s">
        <v>5</v>
      </c>
    </row>
    <row r="601" spans="1:5" ht="12.75">
      <c r="A601" t="s">
        <v>59</v>
      </c>
      <c r="E601" s="39" t="s">
        <v>5</v>
      </c>
    </row>
    <row r="602" spans="1:16" ht="25.5">
      <c r="A602" t="s">
        <v>49</v>
      </c>
      <c s="34" t="s">
        <v>687</v>
      </c>
      <c s="34" t="s">
        <v>6790</v>
      </c>
      <c s="35" t="s">
        <v>5</v>
      </c>
      <c s="6" t="s">
        <v>6791</v>
      </c>
      <c s="36" t="s">
        <v>793</v>
      </c>
      <c s="37">
        <v>1</v>
      </c>
      <c s="36">
        <v>0</v>
      </c>
      <c s="36">
        <f>ROUND(G602*H602,6)</f>
      </c>
      <c r="L602" s="38">
        <v>0</v>
      </c>
      <c s="32">
        <f>ROUND(ROUND(L602,2)*ROUND(G602,3),2)</f>
      </c>
      <c s="36" t="s">
        <v>5706</v>
      </c>
      <c>
        <f>(M602*21)/100</f>
      </c>
      <c t="s">
        <v>27</v>
      </c>
    </row>
    <row r="603" spans="1:5" ht="12.75">
      <c r="A603" s="35" t="s">
        <v>56</v>
      </c>
      <c r="E603" s="39" t="s">
        <v>5</v>
      </c>
    </row>
    <row r="604" spans="1:5" ht="12.75">
      <c r="A604" s="35" t="s">
        <v>57</v>
      </c>
      <c r="E604" s="40" t="s">
        <v>5</v>
      </c>
    </row>
    <row r="605" spans="1:5" ht="12.75">
      <c r="A605" t="s">
        <v>59</v>
      </c>
      <c r="E605" s="39" t="s">
        <v>5</v>
      </c>
    </row>
    <row r="606" spans="1:16" ht="25.5">
      <c r="A606" t="s">
        <v>49</v>
      </c>
      <c s="34" t="s">
        <v>699</v>
      </c>
      <c s="34" t="s">
        <v>6792</v>
      </c>
      <c s="35" t="s">
        <v>3892</v>
      </c>
      <c s="6" t="s">
        <v>6793</v>
      </c>
      <c s="36" t="s">
        <v>793</v>
      </c>
      <c s="37">
        <v>1</v>
      </c>
      <c s="36">
        <v>0</v>
      </c>
      <c s="36">
        <f>ROUND(G606*H606,6)</f>
      </c>
      <c r="L606" s="38">
        <v>0</v>
      </c>
      <c s="32">
        <f>ROUND(ROUND(L606,2)*ROUND(G606,3),2)</f>
      </c>
      <c s="36" t="s">
        <v>5706</v>
      </c>
      <c>
        <f>(M606*21)/100</f>
      </c>
      <c t="s">
        <v>27</v>
      </c>
    </row>
    <row r="607" spans="1:5" ht="12.75">
      <c r="A607" s="35" t="s">
        <v>56</v>
      </c>
      <c r="E607" s="39" t="s">
        <v>794</v>
      </c>
    </row>
    <row r="608" spans="1:5" ht="12.75">
      <c r="A608" s="35" t="s">
        <v>57</v>
      </c>
      <c r="E608" s="40" t="s">
        <v>5</v>
      </c>
    </row>
    <row r="609" spans="1:5" ht="12.75">
      <c r="A609" t="s">
        <v>59</v>
      </c>
      <c r="E6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1165</v>
      </c>
      <c r="E8" s="30" t="s">
        <v>1164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0+L10+L14+L18+L22+L26+L30+L34+L38+L42+L46+L50+L54+L58+L62+L66+L70+L74+L78+L82+L86+L90+L94+L98+L102+L106+L110+L114+L118+L122+L126+L130+L134+L138+L142+L146+L150+L154+L158+L162+L166+L170+L174+L178+L182+L186+L190+L194+L198+L202+L206+L210</f>
      </c>
      <c s="32">
        <f>0+M10+M14+M18+M22+M26+M30+M34+M38+M42+M46+M50+M54+M58+M62+M66+M70+M74+M78+M82+M86+M90+M94+M98+M102+M106+M110+M114+M118+M122+M126+M130+M134+M138+M142+M146+M150+M154+M158+M162+M166+M170+M174+M178+M182+M186+M190+M194+M198+M202+M206+M210</f>
      </c>
    </row>
    <row r="10" spans="1:16" ht="12.75">
      <c r="A10" t="s">
        <v>49</v>
      </c>
      <c s="34" t="s">
        <v>4</v>
      </c>
      <c s="34" t="s">
        <v>1020</v>
      </c>
      <c s="35" t="s">
        <v>5</v>
      </c>
      <c s="6" t="s">
        <v>1021</v>
      </c>
      <c s="36" t="s">
        <v>90</v>
      </c>
      <c s="37">
        <v>5</v>
      </c>
      <c s="36">
        <v>0</v>
      </c>
      <c s="36">
        <f>ROUND(G10*H10,6)</f>
      </c>
      <c r="L10" s="38">
        <v>0</v>
      </c>
      <c s="32">
        <f>ROUND(ROUND(L10,2)*ROUND(G10,3),2)</f>
      </c>
      <c s="36" t="s">
        <v>55</v>
      </c>
      <c>
        <f>(M10*21)/100</f>
      </c>
      <c t="s">
        <v>27</v>
      </c>
    </row>
    <row r="11" spans="1:5" ht="12.75">
      <c r="A11" s="35" t="s">
        <v>56</v>
      </c>
      <c r="E11" s="39" t="s">
        <v>5</v>
      </c>
    </row>
    <row r="12" spans="1:5" ht="12.75">
      <c r="A12" s="35" t="s">
        <v>57</v>
      </c>
      <c r="E12" s="40" t="s">
        <v>980</v>
      </c>
    </row>
    <row r="13" spans="1:5" ht="178.5">
      <c r="A13" t="s">
        <v>59</v>
      </c>
      <c r="E13" s="39" t="s">
        <v>956</v>
      </c>
    </row>
    <row r="14" spans="1:16" ht="12.75">
      <c r="A14" t="s">
        <v>49</v>
      </c>
      <c s="34" t="s">
        <v>27</v>
      </c>
      <c s="34" t="s">
        <v>1022</v>
      </c>
      <c s="35" t="s">
        <v>5</v>
      </c>
      <c s="6" t="s">
        <v>1023</v>
      </c>
      <c s="36" t="s">
        <v>90</v>
      </c>
      <c s="37">
        <v>5</v>
      </c>
      <c s="36">
        <v>0</v>
      </c>
      <c s="36">
        <f>ROUND(G14*H14,6)</f>
      </c>
      <c r="L14" s="38">
        <v>0</v>
      </c>
      <c s="32">
        <f>ROUND(ROUND(L14,2)*ROUND(G14,3),2)</f>
      </c>
      <c s="36" t="s">
        <v>55</v>
      </c>
      <c>
        <f>(M14*21)/100</f>
      </c>
      <c t="s">
        <v>27</v>
      </c>
    </row>
    <row r="15" spans="1:5" ht="12.75">
      <c r="A15" s="35" t="s">
        <v>56</v>
      </c>
      <c r="E15" s="39" t="s">
        <v>5</v>
      </c>
    </row>
    <row r="16" spans="1:5" ht="12.75">
      <c r="A16" s="35" t="s">
        <v>57</v>
      </c>
      <c r="E16" s="40" t="s">
        <v>980</v>
      </c>
    </row>
    <row r="17" spans="1:5" ht="127.5">
      <c r="A17" t="s">
        <v>59</v>
      </c>
      <c r="E17" s="39" t="s">
        <v>959</v>
      </c>
    </row>
    <row r="18" spans="1:16" ht="12.75">
      <c r="A18" t="s">
        <v>49</v>
      </c>
      <c s="34" t="s">
        <v>26</v>
      </c>
      <c s="34" t="s">
        <v>1024</v>
      </c>
      <c s="35" t="s">
        <v>5</v>
      </c>
      <c s="6" t="s">
        <v>1025</v>
      </c>
      <c s="36" t="s">
        <v>90</v>
      </c>
      <c s="37">
        <v>1</v>
      </c>
      <c s="36">
        <v>0</v>
      </c>
      <c s="36">
        <f>ROUND(G18*H18,6)</f>
      </c>
      <c r="L18" s="38">
        <v>0</v>
      </c>
      <c s="32">
        <f>ROUND(ROUND(L18,2)*ROUND(G18,3),2)</f>
      </c>
      <c s="36" t="s">
        <v>55</v>
      </c>
      <c>
        <f>(M18*21)/100</f>
      </c>
      <c t="s">
        <v>27</v>
      </c>
    </row>
    <row r="19" spans="1:5" ht="12.75">
      <c r="A19" s="35" t="s">
        <v>56</v>
      </c>
      <c r="E19" s="39" t="s">
        <v>5</v>
      </c>
    </row>
    <row r="20" spans="1:5" ht="12.75">
      <c r="A20" s="35" t="s">
        <v>57</v>
      </c>
      <c r="E20" s="40" t="s">
        <v>899</v>
      </c>
    </row>
    <row r="21" spans="1:5" ht="178.5">
      <c r="A21" t="s">
        <v>59</v>
      </c>
      <c r="E21" s="39" t="s">
        <v>956</v>
      </c>
    </row>
    <row r="22" spans="1:16" ht="12.75">
      <c r="A22" t="s">
        <v>49</v>
      </c>
      <c s="34" t="s">
        <v>72</v>
      </c>
      <c s="34" t="s">
        <v>1026</v>
      </c>
      <c s="35" t="s">
        <v>5</v>
      </c>
      <c s="6" t="s">
        <v>1027</v>
      </c>
      <c s="36" t="s">
        <v>90</v>
      </c>
      <c s="37">
        <v>1</v>
      </c>
      <c s="36">
        <v>0</v>
      </c>
      <c s="36">
        <f>ROUND(G22*H22,6)</f>
      </c>
      <c r="L22" s="38">
        <v>0</v>
      </c>
      <c s="32">
        <f>ROUND(ROUND(L22,2)*ROUND(G22,3),2)</f>
      </c>
      <c s="36" t="s">
        <v>55</v>
      </c>
      <c>
        <f>(M22*21)/100</f>
      </c>
      <c t="s">
        <v>27</v>
      </c>
    </row>
    <row r="23" spans="1:5" ht="12.75">
      <c r="A23" s="35" t="s">
        <v>56</v>
      </c>
      <c r="E23" s="39" t="s">
        <v>5</v>
      </c>
    </row>
    <row r="24" spans="1:5" ht="12.75">
      <c r="A24" s="35" t="s">
        <v>57</v>
      </c>
      <c r="E24" s="40" t="s">
        <v>899</v>
      </c>
    </row>
    <row r="25" spans="1:5" ht="127.5">
      <c r="A25" t="s">
        <v>59</v>
      </c>
      <c r="E25" s="39" t="s">
        <v>959</v>
      </c>
    </row>
    <row r="26" spans="1:16" ht="12.75">
      <c r="A26" t="s">
        <v>49</v>
      </c>
      <c s="34" t="s">
        <v>77</v>
      </c>
      <c s="34" t="s">
        <v>1028</v>
      </c>
      <c s="35" t="s">
        <v>5</v>
      </c>
      <c s="6" t="s">
        <v>1029</v>
      </c>
      <c s="36" t="s">
        <v>90</v>
      </c>
      <c s="37">
        <v>1</v>
      </c>
      <c s="36">
        <v>0</v>
      </c>
      <c s="36">
        <f>ROUND(G26*H26,6)</f>
      </c>
      <c r="L26" s="38">
        <v>0</v>
      </c>
      <c s="32">
        <f>ROUND(ROUND(L26,2)*ROUND(G26,3),2)</f>
      </c>
      <c s="36" t="s">
        <v>55</v>
      </c>
      <c>
        <f>(M26*21)/100</f>
      </c>
      <c t="s">
        <v>27</v>
      </c>
    </row>
    <row r="27" spans="1:5" ht="12.75">
      <c r="A27" s="35" t="s">
        <v>56</v>
      </c>
      <c r="E27" s="39" t="s">
        <v>5</v>
      </c>
    </row>
    <row r="28" spans="1:5" ht="12.75">
      <c r="A28" s="35" t="s">
        <v>57</v>
      </c>
      <c r="E28" s="40" t="s">
        <v>899</v>
      </c>
    </row>
    <row r="29" spans="1:5" ht="178.5">
      <c r="A29" t="s">
        <v>59</v>
      </c>
      <c r="E29" s="39" t="s">
        <v>956</v>
      </c>
    </row>
    <row r="30" spans="1:16" ht="12.75">
      <c r="A30" t="s">
        <v>49</v>
      </c>
      <c s="34" t="s">
        <v>82</v>
      </c>
      <c s="34" t="s">
        <v>1030</v>
      </c>
      <c s="35" t="s">
        <v>5</v>
      </c>
      <c s="6" t="s">
        <v>1031</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27.5">
      <c r="A33" t="s">
        <v>59</v>
      </c>
      <c r="E33" s="39" t="s">
        <v>959</v>
      </c>
    </row>
    <row r="34" spans="1:16" ht="12.75">
      <c r="A34" t="s">
        <v>49</v>
      </c>
      <c s="34" t="s">
        <v>87</v>
      </c>
      <c s="34" t="s">
        <v>1032</v>
      </c>
      <c s="35" t="s">
        <v>5</v>
      </c>
      <c s="6" t="s">
        <v>1033</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78.5">
      <c r="A37" t="s">
        <v>59</v>
      </c>
      <c r="E37" s="39" t="s">
        <v>956</v>
      </c>
    </row>
    <row r="38" spans="1:16" ht="12.75">
      <c r="A38" t="s">
        <v>49</v>
      </c>
      <c s="34" t="s">
        <v>108</v>
      </c>
      <c s="34" t="s">
        <v>1034</v>
      </c>
      <c s="35" t="s">
        <v>5</v>
      </c>
      <c s="6" t="s">
        <v>1035</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27.5">
      <c r="A41" t="s">
        <v>59</v>
      </c>
      <c r="E41" s="39" t="s">
        <v>959</v>
      </c>
    </row>
    <row r="42" spans="1:16" ht="12.75">
      <c r="A42" t="s">
        <v>49</v>
      </c>
      <c s="34" t="s">
        <v>112</v>
      </c>
      <c s="34" t="s">
        <v>1166</v>
      </c>
      <c s="35" t="s">
        <v>5</v>
      </c>
      <c s="6" t="s">
        <v>1167</v>
      </c>
      <c s="36" t="s">
        <v>75</v>
      </c>
      <c s="37">
        <v>50</v>
      </c>
      <c s="36">
        <v>0</v>
      </c>
      <c s="36">
        <f>ROUND(G42*H42,6)</f>
      </c>
      <c r="L42" s="38">
        <v>0</v>
      </c>
      <c s="32">
        <f>ROUND(ROUND(L42,2)*ROUND(G42,3),2)</f>
      </c>
      <c s="36" t="s">
        <v>55</v>
      </c>
      <c>
        <f>(M42*21)/100</f>
      </c>
      <c t="s">
        <v>27</v>
      </c>
    </row>
    <row r="43" spans="1:5" ht="12.75">
      <c r="A43" s="35" t="s">
        <v>56</v>
      </c>
      <c r="E43" s="39" t="s">
        <v>5</v>
      </c>
    </row>
    <row r="44" spans="1:5" ht="12.75">
      <c r="A44" s="35" t="s">
        <v>57</v>
      </c>
      <c r="E44" s="40" t="s">
        <v>1168</v>
      </c>
    </row>
    <row r="45" spans="1:5" ht="114.75">
      <c r="A45" t="s">
        <v>59</v>
      </c>
      <c r="E45" s="39" t="s">
        <v>1169</v>
      </c>
    </row>
    <row r="46" spans="1:16" ht="12.75">
      <c r="A46" t="s">
        <v>49</v>
      </c>
      <c s="34" t="s">
        <v>116</v>
      </c>
      <c s="34" t="s">
        <v>1170</v>
      </c>
      <c s="35" t="s">
        <v>5</v>
      </c>
      <c s="6" t="s">
        <v>1171</v>
      </c>
      <c s="36" t="s">
        <v>75</v>
      </c>
      <c s="37">
        <v>50</v>
      </c>
      <c s="36">
        <v>0</v>
      </c>
      <c s="36">
        <f>ROUND(G46*H46,6)</f>
      </c>
      <c r="L46" s="38">
        <v>0</v>
      </c>
      <c s="32">
        <f>ROUND(ROUND(L46,2)*ROUND(G46,3),2)</f>
      </c>
      <c s="36" t="s">
        <v>55</v>
      </c>
      <c>
        <f>(M46*21)/100</f>
      </c>
      <c t="s">
        <v>27</v>
      </c>
    </row>
    <row r="47" spans="1:5" ht="12.75">
      <c r="A47" s="35" t="s">
        <v>56</v>
      </c>
      <c r="E47" s="39" t="s">
        <v>5</v>
      </c>
    </row>
    <row r="48" spans="1:5" ht="12.75">
      <c r="A48" s="35" t="s">
        <v>57</v>
      </c>
      <c r="E48" s="40" t="s">
        <v>1168</v>
      </c>
    </row>
    <row r="49" spans="1:5" ht="127.5">
      <c r="A49" t="s">
        <v>59</v>
      </c>
      <c r="E49" s="39" t="s">
        <v>1172</v>
      </c>
    </row>
    <row r="50" spans="1:16" ht="12.75">
      <c r="A50" t="s">
        <v>49</v>
      </c>
      <c s="34" t="s">
        <v>120</v>
      </c>
      <c s="34" t="s">
        <v>1173</v>
      </c>
      <c s="35" t="s">
        <v>5</v>
      </c>
      <c s="6" t="s">
        <v>1174</v>
      </c>
      <c s="36" t="s">
        <v>171</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40.25">
      <c r="A53" t="s">
        <v>59</v>
      </c>
      <c r="E53" s="39" t="s">
        <v>1175</v>
      </c>
    </row>
    <row r="54" spans="1:16" ht="12.75">
      <c r="A54" t="s">
        <v>49</v>
      </c>
      <c s="34" t="s">
        <v>124</v>
      </c>
      <c s="34" t="s">
        <v>1176</v>
      </c>
      <c s="35" t="s">
        <v>5</v>
      </c>
      <c s="6" t="s">
        <v>1177</v>
      </c>
      <c s="36" t="s">
        <v>75</v>
      </c>
      <c s="37">
        <v>50</v>
      </c>
      <c s="36">
        <v>0</v>
      </c>
      <c s="36">
        <f>ROUND(G54*H54,6)</f>
      </c>
      <c r="L54" s="38">
        <v>0</v>
      </c>
      <c s="32">
        <f>ROUND(ROUND(L54,2)*ROUND(G54,3),2)</f>
      </c>
      <c s="36" t="s">
        <v>55</v>
      </c>
      <c>
        <f>(M54*21)/100</f>
      </c>
      <c t="s">
        <v>27</v>
      </c>
    </row>
    <row r="55" spans="1:5" ht="12.75">
      <c r="A55" s="35" t="s">
        <v>56</v>
      </c>
      <c r="E55" s="39" t="s">
        <v>5</v>
      </c>
    </row>
    <row r="56" spans="1:5" ht="12.75">
      <c r="A56" s="35" t="s">
        <v>57</v>
      </c>
      <c r="E56" s="40" t="s">
        <v>1168</v>
      </c>
    </row>
    <row r="57" spans="1:5" ht="102">
      <c r="A57" t="s">
        <v>59</v>
      </c>
      <c r="E57" s="39" t="s">
        <v>1126</v>
      </c>
    </row>
    <row r="58" spans="1:16" ht="12.75">
      <c r="A58" t="s">
        <v>49</v>
      </c>
      <c s="34" t="s">
        <v>128</v>
      </c>
      <c s="34" t="s">
        <v>1120</v>
      </c>
      <c s="35" t="s">
        <v>5</v>
      </c>
      <c s="6" t="s">
        <v>1121</v>
      </c>
      <c s="36" t="s">
        <v>171</v>
      </c>
      <c s="37">
        <v>7.5</v>
      </c>
      <c s="36">
        <v>0</v>
      </c>
      <c s="36">
        <f>ROUND(G58*H58,6)</f>
      </c>
      <c r="L58" s="38">
        <v>0</v>
      </c>
      <c s="32">
        <f>ROUND(ROUND(L58,2)*ROUND(G58,3),2)</f>
      </c>
      <c s="36" t="s">
        <v>55</v>
      </c>
      <c>
        <f>(M58*21)/100</f>
      </c>
      <c t="s">
        <v>27</v>
      </c>
    </row>
    <row r="59" spans="1:5" ht="12.75">
      <c r="A59" s="35" t="s">
        <v>56</v>
      </c>
      <c r="E59" s="39" t="s">
        <v>5</v>
      </c>
    </row>
    <row r="60" spans="1:5" ht="12.75">
      <c r="A60" s="35" t="s">
        <v>57</v>
      </c>
      <c r="E60" s="40" t="s">
        <v>1178</v>
      </c>
    </row>
    <row r="61" spans="1:5" ht="102">
      <c r="A61" t="s">
        <v>59</v>
      </c>
      <c r="E61" s="39" t="s">
        <v>1123</v>
      </c>
    </row>
    <row r="62" spans="1:16" ht="12.75">
      <c r="A62" t="s">
        <v>49</v>
      </c>
      <c s="34" t="s">
        <v>131</v>
      </c>
      <c s="34" t="s">
        <v>1124</v>
      </c>
      <c s="35" t="s">
        <v>5</v>
      </c>
      <c s="6" t="s">
        <v>1125</v>
      </c>
      <c s="36" t="s">
        <v>171</v>
      </c>
      <c s="37">
        <v>7.5</v>
      </c>
      <c s="36">
        <v>0</v>
      </c>
      <c s="36">
        <f>ROUND(G62*H62,6)</f>
      </c>
      <c r="L62" s="38">
        <v>0</v>
      </c>
      <c s="32">
        <f>ROUND(ROUND(L62,2)*ROUND(G62,3),2)</f>
      </c>
      <c s="36" t="s">
        <v>55</v>
      </c>
      <c>
        <f>(M62*21)/100</f>
      </c>
      <c t="s">
        <v>27</v>
      </c>
    </row>
    <row r="63" spans="1:5" ht="12.75">
      <c r="A63" s="35" t="s">
        <v>56</v>
      </c>
      <c r="E63" s="39" t="s">
        <v>5</v>
      </c>
    </row>
    <row r="64" spans="1:5" ht="12.75">
      <c r="A64" s="35" t="s">
        <v>57</v>
      </c>
      <c r="E64" s="40" t="s">
        <v>1178</v>
      </c>
    </row>
    <row r="65" spans="1:5" ht="102">
      <c r="A65" t="s">
        <v>59</v>
      </c>
      <c r="E65" s="39" t="s">
        <v>1126</v>
      </c>
    </row>
    <row r="66" spans="1:16" ht="12.75">
      <c r="A66" t="s">
        <v>49</v>
      </c>
      <c s="34" t="s">
        <v>135</v>
      </c>
      <c s="34" t="s">
        <v>1179</v>
      </c>
      <c s="35" t="s">
        <v>5</v>
      </c>
      <c s="6" t="s">
        <v>1180</v>
      </c>
      <c s="36" t="s">
        <v>90</v>
      </c>
      <c s="37">
        <v>38</v>
      </c>
      <c s="36">
        <v>0</v>
      </c>
      <c s="36">
        <f>ROUND(G66*H66,6)</f>
      </c>
      <c r="L66" s="38">
        <v>0</v>
      </c>
      <c s="32">
        <f>ROUND(ROUND(L66,2)*ROUND(G66,3),2)</f>
      </c>
      <c s="36" t="s">
        <v>55</v>
      </c>
      <c>
        <f>(M66*21)/100</f>
      </c>
      <c t="s">
        <v>27</v>
      </c>
    </row>
    <row r="67" spans="1:5" ht="12.75">
      <c r="A67" s="35" t="s">
        <v>56</v>
      </c>
      <c r="E67" s="39" t="s">
        <v>5</v>
      </c>
    </row>
    <row r="68" spans="1:5" ht="12.75">
      <c r="A68" s="35" t="s">
        <v>57</v>
      </c>
      <c r="E68" s="40" t="s">
        <v>1181</v>
      </c>
    </row>
    <row r="69" spans="1:5" ht="114.75">
      <c r="A69" t="s">
        <v>59</v>
      </c>
      <c r="E69" s="39" t="s">
        <v>852</v>
      </c>
    </row>
    <row r="70" spans="1:16" ht="12.75">
      <c r="A70" t="s">
        <v>49</v>
      </c>
      <c s="34" t="s">
        <v>139</v>
      </c>
      <c s="34" t="s">
        <v>1182</v>
      </c>
      <c s="35" t="s">
        <v>5</v>
      </c>
      <c s="6" t="s">
        <v>1183</v>
      </c>
      <c s="36" t="s">
        <v>90</v>
      </c>
      <c s="37">
        <v>24</v>
      </c>
      <c s="36">
        <v>0</v>
      </c>
      <c s="36">
        <f>ROUND(G70*H70,6)</f>
      </c>
      <c r="L70" s="38">
        <v>0</v>
      </c>
      <c s="32">
        <f>ROUND(ROUND(L70,2)*ROUND(G70,3),2)</f>
      </c>
      <c s="36" t="s">
        <v>55</v>
      </c>
      <c>
        <f>(M70*21)/100</f>
      </c>
      <c t="s">
        <v>27</v>
      </c>
    </row>
    <row r="71" spans="1:5" ht="12.75">
      <c r="A71" s="35" t="s">
        <v>56</v>
      </c>
      <c r="E71" s="39" t="s">
        <v>5</v>
      </c>
    </row>
    <row r="72" spans="1:5" ht="12.75">
      <c r="A72" s="35" t="s">
        <v>57</v>
      </c>
      <c r="E72" s="40" t="s">
        <v>1184</v>
      </c>
    </row>
    <row r="73" spans="1:5" ht="114.75">
      <c r="A73" t="s">
        <v>59</v>
      </c>
      <c r="E73" s="39" t="s">
        <v>852</v>
      </c>
    </row>
    <row r="74" spans="1:16" ht="12.75">
      <c r="A74" t="s">
        <v>49</v>
      </c>
      <c s="34" t="s">
        <v>143</v>
      </c>
      <c s="34" t="s">
        <v>1185</v>
      </c>
      <c s="35" t="s">
        <v>5</v>
      </c>
      <c s="6" t="s">
        <v>1186</v>
      </c>
      <c s="36" t="s">
        <v>90</v>
      </c>
      <c s="37">
        <v>62</v>
      </c>
      <c s="36">
        <v>0</v>
      </c>
      <c s="36">
        <f>ROUND(G74*H74,6)</f>
      </c>
      <c r="L74" s="38">
        <v>0</v>
      </c>
      <c s="32">
        <f>ROUND(ROUND(L74,2)*ROUND(G74,3),2)</f>
      </c>
      <c s="36" t="s">
        <v>55</v>
      </c>
      <c>
        <f>(M74*21)/100</f>
      </c>
      <c t="s">
        <v>27</v>
      </c>
    </row>
    <row r="75" spans="1:5" ht="12.75">
      <c r="A75" s="35" t="s">
        <v>56</v>
      </c>
      <c r="E75" s="39" t="s">
        <v>5</v>
      </c>
    </row>
    <row r="76" spans="1:5" ht="12.75">
      <c r="A76" s="35" t="s">
        <v>57</v>
      </c>
      <c r="E76" s="40" t="s">
        <v>1187</v>
      </c>
    </row>
    <row r="77" spans="1:5" ht="140.25">
      <c r="A77" t="s">
        <v>59</v>
      </c>
      <c r="E77" s="39" t="s">
        <v>855</v>
      </c>
    </row>
    <row r="78" spans="1:16" ht="12.75">
      <c r="A78" t="s">
        <v>49</v>
      </c>
      <c s="34" t="s">
        <v>147</v>
      </c>
      <c s="34" t="s">
        <v>1188</v>
      </c>
      <c s="35" t="s">
        <v>5</v>
      </c>
      <c s="6" t="s">
        <v>1189</v>
      </c>
      <c s="36" t="s">
        <v>90</v>
      </c>
      <c s="37">
        <v>1</v>
      </c>
      <c s="36">
        <v>0</v>
      </c>
      <c s="36">
        <f>ROUND(G78*H78,6)</f>
      </c>
      <c r="L78" s="38">
        <v>0</v>
      </c>
      <c s="32">
        <f>ROUND(ROUND(L78,2)*ROUND(G78,3),2)</f>
      </c>
      <c s="36" t="s">
        <v>55</v>
      </c>
      <c>
        <f>(M78*21)/100</f>
      </c>
      <c t="s">
        <v>27</v>
      </c>
    </row>
    <row r="79" spans="1:5" ht="12.75">
      <c r="A79" s="35" t="s">
        <v>56</v>
      </c>
      <c r="E79" s="39" t="s">
        <v>5</v>
      </c>
    </row>
    <row r="80" spans="1:5" ht="12.75">
      <c r="A80" s="35" t="s">
        <v>57</v>
      </c>
      <c r="E80" s="40" t="s">
        <v>899</v>
      </c>
    </row>
    <row r="81" spans="1:5" ht="114.75">
      <c r="A81" t="s">
        <v>59</v>
      </c>
      <c r="E81" s="39" t="s">
        <v>852</v>
      </c>
    </row>
    <row r="82" spans="1:16" ht="12.75">
      <c r="A82" t="s">
        <v>49</v>
      </c>
      <c s="34" t="s">
        <v>151</v>
      </c>
      <c s="34" t="s">
        <v>1190</v>
      </c>
      <c s="35" t="s">
        <v>5</v>
      </c>
      <c s="6" t="s">
        <v>1191</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14.75">
      <c r="A85" t="s">
        <v>59</v>
      </c>
      <c r="E85" s="39" t="s">
        <v>852</v>
      </c>
    </row>
    <row r="86" spans="1:16" ht="12.75">
      <c r="A86" t="s">
        <v>49</v>
      </c>
      <c s="34" t="s">
        <v>155</v>
      </c>
      <c s="34" t="s">
        <v>1192</v>
      </c>
      <c s="35" t="s">
        <v>5</v>
      </c>
      <c s="6" t="s">
        <v>1193</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14.75">
      <c r="A89" t="s">
        <v>59</v>
      </c>
      <c r="E89" s="39" t="s">
        <v>852</v>
      </c>
    </row>
    <row r="90" spans="1:16" ht="25.5">
      <c r="A90" t="s">
        <v>49</v>
      </c>
      <c s="34" t="s">
        <v>158</v>
      </c>
      <c s="34" t="s">
        <v>1194</v>
      </c>
      <c s="35" t="s">
        <v>5</v>
      </c>
      <c s="6" t="s">
        <v>1195</v>
      </c>
      <c s="36" t="s">
        <v>90</v>
      </c>
      <c s="37">
        <v>48</v>
      </c>
      <c s="36">
        <v>0</v>
      </c>
      <c s="36">
        <f>ROUND(G90*H90,6)</f>
      </c>
      <c r="L90" s="38">
        <v>0</v>
      </c>
      <c s="32">
        <f>ROUND(ROUND(L90,2)*ROUND(G90,3),2)</f>
      </c>
      <c s="36" t="s">
        <v>55</v>
      </c>
      <c>
        <f>(M90*21)/100</f>
      </c>
      <c t="s">
        <v>27</v>
      </c>
    </row>
    <row r="91" spans="1:5" ht="12.75">
      <c r="A91" s="35" t="s">
        <v>56</v>
      </c>
      <c r="E91" s="39" t="s">
        <v>5</v>
      </c>
    </row>
    <row r="92" spans="1:5" ht="12.75">
      <c r="A92" s="35" t="s">
        <v>57</v>
      </c>
      <c r="E92" s="40" t="s">
        <v>1196</v>
      </c>
    </row>
    <row r="93" spans="1:5" ht="114.75">
      <c r="A93" t="s">
        <v>59</v>
      </c>
      <c r="E93" s="39" t="s">
        <v>1197</v>
      </c>
    </row>
    <row r="94" spans="1:16" ht="12.75">
      <c r="A94" t="s">
        <v>49</v>
      </c>
      <c s="34" t="s">
        <v>164</v>
      </c>
      <c s="34" t="s">
        <v>1198</v>
      </c>
      <c s="35" t="s">
        <v>5</v>
      </c>
      <c s="6" t="s">
        <v>1199</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899</v>
      </c>
    </row>
    <row r="97" spans="1:5" ht="140.25">
      <c r="A97" t="s">
        <v>59</v>
      </c>
      <c r="E97" s="39" t="s">
        <v>855</v>
      </c>
    </row>
    <row r="98" spans="1:16" ht="12.75">
      <c r="A98" t="s">
        <v>49</v>
      </c>
      <c s="34" t="s">
        <v>168</v>
      </c>
      <c s="34" t="s">
        <v>1200</v>
      </c>
      <c s="35" t="s">
        <v>5</v>
      </c>
      <c s="6" t="s">
        <v>1201</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899</v>
      </c>
    </row>
    <row r="101" spans="1:5" ht="114.75">
      <c r="A101" t="s">
        <v>59</v>
      </c>
      <c r="E101" s="39" t="s">
        <v>852</v>
      </c>
    </row>
    <row r="102" spans="1:16" ht="12.75">
      <c r="A102" t="s">
        <v>49</v>
      </c>
      <c s="34" t="s">
        <v>173</v>
      </c>
      <c s="34" t="s">
        <v>1202</v>
      </c>
      <c s="35" t="s">
        <v>5</v>
      </c>
      <c s="6" t="s">
        <v>1203</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899</v>
      </c>
    </row>
    <row r="105" spans="1:5" ht="140.25">
      <c r="A105" t="s">
        <v>59</v>
      </c>
      <c r="E105" s="39" t="s">
        <v>855</v>
      </c>
    </row>
    <row r="106" spans="1:16" ht="12.75">
      <c r="A106" t="s">
        <v>49</v>
      </c>
      <c s="34" t="s">
        <v>183</v>
      </c>
      <c s="34" t="s">
        <v>1204</v>
      </c>
      <c s="35" t="s">
        <v>5</v>
      </c>
      <c s="6" t="s">
        <v>1205</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14.75">
      <c r="A109" t="s">
        <v>59</v>
      </c>
      <c r="E109" s="39" t="s">
        <v>852</v>
      </c>
    </row>
    <row r="110" spans="1:16" ht="12.75">
      <c r="A110" t="s">
        <v>49</v>
      </c>
      <c s="34" t="s">
        <v>187</v>
      </c>
      <c s="34" t="s">
        <v>1206</v>
      </c>
      <c s="35" t="s">
        <v>5</v>
      </c>
      <c s="6" t="s">
        <v>1207</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14.75">
      <c r="A113" t="s">
        <v>59</v>
      </c>
      <c r="E113" s="39" t="s">
        <v>852</v>
      </c>
    </row>
    <row r="114" spans="1:16" ht="25.5">
      <c r="A114" t="s">
        <v>49</v>
      </c>
      <c s="34" t="s">
        <v>191</v>
      </c>
      <c s="34" t="s">
        <v>1208</v>
      </c>
      <c s="35" t="s">
        <v>5</v>
      </c>
      <c s="6" t="s">
        <v>1209</v>
      </c>
      <c s="36" t="s">
        <v>90</v>
      </c>
      <c s="37">
        <v>3</v>
      </c>
      <c s="36">
        <v>0</v>
      </c>
      <c s="36">
        <f>ROUND(G114*H114,6)</f>
      </c>
      <c r="L114" s="38">
        <v>0</v>
      </c>
      <c s="32">
        <f>ROUND(ROUND(L114,2)*ROUND(G114,3),2)</f>
      </c>
      <c s="36" t="s">
        <v>55</v>
      </c>
      <c>
        <f>(M114*21)/100</f>
      </c>
      <c t="s">
        <v>27</v>
      </c>
    </row>
    <row r="115" spans="1:5" ht="12.75">
      <c r="A115" s="35" t="s">
        <v>56</v>
      </c>
      <c r="E115" s="39" t="s">
        <v>5</v>
      </c>
    </row>
    <row r="116" spans="1:5" ht="12.75">
      <c r="A116" s="35" t="s">
        <v>57</v>
      </c>
      <c r="E116" s="40" t="s">
        <v>1210</v>
      </c>
    </row>
    <row r="117" spans="1:5" ht="114.75">
      <c r="A117" t="s">
        <v>59</v>
      </c>
      <c r="E117" s="39" t="s">
        <v>852</v>
      </c>
    </row>
    <row r="118" spans="1:16" ht="12.75">
      <c r="A118" t="s">
        <v>49</v>
      </c>
      <c s="34" t="s">
        <v>196</v>
      </c>
      <c s="34" t="s">
        <v>1211</v>
      </c>
      <c s="35" t="s">
        <v>5</v>
      </c>
      <c s="6" t="s">
        <v>1212</v>
      </c>
      <c s="36" t="s">
        <v>90</v>
      </c>
      <c s="37">
        <v>3</v>
      </c>
      <c s="36">
        <v>0</v>
      </c>
      <c s="36">
        <f>ROUND(G118*H118,6)</f>
      </c>
      <c r="L118" s="38">
        <v>0</v>
      </c>
      <c s="32">
        <f>ROUND(ROUND(L118,2)*ROUND(G118,3),2)</f>
      </c>
      <c s="36" t="s">
        <v>55</v>
      </c>
      <c>
        <f>(M118*21)/100</f>
      </c>
      <c t="s">
        <v>27</v>
      </c>
    </row>
    <row r="119" spans="1:5" ht="12.75">
      <c r="A119" s="35" t="s">
        <v>56</v>
      </c>
      <c r="E119" s="39" t="s">
        <v>5</v>
      </c>
    </row>
    <row r="120" spans="1:5" ht="12.75">
      <c r="A120" s="35" t="s">
        <v>57</v>
      </c>
      <c r="E120" s="40" t="s">
        <v>1210</v>
      </c>
    </row>
    <row r="121" spans="1:5" ht="140.25">
      <c r="A121" t="s">
        <v>59</v>
      </c>
      <c r="E121" s="39" t="s">
        <v>855</v>
      </c>
    </row>
    <row r="122" spans="1:16" ht="25.5">
      <c r="A122" t="s">
        <v>49</v>
      </c>
      <c s="34" t="s">
        <v>200</v>
      </c>
      <c s="34" t="s">
        <v>1213</v>
      </c>
      <c s="35" t="s">
        <v>5</v>
      </c>
      <c s="6" t="s">
        <v>1214</v>
      </c>
      <c s="36" t="s">
        <v>90</v>
      </c>
      <c s="37">
        <v>3</v>
      </c>
      <c s="36">
        <v>0</v>
      </c>
      <c s="36">
        <f>ROUND(G122*H122,6)</f>
      </c>
      <c r="L122" s="38">
        <v>0</v>
      </c>
      <c s="32">
        <f>ROUND(ROUND(L122,2)*ROUND(G122,3),2)</f>
      </c>
      <c s="36" t="s">
        <v>55</v>
      </c>
      <c>
        <f>(M122*21)/100</f>
      </c>
      <c t="s">
        <v>27</v>
      </c>
    </row>
    <row r="123" spans="1:5" ht="12.75">
      <c r="A123" s="35" t="s">
        <v>56</v>
      </c>
      <c r="E123" s="39" t="s">
        <v>5</v>
      </c>
    </row>
    <row r="124" spans="1:5" ht="12.75">
      <c r="A124" s="35" t="s">
        <v>57</v>
      </c>
      <c r="E124" s="40" t="s">
        <v>1210</v>
      </c>
    </row>
    <row r="125" spans="1:5" ht="114.75">
      <c r="A125" t="s">
        <v>59</v>
      </c>
      <c r="E125" s="39" t="s">
        <v>852</v>
      </c>
    </row>
    <row r="126" spans="1:16" ht="12.75">
      <c r="A126" t="s">
        <v>49</v>
      </c>
      <c s="34" t="s">
        <v>204</v>
      </c>
      <c s="34" t="s">
        <v>1215</v>
      </c>
      <c s="35" t="s">
        <v>5</v>
      </c>
      <c s="6" t="s">
        <v>1216</v>
      </c>
      <c s="36" t="s">
        <v>90</v>
      </c>
      <c s="37">
        <v>3</v>
      </c>
      <c s="36">
        <v>0</v>
      </c>
      <c s="36">
        <f>ROUND(G126*H126,6)</f>
      </c>
      <c r="L126" s="38">
        <v>0</v>
      </c>
      <c s="32">
        <f>ROUND(ROUND(L126,2)*ROUND(G126,3),2)</f>
      </c>
      <c s="36" t="s">
        <v>55</v>
      </c>
      <c>
        <f>(M126*21)/100</f>
      </c>
      <c t="s">
        <v>27</v>
      </c>
    </row>
    <row r="127" spans="1:5" ht="12.75">
      <c r="A127" s="35" t="s">
        <v>56</v>
      </c>
      <c r="E127" s="39" t="s">
        <v>5</v>
      </c>
    </row>
    <row r="128" spans="1:5" ht="12.75">
      <c r="A128" s="35" t="s">
        <v>57</v>
      </c>
      <c r="E128" s="40" t="s">
        <v>1210</v>
      </c>
    </row>
    <row r="129" spans="1:5" ht="140.25">
      <c r="A129" t="s">
        <v>59</v>
      </c>
      <c r="E129" s="39" t="s">
        <v>855</v>
      </c>
    </row>
    <row r="130" spans="1:16" ht="12.75">
      <c r="A130" t="s">
        <v>49</v>
      </c>
      <c s="34" t="s">
        <v>208</v>
      </c>
      <c s="34" t="s">
        <v>1217</v>
      </c>
      <c s="35" t="s">
        <v>5</v>
      </c>
      <c s="6" t="s">
        <v>1218</v>
      </c>
      <c s="36" t="s">
        <v>90</v>
      </c>
      <c s="37">
        <v>3</v>
      </c>
      <c s="36">
        <v>0</v>
      </c>
      <c s="36">
        <f>ROUND(G130*H130,6)</f>
      </c>
      <c r="L130" s="38">
        <v>0</v>
      </c>
      <c s="32">
        <f>ROUND(ROUND(L130,2)*ROUND(G130,3),2)</f>
      </c>
      <c s="36" t="s">
        <v>55</v>
      </c>
      <c>
        <f>(M130*21)/100</f>
      </c>
      <c t="s">
        <v>27</v>
      </c>
    </row>
    <row r="131" spans="1:5" ht="12.75">
      <c r="A131" s="35" t="s">
        <v>56</v>
      </c>
      <c r="E131" s="39" t="s">
        <v>5</v>
      </c>
    </row>
    <row r="132" spans="1:5" ht="12.75">
      <c r="A132" s="35" t="s">
        <v>57</v>
      </c>
      <c r="E132" s="40" t="s">
        <v>1210</v>
      </c>
    </row>
    <row r="133" spans="1:5" ht="114.75">
      <c r="A133" t="s">
        <v>59</v>
      </c>
      <c r="E133" s="39" t="s">
        <v>852</v>
      </c>
    </row>
    <row r="134" spans="1:16" ht="12.75">
      <c r="A134" t="s">
        <v>49</v>
      </c>
      <c s="34" t="s">
        <v>212</v>
      </c>
      <c s="34" t="s">
        <v>1219</v>
      </c>
      <c s="35" t="s">
        <v>5</v>
      </c>
      <c s="6" t="s">
        <v>1220</v>
      </c>
      <c s="36" t="s">
        <v>90</v>
      </c>
      <c s="37">
        <v>3</v>
      </c>
      <c s="36">
        <v>0</v>
      </c>
      <c s="36">
        <f>ROUND(G134*H134,6)</f>
      </c>
      <c r="L134" s="38">
        <v>0</v>
      </c>
      <c s="32">
        <f>ROUND(ROUND(L134,2)*ROUND(G134,3),2)</f>
      </c>
      <c s="36" t="s">
        <v>55</v>
      </c>
      <c>
        <f>(M134*21)/100</f>
      </c>
      <c t="s">
        <v>27</v>
      </c>
    </row>
    <row r="135" spans="1:5" ht="12.75">
      <c r="A135" s="35" t="s">
        <v>56</v>
      </c>
      <c r="E135" s="39" t="s">
        <v>5</v>
      </c>
    </row>
    <row r="136" spans="1:5" ht="12.75">
      <c r="A136" s="35" t="s">
        <v>57</v>
      </c>
      <c r="E136" s="40" t="s">
        <v>1210</v>
      </c>
    </row>
    <row r="137" spans="1:5" ht="114.75">
      <c r="A137" t="s">
        <v>59</v>
      </c>
      <c r="E137" s="39" t="s">
        <v>852</v>
      </c>
    </row>
    <row r="138" spans="1:16" ht="12.75">
      <c r="A138" t="s">
        <v>49</v>
      </c>
      <c s="34" t="s">
        <v>217</v>
      </c>
      <c s="34" t="s">
        <v>1221</v>
      </c>
      <c s="35" t="s">
        <v>5</v>
      </c>
      <c s="6" t="s">
        <v>1222</v>
      </c>
      <c s="36" t="s">
        <v>1157</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899</v>
      </c>
    </row>
    <row r="141" spans="1:5" ht="140.25">
      <c r="A141" t="s">
        <v>59</v>
      </c>
      <c r="E141" s="39" t="s">
        <v>1161</v>
      </c>
    </row>
    <row r="142" spans="1:16" ht="12.75">
      <c r="A142" t="s">
        <v>49</v>
      </c>
      <c s="34" t="s">
        <v>221</v>
      </c>
      <c s="34" t="s">
        <v>1223</v>
      </c>
      <c s="35" t="s">
        <v>5</v>
      </c>
      <c s="6" t="s">
        <v>1224</v>
      </c>
      <c s="36" t="s">
        <v>1157</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899</v>
      </c>
    </row>
    <row r="145" spans="1:5" ht="140.25">
      <c r="A145" t="s">
        <v>59</v>
      </c>
      <c r="E145" s="39" t="s">
        <v>1161</v>
      </c>
    </row>
    <row r="146" spans="1:16" ht="12.75">
      <c r="A146" t="s">
        <v>49</v>
      </c>
      <c s="34" t="s">
        <v>226</v>
      </c>
      <c s="34" t="s">
        <v>1225</v>
      </c>
      <c s="35" t="s">
        <v>5</v>
      </c>
      <c s="6" t="s">
        <v>1226</v>
      </c>
      <c s="36" t="s">
        <v>90</v>
      </c>
      <c s="37">
        <v>4</v>
      </c>
      <c s="36">
        <v>0</v>
      </c>
      <c s="36">
        <f>ROUND(G146*H146,6)</f>
      </c>
      <c r="L146" s="38">
        <v>0</v>
      </c>
      <c s="32">
        <f>ROUND(ROUND(L146,2)*ROUND(G146,3),2)</f>
      </c>
      <c s="36" t="s">
        <v>55</v>
      </c>
      <c>
        <f>(M146*21)/100</f>
      </c>
      <c t="s">
        <v>27</v>
      </c>
    </row>
    <row r="147" spans="1:5" ht="12.75">
      <c r="A147" s="35" t="s">
        <v>56</v>
      </c>
      <c r="E147" s="39" t="s">
        <v>5</v>
      </c>
    </row>
    <row r="148" spans="1:5" ht="12.75">
      <c r="A148" s="35" t="s">
        <v>57</v>
      </c>
      <c r="E148" s="40" t="s">
        <v>860</v>
      </c>
    </row>
    <row r="149" spans="1:5" ht="114.75">
      <c r="A149" t="s">
        <v>59</v>
      </c>
      <c r="E149" s="39" t="s">
        <v>852</v>
      </c>
    </row>
    <row r="150" spans="1:16" ht="12.75">
      <c r="A150" t="s">
        <v>49</v>
      </c>
      <c s="34" t="s">
        <v>231</v>
      </c>
      <c s="34" t="s">
        <v>1227</v>
      </c>
      <c s="35" t="s">
        <v>5</v>
      </c>
      <c s="6" t="s">
        <v>1228</v>
      </c>
      <c s="36" t="s">
        <v>90</v>
      </c>
      <c s="37">
        <v>4</v>
      </c>
      <c s="36">
        <v>0</v>
      </c>
      <c s="36">
        <f>ROUND(G150*H150,6)</f>
      </c>
      <c r="L150" s="38">
        <v>0</v>
      </c>
      <c s="32">
        <f>ROUND(ROUND(L150,2)*ROUND(G150,3),2)</f>
      </c>
      <c s="36" t="s">
        <v>55</v>
      </c>
      <c>
        <f>(M150*21)/100</f>
      </c>
      <c t="s">
        <v>27</v>
      </c>
    </row>
    <row r="151" spans="1:5" ht="12.75">
      <c r="A151" s="35" t="s">
        <v>56</v>
      </c>
      <c r="E151" s="39" t="s">
        <v>5</v>
      </c>
    </row>
    <row r="152" spans="1:5" ht="12.75">
      <c r="A152" s="35" t="s">
        <v>57</v>
      </c>
      <c r="E152" s="40" t="s">
        <v>860</v>
      </c>
    </row>
    <row r="153" spans="1:5" ht="140.25">
      <c r="A153" t="s">
        <v>59</v>
      </c>
      <c r="E153" s="39" t="s">
        <v>855</v>
      </c>
    </row>
    <row r="154" spans="1:16" ht="12.75">
      <c r="A154" t="s">
        <v>49</v>
      </c>
      <c s="34" t="s">
        <v>235</v>
      </c>
      <c s="34" t="s">
        <v>1229</v>
      </c>
      <c s="35" t="s">
        <v>5</v>
      </c>
      <c s="6" t="s">
        <v>1230</v>
      </c>
      <c s="36" t="s">
        <v>90</v>
      </c>
      <c s="37">
        <v>4</v>
      </c>
      <c s="36">
        <v>0</v>
      </c>
      <c s="36">
        <f>ROUND(G154*H154,6)</f>
      </c>
      <c r="L154" s="38">
        <v>0</v>
      </c>
      <c s="32">
        <f>ROUND(ROUND(L154,2)*ROUND(G154,3),2)</f>
      </c>
      <c s="36" t="s">
        <v>55</v>
      </c>
      <c>
        <f>(M154*21)/100</f>
      </c>
      <c t="s">
        <v>27</v>
      </c>
    </row>
    <row r="155" spans="1:5" ht="12.75">
      <c r="A155" s="35" t="s">
        <v>56</v>
      </c>
      <c r="E155" s="39" t="s">
        <v>5</v>
      </c>
    </row>
    <row r="156" spans="1:5" ht="12.75">
      <c r="A156" s="35" t="s">
        <v>57</v>
      </c>
      <c r="E156" s="40" t="s">
        <v>860</v>
      </c>
    </row>
    <row r="157" spans="1:5" ht="153">
      <c r="A157" t="s">
        <v>59</v>
      </c>
      <c r="E157" s="39" t="s">
        <v>1231</v>
      </c>
    </row>
    <row r="158" spans="1:16" ht="12.75">
      <c r="A158" t="s">
        <v>49</v>
      </c>
      <c s="34" t="s">
        <v>239</v>
      </c>
      <c s="34" t="s">
        <v>1232</v>
      </c>
      <c s="35" t="s">
        <v>5</v>
      </c>
      <c s="6" t="s">
        <v>1233</v>
      </c>
      <c s="36" t="s">
        <v>90</v>
      </c>
      <c s="37">
        <v>2</v>
      </c>
      <c s="36">
        <v>0</v>
      </c>
      <c s="36">
        <f>ROUND(G158*H158,6)</f>
      </c>
      <c r="L158" s="38">
        <v>0</v>
      </c>
      <c s="32">
        <f>ROUND(ROUND(L158,2)*ROUND(G158,3),2)</f>
      </c>
      <c s="36" t="s">
        <v>55</v>
      </c>
      <c>
        <f>(M158*21)/100</f>
      </c>
      <c t="s">
        <v>27</v>
      </c>
    </row>
    <row r="159" spans="1:5" ht="12.75">
      <c r="A159" s="35" t="s">
        <v>56</v>
      </c>
      <c r="E159" s="39" t="s">
        <v>5</v>
      </c>
    </row>
    <row r="160" spans="1:5" ht="12.75">
      <c r="A160" s="35" t="s">
        <v>57</v>
      </c>
      <c r="E160" s="40" t="s">
        <v>895</v>
      </c>
    </row>
    <row r="161" spans="1:5" ht="153">
      <c r="A161" t="s">
        <v>59</v>
      </c>
      <c r="E161" s="39" t="s">
        <v>1231</v>
      </c>
    </row>
    <row r="162" spans="1:16" ht="25.5">
      <c r="A162" t="s">
        <v>49</v>
      </c>
      <c s="34" t="s">
        <v>243</v>
      </c>
      <c s="34" t="s">
        <v>1234</v>
      </c>
      <c s="35" t="s">
        <v>5</v>
      </c>
      <c s="6" t="s">
        <v>1235</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899</v>
      </c>
    </row>
    <row r="165" spans="1:5" ht="114.75">
      <c r="A165" t="s">
        <v>59</v>
      </c>
      <c r="E165" s="39" t="s">
        <v>852</v>
      </c>
    </row>
    <row r="166" spans="1:16" ht="12.75">
      <c r="A166" t="s">
        <v>49</v>
      </c>
      <c s="34" t="s">
        <v>247</v>
      </c>
      <c s="34" t="s">
        <v>1236</v>
      </c>
      <c s="35" t="s">
        <v>5</v>
      </c>
      <c s="6" t="s">
        <v>1237</v>
      </c>
      <c s="36" t="s">
        <v>90</v>
      </c>
      <c s="37">
        <v>1</v>
      </c>
      <c s="36">
        <v>0</v>
      </c>
      <c s="36">
        <f>ROUND(G166*H166,6)</f>
      </c>
      <c r="L166" s="38">
        <v>0</v>
      </c>
      <c s="32">
        <f>ROUND(ROUND(L166,2)*ROUND(G166,3),2)</f>
      </c>
      <c s="36" t="s">
        <v>55</v>
      </c>
      <c>
        <f>(M166*21)/100</f>
      </c>
      <c t="s">
        <v>27</v>
      </c>
    </row>
    <row r="167" spans="1:5" ht="12.75">
      <c r="A167" s="35" t="s">
        <v>56</v>
      </c>
      <c r="E167" s="39" t="s">
        <v>5</v>
      </c>
    </row>
    <row r="168" spans="1:5" ht="12.75">
      <c r="A168" s="35" t="s">
        <v>57</v>
      </c>
      <c r="E168" s="40" t="s">
        <v>899</v>
      </c>
    </row>
    <row r="169" spans="1:5" ht="140.25">
      <c r="A169" t="s">
        <v>59</v>
      </c>
      <c r="E169" s="39" t="s">
        <v>855</v>
      </c>
    </row>
    <row r="170" spans="1:16" ht="12.75">
      <c r="A170" t="s">
        <v>49</v>
      </c>
      <c s="34" t="s">
        <v>251</v>
      </c>
      <c s="34" t="s">
        <v>1238</v>
      </c>
      <c s="35" t="s">
        <v>5</v>
      </c>
      <c s="6" t="s">
        <v>1239</v>
      </c>
      <c s="36" t="s">
        <v>90</v>
      </c>
      <c s="37">
        <v>1</v>
      </c>
      <c s="36">
        <v>0</v>
      </c>
      <c s="36">
        <f>ROUND(G170*H170,6)</f>
      </c>
      <c r="L170" s="38">
        <v>0</v>
      </c>
      <c s="32">
        <f>ROUND(ROUND(L170,2)*ROUND(G170,3),2)</f>
      </c>
      <c s="36" t="s">
        <v>55</v>
      </c>
      <c>
        <f>(M170*21)/100</f>
      </c>
      <c t="s">
        <v>27</v>
      </c>
    </row>
    <row r="171" spans="1:5" ht="12.75">
      <c r="A171" s="35" t="s">
        <v>56</v>
      </c>
      <c r="E171" s="39" t="s">
        <v>5</v>
      </c>
    </row>
    <row r="172" spans="1:5" ht="12.75">
      <c r="A172" s="35" t="s">
        <v>57</v>
      </c>
      <c r="E172" s="40" t="s">
        <v>899</v>
      </c>
    </row>
    <row r="173" spans="1:5" ht="153">
      <c r="A173" t="s">
        <v>59</v>
      </c>
      <c r="E173" s="39" t="s">
        <v>1231</v>
      </c>
    </row>
    <row r="174" spans="1:16" ht="25.5">
      <c r="A174" t="s">
        <v>49</v>
      </c>
      <c s="34" t="s">
        <v>255</v>
      </c>
      <c s="34" t="s">
        <v>1240</v>
      </c>
      <c s="35" t="s">
        <v>5</v>
      </c>
      <c s="6" t="s">
        <v>1241</v>
      </c>
      <c s="36" t="s">
        <v>90</v>
      </c>
      <c s="37">
        <v>4</v>
      </c>
      <c s="36">
        <v>0</v>
      </c>
      <c s="36">
        <f>ROUND(G174*H174,6)</f>
      </c>
      <c r="L174" s="38">
        <v>0</v>
      </c>
      <c s="32">
        <f>ROUND(ROUND(L174,2)*ROUND(G174,3),2)</f>
      </c>
      <c s="36" t="s">
        <v>55</v>
      </c>
      <c>
        <f>(M174*21)/100</f>
      </c>
      <c t="s">
        <v>27</v>
      </c>
    </row>
    <row r="175" spans="1:5" ht="12.75">
      <c r="A175" s="35" t="s">
        <v>56</v>
      </c>
      <c r="E175" s="39" t="s">
        <v>5</v>
      </c>
    </row>
    <row r="176" spans="1:5" ht="12.75">
      <c r="A176" s="35" t="s">
        <v>57</v>
      </c>
      <c r="E176" s="40" t="s">
        <v>860</v>
      </c>
    </row>
    <row r="177" spans="1:5" ht="114.75">
      <c r="A177" t="s">
        <v>59</v>
      </c>
      <c r="E177" s="39" t="s">
        <v>852</v>
      </c>
    </row>
    <row r="178" spans="1:16" ht="25.5">
      <c r="A178" t="s">
        <v>49</v>
      </c>
      <c s="34" t="s">
        <v>259</v>
      </c>
      <c s="34" t="s">
        <v>1242</v>
      </c>
      <c s="35" t="s">
        <v>5</v>
      </c>
      <c s="6" t="s">
        <v>1243</v>
      </c>
      <c s="36" t="s">
        <v>90</v>
      </c>
      <c s="37">
        <v>4</v>
      </c>
      <c s="36">
        <v>0</v>
      </c>
      <c s="36">
        <f>ROUND(G178*H178,6)</f>
      </c>
      <c r="L178" s="38">
        <v>0</v>
      </c>
      <c s="32">
        <f>ROUND(ROUND(L178,2)*ROUND(G178,3),2)</f>
      </c>
      <c s="36" t="s">
        <v>55</v>
      </c>
      <c>
        <f>(M178*21)/100</f>
      </c>
      <c t="s">
        <v>27</v>
      </c>
    </row>
    <row r="179" spans="1:5" ht="12.75">
      <c r="A179" s="35" t="s">
        <v>56</v>
      </c>
      <c r="E179" s="39" t="s">
        <v>5</v>
      </c>
    </row>
    <row r="180" spans="1:5" ht="12.75">
      <c r="A180" s="35" t="s">
        <v>57</v>
      </c>
      <c r="E180" s="40" t="s">
        <v>860</v>
      </c>
    </row>
    <row r="181" spans="1:5" ht="140.25">
      <c r="A181" t="s">
        <v>59</v>
      </c>
      <c r="E181" s="39" t="s">
        <v>855</v>
      </c>
    </row>
    <row r="182" spans="1:16" ht="25.5">
      <c r="A182" t="s">
        <v>49</v>
      </c>
      <c s="34" t="s">
        <v>263</v>
      </c>
      <c s="34" t="s">
        <v>1244</v>
      </c>
      <c s="35" t="s">
        <v>5</v>
      </c>
      <c s="6" t="s">
        <v>1245</v>
      </c>
      <c s="36" t="s">
        <v>90</v>
      </c>
      <c s="37">
        <v>1</v>
      </c>
      <c s="36">
        <v>0</v>
      </c>
      <c s="36">
        <f>ROUND(G182*H182,6)</f>
      </c>
      <c r="L182" s="38">
        <v>0</v>
      </c>
      <c s="32">
        <f>ROUND(ROUND(L182,2)*ROUND(G182,3),2)</f>
      </c>
      <c s="36" t="s">
        <v>55</v>
      </c>
      <c>
        <f>(M182*21)/100</f>
      </c>
      <c t="s">
        <v>27</v>
      </c>
    </row>
    <row r="183" spans="1:5" ht="12.75">
      <c r="A183" s="35" t="s">
        <v>56</v>
      </c>
      <c r="E183" s="39" t="s">
        <v>5</v>
      </c>
    </row>
    <row r="184" spans="1:5" ht="12.75">
      <c r="A184" s="35" t="s">
        <v>57</v>
      </c>
      <c r="E184" s="40" t="s">
        <v>899</v>
      </c>
    </row>
    <row r="185" spans="1:5" ht="114.75">
      <c r="A185" t="s">
        <v>59</v>
      </c>
      <c r="E185" s="39" t="s">
        <v>852</v>
      </c>
    </row>
    <row r="186" spans="1:16" ht="12.75">
      <c r="A186" t="s">
        <v>49</v>
      </c>
      <c s="34" t="s">
        <v>267</v>
      </c>
      <c s="34" t="s">
        <v>1246</v>
      </c>
      <c s="35" t="s">
        <v>5</v>
      </c>
      <c s="6" t="s">
        <v>1247</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899</v>
      </c>
    </row>
    <row r="189" spans="1:5" ht="140.25">
      <c r="A189" t="s">
        <v>59</v>
      </c>
      <c r="E189" s="39" t="s">
        <v>855</v>
      </c>
    </row>
    <row r="190" spans="1:16" ht="12.75">
      <c r="A190" t="s">
        <v>49</v>
      </c>
      <c s="34" t="s">
        <v>271</v>
      </c>
      <c s="34" t="s">
        <v>1248</v>
      </c>
      <c s="35" t="s">
        <v>5</v>
      </c>
      <c s="6" t="s">
        <v>1249</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899</v>
      </c>
    </row>
    <row r="193" spans="1:5" ht="114.75">
      <c r="A193" t="s">
        <v>59</v>
      </c>
      <c r="E193" s="39" t="s">
        <v>852</v>
      </c>
    </row>
    <row r="194" spans="1:16" ht="12.75">
      <c r="A194" t="s">
        <v>49</v>
      </c>
      <c s="34" t="s">
        <v>276</v>
      </c>
      <c s="34" t="s">
        <v>1250</v>
      </c>
      <c s="35" t="s">
        <v>5</v>
      </c>
      <c s="6" t="s">
        <v>1251</v>
      </c>
      <c s="36" t="s">
        <v>90</v>
      </c>
      <c s="37">
        <v>1</v>
      </c>
      <c s="36">
        <v>0</v>
      </c>
      <c s="36">
        <f>ROUND(G194*H194,6)</f>
      </c>
      <c r="L194" s="38">
        <v>0</v>
      </c>
      <c s="32">
        <f>ROUND(ROUND(L194,2)*ROUND(G194,3),2)</f>
      </c>
      <c s="36" t="s">
        <v>55</v>
      </c>
      <c>
        <f>(M194*21)/100</f>
      </c>
      <c t="s">
        <v>27</v>
      </c>
    </row>
    <row r="195" spans="1:5" ht="12.75">
      <c r="A195" s="35" t="s">
        <v>56</v>
      </c>
      <c r="E195" s="39" t="s">
        <v>5</v>
      </c>
    </row>
    <row r="196" spans="1:5" ht="12.75">
      <c r="A196" s="35" t="s">
        <v>57</v>
      </c>
      <c r="E196" s="40" t="s">
        <v>899</v>
      </c>
    </row>
    <row r="197" spans="1:5" ht="114.75">
      <c r="A197" t="s">
        <v>59</v>
      </c>
      <c r="E197" s="39" t="s">
        <v>852</v>
      </c>
    </row>
    <row r="198" spans="1:16" ht="12.75">
      <c r="A198" t="s">
        <v>49</v>
      </c>
      <c s="34" t="s">
        <v>280</v>
      </c>
      <c s="34" t="s">
        <v>1252</v>
      </c>
      <c s="35" t="s">
        <v>5</v>
      </c>
      <c s="6" t="s">
        <v>1253</v>
      </c>
      <c s="36" t="s">
        <v>90</v>
      </c>
      <c s="37">
        <v>1</v>
      </c>
      <c s="36">
        <v>0</v>
      </c>
      <c s="36">
        <f>ROUND(G198*H198,6)</f>
      </c>
      <c r="L198" s="38">
        <v>0</v>
      </c>
      <c s="32">
        <f>ROUND(ROUND(L198,2)*ROUND(G198,3),2)</f>
      </c>
      <c s="36" t="s">
        <v>55</v>
      </c>
      <c>
        <f>(M198*21)/100</f>
      </c>
      <c t="s">
        <v>27</v>
      </c>
    </row>
    <row r="199" spans="1:5" ht="12.75">
      <c r="A199" s="35" t="s">
        <v>56</v>
      </c>
      <c r="E199" s="39" t="s">
        <v>5</v>
      </c>
    </row>
    <row r="200" spans="1:5" ht="12.75">
      <c r="A200" s="35" t="s">
        <v>57</v>
      </c>
      <c r="E200" s="40" t="s">
        <v>899</v>
      </c>
    </row>
    <row r="201" spans="1:5" ht="140.25">
      <c r="A201" t="s">
        <v>59</v>
      </c>
      <c r="E201" s="39" t="s">
        <v>855</v>
      </c>
    </row>
    <row r="202" spans="1:16" ht="12.75">
      <c r="A202" t="s">
        <v>49</v>
      </c>
      <c s="34" t="s">
        <v>284</v>
      </c>
      <c s="34" t="s">
        <v>1254</v>
      </c>
      <c s="35" t="s">
        <v>5</v>
      </c>
      <c s="6" t="s">
        <v>1255</v>
      </c>
      <c s="36" t="s">
        <v>90</v>
      </c>
      <c s="37">
        <v>1</v>
      </c>
      <c s="36">
        <v>0</v>
      </c>
      <c s="36">
        <f>ROUND(G202*H202,6)</f>
      </c>
      <c r="L202" s="38">
        <v>0</v>
      </c>
      <c s="32">
        <f>ROUND(ROUND(L202,2)*ROUND(G202,3),2)</f>
      </c>
      <c s="36" t="s">
        <v>55</v>
      </c>
      <c>
        <f>(M202*21)/100</f>
      </c>
      <c t="s">
        <v>27</v>
      </c>
    </row>
    <row r="203" spans="1:5" ht="12.75">
      <c r="A203" s="35" t="s">
        <v>56</v>
      </c>
      <c r="E203" s="39" t="s">
        <v>5</v>
      </c>
    </row>
    <row r="204" spans="1:5" ht="12.75">
      <c r="A204" s="35" t="s">
        <v>57</v>
      </c>
      <c r="E204" s="40" t="s">
        <v>899</v>
      </c>
    </row>
    <row r="205" spans="1:5" ht="191.25">
      <c r="A205" t="s">
        <v>59</v>
      </c>
      <c r="E205" s="39" t="s">
        <v>1256</v>
      </c>
    </row>
    <row r="206" spans="1:16" ht="12.75">
      <c r="A206" t="s">
        <v>49</v>
      </c>
      <c s="34" t="s">
        <v>288</v>
      </c>
      <c s="34" t="s">
        <v>1257</v>
      </c>
      <c s="35" t="s">
        <v>5</v>
      </c>
      <c s="6" t="s">
        <v>1258</v>
      </c>
      <c s="36" t="s">
        <v>90</v>
      </c>
      <c s="37">
        <v>1</v>
      </c>
      <c s="36">
        <v>0</v>
      </c>
      <c s="36">
        <f>ROUND(G206*H206,6)</f>
      </c>
      <c r="L206" s="38">
        <v>0</v>
      </c>
      <c s="32">
        <f>ROUND(ROUND(L206,2)*ROUND(G206,3),2)</f>
      </c>
      <c s="36" t="s">
        <v>55</v>
      </c>
      <c>
        <f>(M206*21)/100</f>
      </c>
      <c t="s">
        <v>27</v>
      </c>
    </row>
    <row r="207" spans="1:5" ht="12.75">
      <c r="A207" s="35" t="s">
        <v>56</v>
      </c>
      <c r="E207" s="39" t="s">
        <v>5</v>
      </c>
    </row>
    <row r="208" spans="1:5" ht="12.75">
      <c r="A208" s="35" t="s">
        <v>57</v>
      </c>
      <c r="E208" s="40" t="s">
        <v>899</v>
      </c>
    </row>
    <row r="209" spans="1:5" ht="191.25">
      <c r="A209" t="s">
        <v>59</v>
      </c>
      <c r="E209" s="39" t="s">
        <v>1256</v>
      </c>
    </row>
    <row r="210" spans="1:16" ht="12.75">
      <c r="A210" t="s">
        <v>49</v>
      </c>
      <c s="34" t="s">
        <v>292</v>
      </c>
      <c s="34" t="s">
        <v>1259</v>
      </c>
      <c s="35" t="s">
        <v>5</v>
      </c>
      <c s="6" t="s">
        <v>1260</v>
      </c>
      <c s="36" t="s">
        <v>90</v>
      </c>
      <c s="37">
        <v>1</v>
      </c>
      <c s="36">
        <v>0</v>
      </c>
      <c s="36">
        <f>ROUND(G210*H210,6)</f>
      </c>
      <c r="L210" s="38">
        <v>0</v>
      </c>
      <c s="32">
        <f>ROUND(ROUND(L210,2)*ROUND(G210,3),2)</f>
      </c>
      <c s="36" t="s">
        <v>55</v>
      </c>
      <c>
        <f>(M210*21)/100</f>
      </c>
      <c t="s">
        <v>27</v>
      </c>
    </row>
    <row r="211" spans="1:5" ht="12.75">
      <c r="A211" s="35" t="s">
        <v>56</v>
      </c>
      <c r="E211" s="39" t="s">
        <v>5</v>
      </c>
    </row>
    <row r="212" spans="1:5" ht="12.75">
      <c r="A212" s="35" t="s">
        <v>57</v>
      </c>
      <c r="E212" s="40" t="s">
        <v>899</v>
      </c>
    </row>
    <row r="213" spans="1:5" ht="140.25">
      <c r="A213" t="s">
        <v>59</v>
      </c>
      <c r="E213" s="39" t="s">
        <v>855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6796</v>
      </c>
      <c r="E8" s="30" t="s">
        <v>6795</v>
      </c>
      <c r="J8" s="29">
        <f>0+J9+J162+J187+J204</f>
      </c>
      <c s="29">
        <f>0+K9+K162+K187+K204</f>
      </c>
      <c s="29">
        <f>0+L9+L162+L187+L204</f>
      </c>
      <c s="29">
        <f>0+M9+M162+M187+M204</f>
      </c>
    </row>
    <row r="9" spans="1:13" ht="12.75">
      <c r="A9" t="s">
        <v>46</v>
      </c>
      <c r="C9" s="31" t="s">
        <v>4</v>
      </c>
      <c r="E9" s="33" t="s">
        <v>6795</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4</v>
      </c>
      <c s="34" t="s">
        <v>124</v>
      </c>
      <c s="35" t="s">
        <v>5</v>
      </c>
      <c s="6" t="s">
        <v>6797</v>
      </c>
      <c s="36" t="s">
        <v>5665</v>
      </c>
      <c s="37">
        <v>1</v>
      </c>
      <c s="36">
        <v>0</v>
      </c>
      <c s="36">
        <f>ROUND(G10*H10,6)</f>
      </c>
      <c r="L10" s="38">
        <v>0</v>
      </c>
      <c s="32">
        <f>ROUND(ROUND(L10,2)*ROUND(G10,3),2)</f>
      </c>
      <c s="36" t="s">
        <v>1764</v>
      </c>
      <c>
        <f>(M10*21)/100</f>
      </c>
      <c t="s">
        <v>27</v>
      </c>
    </row>
    <row r="11" spans="1:5" ht="12.75">
      <c r="A11" s="35" t="s">
        <v>56</v>
      </c>
      <c r="E11" s="39" t="s">
        <v>5</v>
      </c>
    </row>
    <row r="12" spans="1:5" ht="25.5">
      <c r="A12" s="35" t="s">
        <v>57</v>
      </c>
      <c r="E12" s="40" t="s">
        <v>3044</v>
      </c>
    </row>
    <row r="13" spans="1:5" ht="12.75">
      <c r="A13" t="s">
        <v>59</v>
      </c>
      <c r="E13" s="39" t="s">
        <v>5</v>
      </c>
    </row>
    <row r="14" spans="1:16" ht="12.75">
      <c r="A14" t="s">
        <v>49</v>
      </c>
      <c s="34" t="s">
        <v>27</v>
      </c>
      <c s="34" t="s">
        <v>6798</v>
      </c>
      <c s="35" t="s">
        <v>5</v>
      </c>
      <c s="6" t="s">
        <v>6799</v>
      </c>
      <c s="36" t="s">
        <v>75</v>
      </c>
      <c s="37">
        <v>22</v>
      </c>
      <c s="36">
        <v>0</v>
      </c>
      <c s="36">
        <f>ROUND(G14*H14,6)</f>
      </c>
      <c r="L14" s="38">
        <v>0</v>
      </c>
      <c s="32">
        <f>ROUND(ROUND(L14,2)*ROUND(G14,3),2)</f>
      </c>
      <c s="36" t="s">
        <v>1764</v>
      </c>
      <c>
        <f>(M14*21)/100</f>
      </c>
      <c t="s">
        <v>27</v>
      </c>
    </row>
    <row r="15" spans="1:5" ht="12.75">
      <c r="A15" s="35" t="s">
        <v>56</v>
      </c>
      <c r="E15" s="39" t="s">
        <v>5</v>
      </c>
    </row>
    <row r="16" spans="1:5" ht="25.5">
      <c r="A16" s="35" t="s">
        <v>57</v>
      </c>
      <c r="E16" s="40" t="s">
        <v>5473</v>
      </c>
    </row>
    <row r="17" spans="1:5" ht="12.75">
      <c r="A17" t="s">
        <v>59</v>
      </c>
      <c r="E17" s="39" t="s">
        <v>5</v>
      </c>
    </row>
    <row r="18" spans="1:16" ht="12.75">
      <c r="A18" t="s">
        <v>49</v>
      </c>
      <c s="34" t="s">
        <v>26</v>
      </c>
      <c s="34" t="s">
        <v>6800</v>
      </c>
      <c s="35" t="s">
        <v>5</v>
      </c>
      <c s="6" t="s">
        <v>6801</v>
      </c>
      <c s="36" t="s">
        <v>75</v>
      </c>
      <c s="37">
        <v>15</v>
      </c>
      <c s="36">
        <v>0</v>
      </c>
      <c s="36">
        <f>ROUND(G18*H18,6)</f>
      </c>
      <c r="L18" s="38">
        <v>0</v>
      </c>
      <c s="32">
        <f>ROUND(ROUND(L18,2)*ROUND(G18,3),2)</f>
      </c>
      <c s="36" t="s">
        <v>1764</v>
      </c>
      <c>
        <f>(M18*21)/100</f>
      </c>
      <c t="s">
        <v>27</v>
      </c>
    </row>
    <row r="19" spans="1:5" ht="12.75">
      <c r="A19" s="35" t="s">
        <v>56</v>
      </c>
      <c r="E19" s="39" t="s">
        <v>5</v>
      </c>
    </row>
    <row r="20" spans="1:5" ht="25.5">
      <c r="A20" s="35" t="s">
        <v>57</v>
      </c>
      <c r="E20" s="40" t="s">
        <v>5690</v>
      </c>
    </row>
    <row r="21" spans="1:5" ht="12.75">
      <c r="A21" t="s">
        <v>59</v>
      </c>
      <c r="E21" s="39" t="s">
        <v>5</v>
      </c>
    </row>
    <row r="22" spans="1:16" ht="12.75">
      <c r="A22" t="s">
        <v>49</v>
      </c>
      <c s="34" t="s">
        <v>72</v>
      </c>
      <c s="34" t="s">
        <v>6802</v>
      </c>
      <c s="35" t="s">
        <v>5</v>
      </c>
      <c s="6" t="s">
        <v>6803</v>
      </c>
      <c s="36" t="s">
        <v>75</v>
      </c>
      <c s="37">
        <v>3</v>
      </c>
      <c s="36">
        <v>0</v>
      </c>
      <c s="36">
        <f>ROUND(G22*H22,6)</f>
      </c>
      <c r="L22" s="38">
        <v>0</v>
      </c>
      <c s="32">
        <f>ROUND(ROUND(L22,2)*ROUND(G22,3),2)</f>
      </c>
      <c s="36" t="s">
        <v>1764</v>
      </c>
      <c>
        <f>(M22*21)/100</f>
      </c>
      <c t="s">
        <v>27</v>
      </c>
    </row>
    <row r="23" spans="1:5" ht="12.75">
      <c r="A23" s="35" t="s">
        <v>56</v>
      </c>
      <c r="E23" s="39" t="s">
        <v>5</v>
      </c>
    </row>
    <row r="24" spans="1:5" ht="25.5">
      <c r="A24" s="35" t="s">
        <v>57</v>
      </c>
      <c r="E24" s="40" t="s">
        <v>2066</v>
      </c>
    </row>
    <row r="25" spans="1:5" ht="12.75">
      <c r="A25" t="s">
        <v>59</v>
      </c>
      <c r="E25" s="39" t="s">
        <v>5</v>
      </c>
    </row>
    <row r="26" spans="1:16" ht="12.75">
      <c r="A26" t="s">
        <v>49</v>
      </c>
      <c s="34" t="s">
        <v>77</v>
      </c>
      <c s="34" t="s">
        <v>6804</v>
      </c>
      <c s="35" t="s">
        <v>5</v>
      </c>
      <c s="6" t="s">
        <v>6805</v>
      </c>
      <c s="36" t="s">
        <v>90</v>
      </c>
      <c s="37">
        <v>20</v>
      </c>
      <c s="36">
        <v>0</v>
      </c>
      <c s="36">
        <f>ROUND(G26*H26,6)</f>
      </c>
      <c r="L26" s="38">
        <v>0</v>
      </c>
      <c s="32">
        <f>ROUND(ROUND(L26,2)*ROUND(G26,3),2)</f>
      </c>
      <c s="36" t="s">
        <v>1764</v>
      </c>
      <c>
        <f>(M26*21)/100</f>
      </c>
      <c t="s">
        <v>27</v>
      </c>
    </row>
    <row r="27" spans="1:5" ht="12.75">
      <c r="A27" s="35" t="s">
        <v>56</v>
      </c>
      <c r="E27" s="39" t="s">
        <v>5</v>
      </c>
    </row>
    <row r="28" spans="1:5" ht="25.5">
      <c r="A28" s="35" t="s">
        <v>57</v>
      </c>
      <c r="E28" s="40" t="s">
        <v>3118</v>
      </c>
    </row>
    <row r="29" spans="1:5" ht="12.75">
      <c r="A29" t="s">
        <v>59</v>
      </c>
      <c r="E29" s="39" t="s">
        <v>5</v>
      </c>
    </row>
    <row r="30" spans="1:16" ht="12.75">
      <c r="A30" t="s">
        <v>49</v>
      </c>
      <c s="34" t="s">
        <v>82</v>
      </c>
      <c s="34" t="s">
        <v>6806</v>
      </c>
      <c s="35" t="s">
        <v>5</v>
      </c>
      <c s="6" t="s">
        <v>6807</v>
      </c>
      <c s="36" t="s">
        <v>75</v>
      </c>
      <c s="37">
        <v>20</v>
      </c>
      <c s="36">
        <v>0</v>
      </c>
      <c s="36">
        <f>ROUND(G30*H30,6)</f>
      </c>
      <c r="L30" s="38">
        <v>0</v>
      </c>
      <c s="32">
        <f>ROUND(ROUND(L30,2)*ROUND(G30,3),2)</f>
      </c>
      <c s="36" t="s">
        <v>1764</v>
      </c>
      <c>
        <f>(M30*21)/100</f>
      </c>
      <c t="s">
        <v>27</v>
      </c>
    </row>
    <row r="31" spans="1:5" ht="12.75">
      <c r="A31" s="35" t="s">
        <v>56</v>
      </c>
      <c r="E31" s="39" t="s">
        <v>5</v>
      </c>
    </row>
    <row r="32" spans="1:5" ht="25.5">
      <c r="A32" s="35" t="s">
        <v>57</v>
      </c>
      <c r="E32" s="40" t="s">
        <v>3118</v>
      </c>
    </row>
    <row r="33" spans="1:5" ht="12.75">
      <c r="A33" t="s">
        <v>59</v>
      </c>
      <c r="E33" s="39" t="s">
        <v>5</v>
      </c>
    </row>
    <row r="34" spans="1:16" ht="25.5">
      <c r="A34" t="s">
        <v>49</v>
      </c>
      <c s="34" t="s">
        <v>87</v>
      </c>
      <c s="34" t="s">
        <v>6808</v>
      </c>
      <c s="35" t="s">
        <v>5</v>
      </c>
      <c s="6" t="s">
        <v>6809</v>
      </c>
      <c s="36" t="s">
        <v>75</v>
      </c>
      <c s="37">
        <v>2</v>
      </c>
      <c s="36">
        <v>0</v>
      </c>
      <c s="36">
        <f>ROUND(G34*H34,6)</f>
      </c>
      <c r="L34" s="38">
        <v>0</v>
      </c>
      <c s="32">
        <f>ROUND(ROUND(L34,2)*ROUND(G34,3),2)</f>
      </c>
      <c s="36" t="s">
        <v>1764</v>
      </c>
      <c>
        <f>(M34*21)/100</f>
      </c>
      <c t="s">
        <v>27</v>
      </c>
    </row>
    <row r="35" spans="1:5" ht="12.75">
      <c r="A35" s="35" t="s">
        <v>56</v>
      </c>
      <c r="E35" s="39" t="s">
        <v>5</v>
      </c>
    </row>
    <row r="36" spans="1:5" ht="25.5">
      <c r="A36" s="35" t="s">
        <v>57</v>
      </c>
      <c r="E36" s="40" t="s">
        <v>2060</v>
      </c>
    </row>
    <row r="37" spans="1:5" ht="12.75">
      <c r="A37" t="s">
        <v>59</v>
      </c>
      <c r="E37" s="39" t="s">
        <v>5</v>
      </c>
    </row>
    <row r="38" spans="1:16" ht="25.5">
      <c r="A38" t="s">
        <v>49</v>
      </c>
      <c s="34" t="s">
        <v>108</v>
      </c>
      <c s="34" t="s">
        <v>6810</v>
      </c>
      <c s="35" t="s">
        <v>5</v>
      </c>
      <c s="6" t="s">
        <v>6811</v>
      </c>
      <c s="36" t="s">
        <v>75</v>
      </c>
      <c s="37">
        <v>15</v>
      </c>
      <c s="36">
        <v>0</v>
      </c>
      <c s="36">
        <f>ROUND(G38*H38,6)</f>
      </c>
      <c r="L38" s="38">
        <v>0</v>
      </c>
      <c s="32">
        <f>ROUND(ROUND(L38,2)*ROUND(G38,3),2)</f>
      </c>
      <c s="36" t="s">
        <v>1764</v>
      </c>
      <c>
        <f>(M38*21)/100</f>
      </c>
      <c t="s">
        <v>27</v>
      </c>
    </row>
    <row r="39" spans="1:5" ht="12.75">
      <c r="A39" s="35" t="s">
        <v>56</v>
      </c>
      <c r="E39" s="39" t="s">
        <v>5</v>
      </c>
    </row>
    <row r="40" spans="1:5" ht="25.5">
      <c r="A40" s="35" t="s">
        <v>57</v>
      </c>
      <c r="E40" s="40" t="s">
        <v>5690</v>
      </c>
    </row>
    <row r="41" spans="1:5" ht="12.75">
      <c r="A41" t="s">
        <v>59</v>
      </c>
      <c r="E41" s="39" t="s">
        <v>5</v>
      </c>
    </row>
    <row r="42" spans="1:16" ht="25.5">
      <c r="A42" t="s">
        <v>49</v>
      </c>
      <c s="34" t="s">
        <v>112</v>
      </c>
      <c s="34" t="s">
        <v>6812</v>
      </c>
      <c s="35" t="s">
        <v>5</v>
      </c>
      <c s="6" t="s">
        <v>6813</v>
      </c>
      <c s="36" t="s">
        <v>75</v>
      </c>
      <c s="37">
        <v>3</v>
      </c>
      <c s="36">
        <v>0</v>
      </c>
      <c s="36">
        <f>ROUND(G42*H42,6)</f>
      </c>
      <c r="L42" s="38">
        <v>0</v>
      </c>
      <c s="32">
        <f>ROUND(ROUND(L42,2)*ROUND(G42,3),2)</f>
      </c>
      <c s="36" t="s">
        <v>1764</v>
      </c>
      <c>
        <f>(M42*21)/100</f>
      </c>
      <c t="s">
        <v>27</v>
      </c>
    </row>
    <row r="43" spans="1:5" ht="12.75">
      <c r="A43" s="35" t="s">
        <v>56</v>
      </c>
      <c r="E43" s="39" t="s">
        <v>5</v>
      </c>
    </row>
    <row r="44" spans="1:5" ht="25.5">
      <c r="A44" s="35" t="s">
        <v>57</v>
      </c>
      <c r="E44" s="40" t="s">
        <v>2066</v>
      </c>
    </row>
    <row r="45" spans="1:5" ht="12.75">
      <c r="A45" t="s">
        <v>59</v>
      </c>
      <c r="E45" s="39" t="s">
        <v>5</v>
      </c>
    </row>
    <row r="46" spans="1:16" ht="12.75">
      <c r="A46" t="s">
        <v>49</v>
      </c>
      <c s="34" t="s">
        <v>116</v>
      </c>
      <c s="34" t="s">
        <v>6814</v>
      </c>
      <c s="35" t="s">
        <v>5</v>
      </c>
      <c s="6" t="s">
        <v>6815</v>
      </c>
      <c s="36" t="s">
        <v>75</v>
      </c>
      <c s="37">
        <v>3</v>
      </c>
      <c s="36">
        <v>0</v>
      </c>
      <c s="36">
        <f>ROUND(G46*H46,6)</f>
      </c>
      <c r="L46" s="38">
        <v>0</v>
      </c>
      <c s="32">
        <f>ROUND(ROUND(L46,2)*ROUND(G46,3),2)</f>
      </c>
      <c s="36" t="s">
        <v>1764</v>
      </c>
      <c>
        <f>(M46*21)/100</f>
      </c>
      <c t="s">
        <v>27</v>
      </c>
    </row>
    <row r="47" spans="1:5" ht="12.75">
      <c r="A47" s="35" t="s">
        <v>56</v>
      </c>
      <c r="E47" s="39" t="s">
        <v>5</v>
      </c>
    </row>
    <row r="48" spans="1:5" ht="25.5">
      <c r="A48" s="35" t="s">
        <v>57</v>
      </c>
      <c r="E48" s="40" t="s">
        <v>2066</v>
      </c>
    </row>
    <row r="49" spans="1:5" ht="12.75">
      <c r="A49" t="s">
        <v>59</v>
      </c>
      <c r="E49" s="39" t="s">
        <v>5</v>
      </c>
    </row>
    <row r="50" spans="1:16" ht="12.75">
      <c r="A50" t="s">
        <v>49</v>
      </c>
      <c s="34" t="s">
        <v>120</v>
      </c>
      <c s="34" t="s">
        <v>6816</v>
      </c>
      <c s="35" t="s">
        <v>5</v>
      </c>
      <c s="6" t="s">
        <v>6817</v>
      </c>
      <c s="36" t="s">
        <v>75</v>
      </c>
      <c s="37">
        <v>2</v>
      </c>
      <c s="36">
        <v>0</v>
      </c>
      <c s="36">
        <f>ROUND(G50*H50,6)</f>
      </c>
      <c r="L50" s="38">
        <v>0</v>
      </c>
      <c s="32">
        <f>ROUND(ROUND(L50,2)*ROUND(G50,3),2)</f>
      </c>
      <c s="36" t="s">
        <v>1764</v>
      </c>
      <c>
        <f>(M50*21)/100</f>
      </c>
      <c t="s">
        <v>27</v>
      </c>
    </row>
    <row r="51" spans="1:5" ht="12.75">
      <c r="A51" s="35" t="s">
        <v>56</v>
      </c>
      <c r="E51" s="39" t="s">
        <v>5</v>
      </c>
    </row>
    <row r="52" spans="1:5" ht="25.5">
      <c r="A52" s="35" t="s">
        <v>57</v>
      </c>
      <c r="E52" s="40" t="s">
        <v>2060</v>
      </c>
    </row>
    <row r="53" spans="1:5" ht="12.75">
      <c r="A53" t="s">
        <v>59</v>
      </c>
      <c r="E53" s="39" t="s">
        <v>5</v>
      </c>
    </row>
    <row r="54" spans="1:16" ht="12.75">
      <c r="A54" t="s">
        <v>49</v>
      </c>
      <c s="34" t="s">
        <v>124</v>
      </c>
      <c s="34" t="s">
        <v>6818</v>
      </c>
      <c s="35" t="s">
        <v>5</v>
      </c>
      <c s="6" t="s">
        <v>6819</v>
      </c>
      <c s="36" t="s">
        <v>75</v>
      </c>
      <c s="37">
        <v>156</v>
      </c>
      <c s="36">
        <v>0</v>
      </c>
      <c s="36">
        <f>ROUND(G54*H54,6)</f>
      </c>
      <c r="L54" s="38">
        <v>0</v>
      </c>
      <c s="32">
        <f>ROUND(ROUND(L54,2)*ROUND(G54,3),2)</f>
      </c>
      <c s="36" t="s">
        <v>1764</v>
      </c>
      <c>
        <f>(M54*21)/100</f>
      </c>
      <c t="s">
        <v>27</v>
      </c>
    </row>
    <row r="55" spans="1:5" ht="12.75">
      <c r="A55" s="35" t="s">
        <v>56</v>
      </c>
      <c r="E55" s="39" t="s">
        <v>5</v>
      </c>
    </row>
    <row r="56" spans="1:5" ht="25.5">
      <c r="A56" s="35" t="s">
        <v>57</v>
      </c>
      <c r="E56" s="40" t="s">
        <v>6820</v>
      </c>
    </row>
    <row r="57" spans="1:5" ht="12.75">
      <c r="A57" t="s">
        <v>59</v>
      </c>
      <c r="E57" s="39" t="s">
        <v>5</v>
      </c>
    </row>
    <row r="58" spans="1:16" ht="12.75">
      <c r="A58" t="s">
        <v>49</v>
      </c>
      <c s="34" t="s">
        <v>128</v>
      </c>
      <c s="34" t="s">
        <v>6821</v>
      </c>
      <c s="35" t="s">
        <v>5</v>
      </c>
      <c s="6" t="s">
        <v>6822</v>
      </c>
      <c s="36" t="s">
        <v>5665</v>
      </c>
      <c s="37">
        <v>1</v>
      </c>
      <c s="36">
        <v>0</v>
      </c>
      <c s="36">
        <f>ROUND(G58*H58,6)</f>
      </c>
      <c r="L58" s="38">
        <v>0</v>
      </c>
      <c s="32">
        <f>ROUND(ROUND(L58,2)*ROUND(G58,3),2)</f>
      </c>
      <c s="36" t="s">
        <v>1764</v>
      </c>
      <c>
        <f>(M58*21)/100</f>
      </c>
      <c t="s">
        <v>27</v>
      </c>
    </row>
    <row r="59" spans="1:5" ht="12.75">
      <c r="A59" s="35" t="s">
        <v>56</v>
      </c>
      <c r="E59" s="39" t="s">
        <v>5</v>
      </c>
    </row>
    <row r="60" spans="1:5" ht="25.5">
      <c r="A60" s="35" t="s">
        <v>57</v>
      </c>
      <c r="E60" s="40" t="s">
        <v>3044</v>
      </c>
    </row>
    <row r="61" spans="1:5" ht="12.75">
      <c r="A61" t="s">
        <v>59</v>
      </c>
      <c r="E61" s="39" t="s">
        <v>5</v>
      </c>
    </row>
    <row r="62" spans="1:16" ht="12.75">
      <c r="A62" t="s">
        <v>49</v>
      </c>
      <c s="34" t="s">
        <v>131</v>
      </c>
      <c s="34" t="s">
        <v>6823</v>
      </c>
      <c s="35" t="s">
        <v>5</v>
      </c>
      <c s="6" t="s">
        <v>6824</v>
      </c>
      <c s="36" t="s">
        <v>5665</v>
      </c>
      <c s="37">
        <v>1</v>
      </c>
      <c s="36">
        <v>0</v>
      </c>
      <c s="36">
        <f>ROUND(G62*H62,6)</f>
      </c>
      <c r="L62" s="38">
        <v>0</v>
      </c>
      <c s="32">
        <f>ROUND(ROUND(L62,2)*ROUND(G62,3),2)</f>
      </c>
      <c s="36" t="s">
        <v>1764</v>
      </c>
      <c>
        <f>(M62*21)/100</f>
      </c>
      <c t="s">
        <v>27</v>
      </c>
    </row>
    <row r="63" spans="1:5" ht="12.75">
      <c r="A63" s="35" t="s">
        <v>56</v>
      </c>
      <c r="E63" s="39" t="s">
        <v>5</v>
      </c>
    </row>
    <row r="64" spans="1:5" ht="25.5">
      <c r="A64" s="35" t="s">
        <v>57</v>
      </c>
      <c r="E64" s="40" t="s">
        <v>3044</v>
      </c>
    </row>
    <row r="65" spans="1:5" ht="12.75">
      <c r="A65" t="s">
        <v>59</v>
      </c>
      <c r="E65" s="39" t="s">
        <v>5</v>
      </c>
    </row>
    <row r="66" spans="1:16" ht="12.75">
      <c r="A66" t="s">
        <v>49</v>
      </c>
      <c s="34" t="s">
        <v>135</v>
      </c>
      <c s="34" t="s">
        <v>6825</v>
      </c>
      <c s="35" t="s">
        <v>5</v>
      </c>
      <c s="6" t="s">
        <v>6826</v>
      </c>
      <c s="36" t="s">
        <v>90</v>
      </c>
      <c s="37">
        <v>4</v>
      </c>
      <c s="36">
        <v>0</v>
      </c>
      <c s="36">
        <f>ROUND(G66*H66,6)</f>
      </c>
      <c r="L66" s="38">
        <v>0</v>
      </c>
      <c s="32">
        <f>ROUND(ROUND(L66,2)*ROUND(G66,3),2)</f>
      </c>
      <c s="36" t="s">
        <v>1764</v>
      </c>
      <c>
        <f>(M66*21)/100</f>
      </c>
      <c t="s">
        <v>27</v>
      </c>
    </row>
    <row r="67" spans="1:5" ht="12.75">
      <c r="A67" s="35" t="s">
        <v>56</v>
      </c>
      <c r="E67" s="39" t="s">
        <v>5</v>
      </c>
    </row>
    <row r="68" spans="1:5" ht="25.5">
      <c r="A68" s="35" t="s">
        <v>57</v>
      </c>
      <c r="E68" s="40" t="s">
        <v>3121</v>
      </c>
    </row>
    <row r="69" spans="1:5" ht="12.75">
      <c r="A69" t="s">
        <v>59</v>
      </c>
      <c r="E69" s="39" t="s">
        <v>5</v>
      </c>
    </row>
    <row r="70" spans="1:16" ht="12.75">
      <c r="A70" t="s">
        <v>49</v>
      </c>
      <c s="34" t="s">
        <v>139</v>
      </c>
      <c s="34" t="s">
        <v>6827</v>
      </c>
      <c s="35" t="s">
        <v>5</v>
      </c>
      <c s="6" t="s">
        <v>6828</v>
      </c>
      <c s="36" t="s">
        <v>75</v>
      </c>
      <c s="37">
        <v>196</v>
      </c>
      <c s="36">
        <v>0</v>
      </c>
      <c s="36">
        <f>ROUND(G70*H70,6)</f>
      </c>
      <c r="L70" s="38">
        <v>0</v>
      </c>
      <c s="32">
        <f>ROUND(ROUND(L70,2)*ROUND(G70,3),2)</f>
      </c>
      <c s="36" t="s">
        <v>1764</v>
      </c>
      <c>
        <f>(M70*21)/100</f>
      </c>
      <c t="s">
        <v>27</v>
      </c>
    </row>
    <row r="71" spans="1:5" ht="12.75">
      <c r="A71" s="35" t="s">
        <v>56</v>
      </c>
      <c r="E71" s="39" t="s">
        <v>5</v>
      </c>
    </row>
    <row r="72" spans="1:5" ht="25.5">
      <c r="A72" s="35" t="s">
        <v>57</v>
      </c>
      <c r="E72" s="40" t="s">
        <v>6829</v>
      </c>
    </row>
    <row r="73" spans="1:5" ht="12.75">
      <c r="A73" t="s">
        <v>59</v>
      </c>
      <c r="E73" s="39" t="s">
        <v>5</v>
      </c>
    </row>
    <row r="74" spans="1:16" ht="12.75">
      <c r="A74" t="s">
        <v>49</v>
      </c>
      <c s="34" t="s">
        <v>143</v>
      </c>
      <c s="34" t="s">
        <v>6830</v>
      </c>
      <c s="35" t="s">
        <v>5</v>
      </c>
      <c s="6" t="s">
        <v>6831</v>
      </c>
      <c s="36" t="s">
        <v>90</v>
      </c>
      <c s="37">
        <v>12</v>
      </c>
      <c s="36">
        <v>0</v>
      </c>
      <c s="36">
        <f>ROUND(G74*H74,6)</f>
      </c>
      <c r="L74" s="38">
        <v>0</v>
      </c>
      <c s="32">
        <f>ROUND(ROUND(L74,2)*ROUND(G74,3),2)</f>
      </c>
      <c s="36" t="s">
        <v>1764</v>
      </c>
      <c>
        <f>(M74*21)/100</f>
      </c>
      <c t="s">
        <v>27</v>
      </c>
    </row>
    <row r="75" spans="1:5" ht="12.75">
      <c r="A75" s="35" t="s">
        <v>56</v>
      </c>
      <c r="E75" s="39" t="s">
        <v>5</v>
      </c>
    </row>
    <row r="76" spans="1:5" ht="25.5">
      <c r="A76" s="35" t="s">
        <v>57</v>
      </c>
      <c r="E76" s="40" t="s">
        <v>5320</v>
      </c>
    </row>
    <row r="77" spans="1:5" ht="12.75">
      <c r="A77" t="s">
        <v>59</v>
      </c>
      <c r="E77" s="39" t="s">
        <v>5</v>
      </c>
    </row>
    <row r="78" spans="1:16" ht="12.75">
      <c r="A78" t="s">
        <v>49</v>
      </c>
      <c s="34" t="s">
        <v>147</v>
      </c>
      <c s="34" t="s">
        <v>6832</v>
      </c>
      <c s="35" t="s">
        <v>5</v>
      </c>
      <c s="6" t="s">
        <v>6833</v>
      </c>
      <c s="36" t="s">
        <v>90</v>
      </c>
      <c s="37">
        <v>2</v>
      </c>
      <c s="36">
        <v>0</v>
      </c>
      <c s="36">
        <f>ROUND(G78*H78,6)</f>
      </c>
      <c r="L78" s="38">
        <v>0</v>
      </c>
      <c s="32">
        <f>ROUND(ROUND(L78,2)*ROUND(G78,3),2)</f>
      </c>
      <c s="36" t="s">
        <v>1764</v>
      </c>
      <c>
        <f>(M78*21)/100</f>
      </c>
      <c t="s">
        <v>27</v>
      </c>
    </row>
    <row r="79" spans="1:5" ht="12.75">
      <c r="A79" s="35" t="s">
        <v>56</v>
      </c>
      <c r="E79" s="39" t="s">
        <v>5</v>
      </c>
    </row>
    <row r="80" spans="1:5" ht="25.5">
      <c r="A80" s="35" t="s">
        <v>57</v>
      </c>
      <c r="E80" s="40" t="s">
        <v>2060</v>
      </c>
    </row>
    <row r="81" spans="1:5" ht="12.75">
      <c r="A81" t="s">
        <v>59</v>
      </c>
      <c r="E81" s="39" t="s">
        <v>5</v>
      </c>
    </row>
    <row r="82" spans="1:16" ht="12.75">
      <c r="A82" t="s">
        <v>49</v>
      </c>
      <c s="34" t="s">
        <v>151</v>
      </c>
      <c s="34" t="s">
        <v>6834</v>
      </c>
      <c s="35" t="s">
        <v>5</v>
      </c>
      <c s="6" t="s">
        <v>6835</v>
      </c>
      <c s="36" t="s">
        <v>90</v>
      </c>
      <c s="37">
        <v>1</v>
      </c>
      <c s="36">
        <v>0</v>
      </c>
      <c s="36">
        <f>ROUND(G82*H82,6)</f>
      </c>
      <c r="L82" s="38">
        <v>0</v>
      </c>
      <c s="32">
        <f>ROUND(ROUND(L82,2)*ROUND(G82,3),2)</f>
      </c>
      <c s="36" t="s">
        <v>1764</v>
      </c>
      <c>
        <f>(M82*21)/100</f>
      </c>
      <c t="s">
        <v>27</v>
      </c>
    </row>
    <row r="83" spans="1:5" ht="12.75">
      <c r="A83" s="35" t="s">
        <v>56</v>
      </c>
      <c r="E83" s="39" t="s">
        <v>5</v>
      </c>
    </row>
    <row r="84" spans="1:5" ht="25.5">
      <c r="A84" s="35" t="s">
        <v>57</v>
      </c>
      <c r="E84" s="40" t="s">
        <v>3044</v>
      </c>
    </row>
    <row r="85" spans="1:5" ht="12.75">
      <c r="A85" t="s">
        <v>59</v>
      </c>
      <c r="E85" s="39" t="s">
        <v>5</v>
      </c>
    </row>
    <row r="86" spans="1:16" ht="12.75">
      <c r="A86" t="s">
        <v>49</v>
      </c>
      <c s="34" t="s">
        <v>155</v>
      </c>
      <c s="34" t="s">
        <v>6836</v>
      </c>
      <c s="35" t="s">
        <v>5</v>
      </c>
      <c s="6" t="s">
        <v>6837</v>
      </c>
      <c s="36" t="s">
        <v>90</v>
      </c>
      <c s="37">
        <v>2</v>
      </c>
      <c s="36">
        <v>0</v>
      </c>
      <c s="36">
        <f>ROUND(G86*H86,6)</f>
      </c>
      <c r="L86" s="38">
        <v>0</v>
      </c>
      <c s="32">
        <f>ROUND(ROUND(L86,2)*ROUND(G86,3),2)</f>
      </c>
      <c s="36" t="s">
        <v>1764</v>
      </c>
      <c>
        <f>(M86*21)/100</f>
      </c>
      <c t="s">
        <v>27</v>
      </c>
    </row>
    <row r="87" spans="1:5" ht="12.75">
      <c r="A87" s="35" t="s">
        <v>56</v>
      </c>
      <c r="E87" s="39" t="s">
        <v>5</v>
      </c>
    </row>
    <row r="88" spans="1:5" ht="25.5">
      <c r="A88" s="35" t="s">
        <v>57</v>
      </c>
      <c r="E88" s="40" t="s">
        <v>2060</v>
      </c>
    </row>
    <row r="89" spans="1:5" ht="12.75">
      <c r="A89" t="s">
        <v>59</v>
      </c>
      <c r="E89" s="39" t="s">
        <v>5</v>
      </c>
    </row>
    <row r="90" spans="1:16" ht="12.75">
      <c r="A90" t="s">
        <v>49</v>
      </c>
      <c s="34" t="s">
        <v>158</v>
      </c>
      <c s="34" t="s">
        <v>6838</v>
      </c>
      <c s="35" t="s">
        <v>5</v>
      </c>
      <c s="6" t="s">
        <v>6839</v>
      </c>
      <c s="36" t="s">
        <v>90</v>
      </c>
      <c s="37">
        <v>6</v>
      </c>
      <c s="36">
        <v>0</v>
      </c>
      <c s="36">
        <f>ROUND(G90*H90,6)</f>
      </c>
      <c r="L90" s="38">
        <v>0</v>
      </c>
      <c s="32">
        <f>ROUND(ROUND(L90,2)*ROUND(G90,3),2)</f>
      </c>
      <c s="36" t="s">
        <v>1764</v>
      </c>
      <c>
        <f>(M90*21)/100</f>
      </c>
      <c t="s">
        <v>27</v>
      </c>
    </row>
    <row r="91" spans="1:5" ht="12.75">
      <c r="A91" s="35" t="s">
        <v>56</v>
      </c>
      <c r="E91" s="39" t="s">
        <v>5</v>
      </c>
    </row>
    <row r="92" spans="1:5" ht="25.5">
      <c r="A92" s="35" t="s">
        <v>57</v>
      </c>
      <c r="E92" s="40" t="s">
        <v>5361</v>
      </c>
    </row>
    <row r="93" spans="1:5" ht="12.75">
      <c r="A93" t="s">
        <v>59</v>
      </c>
      <c r="E93" s="39" t="s">
        <v>5</v>
      </c>
    </row>
    <row r="94" spans="1:16" ht="12.75">
      <c r="A94" t="s">
        <v>49</v>
      </c>
      <c s="34" t="s">
        <v>164</v>
      </c>
      <c s="34" t="s">
        <v>6840</v>
      </c>
      <c s="35" t="s">
        <v>5</v>
      </c>
      <c s="6" t="s">
        <v>6841</v>
      </c>
      <c s="36" t="s">
        <v>90</v>
      </c>
      <c s="37">
        <v>2</v>
      </c>
      <c s="36">
        <v>0</v>
      </c>
      <c s="36">
        <f>ROUND(G94*H94,6)</f>
      </c>
      <c r="L94" s="38">
        <v>0</v>
      </c>
      <c s="32">
        <f>ROUND(ROUND(L94,2)*ROUND(G94,3),2)</f>
      </c>
      <c s="36" t="s">
        <v>1764</v>
      </c>
      <c>
        <f>(M94*21)/100</f>
      </c>
      <c t="s">
        <v>27</v>
      </c>
    </row>
    <row r="95" spans="1:5" ht="12.75">
      <c r="A95" s="35" t="s">
        <v>56</v>
      </c>
      <c r="E95" s="39" t="s">
        <v>5</v>
      </c>
    </row>
    <row r="96" spans="1:5" ht="25.5">
      <c r="A96" s="35" t="s">
        <v>57</v>
      </c>
      <c r="E96" s="40" t="s">
        <v>2060</v>
      </c>
    </row>
    <row r="97" spans="1:5" ht="12.75">
      <c r="A97" t="s">
        <v>59</v>
      </c>
      <c r="E97" s="39" t="s">
        <v>5</v>
      </c>
    </row>
    <row r="98" spans="1:16" ht="12.75">
      <c r="A98" t="s">
        <v>49</v>
      </c>
      <c s="34" t="s">
        <v>168</v>
      </c>
      <c s="34" t="s">
        <v>6842</v>
      </c>
      <c s="35" t="s">
        <v>5</v>
      </c>
      <c s="6" t="s">
        <v>6843</v>
      </c>
      <c s="36" t="s">
        <v>90</v>
      </c>
      <c s="37">
        <v>3</v>
      </c>
      <c s="36">
        <v>0</v>
      </c>
      <c s="36">
        <f>ROUND(G98*H98,6)</f>
      </c>
      <c r="L98" s="38">
        <v>0</v>
      </c>
      <c s="32">
        <f>ROUND(ROUND(L98,2)*ROUND(G98,3),2)</f>
      </c>
      <c s="36" t="s">
        <v>1764</v>
      </c>
      <c>
        <f>(M98*21)/100</f>
      </c>
      <c t="s">
        <v>27</v>
      </c>
    </row>
    <row r="99" spans="1:5" ht="12.75">
      <c r="A99" s="35" t="s">
        <v>56</v>
      </c>
      <c r="E99" s="39" t="s">
        <v>5</v>
      </c>
    </row>
    <row r="100" spans="1:5" ht="25.5">
      <c r="A100" s="35" t="s">
        <v>57</v>
      </c>
      <c r="E100" s="40" t="s">
        <v>2066</v>
      </c>
    </row>
    <row r="101" spans="1:5" ht="12.75">
      <c r="A101" t="s">
        <v>59</v>
      </c>
      <c r="E101" s="39" t="s">
        <v>5</v>
      </c>
    </row>
    <row r="102" spans="1:16" ht="12.75">
      <c r="A102" t="s">
        <v>49</v>
      </c>
      <c s="34" t="s">
        <v>173</v>
      </c>
      <c s="34" t="s">
        <v>6844</v>
      </c>
      <c s="35" t="s">
        <v>5</v>
      </c>
      <c s="6" t="s">
        <v>6845</v>
      </c>
      <c s="36" t="s">
        <v>5665</v>
      </c>
      <c s="37">
        <v>4</v>
      </c>
      <c s="36">
        <v>0</v>
      </c>
      <c s="36">
        <f>ROUND(G102*H102,6)</f>
      </c>
      <c r="L102" s="38">
        <v>0</v>
      </c>
      <c s="32">
        <f>ROUND(ROUND(L102,2)*ROUND(G102,3),2)</f>
      </c>
      <c s="36" t="s">
        <v>1764</v>
      </c>
      <c>
        <f>(M102*21)/100</f>
      </c>
      <c t="s">
        <v>27</v>
      </c>
    </row>
    <row r="103" spans="1:5" ht="12.75">
      <c r="A103" s="35" t="s">
        <v>56</v>
      </c>
      <c r="E103" s="39" t="s">
        <v>5</v>
      </c>
    </row>
    <row r="104" spans="1:5" ht="25.5">
      <c r="A104" s="35" t="s">
        <v>57</v>
      </c>
      <c r="E104" s="40" t="s">
        <v>3121</v>
      </c>
    </row>
    <row r="105" spans="1:5" ht="12.75">
      <c r="A105" t="s">
        <v>59</v>
      </c>
      <c r="E105" s="39" t="s">
        <v>5</v>
      </c>
    </row>
    <row r="106" spans="1:16" ht="12.75">
      <c r="A106" t="s">
        <v>49</v>
      </c>
      <c s="34" t="s">
        <v>176</v>
      </c>
      <c s="34" t="s">
        <v>6846</v>
      </c>
      <c s="35" t="s">
        <v>5</v>
      </c>
      <c s="6" t="s">
        <v>6847</v>
      </c>
      <c s="36" t="s">
        <v>90</v>
      </c>
      <c s="37">
        <v>1</v>
      </c>
      <c s="36">
        <v>0</v>
      </c>
      <c s="36">
        <f>ROUND(G106*H106,6)</f>
      </c>
      <c r="L106" s="38">
        <v>0</v>
      </c>
      <c s="32">
        <f>ROUND(ROUND(L106,2)*ROUND(G106,3),2)</f>
      </c>
      <c s="36" t="s">
        <v>1764</v>
      </c>
      <c>
        <f>(M106*21)/100</f>
      </c>
      <c t="s">
        <v>27</v>
      </c>
    </row>
    <row r="107" spans="1:5" ht="12.75">
      <c r="A107" s="35" t="s">
        <v>56</v>
      </c>
      <c r="E107" s="39" t="s">
        <v>5</v>
      </c>
    </row>
    <row r="108" spans="1:5" ht="25.5">
      <c r="A108" s="35" t="s">
        <v>57</v>
      </c>
      <c r="E108" s="40" t="s">
        <v>3044</v>
      </c>
    </row>
    <row r="109" spans="1:5" ht="12.75">
      <c r="A109" t="s">
        <v>59</v>
      </c>
      <c r="E109" s="39" t="s">
        <v>5</v>
      </c>
    </row>
    <row r="110" spans="1:16" ht="12.75">
      <c r="A110" t="s">
        <v>49</v>
      </c>
      <c s="34" t="s">
        <v>180</v>
      </c>
      <c s="34" t="s">
        <v>6848</v>
      </c>
      <c s="35" t="s">
        <v>5</v>
      </c>
      <c s="6" t="s">
        <v>6849</v>
      </c>
      <c s="36" t="s">
        <v>90</v>
      </c>
      <c s="37">
        <v>1</v>
      </c>
      <c s="36">
        <v>0</v>
      </c>
      <c s="36">
        <f>ROUND(G110*H110,6)</f>
      </c>
      <c r="L110" s="38">
        <v>0</v>
      </c>
      <c s="32">
        <f>ROUND(ROUND(L110,2)*ROUND(G110,3),2)</f>
      </c>
      <c s="36" t="s">
        <v>1764</v>
      </c>
      <c>
        <f>(M110*21)/100</f>
      </c>
      <c t="s">
        <v>27</v>
      </c>
    </row>
    <row r="111" spans="1:5" ht="12.75">
      <c r="A111" s="35" t="s">
        <v>56</v>
      </c>
      <c r="E111" s="39" t="s">
        <v>5</v>
      </c>
    </row>
    <row r="112" spans="1:5" ht="25.5">
      <c r="A112" s="35" t="s">
        <v>57</v>
      </c>
      <c r="E112" s="40" t="s">
        <v>3044</v>
      </c>
    </row>
    <row r="113" spans="1:5" ht="12.75">
      <c r="A113" t="s">
        <v>59</v>
      </c>
      <c r="E113" s="39" t="s">
        <v>5</v>
      </c>
    </row>
    <row r="114" spans="1:16" ht="25.5">
      <c r="A114" t="s">
        <v>49</v>
      </c>
      <c s="34" t="s">
        <v>916</v>
      </c>
      <c s="34" t="s">
        <v>6850</v>
      </c>
      <c s="35" t="s">
        <v>5</v>
      </c>
      <c s="6" t="s">
        <v>6851</v>
      </c>
      <c s="36" t="s">
        <v>90</v>
      </c>
      <c s="37">
        <v>5</v>
      </c>
      <c s="36">
        <v>0</v>
      </c>
      <c s="36">
        <f>ROUND(G114*H114,6)</f>
      </c>
      <c r="L114" s="38">
        <v>0</v>
      </c>
      <c s="32">
        <f>ROUND(ROUND(L114,2)*ROUND(G114,3),2)</f>
      </c>
      <c s="36" t="s">
        <v>1764</v>
      </c>
      <c>
        <f>(M114*21)/100</f>
      </c>
      <c t="s">
        <v>27</v>
      </c>
    </row>
    <row r="115" spans="1:5" ht="12.75">
      <c r="A115" s="35" t="s">
        <v>56</v>
      </c>
      <c r="E115" s="39" t="s">
        <v>5</v>
      </c>
    </row>
    <row r="116" spans="1:5" ht="25.5">
      <c r="A116" s="35" t="s">
        <v>57</v>
      </c>
      <c r="E116" s="40" t="s">
        <v>6328</v>
      </c>
    </row>
    <row r="117" spans="1:5" ht="12.75">
      <c r="A117" t="s">
        <v>59</v>
      </c>
      <c r="E117" s="39" t="s">
        <v>5</v>
      </c>
    </row>
    <row r="118" spans="1:16" ht="12.75">
      <c r="A118" t="s">
        <v>49</v>
      </c>
      <c s="34" t="s">
        <v>919</v>
      </c>
      <c s="34" t="s">
        <v>6852</v>
      </c>
      <c s="35" t="s">
        <v>5</v>
      </c>
      <c s="6" t="s">
        <v>6853</v>
      </c>
      <c s="36" t="s">
        <v>90</v>
      </c>
      <c s="37">
        <v>5</v>
      </c>
      <c s="36">
        <v>0</v>
      </c>
      <c s="36">
        <f>ROUND(G118*H118,6)</f>
      </c>
      <c r="L118" s="38">
        <v>0</v>
      </c>
      <c s="32">
        <f>ROUND(ROUND(L118,2)*ROUND(G118,3),2)</f>
      </c>
      <c s="36" t="s">
        <v>1764</v>
      </c>
      <c>
        <f>(M118*21)/100</f>
      </c>
      <c t="s">
        <v>27</v>
      </c>
    </row>
    <row r="119" spans="1:5" ht="12.75">
      <c r="A119" s="35" t="s">
        <v>56</v>
      </c>
      <c r="E119" s="39" t="s">
        <v>5</v>
      </c>
    </row>
    <row r="120" spans="1:5" ht="25.5">
      <c r="A120" s="35" t="s">
        <v>57</v>
      </c>
      <c r="E120" s="40" t="s">
        <v>6328</v>
      </c>
    </row>
    <row r="121" spans="1:5" ht="12.75">
      <c r="A121" t="s">
        <v>59</v>
      </c>
      <c r="E121" s="39" t="s">
        <v>5</v>
      </c>
    </row>
    <row r="122" spans="1:16" ht="25.5">
      <c r="A122" t="s">
        <v>49</v>
      </c>
      <c s="34" t="s">
        <v>183</v>
      </c>
      <c s="34" t="s">
        <v>6854</v>
      </c>
      <c s="35" t="s">
        <v>5</v>
      </c>
      <c s="6" t="s">
        <v>6855</v>
      </c>
      <c s="36" t="s">
        <v>90</v>
      </c>
      <c s="37">
        <v>5</v>
      </c>
      <c s="36">
        <v>0</v>
      </c>
      <c s="36">
        <f>ROUND(G122*H122,6)</f>
      </c>
      <c r="L122" s="38">
        <v>0</v>
      </c>
      <c s="32">
        <f>ROUND(ROUND(L122,2)*ROUND(G122,3),2)</f>
      </c>
      <c s="36" t="s">
        <v>1764</v>
      </c>
      <c>
        <f>(M122*21)/100</f>
      </c>
      <c t="s">
        <v>27</v>
      </c>
    </row>
    <row r="123" spans="1:5" ht="12.75">
      <c r="A123" s="35" t="s">
        <v>56</v>
      </c>
      <c r="E123" s="39" t="s">
        <v>5</v>
      </c>
    </row>
    <row r="124" spans="1:5" ht="25.5">
      <c r="A124" s="35" t="s">
        <v>57</v>
      </c>
      <c r="E124" s="40" t="s">
        <v>6328</v>
      </c>
    </row>
    <row r="125" spans="1:5" ht="12.75">
      <c r="A125" t="s">
        <v>59</v>
      </c>
      <c r="E125" s="39" t="s">
        <v>5</v>
      </c>
    </row>
    <row r="126" spans="1:16" ht="25.5">
      <c r="A126" t="s">
        <v>49</v>
      </c>
      <c s="34" t="s">
        <v>187</v>
      </c>
      <c s="34" t="s">
        <v>6856</v>
      </c>
      <c s="35" t="s">
        <v>5</v>
      </c>
      <c s="6" t="s">
        <v>6857</v>
      </c>
      <c s="36" t="s">
        <v>90</v>
      </c>
      <c s="37">
        <v>5</v>
      </c>
      <c s="36">
        <v>0</v>
      </c>
      <c s="36">
        <f>ROUND(G126*H126,6)</f>
      </c>
      <c r="L126" s="38">
        <v>0</v>
      </c>
      <c s="32">
        <f>ROUND(ROUND(L126,2)*ROUND(G126,3),2)</f>
      </c>
      <c s="36" t="s">
        <v>1764</v>
      </c>
      <c>
        <f>(M126*21)/100</f>
      </c>
      <c t="s">
        <v>27</v>
      </c>
    </row>
    <row r="127" spans="1:5" ht="12.75">
      <c r="A127" s="35" t="s">
        <v>56</v>
      </c>
      <c r="E127" s="39" t="s">
        <v>5</v>
      </c>
    </row>
    <row r="128" spans="1:5" ht="25.5">
      <c r="A128" s="35" t="s">
        <v>57</v>
      </c>
      <c r="E128" s="40" t="s">
        <v>6328</v>
      </c>
    </row>
    <row r="129" spans="1:5" ht="12.75">
      <c r="A129" t="s">
        <v>59</v>
      </c>
      <c r="E129" s="39" t="s">
        <v>5</v>
      </c>
    </row>
    <row r="130" spans="1:16" ht="12.75">
      <c r="A130" t="s">
        <v>49</v>
      </c>
      <c s="34" t="s">
        <v>191</v>
      </c>
      <c s="34" t="s">
        <v>6858</v>
      </c>
      <c s="35" t="s">
        <v>5</v>
      </c>
      <c s="6" t="s">
        <v>6859</v>
      </c>
      <c s="36" t="s">
        <v>75</v>
      </c>
      <c s="37">
        <v>40</v>
      </c>
      <c s="36">
        <v>0</v>
      </c>
      <c s="36">
        <f>ROUND(G130*H130,6)</f>
      </c>
      <c r="L130" s="38">
        <v>0</v>
      </c>
      <c s="32">
        <f>ROUND(ROUND(L130,2)*ROUND(G130,3),2)</f>
      </c>
      <c s="36" t="s">
        <v>1764</v>
      </c>
      <c>
        <f>(M130*21)/100</f>
      </c>
      <c t="s">
        <v>27</v>
      </c>
    </row>
    <row r="131" spans="1:5" ht="12.75">
      <c r="A131" s="35" t="s">
        <v>56</v>
      </c>
      <c r="E131" s="39" t="s">
        <v>5</v>
      </c>
    </row>
    <row r="132" spans="1:5" ht="25.5">
      <c r="A132" s="35" t="s">
        <v>57</v>
      </c>
      <c r="E132" s="40" t="s">
        <v>5533</v>
      </c>
    </row>
    <row r="133" spans="1:5" ht="12.75">
      <c r="A133" t="s">
        <v>59</v>
      </c>
      <c r="E133" s="39" t="s">
        <v>5</v>
      </c>
    </row>
    <row r="134" spans="1:16" ht="12.75">
      <c r="A134" t="s">
        <v>49</v>
      </c>
      <c s="34" t="s">
        <v>196</v>
      </c>
      <c s="34" t="s">
        <v>6860</v>
      </c>
      <c s="35" t="s">
        <v>5</v>
      </c>
      <c s="6" t="s">
        <v>6861</v>
      </c>
      <c s="36" t="s">
        <v>75</v>
      </c>
      <c s="37">
        <v>5</v>
      </c>
      <c s="36">
        <v>0</v>
      </c>
      <c s="36">
        <f>ROUND(G134*H134,6)</f>
      </c>
      <c r="L134" s="38">
        <v>0</v>
      </c>
      <c s="32">
        <f>ROUND(ROUND(L134,2)*ROUND(G134,3),2)</f>
      </c>
      <c s="36" t="s">
        <v>1764</v>
      </c>
      <c>
        <f>(M134*21)/100</f>
      </c>
      <c t="s">
        <v>27</v>
      </c>
    </row>
    <row r="135" spans="1:5" ht="12.75">
      <c r="A135" s="35" t="s">
        <v>56</v>
      </c>
      <c r="E135" s="39" t="s">
        <v>5</v>
      </c>
    </row>
    <row r="136" spans="1:5" ht="25.5">
      <c r="A136" s="35" t="s">
        <v>57</v>
      </c>
      <c r="E136" s="40" t="s">
        <v>6328</v>
      </c>
    </row>
    <row r="137" spans="1:5" ht="12.75">
      <c r="A137" t="s">
        <v>59</v>
      </c>
      <c r="E137" s="39" t="s">
        <v>5</v>
      </c>
    </row>
    <row r="138" spans="1:16" ht="12.75">
      <c r="A138" t="s">
        <v>49</v>
      </c>
      <c s="34" t="s">
        <v>200</v>
      </c>
      <c s="34" t="s">
        <v>6862</v>
      </c>
      <c s="35" t="s">
        <v>5</v>
      </c>
      <c s="6" t="s">
        <v>6863</v>
      </c>
      <c s="36" t="s">
        <v>75</v>
      </c>
      <c s="37">
        <v>40</v>
      </c>
      <c s="36">
        <v>0</v>
      </c>
      <c s="36">
        <f>ROUND(G138*H138,6)</f>
      </c>
      <c r="L138" s="38">
        <v>0</v>
      </c>
      <c s="32">
        <f>ROUND(ROUND(L138,2)*ROUND(G138,3),2)</f>
      </c>
      <c s="36" t="s">
        <v>1764</v>
      </c>
      <c>
        <f>(M138*21)/100</f>
      </c>
      <c t="s">
        <v>27</v>
      </c>
    </row>
    <row r="139" spans="1:5" ht="12.75">
      <c r="A139" s="35" t="s">
        <v>56</v>
      </c>
      <c r="E139" s="39" t="s">
        <v>5</v>
      </c>
    </row>
    <row r="140" spans="1:5" ht="25.5">
      <c r="A140" s="35" t="s">
        <v>57</v>
      </c>
      <c r="E140" s="40" t="s">
        <v>5533</v>
      </c>
    </row>
    <row r="141" spans="1:5" ht="12.75">
      <c r="A141" t="s">
        <v>59</v>
      </c>
      <c r="E141" s="39" t="s">
        <v>5</v>
      </c>
    </row>
    <row r="142" spans="1:16" ht="12.75">
      <c r="A142" t="s">
        <v>49</v>
      </c>
      <c s="34" t="s">
        <v>204</v>
      </c>
      <c s="34" t="s">
        <v>6864</v>
      </c>
      <c s="35" t="s">
        <v>5</v>
      </c>
      <c s="6" t="s">
        <v>6865</v>
      </c>
      <c s="36" t="s">
        <v>75</v>
      </c>
      <c s="37">
        <v>5</v>
      </c>
      <c s="36">
        <v>0</v>
      </c>
      <c s="36">
        <f>ROUND(G142*H142,6)</f>
      </c>
      <c r="L142" s="38">
        <v>0</v>
      </c>
      <c s="32">
        <f>ROUND(ROUND(L142,2)*ROUND(G142,3),2)</f>
      </c>
      <c s="36" t="s">
        <v>1764</v>
      </c>
      <c>
        <f>(M142*21)/100</f>
      </c>
      <c t="s">
        <v>27</v>
      </c>
    </row>
    <row r="143" spans="1:5" ht="12.75">
      <c r="A143" s="35" t="s">
        <v>56</v>
      </c>
      <c r="E143" s="39" t="s">
        <v>5</v>
      </c>
    </row>
    <row r="144" spans="1:5" ht="25.5">
      <c r="A144" s="35" t="s">
        <v>57</v>
      </c>
      <c r="E144" s="40" t="s">
        <v>6328</v>
      </c>
    </row>
    <row r="145" spans="1:5" ht="12.75">
      <c r="A145" t="s">
        <v>59</v>
      </c>
      <c r="E145" s="39" t="s">
        <v>5</v>
      </c>
    </row>
    <row r="146" spans="1:16" ht="12.75">
      <c r="A146" t="s">
        <v>49</v>
      </c>
      <c s="34" t="s">
        <v>208</v>
      </c>
      <c s="34" t="s">
        <v>91</v>
      </c>
      <c s="35" t="s">
        <v>27</v>
      </c>
      <c s="6" t="s">
        <v>6866</v>
      </c>
      <c s="36" t="s">
        <v>5665</v>
      </c>
      <c s="37">
        <v>1</v>
      </c>
      <c s="36">
        <v>0</v>
      </c>
      <c s="36">
        <f>ROUND(G146*H146,6)</f>
      </c>
      <c r="L146" s="38">
        <v>0</v>
      </c>
      <c s="32">
        <f>ROUND(ROUND(L146,2)*ROUND(G146,3),2)</f>
      </c>
      <c s="36" t="s">
        <v>1764</v>
      </c>
      <c>
        <f>(M146*21)/100</f>
      </c>
      <c t="s">
        <v>27</v>
      </c>
    </row>
    <row r="147" spans="1:5" ht="12.75">
      <c r="A147" s="35" t="s">
        <v>56</v>
      </c>
      <c r="E147" s="39" t="s">
        <v>5</v>
      </c>
    </row>
    <row r="148" spans="1:5" ht="25.5">
      <c r="A148" s="35" t="s">
        <v>57</v>
      </c>
      <c r="E148" s="40" t="s">
        <v>3044</v>
      </c>
    </row>
    <row r="149" spans="1:5" ht="12.75">
      <c r="A149" t="s">
        <v>59</v>
      </c>
      <c r="E149" s="39" t="s">
        <v>5</v>
      </c>
    </row>
    <row r="150" spans="1:16" ht="12.75">
      <c r="A150" t="s">
        <v>49</v>
      </c>
      <c s="34" t="s">
        <v>212</v>
      </c>
      <c s="34" t="s">
        <v>91</v>
      </c>
      <c s="35" t="s">
        <v>26</v>
      </c>
      <c s="6" t="s">
        <v>6867</v>
      </c>
      <c s="36" t="s">
        <v>90</v>
      </c>
      <c s="37">
        <v>1</v>
      </c>
      <c s="36">
        <v>0</v>
      </c>
      <c s="36">
        <f>ROUND(G150*H150,6)</f>
      </c>
      <c r="L150" s="38">
        <v>0</v>
      </c>
      <c s="32">
        <f>ROUND(ROUND(L150,2)*ROUND(G150,3),2)</f>
      </c>
      <c s="36" t="s">
        <v>1764</v>
      </c>
      <c>
        <f>(M150*21)/100</f>
      </c>
      <c t="s">
        <v>27</v>
      </c>
    </row>
    <row r="151" spans="1:5" ht="12.75">
      <c r="A151" s="35" t="s">
        <v>56</v>
      </c>
      <c r="E151" s="39" t="s">
        <v>5</v>
      </c>
    </row>
    <row r="152" spans="1:5" ht="25.5">
      <c r="A152" s="35" t="s">
        <v>57</v>
      </c>
      <c r="E152" s="40" t="s">
        <v>3044</v>
      </c>
    </row>
    <row r="153" spans="1:5" ht="12.75">
      <c r="A153" t="s">
        <v>59</v>
      </c>
      <c r="E153" s="39" t="s">
        <v>5</v>
      </c>
    </row>
    <row r="154" spans="1:16" ht="25.5">
      <c r="A154" t="s">
        <v>49</v>
      </c>
      <c s="34" t="s">
        <v>217</v>
      </c>
      <c s="34" t="s">
        <v>2954</v>
      </c>
      <c s="35" t="s">
        <v>4</v>
      </c>
      <c s="6" t="s">
        <v>6868</v>
      </c>
      <c s="36" t="s">
        <v>90</v>
      </c>
      <c s="37">
        <v>3</v>
      </c>
      <c s="36">
        <v>0</v>
      </c>
      <c s="36">
        <f>ROUND(G154*H154,6)</f>
      </c>
      <c r="L154" s="38">
        <v>0</v>
      </c>
      <c s="32">
        <f>ROUND(ROUND(L154,2)*ROUND(G154,3),2)</f>
      </c>
      <c s="36" t="s">
        <v>1764</v>
      </c>
      <c>
        <f>(M154*21)/100</f>
      </c>
      <c t="s">
        <v>27</v>
      </c>
    </row>
    <row r="155" spans="1:5" ht="12.75">
      <c r="A155" s="35" t="s">
        <v>56</v>
      </c>
      <c r="E155" s="39" t="s">
        <v>5</v>
      </c>
    </row>
    <row r="156" spans="1:5" ht="25.5">
      <c r="A156" s="35" t="s">
        <v>57</v>
      </c>
      <c r="E156" s="40" t="s">
        <v>2066</v>
      </c>
    </row>
    <row r="157" spans="1:5" ht="12.75">
      <c r="A157" t="s">
        <v>59</v>
      </c>
      <c r="E157" s="39" t="s">
        <v>5</v>
      </c>
    </row>
    <row r="158" spans="1:16" ht="25.5">
      <c r="A158" t="s">
        <v>49</v>
      </c>
      <c s="34" t="s">
        <v>221</v>
      </c>
      <c s="34" t="s">
        <v>3067</v>
      </c>
      <c s="35" t="s">
        <v>5</v>
      </c>
      <c s="6" t="s">
        <v>6869</v>
      </c>
      <c s="36" t="s">
        <v>90</v>
      </c>
      <c s="37">
        <v>20</v>
      </c>
      <c s="36">
        <v>0</v>
      </c>
      <c s="36">
        <f>ROUND(G158*H158,6)</f>
      </c>
      <c r="L158" s="38">
        <v>0</v>
      </c>
      <c s="32">
        <f>ROUND(ROUND(L158,2)*ROUND(G158,3),2)</f>
      </c>
      <c s="36" t="s">
        <v>1764</v>
      </c>
      <c>
        <f>(M158*21)/100</f>
      </c>
      <c t="s">
        <v>27</v>
      </c>
    </row>
    <row r="159" spans="1:5" ht="12.75">
      <c r="A159" s="35" t="s">
        <v>56</v>
      </c>
      <c r="E159" s="39" t="s">
        <v>5</v>
      </c>
    </row>
    <row r="160" spans="1:5" ht="25.5">
      <c r="A160" s="35" t="s">
        <v>57</v>
      </c>
      <c r="E160" s="40" t="s">
        <v>3118</v>
      </c>
    </row>
    <row r="161" spans="1:5" ht="12.75">
      <c r="A161" t="s">
        <v>59</v>
      </c>
      <c r="E161" s="39" t="s">
        <v>5</v>
      </c>
    </row>
    <row r="162" spans="1:13" ht="12.75">
      <c r="A162" t="s">
        <v>46</v>
      </c>
      <c r="C162" s="31" t="s">
        <v>27</v>
      </c>
      <c r="E162" s="33" t="s">
        <v>6870</v>
      </c>
      <c r="J162" s="32">
        <f>0</f>
      </c>
      <c s="32">
        <f>0</f>
      </c>
      <c s="32">
        <f>0+L163+L167+L171+L175+L179+L183</f>
      </c>
      <c s="32">
        <f>0+M163+M167+M171+M175+M179+M183</f>
      </c>
    </row>
    <row r="163" spans="1:16" ht="12.75">
      <c r="A163" t="s">
        <v>49</v>
      </c>
      <c s="34" t="s">
        <v>226</v>
      </c>
      <c s="34" t="s">
        <v>6871</v>
      </c>
      <c s="35" t="s">
        <v>5</v>
      </c>
      <c s="6" t="s">
        <v>6872</v>
      </c>
      <c s="36" t="s">
        <v>6873</v>
      </c>
      <c s="37">
        <v>1</v>
      </c>
      <c s="36">
        <v>0</v>
      </c>
      <c s="36">
        <f>ROUND(G163*H163,6)</f>
      </c>
      <c r="L163" s="38">
        <v>0</v>
      </c>
      <c s="32">
        <f>ROUND(ROUND(L163,2)*ROUND(G163,3),2)</f>
      </c>
      <c s="36" t="s">
        <v>1764</v>
      </c>
      <c>
        <f>(M163*21)/100</f>
      </c>
      <c t="s">
        <v>27</v>
      </c>
    </row>
    <row r="164" spans="1:5" ht="12.75">
      <c r="A164" s="35" t="s">
        <v>56</v>
      </c>
      <c r="E164" s="39" t="s">
        <v>5</v>
      </c>
    </row>
    <row r="165" spans="1:5" ht="25.5">
      <c r="A165" s="35" t="s">
        <v>57</v>
      </c>
      <c r="E165" s="40" t="s">
        <v>3044</v>
      </c>
    </row>
    <row r="166" spans="1:5" ht="12.75">
      <c r="A166" t="s">
        <v>59</v>
      </c>
      <c r="E166" s="39" t="s">
        <v>5</v>
      </c>
    </row>
    <row r="167" spans="1:16" ht="12.75">
      <c r="A167" t="s">
        <v>49</v>
      </c>
      <c s="34" t="s">
        <v>231</v>
      </c>
      <c s="34" t="s">
        <v>6874</v>
      </c>
      <c s="35" t="s">
        <v>5</v>
      </c>
      <c s="6" t="s">
        <v>6875</v>
      </c>
      <c s="36" t="s">
        <v>75</v>
      </c>
      <c s="37">
        <v>2</v>
      </c>
      <c s="36">
        <v>0</v>
      </c>
      <c s="36">
        <f>ROUND(G167*H167,6)</f>
      </c>
      <c r="L167" s="38">
        <v>0</v>
      </c>
      <c s="32">
        <f>ROUND(ROUND(L167,2)*ROUND(G167,3),2)</f>
      </c>
      <c s="36" t="s">
        <v>1764</v>
      </c>
      <c>
        <f>(M167*21)/100</f>
      </c>
      <c t="s">
        <v>27</v>
      </c>
    </row>
    <row r="168" spans="1:5" ht="12.75">
      <c r="A168" s="35" t="s">
        <v>56</v>
      </c>
      <c r="E168" s="39" t="s">
        <v>5</v>
      </c>
    </row>
    <row r="169" spans="1:5" ht="25.5">
      <c r="A169" s="35" t="s">
        <v>57</v>
      </c>
      <c r="E169" s="40" t="s">
        <v>2060</v>
      </c>
    </row>
    <row r="170" spans="1:5" ht="12.75">
      <c r="A170" t="s">
        <v>59</v>
      </c>
      <c r="E170" s="39" t="s">
        <v>5</v>
      </c>
    </row>
    <row r="171" spans="1:16" ht="12.75">
      <c r="A171" t="s">
        <v>49</v>
      </c>
      <c s="34" t="s">
        <v>235</v>
      </c>
      <c s="34" t="s">
        <v>6876</v>
      </c>
      <c s="35" t="s">
        <v>5</v>
      </c>
      <c s="6" t="s">
        <v>6877</v>
      </c>
      <c s="36" t="s">
        <v>75</v>
      </c>
      <c s="37">
        <v>15</v>
      </c>
      <c s="36">
        <v>0</v>
      </c>
      <c s="36">
        <f>ROUND(G171*H171,6)</f>
      </c>
      <c r="L171" s="38">
        <v>0</v>
      </c>
      <c s="32">
        <f>ROUND(ROUND(L171,2)*ROUND(G171,3),2)</f>
      </c>
      <c s="36" t="s">
        <v>1764</v>
      </c>
      <c>
        <f>(M171*21)/100</f>
      </c>
      <c t="s">
        <v>27</v>
      </c>
    </row>
    <row r="172" spans="1:5" ht="12.75">
      <c r="A172" s="35" t="s">
        <v>56</v>
      </c>
      <c r="E172" s="39" t="s">
        <v>5</v>
      </c>
    </row>
    <row r="173" spans="1:5" ht="25.5">
      <c r="A173" s="35" t="s">
        <v>57</v>
      </c>
      <c r="E173" s="40" t="s">
        <v>5690</v>
      </c>
    </row>
    <row r="174" spans="1:5" ht="12.75">
      <c r="A174" t="s">
        <v>59</v>
      </c>
      <c r="E174" s="39" t="s">
        <v>5</v>
      </c>
    </row>
    <row r="175" spans="1:16" ht="12.75">
      <c r="A175" t="s">
        <v>49</v>
      </c>
      <c s="34" t="s">
        <v>239</v>
      </c>
      <c s="34" t="s">
        <v>6878</v>
      </c>
      <c s="35" t="s">
        <v>5</v>
      </c>
      <c s="6" t="s">
        <v>6879</v>
      </c>
      <c s="36" t="s">
        <v>75</v>
      </c>
      <c s="37">
        <v>3</v>
      </c>
      <c s="36">
        <v>0</v>
      </c>
      <c s="36">
        <f>ROUND(G175*H175,6)</f>
      </c>
      <c r="L175" s="38">
        <v>0</v>
      </c>
      <c s="32">
        <f>ROUND(ROUND(L175,2)*ROUND(G175,3),2)</f>
      </c>
      <c s="36" t="s">
        <v>1764</v>
      </c>
      <c>
        <f>(M175*21)/100</f>
      </c>
      <c t="s">
        <v>27</v>
      </c>
    </row>
    <row r="176" spans="1:5" ht="12.75">
      <c r="A176" s="35" t="s">
        <v>56</v>
      </c>
      <c r="E176" s="39" t="s">
        <v>5</v>
      </c>
    </row>
    <row r="177" spans="1:5" ht="25.5">
      <c r="A177" s="35" t="s">
        <v>57</v>
      </c>
      <c r="E177" s="40" t="s">
        <v>2066</v>
      </c>
    </row>
    <row r="178" spans="1:5" ht="12.75">
      <c r="A178" t="s">
        <v>59</v>
      </c>
      <c r="E178" s="39" t="s">
        <v>5</v>
      </c>
    </row>
    <row r="179" spans="1:16" ht="12.75">
      <c r="A179" t="s">
        <v>49</v>
      </c>
      <c s="34" t="s">
        <v>243</v>
      </c>
      <c s="34" t="s">
        <v>2954</v>
      </c>
      <c s="35" t="s">
        <v>5</v>
      </c>
      <c s="6" t="s">
        <v>6880</v>
      </c>
      <c s="36" t="s">
        <v>6881</v>
      </c>
      <c s="37">
        <v>10</v>
      </c>
      <c s="36">
        <v>0</v>
      </c>
      <c s="36">
        <f>ROUND(G179*H179,6)</f>
      </c>
      <c r="L179" s="38">
        <v>0</v>
      </c>
      <c s="32">
        <f>ROUND(ROUND(L179,2)*ROUND(G179,3),2)</f>
      </c>
      <c s="36" t="s">
        <v>1764</v>
      </c>
      <c>
        <f>(M179*21)/100</f>
      </c>
      <c t="s">
        <v>27</v>
      </c>
    </row>
    <row r="180" spans="1:5" ht="12.75">
      <c r="A180" s="35" t="s">
        <v>56</v>
      </c>
      <c r="E180" s="39" t="s">
        <v>5</v>
      </c>
    </row>
    <row r="181" spans="1:5" ht="25.5">
      <c r="A181" s="35" t="s">
        <v>57</v>
      </c>
      <c r="E181" s="40" t="s">
        <v>5367</v>
      </c>
    </row>
    <row r="182" spans="1:5" ht="12.75">
      <c r="A182" t="s">
        <v>59</v>
      </c>
      <c r="E182" s="39" t="s">
        <v>5</v>
      </c>
    </row>
    <row r="183" spans="1:16" ht="12.75">
      <c r="A183" t="s">
        <v>49</v>
      </c>
      <c s="34" t="s">
        <v>247</v>
      </c>
      <c s="34" t="s">
        <v>3067</v>
      </c>
      <c s="35" t="s">
        <v>4</v>
      </c>
      <c s="6" t="s">
        <v>6785</v>
      </c>
      <c s="36" t="s">
        <v>6881</v>
      </c>
      <c s="37">
        <v>16</v>
      </c>
      <c s="36">
        <v>0</v>
      </c>
      <c s="36">
        <f>ROUND(G183*H183,6)</f>
      </c>
      <c r="L183" s="38">
        <v>0</v>
      </c>
      <c s="32">
        <f>ROUND(ROUND(L183,2)*ROUND(G183,3),2)</f>
      </c>
      <c s="36" t="s">
        <v>1764</v>
      </c>
      <c>
        <f>(M183*21)/100</f>
      </c>
      <c t="s">
        <v>27</v>
      </c>
    </row>
    <row r="184" spans="1:5" ht="12.75">
      <c r="A184" s="35" t="s">
        <v>56</v>
      </c>
      <c r="E184" s="39" t="s">
        <v>5</v>
      </c>
    </row>
    <row r="185" spans="1:5" ht="25.5">
      <c r="A185" s="35" t="s">
        <v>57</v>
      </c>
      <c r="E185" s="40" t="s">
        <v>5307</v>
      </c>
    </row>
    <row r="186" spans="1:5" ht="12.75">
      <c r="A186" t="s">
        <v>59</v>
      </c>
      <c r="E186" s="39" t="s">
        <v>5</v>
      </c>
    </row>
    <row r="187" spans="1:13" ht="12.75">
      <c r="A187" t="s">
        <v>46</v>
      </c>
      <c r="C187" s="31" t="s">
        <v>26</v>
      </c>
      <c r="E187" s="33" t="s">
        <v>6882</v>
      </c>
      <c r="J187" s="32">
        <f>0</f>
      </c>
      <c s="32">
        <f>0</f>
      </c>
      <c s="32">
        <f>0+L188+L192+L196+L200</f>
      </c>
      <c s="32">
        <f>0+M188+M192+M196+M200</f>
      </c>
    </row>
    <row r="188" spans="1:16" ht="25.5">
      <c r="A188" t="s">
        <v>49</v>
      </c>
      <c s="34" t="s">
        <v>251</v>
      </c>
      <c s="34" t="s">
        <v>6883</v>
      </c>
      <c s="35" t="s">
        <v>5</v>
      </c>
      <c s="6" t="s">
        <v>6884</v>
      </c>
      <c s="36" t="s">
        <v>90</v>
      </c>
      <c s="37">
        <v>3</v>
      </c>
      <c s="36">
        <v>0</v>
      </c>
      <c s="36">
        <f>ROUND(G188*H188,6)</f>
      </c>
      <c r="L188" s="38">
        <v>0</v>
      </c>
      <c s="32">
        <f>ROUND(ROUND(L188,2)*ROUND(G188,3),2)</f>
      </c>
      <c s="36" t="s">
        <v>1764</v>
      </c>
      <c>
        <f>(M188*21)/100</f>
      </c>
      <c t="s">
        <v>27</v>
      </c>
    </row>
    <row r="189" spans="1:5" ht="12.75">
      <c r="A189" s="35" t="s">
        <v>56</v>
      </c>
      <c r="E189" s="39" t="s">
        <v>5</v>
      </c>
    </row>
    <row r="190" spans="1:5" ht="25.5">
      <c r="A190" s="35" t="s">
        <v>57</v>
      </c>
      <c r="E190" s="40" t="s">
        <v>2066</v>
      </c>
    </row>
    <row r="191" spans="1:5" ht="12.75">
      <c r="A191" t="s">
        <v>59</v>
      </c>
      <c r="E191" s="39" t="s">
        <v>5</v>
      </c>
    </row>
    <row r="192" spans="1:16" ht="25.5">
      <c r="A192" t="s">
        <v>49</v>
      </c>
      <c s="34" t="s">
        <v>255</v>
      </c>
      <c s="34" t="s">
        <v>6885</v>
      </c>
      <c s="35" t="s">
        <v>5</v>
      </c>
      <c s="6" t="s">
        <v>6886</v>
      </c>
      <c s="36" t="s">
        <v>90</v>
      </c>
      <c s="37">
        <v>2</v>
      </c>
      <c s="36">
        <v>0</v>
      </c>
      <c s="36">
        <f>ROUND(G192*H192,6)</f>
      </c>
      <c r="L192" s="38">
        <v>0</v>
      </c>
      <c s="32">
        <f>ROUND(ROUND(L192,2)*ROUND(G192,3),2)</f>
      </c>
      <c s="36" t="s">
        <v>1764</v>
      </c>
      <c>
        <f>(M192*21)/100</f>
      </c>
      <c t="s">
        <v>27</v>
      </c>
    </row>
    <row r="193" spans="1:5" ht="12.75">
      <c r="A193" s="35" t="s">
        <v>56</v>
      </c>
      <c r="E193" s="39" t="s">
        <v>5</v>
      </c>
    </row>
    <row r="194" spans="1:5" ht="25.5">
      <c r="A194" s="35" t="s">
        <v>57</v>
      </c>
      <c r="E194" s="40" t="s">
        <v>2060</v>
      </c>
    </row>
    <row r="195" spans="1:5" ht="12.75">
      <c r="A195" t="s">
        <v>59</v>
      </c>
      <c r="E195" s="39" t="s">
        <v>5</v>
      </c>
    </row>
    <row r="196" spans="1:16" ht="12.75">
      <c r="A196" t="s">
        <v>49</v>
      </c>
      <c s="34" t="s">
        <v>259</v>
      </c>
      <c s="34" t="s">
        <v>6887</v>
      </c>
      <c s="35" t="s">
        <v>5</v>
      </c>
      <c s="6" t="s">
        <v>6888</v>
      </c>
      <c s="36" t="s">
        <v>793</v>
      </c>
      <c s="37">
        <v>1</v>
      </c>
      <c s="36">
        <v>0</v>
      </c>
      <c s="36">
        <f>ROUND(G196*H196,6)</f>
      </c>
      <c r="L196" s="38">
        <v>0</v>
      </c>
      <c s="32">
        <f>ROUND(ROUND(L196,2)*ROUND(G196,3),2)</f>
      </c>
      <c s="36" t="s">
        <v>1764</v>
      </c>
      <c>
        <f>(M196*21)/100</f>
      </c>
      <c t="s">
        <v>27</v>
      </c>
    </row>
    <row r="197" spans="1:5" ht="12.75">
      <c r="A197" s="35" t="s">
        <v>56</v>
      </c>
      <c r="E197" s="39" t="s">
        <v>5</v>
      </c>
    </row>
    <row r="198" spans="1:5" ht="25.5">
      <c r="A198" s="35" t="s">
        <v>57</v>
      </c>
      <c r="E198" s="40" t="s">
        <v>3044</v>
      </c>
    </row>
    <row r="199" spans="1:5" ht="12.75">
      <c r="A199" t="s">
        <v>59</v>
      </c>
      <c r="E199" s="39" t="s">
        <v>5</v>
      </c>
    </row>
    <row r="200" spans="1:16" ht="25.5">
      <c r="A200" t="s">
        <v>49</v>
      </c>
      <c s="34" t="s">
        <v>263</v>
      </c>
      <c s="34" t="s">
        <v>3069</v>
      </c>
      <c s="35" t="s">
        <v>5</v>
      </c>
      <c s="6" t="s">
        <v>6889</v>
      </c>
      <c s="36" t="s">
        <v>826</v>
      </c>
      <c s="37">
        <v>4</v>
      </c>
      <c s="36">
        <v>0</v>
      </c>
      <c s="36">
        <f>ROUND(G200*H200,6)</f>
      </c>
      <c r="L200" s="38">
        <v>0</v>
      </c>
      <c s="32">
        <f>ROUND(ROUND(L200,2)*ROUND(G200,3),2)</f>
      </c>
      <c s="36" t="s">
        <v>1764</v>
      </c>
      <c>
        <f>(M200*21)/100</f>
      </c>
      <c t="s">
        <v>27</v>
      </c>
    </row>
    <row r="201" spans="1:5" ht="12.75">
      <c r="A201" s="35" t="s">
        <v>56</v>
      </c>
      <c r="E201" s="39" t="s">
        <v>5</v>
      </c>
    </row>
    <row r="202" spans="1:5" ht="25.5">
      <c r="A202" s="35" t="s">
        <v>57</v>
      </c>
      <c r="E202" s="40" t="s">
        <v>3121</v>
      </c>
    </row>
    <row r="203" spans="1:5" ht="12.75">
      <c r="A203" t="s">
        <v>59</v>
      </c>
      <c r="E203" s="39" t="s">
        <v>5</v>
      </c>
    </row>
    <row r="204" spans="1:13" ht="12.75">
      <c r="A204" t="s">
        <v>46</v>
      </c>
      <c r="C204" s="31" t="s">
        <v>72</v>
      </c>
      <c r="E204" s="33" t="s">
        <v>5177</v>
      </c>
      <c r="J204" s="32">
        <f>0</f>
      </c>
      <c s="32">
        <f>0</f>
      </c>
      <c s="32">
        <f>0+L205+L209</f>
      </c>
      <c s="32">
        <f>0+M205+M209</f>
      </c>
    </row>
    <row r="205" spans="1:16" ht="12.75">
      <c r="A205" t="s">
        <v>49</v>
      </c>
      <c s="34" t="s">
        <v>267</v>
      </c>
      <c s="34" t="s">
        <v>91</v>
      </c>
      <c s="35" t="s">
        <v>5</v>
      </c>
      <c s="6" t="s">
        <v>6890</v>
      </c>
      <c s="36" t="s">
        <v>5665</v>
      </c>
      <c s="37">
        <v>1</v>
      </c>
      <c s="36">
        <v>0</v>
      </c>
      <c s="36">
        <f>ROUND(G205*H205,6)</f>
      </c>
      <c r="L205" s="38">
        <v>0</v>
      </c>
      <c s="32">
        <f>ROUND(ROUND(L205,2)*ROUND(G205,3),2)</f>
      </c>
      <c s="36" t="s">
        <v>1764</v>
      </c>
      <c>
        <f>(M205*21)/100</f>
      </c>
      <c t="s">
        <v>27</v>
      </c>
    </row>
    <row r="206" spans="1:5" ht="12.75">
      <c r="A206" s="35" t="s">
        <v>56</v>
      </c>
      <c r="E206" s="39" t="s">
        <v>5</v>
      </c>
    </row>
    <row r="207" spans="1:5" ht="25.5">
      <c r="A207" s="35" t="s">
        <v>57</v>
      </c>
      <c r="E207" s="40" t="s">
        <v>3044</v>
      </c>
    </row>
    <row r="208" spans="1:5" ht="12.75">
      <c r="A208" t="s">
        <v>59</v>
      </c>
      <c r="E208" s="39" t="s">
        <v>5</v>
      </c>
    </row>
    <row r="209" spans="1:16" ht="12.75">
      <c r="A209" t="s">
        <v>49</v>
      </c>
      <c s="34" t="s">
        <v>271</v>
      </c>
      <c s="34" t="s">
        <v>91</v>
      </c>
      <c s="35" t="s">
        <v>4</v>
      </c>
      <c s="6" t="s">
        <v>6891</v>
      </c>
      <c s="36" t="s">
        <v>826</v>
      </c>
      <c s="37">
        <v>1</v>
      </c>
      <c s="36">
        <v>0</v>
      </c>
      <c s="36">
        <f>ROUND(G209*H209,6)</f>
      </c>
      <c r="L209" s="38">
        <v>0</v>
      </c>
      <c s="32">
        <f>ROUND(ROUND(L209,2)*ROUND(G209,3),2)</f>
      </c>
      <c s="36" t="s">
        <v>1764</v>
      </c>
      <c>
        <f>(M209*21)/100</f>
      </c>
      <c t="s">
        <v>27</v>
      </c>
    </row>
    <row r="210" spans="1:5" ht="12.75">
      <c r="A210" s="35" t="s">
        <v>56</v>
      </c>
      <c r="E210" s="39" t="s">
        <v>5</v>
      </c>
    </row>
    <row r="211" spans="1:5" ht="25.5">
      <c r="A211" s="35" t="s">
        <v>57</v>
      </c>
      <c r="E211" s="40" t="s">
        <v>3044</v>
      </c>
    </row>
    <row r="212" spans="1:5" ht="12.75">
      <c r="A212" t="s">
        <v>59</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COUNTIFS(L8:L397,"=0",A8:A397,"P")+COUNTIFS(L8:L397,"",A8:A397,"P")+SUM(Q8:Q397)</f>
      </c>
    </row>
    <row r="8" spans="1:13" ht="12.75">
      <c r="A8" t="s">
        <v>44</v>
      </c>
      <c r="C8" s="28" t="s">
        <v>6894</v>
      </c>
      <c r="E8" s="30" t="s">
        <v>6893</v>
      </c>
      <c r="J8" s="29">
        <f>0+J9+J22+J55+J68+J73+J94+J131+J168+J353+J374+J391+J396</f>
      </c>
      <c s="29">
        <f>0+K9+K22+K55+K68+K73+K94+K131+K168+K353+K374+K391+K396</f>
      </c>
      <c s="29">
        <f>0+L9+L22+L55+L68+L73+L94+L131+L168+L353+L374+L391+L396</f>
      </c>
      <c s="29">
        <f>0+M9+M22+M55+M68+M73+M94+M131+M168+M353+M374+M391+M396</f>
      </c>
    </row>
    <row r="9" spans="1:13" ht="12.75">
      <c r="A9" t="s">
        <v>46</v>
      </c>
      <c r="C9" s="31" t="s">
        <v>4</v>
      </c>
      <c r="E9" s="33" t="s">
        <v>837</v>
      </c>
      <c r="J9" s="32">
        <f>0</f>
      </c>
      <c s="32">
        <f>0</f>
      </c>
      <c s="32">
        <f>0+L10+L14+L18</f>
      </c>
      <c s="32">
        <f>0+M10+M14+M18</f>
      </c>
    </row>
    <row r="10" spans="1:16" ht="12.75">
      <c r="A10" t="s">
        <v>49</v>
      </c>
      <c s="34" t="s">
        <v>4</v>
      </c>
      <c s="34" t="s">
        <v>6895</v>
      </c>
      <c s="35" t="s">
        <v>5</v>
      </c>
      <c s="6" t="s">
        <v>6896</v>
      </c>
      <c s="36" t="s">
        <v>793</v>
      </c>
      <c s="37">
        <v>161.674</v>
      </c>
      <c s="36">
        <v>1</v>
      </c>
      <c s="36">
        <f>ROUND(G10*H10,6)</f>
      </c>
      <c r="L10" s="38">
        <v>0</v>
      </c>
      <c s="32">
        <f>ROUND(ROUND(L10,2)*ROUND(G10,3),2)</f>
      </c>
      <c s="36" t="s">
        <v>6897</v>
      </c>
      <c>
        <f>(M10*21)/100</f>
      </c>
      <c t="s">
        <v>27</v>
      </c>
    </row>
    <row r="11" spans="1:5" ht="12.75">
      <c r="A11" s="35" t="s">
        <v>56</v>
      </c>
      <c r="E11" s="39" t="s">
        <v>5</v>
      </c>
    </row>
    <row r="12" spans="1:5" ht="12.75">
      <c r="A12" s="35" t="s">
        <v>57</v>
      </c>
      <c r="E12" s="40" t="s">
        <v>6898</v>
      </c>
    </row>
    <row r="13" spans="1:5" ht="12.75">
      <c r="A13" t="s">
        <v>59</v>
      </c>
      <c r="E13" s="39" t="s">
        <v>5</v>
      </c>
    </row>
    <row r="14" spans="1:16" ht="25.5">
      <c r="A14" t="s">
        <v>49</v>
      </c>
      <c s="34" t="s">
        <v>27</v>
      </c>
      <c s="34" t="s">
        <v>6899</v>
      </c>
      <c s="35" t="s">
        <v>5</v>
      </c>
      <c s="6" t="s">
        <v>6900</v>
      </c>
      <c s="36" t="s">
        <v>64</v>
      </c>
      <c s="37">
        <v>211.395</v>
      </c>
      <c s="36">
        <v>0</v>
      </c>
      <c s="36">
        <f>ROUND(G14*H14,6)</f>
      </c>
      <c r="L14" s="38">
        <v>0</v>
      </c>
      <c s="32">
        <f>ROUND(ROUND(L14,2)*ROUND(G14,3),2)</f>
      </c>
      <c s="36" t="s">
        <v>6897</v>
      </c>
      <c>
        <f>(M14*21)/100</f>
      </c>
      <c t="s">
        <v>27</v>
      </c>
    </row>
    <row r="15" spans="1:5" ht="12.75">
      <c r="A15" s="35" t="s">
        <v>56</v>
      </c>
      <c r="E15" s="39" t="s">
        <v>5</v>
      </c>
    </row>
    <row r="16" spans="1:5" ht="63.75">
      <c r="A16" s="35" t="s">
        <v>57</v>
      </c>
      <c r="E16" s="40" t="s">
        <v>6901</v>
      </c>
    </row>
    <row r="17" spans="1:5" ht="12.75">
      <c r="A17" t="s">
        <v>59</v>
      </c>
      <c r="E17" s="39" t="s">
        <v>5</v>
      </c>
    </row>
    <row r="18" spans="1:16" ht="25.5">
      <c r="A18" t="s">
        <v>49</v>
      </c>
      <c s="34" t="s">
        <v>26</v>
      </c>
      <c s="34" t="s">
        <v>6902</v>
      </c>
      <c s="35" t="s">
        <v>5</v>
      </c>
      <c s="6" t="s">
        <v>3932</v>
      </c>
      <c s="36" t="s">
        <v>64</v>
      </c>
      <c s="37">
        <v>89.819</v>
      </c>
      <c s="36">
        <v>0</v>
      </c>
      <c s="36">
        <f>ROUND(G18*H18,6)</f>
      </c>
      <c r="L18" s="38">
        <v>0</v>
      </c>
      <c s="32">
        <f>ROUND(ROUND(L18,2)*ROUND(G18,3),2)</f>
      </c>
      <c s="36" t="s">
        <v>6897</v>
      </c>
      <c>
        <f>(M18*21)/100</f>
      </c>
      <c t="s">
        <v>27</v>
      </c>
    </row>
    <row r="19" spans="1:5" ht="12.75">
      <c r="A19" s="35" t="s">
        <v>56</v>
      </c>
      <c r="E19" s="39" t="s">
        <v>5</v>
      </c>
    </row>
    <row r="20" spans="1:5" ht="25.5">
      <c r="A20" s="35" t="s">
        <v>57</v>
      </c>
      <c r="E20" s="40" t="s">
        <v>6903</v>
      </c>
    </row>
    <row r="21" spans="1:5" ht="12.75">
      <c r="A21" t="s">
        <v>59</v>
      </c>
      <c r="E21" s="39" t="s">
        <v>5</v>
      </c>
    </row>
    <row r="22" spans="1:13" ht="12.75">
      <c r="A22" t="s">
        <v>46</v>
      </c>
      <c r="C22" s="31" t="s">
        <v>27</v>
      </c>
      <c r="E22" s="33" t="s">
        <v>3940</v>
      </c>
      <c r="J22" s="32">
        <f>0</f>
      </c>
      <c s="32">
        <f>0</f>
      </c>
      <c s="32">
        <f>0+L23+L27+L31+L35+L39+L43+L47+L51</f>
      </c>
      <c s="32">
        <f>0+M23+M27+M31+M35+M39+M43+M47+M51</f>
      </c>
    </row>
    <row r="23" spans="1:16" ht="12.75">
      <c r="A23" t="s">
        <v>49</v>
      </c>
      <c s="34" t="s">
        <v>72</v>
      </c>
      <c s="34" t="s">
        <v>6904</v>
      </c>
      <c s="35" t="s">
        <v>5</v>
      </c>
      <c s="6" t="s">
        <v>6905</v>
      </c>
      <c s="36" t="s">
        <v>64</v>
      </c>
      <c s="37">
        <v>4.576</v>
      </c>
      <c s="36">
        <v>2.30102</v>
      </c>
      <c s="36">
        <f>ROUND(G23*H23,6)</f>
      </c>
      <c r="L23" s="38">
        <v>0</v>
      </c>
      <c s="32">
        <f>ROUND(ROUND(L23,2)*ROUND(G23,3),2)</f>
      </c>
      <c s="36" t="s">
        <v>6897</v>
      </c>
      <c>
        <f>(M23*21)/100</f>
      </c>
      <c t="s">
        <v>27</v>
      </c>
    </row>
    <row r="24" spans="1:5" ht="12.75">
      <c r="A24" s="35" t="s">
        <v>56</v>
      </c>
      <c r="E24" s="39" t="s">
        <v>5</v>
      </c>
    </row>
    <row r="25" spans="1:5" ht="51">
      <c r="A25" s="35" t="s">
        <v>57</v>
      </c>
      <c r="E25" s="40" t="s">
        <v>6906</v>
      </c>
    </row>
    <row r="26" spans="1:5" ht="12.75">
      <c r="A26" t="s">
        <v>59</v>
      </c>
      <c r="E26" s="39" t="s">
        <v>5</v>
      </c>
    </row>
    <row r="27" spans="1:16" ht="25.5">
      <c r="A27" t="s">
        <v>49</v>
      </c>
      <c s="34" t="s">
        <v>77</v>
      </c>
      <c s="34" t="s">
        <v>6907</v>
      </c>
      <c s="35" t="s">
        <v>5</v>
      </c>
      <c s="6" t="s">
        <v>6908</v>
      </c>
      <c s="36" t="s">
        <v>64</v>
      </c>
      <c s="37">
        <v>117</v>
      </c>
      <c s="36">
        <v>2.50187</v>
      </c>
      <c s="36">
        <f>ROUND(G27*H27,6)</f>
      </c>
      <c r="L27" s="38">
        <v>0</v>
      </c>
      <c s="32">
        <f>ROUND(ROUND(L27,2)*ROUND(G27,3),2)</f>
      </c>
      <c s="36" t="s">
        <v>6897</v>
      </c>
      <c>
        <f>(M27*21)/100</f>
      </c>
      <c t="s">
        <v>27</v>
      </c>
    </row>
    <row r="28" spans="1:5" ht="12.75">
      <c r="A28" s="35" t="s">
        <v>56</v>
      </c>
      <c r="E28" s="39" t="s">
        <v>5</v>
      </c>
    </row>
    <row r="29" spans="1:5" ht="51">
      <c r="A29" s="35" t="s">
        <v>57</v>
      </c>
      <c r="E29" s="40" t="s">
        <v>6909</v>
      </c>
    </row>
    <row r="30" spans="1:5" ht="12.75">
      <c r="A30" t="s">
        <v>59</v>
      </c>
      <c r="E30" s="39" t="s">
        <v>5</v>
      </c>
    </row>
    <row r="31" spans="1:16" ht="12.75">
      <c r="A31" t="s">
        <v>49</v>
      </c>
      <c s="34" t="s">
        <v>82</v>
      </c>
      <c s="34" t="s">
        <v>6910</v>
      </c>
      <c s="35" t="s">
        <v>5</v>
      </c>
      <c s="6" t="s">
        <v>6911</v>
      </c>
      <c s="36" t="s">
        <v>85</v>
      </c>
      <c s="37">
        <v>195</v>
      </c>
      <c s="36">
        <v>0.00264</v>
      </c>
      <c s="36">
        <f>ROUND(G31*H31,6)</f>
      </c>
      <c r="L31" s="38">
        <v>0</v>
      </c>
      <c s="32">
        <f>ROUND(ROUND(L31,2)*ROUND(G31,3),2)</f>
      </c>
      <c s="36" t="s">
        <v>6897</v>
      </c>
      <c>
        <f>(M31*21)/100</f>
      </c>
      <c t="s">
        <v>27</v>
      </c>
    </row>
    <row r="32" spans="1:5" ht="12.75">
      <c r="A32" s="35" t="s">
        <v>56</v>
      </c>
      <c r="E32" s="39" t="s">
        <v>5</v>
      </c>
    </row>
    <row r="33" spans="1:5" ht="51">
      <c r="A33" s="35" t="s">
        <v>57</v>
      </c>
      <c r="E33" s="40" t="s">
        <v>6912</v>
      </c>
    </row>
    <row r="34" spans="1:5" ht="12.75">
      <c r="A34" t="s">
        <v>59</v>
      </c>
      <c r="E34" s="39" t="s">
        <v>5</v>
      </c>
    </row>
    <row r="35" spans="1:16" ht="12.75">
      <c r="A35" t="s">
        <v>49</v>
      </c>
      <c s="34" t="s">
        <v>87</v>
      </c>
      <c s="34" t="s">
        <v>6913</v>
      </c>
      <c s="35" t="s">
        <v>5</v>
      </c>
      <c s="6" t="s">
        <v>6914</v>
      </c>
      <c s="36" t="s">
        <v>85</v>
      </c>
      <c s="37">
        <v>195</v>
      </c>
      <c s="36">
        <v>0</v>
      </c>
      <c s="36">
        <f>ROUND(G35*H35,6)</f>
      </c>
      <c r="L35" s="38">
        <v>0</v>
      </c>
      <c s="32">
        <f>ROUND(ROUND(L35,2)*ROUND(G35,3),2)</f>
      </c>
      <c s="36" t="s">
        <v>6897</v>
      </c>
      <c>
        <f>(M35*21)/100</f>
      </c>
      <c t="s">
        <v>27</v>
      </c>
    </row>
    <row r="36" spans="1:5" ht="12.75">
      <c r="A36" s="35" t="s">
        <v>56</v>
      </c>
      <c r="E36" s="39" t="s">
        <v>5</v>
      </c>
    </row>
    <row r="37" spans="1:5" ht="12.75">
      <c r="A37" s="35" t="s">
        <v>57</v>
      </c>
      <c r="E37" s="40" t="s">
        <v>870</v>
      </c>
    </row>
    <row r="38" spans="1:5" ht="12.75">
      <c r="A38" t="s">
        <v>59</v>
      </c>
      <c r="E38" s="39" t="s">
        <v>5</v>
      </c>
    </row>
    <row r="39" spans="1:16" ht="12.75">
      <c r="A39" t="s">
        <v>49</v>
      </c>
      <c s="34" t="s">
        <v>108</v>
      </c>
      <c s="34" t="s">
        <v>6915</v>
      </c>
      <c s="35" t="s">
        <v>5</v>
      </c>
      <c s="6" t="s">
        <v>6916</v>
      </c>
      <c s="36" t="s">
        <v>793</v>
      </c>
      <c s="37">
        <v>0.673</v>
      </c>
      <c s="36">
        <v>1.06062</v>
      </c>
      <c s="36">
        <f>ROUND(G39*H39,6)</f>
      </c>
      <c r="L39" s="38">
        <v>0</v>
      </c>
      <c s="32">
        <f>ROUND(ROUND(L39,2)*ROUND(G39,3),2)</f>
      </c>
      <c s="36" t="s">
        <v>6897</v>
      </c>
      <c>
        <f>(M39*21)/100</f>
      </c>
      <c t="s">
        <v>27</v>
      </c>
    </row>
    <row r="40" spans="1:5" ht="12.75">
      <c r="A40" s="35" t="s">
        <v>56</v>
      </c>
      <c r="E40" s="39" t="s">
        <v>5</v>
      </c>
    </row>
    <row r="41" spans="1:5" ht="12.75">
      <c r="A41" s="35" t="s">
        <v>57</v>
      </c>
      <c r="E41" s="40" t="s">
        <v>6917</v>
      </c>
    </row>
    <row r="42" spans="1:5" ht="12.75">
      <c r="A42" t="s">
        <v>59</v>
      </c>
      <c r="E42" s="39" t="s">
        <v>5</v>
      </c>
    </row>
    <row r="43" spans="1:16" ht="12.75">
      <c r="A43" t="s">
        <v>49</v>
      </c>
      <c s="34" t="s">
        <v>112</v>
      </c>
      <c s="34" t="s">
        <v>6918</v>
      </c>
      <c s="35" t="s">
        <v>5</v>
      </c>
      <c s="6" t="s">
        <v>6919</v>
      </c>
      <c s="36" t="s">
        <v>793</v>
      </c>
      <c s="37">
        <v>1.479</v>
      </c>
      <c s="36">
        <v>1.06277</v>
      </c>
      <c s="36">
        <f>ROUND(G43*H43,6)</f>
      </c>
      <c r="L43" s="38">
        <v>0</v>
      </c>
      <c s="32">
        <f>ROUND(ROUND(L43,2)*ROUND(G43,3),2)</f>
      </c>
      <c s="36" t="s">
        <v>6897</v>
      </c>
      <c>
        <f>(M43*21)/100</f>
      </c>
      <c t="s">
        <v>27</v>
      </c>
    </row>
    <row r="44" spans="1:5" ht="12.75">
      <c r="A44" s="35" t="s">
        <v>56</v>
      </c>
      <c r="E44" s="39" t="s">
        <v>5</v>
      </c>
    </row>
    <row r="45" spans="1:5" ht="25.5">
      <c r="A45" s="35" t="s">
        <v>57</v>
      </c>
      <c r="E45" s="40" t="s">
        <v>6920</v>
      </c>
    </row>
    <row r="46" spans="1:5" ht="12.75">
      <c r="A46" t="s">
        <v>59</v>
      </c>
      <c r="E46" s="39" t="s">
        <v>5</v>
      </c>
    </row>
    <row r="47" spans="1:16" ht="38.25">
      <c r="A47" t="s">
        <v>49</v>
      </c>
      <c s="34" t="s">
        <v>116</v>
      </c>
      <c s="34" t="s">
        <v>6921</v>
      </c>
      <c s="35" t="s">
        <v>5</v>
      </c>
      <c s="6" t="s">
        <v>6922</v>
      </c>
      <c s="36" t="s">
        <v>85</v>
      </c>
      <c s="37">
        <v>10.498</v>
      </c>
      <c s="36">
        <v>0.10627</v>
      </c>
      <c s="36">
        <f>ROUND(G47*H47,6)</f>
      </c>
      <c r="L47" s="38">
        <v>0</v>
      </c>
      <c s="32">
        <f>ROUND(ROUND(L47,2)*ROUND(G47,3),2)</f>
      </c>
      <c s="36" t="s">
        <v>6897</v>
      </c>
      <c>
        <f>(M47*21)/100</f>
      </c>
      <c t="s">
        <v>27</v>
      </c>
    </row>
    <row r="48" spans="1:5" ht="12.75">
      <c r="A48" s="35" t="s">
        <v>56</v>
      </c>
      <c r="E48" s="39" t="s">
        <v>5</v>
      </c>
    </row>
    <row r="49" spans="1:5" ht="51">
      <c r="A49" s="35" t="s">
        <v>57</v>
      </c>
      <c r="E49" s="40" t="s">
        <v>6923</v>
      </c>
    </row>
    <row r="50" spans="1:5" ht="12.75">
      <c r="A50" t="s">
        <v>59</v>
      </c>
      <c r="E50" s="39" t="s">
        <v>5</v>
      </c>
    </row>
    <row r="51" spans="1:16" ht="25.5">
      <c r="A51" t="s">
        <v>49</v>
      </c>
      <c s="34" t="s">
        <v>120</v>
      </c>
      <c s="34" t="s">
        <v>6924</v>
      </c>
      <c s="35" t="s">
        <v>5</v>
      </c>
      <c s="6" t="s">
        <v>6925</v>
      </c>
      <c s="36" t="s">
        <v>90</v>
      </c>
      <c s="37">
        <v>13</v>
      </c>
      <c s="36">
        <v>0</v>
      </c>
      <c s="36">
        <f>ROUND(G51*H51,6)</f>
      </c>
      <c r="L51" s="38">
        <v>0</v>
      </c>
      <c s="32">
        <f>ROUND(ROUND(L51,2)*ROUND(G51,3),2)</f>
      </c>
      <c s="36" t="s">
        <v>2328</v>
      </c>
      <c>
        <f>(M51*21)/100</f>
      </c>
      <c t="s">
        <v>27</v>
      </c>
    </row>
    <row r="52" spans="1:5" ht="12.75">
      <c r="A52" s="35" t="s">
        <v>56</v>
      </c>
      <c r="E52" s="39" t="s">
        <v>5</v>
      </c>
    </row>
    <row r="53" spans="1:5" ht="38.25">
      <c r="A53" s="35" t="s">
        <v>57</v>
      </c>
      <c r="E53" s="40" t="s">
        <v>6926</v>
      </c>
    </row>
    <row r="54" spans="1:5" ht="12.75">
      <c r="A54" t="s">
        <v>59</v>
      </c>
      <c r="E54" s="39" t="s">
        <v>5</v>
      </c>
    </row>
    <row r="55" spans="1:13" ht="12.75">
      <c r="A55" t="s">
        <v>46</v>
      </c>
      <c r="C55" s="31" t="s">
        <v>26</v>
      </c>
      <c r="E55" s="33" t="s">
        <v>3975</v>
      </c>
      <c r="J55" s="32">
        <f>0</f>
      </c>
      <c s="32">
        <f>0</f>
      </c>
      <c s="32">
        <f>0+L56+L60+L64</f>
      </c>
      <c s="32">
        <f>0+M56+M60+M64</f>
      </c>
    </row>
    <row r="56" spans="1:16" ht="25.5">
      <c r="A56" t="s">
        <v>49</v>
      </c>
      <c s="34" t="s">
        <v>124</v>
      </c>
      <c s="34" t="s">
        <v>6927</v>
      </c>
      <c s="35" t="s">
        <v>5</v>
      </c>
      <c s="6" t="s">
        <v>6928</v>
      </c>
      <c s="36" t="s">
        <v>64</v>
      </c>
      <c s="37">
        <v>4.68</v>
      </c>
      <c s="36">
        <v>2.50187</v>
      </c>
      <c s="36">
        <f>ROUND(G56*H56,6)</f>
      </c>
      <c r="L56" s="38">
        <v>0</v>
      </c>
      <c s="32">
        <f>ROUND(ROUND(L56,2)*ROUND(G56,3),2)</f>
      </c>
      <c s="36" t="s">
        <v>6897</v>
      </c>
      <c>
        <f>(M56*21)/100</f>
      </c>
      <c t="s">
        <v>27</v>
      </c>
    </row>
    <row r="57" spans="1:5" ht="12.75">
      <c r="A57" s="35" t="s">
        <v>56</v>
      </c>
      <c r="E57" s="39" t="s">
        <v>5</v>
      </c>
    </row>
    <row r="58" spans="1:5" ht="51">
      <c r="A58" s="35" t="s">
        <v>57</v>
      </c>
      <c r="E58" s="40" t="s">
        <v>6929</v>
      </c>
    </row>
    <row r="59" spans="1:5" ht="12.75">
      <c r="A59" t="s">
        <v>59</v>
      </c>
      <c r="E59" s="39" t="s">
        <v>5</v>
      </c>
    </row>
    <row r="60" spans="1:16" ht="25.5">
      <c r="A60" t="s">
        <v>49</v>
      </c>
      <c s="34" t="s">
        <v>128</v>
      </c>
      <c s="34" t="s">
        <v>6930</v>
      </c>
      <c s="35" t="s">
        <v>5</v>
      </c>
      <c s="6" t="s">
        <v>6931</v>
      </c>
      <c s="36" t="s">
        <v>85</v>
      </c>
      <c s="37">
        <v>22.1</v>
      </c>
      <c s="36">
        <v>0.00275</v>
      </c>
      <c s="36">
        <f>ROUND(G60*H60,6)</f>
      </c>
      <c r="L60" s="38">
        <v>0</v>
      </c>
      <c s="32">
        <f>ROUND(ROUND(L60,2)*ROUND(G60,3),2)</f>
      </c>
      <c s="36" t="s">
        <v>6897</v>
      </c>
      <c>
        <f>(M60*21)/100</f>
      </c>
      <c t="s">
        <v>27</v>
      </c>
    </row>
    <row r="61" spans="1:5" ht="12.75">
      <c r="A61" s="35" t="s">
        <v>56</v>
      </c>
      <c r="E61" s="39" t="s">
        <v>5</v>
      </c>
    </row>
    <row r="62" spans="1:5" ht="51">
      <c r="A62" s="35" t="s">
        <v>57</v>
      </c>
      <c r="E62" s="40" t="s">
        <v>6932</v>
      </c>
    </row>
    <row r="63" spans="1:5" ht="12.75">
      <c r="A63" t="s">
        <v>59</v>
      </c>
      <c r="E63" s="39" t="s">
        <v>5</v>
      </c>
    </row>
    <row r="64" spans="1:16" ht="25.5">
      <c r="A64" t="s">
        <v>49</v>
      </c>
      <c s="34" t="s">
        <v>131</v>
      </c>
      <c s="34" t="s">
        <v>6933</v>
      </c>
      <c s="35" t="s">
        <v>5</v>
      </c>
      <c s="6" t="s">
        <v>6934</v>
      </c>
      <c s="36" t="s">
        <v>85</v>
      </c>
      <c s="37">
        <v>22.1</v>
      </c>
      <c s="36">
        <v>0</v>
      </c>
      <c s="36">
        <f>ROUND(G64*H64,6)</f>
      </c>
      <c r="L64" s="38">
        <v>0</v>
      </c>
      <c s="32">
        <f>ROUND(ROUND(L64,2)*ROUND(G64,3),2)</f>
      </c>
      <c s="36" t="s">
        <v>6897</v>
      </c>
      <c>
        <f>(M64*21)/100</f>
      </c>
      <c t="s">
        <v>27</v>
      </c>
    </row>
    <row r="65" spans="1:5" ht="12.75">
      <c r="A65" s="35" t="s">
        <v>56</v>
      </c>
      <c r="E65" s="39" t="s">
        <v>5</v>
      </c>
    </row>
    <row r="66" spans="1:5" ht="12.75">
      <c r="A66" s="35" t="s">
        <v>57</v>
      </c>
      <c r="E66" s="40" t="s">
        <v>6935</v>
      </c>
    </row>
    <row r="67" spans="1:5" ht="12.75">
      <c r="A67" t="s">
        <v>59</v>
      </c>
      <c r="E67" s="39" t="s">
        <v>5</v>
      </c>
    </row>
    <row r="68" spans="1:13" ht="12.75">
      <c r="A68" t="s">
        <v>46</v>
      </c>
      <c r="C68" s="31" t="s">
        <v>72</v>
      </c>
      <c r="E68" s="33" t="s">
        <v>2146</v>
      </c>
      <c r="J68" s="32">
        <f>0</f>
      </c>
      <c s="32">
        <f>0</f>
      </c>
      <c s="32">
        <f>0+L69</f>
      </c>
      <c s="32">
        <f>0+M69</f>
      </c>
    </row>
    <row r="69" spans="1:16" ht="25.5">
      <c r="A69" t="s">
        <v>49</v>
      </c>
      <c s="34" t="s">
        <v>135</v>
      </c>
      <c s="34" t="s">
        <v>6936</v>
      </c>
      <c s="35" t="s">
        <v>5</v>
      </c>
      <c s="6" t="s">
        <v>6937</v>
      </c>
      <c s="36" t="s">
        <v>85</v>
      </c>
      <c s="37">
        <v>795.783</v>
      </c>
      <c s="36">
        <v>0.01128</v>
      </c>
      <c s="36">
        <f>ROUND(G69*H69,6)</f>
      </c>
      <c r="L69" s="38">
        <v>0</v>
      </c>
      <c s="32">
        <f>ROUND(ROUND(L69,2)*ROUND(G69,3),2)</f>
      </c>
      <c s="36" t="s">
        <v>6897</v>
      </c>
      <c>
        <f>(M69*21)/100</f>
      </c>
      <c t="s">
        <v>27</v>
      </c>
    </row>
    <row r="70" spans="1:5" ht="63.75">
      <c r="A70" s="35" t="s">
        <v>56</v>
      </c>
      <c r="E70" s="39" t="s">
        <v>6938</v>
      </c>
    </row>
    <row r="71" spans="1:5" ht="12.75">
      <c r="A71" s="35" t="s">
        <v>57</v>
      </c>
      <c r="E71" s="40" t="s">
        <v>6939</v>
      </c>
    </row>
    <row r="72" spans="1:5" ht="12.75">
      <c r="A72" t="s">
        <v>59</v>
      </c>
      <c r="E72" s="39" t="s">
        <v>5</v>
      </c>
    </row>
    <row r="73" spans="1:13" ht="12.75">
      <c r="A73" t="s">
        <v>46</v>
      </c>
      <c r="C73" s="31" t="s">
        <v>82</v>
      </c>
      <c r="E73" s="33" t="s">
        <v>4131</v>
      </c>
      <c r="J73" s="32">
        <f>0</f>
      </c>
      <c s="32">
        <f>0</f>
      </c>
      <c s="32">
        <f>0+L74+L78+L82+L86+L90</f>
      </c>
      <c s="32">
        <f>0+M74+M78+M82+M86+M90</f>
      </c>
    </row>
    <row r="74" spans="1:16" ht="25.5">
      <c r="A74" t="s">
        <v>49</v>
      </c>
      <c s="34" t="s">
        <v>139</v>
      </c>
      <c s="34" t="s">
        <v>6940</v>
      </c>
      <c s="35" t="s">
        <v>5</v>
      </c>
      <c s="6" t="s">
        <v>6941</v>
      </c>
      <c s="36" t="s">
        <v>85</v>
      </c>
      <c s="37">
        <v>891.037</v>
      </c>
      <c s="36">
        <v>0.00604</v>
      </c>
      <c s="36">
        <f>ROUND(G74*H74,6)</f>
      </c>
      <c r="L74" s="38">
        <v>0</v>
      </c>
      <c s="32">
        <f>ROUND(ROUND(L74,2)*ROUND(G74,3),2)</f>
      </c>
      <c s="36" t="s">
        <v>6897</v>
      </c>
      <c>
        <f>(M74*21)/100</f>
      </c>
      <c t="s">
        <v>27</v>
      </c>
    </row>
    <row r="75" spans="1:5" ht="38.25">
      <c r="A75" s="35" t="s">
        <v>56</v>
      </c>
      <c r="E75" s="39" t="s">
        <v>6942</v>
      </c>
    </row>
    <row r="76" spans="1:5" ht="51">
      <c r="A76" s="35" t="s">
        <v>57</v>
      </c>
      <c r="E76" s="40" t="s">
        <v>6943</v>
      </c>
    </row>
    <row r="77" spans="1:5" ht="12.75">
      <c r="A77" t="s">
        <v>59</v>
      </c>
      <c r="E77" s="39" t="s">
        <v>5</v>
      </c>
    </row>
    <row r="78" spans="1:16" ht="12.75">
      <c r="A78" t="s">
        <v>49</v>
      </c>
      <c s="34" t="s">
        <v>143</v>
      </c>
      <c s="34" t="s">
        <v>6944</v>
      </c>
      <c s="35" t="s">
        <v>5</v>
      </c>
      <c s="6" t="s">
        <v>6945</v>
      </c>
      <c s="36" t="s">
        <v>85</v>
      </c>
      <c s="37">
        <v>287.05</v>
      </c>
      <c s="36">
        <v>0.00508</v>
      </c>
      <c s="36">
        <f>ROUND(G78*H78,6)</f>
      </c>
      <c r="L78" s="38">
        <v>0</v>
      </c>
      <c s="32">
        <f>ROUND(ROUND(L78,2)*ROUND(G78,3),2)</f>
      </c>
      <c s="36" t="s">
        <v>6897</v>
      </c>
      <c>
        <f>(M78*21)/100</f>
      </c>
      <c t="s">
        <v>27</v>
      </c>
    </row>
    <row r="79" spans="1:5" ht="38.25">
      <c r="A79" s="35" t="s">
        <v>56</v>
      </c>
      <c r="E79" s="39" t="s">
        <v>6946</v>
      </c>
    </row>
    <row r="80" spans="1:5" ht="51">
      <c r="A80" s="35" t="s">
        <v>57</v>
      </c>
      <c r="E80" s="40" t="s">
        <v>6947</v>
      </c>
    </row>
    <row r="81" spans="1:5" ht="12.75">
      <c r="A81" t="s">
        <v>59</v>
      </c>
      <c r="E81" s="39" t="s">
        <v>5</v>
      </c>
    </row>
    <row r="82" spans="1:16" ht="25.5">
      <c r="A82" t="s">
        <v>49</v>
      </c>
      <c s="34" t="s">
        <v>147</v>
      </c>
      <c s="34" t="s">
        <v>6948</v>
      </c>
      <c s="35" t="s">
        <v>5</v>
      </c>
      <c s="6" t="s">
        <v>6949</v>
      </c>
      <c s="36" t="s">
        <v>75</v>
      </c>
      <c s="37">
        <v>288.9</v>
      </c>
      <c s="36">
        <v>0</v>
      </c>
      <c s="36">
        <f>ROUND(G82*H82,6)</f>
      </c>
      <c r="L82" s="38">
        <v>0</v>
      </c>
      <c s="32">
        <f>ROUND(ROUND(L82,2)*ROUND(G82,3),2)</f>
      </c>
      <c s="36" t="s">
        <v>6897</v>
      </c>
      <c>
        <f>(M82*21)/100</f>
      </c>
      <c t="s">
        <v>27</v>
      </c>
    </row>
    <row r="83" spans="1:5" ht="12.75">
      <c r="A83" s="35" t="s">
        <v>56</v>
      </c>
      <c r="E83" s="39" t="s">
        <v>5</v>
      </c>
    </row>
    <row r="84" spans="1:5" ht="38.25">
      <c r="A84" s="35" t="s">
        <v>57</v>
      </c>
      <c r="E84" s="40" t="s">
        <v>6950</v>
      </c>
    </row>
    <row r="85" spans="1:5" ht="12.75">
      <c r="A85" t="s">
        <v>59</v>
      </c>
      <c r="E85" s="39" t="s">
        <v>5</v>
      </c>
    </row>
    <row r="86" spans="1:16" ht="25.5">
      <c r="A86" t="s">
        <v>49</v>
      </c>
      <c s="34" t="s">
        <v>151</v>
      </c>
      <c s="34" t="s">
        <v>6951</v>
      </c>
      <c s="35" t="s">
        <v>5</v>
      </c>
      <c s="6" t="s">
        <v>6952</v>
      </c>
      <c s="36" t="s">
        <v>85</v>
      </c>
      <c s="37">
        <v>315.755</v>
      </c>
      <c s="36">
        <v>0.0146</v>
      </c>
      <c s="36">
        <f>ROUND(G86*H86,6)</f>
      </c>
      <c r="L86" s="38">
        <v>0</v>
      </c>
      <c s="32">
        <f>ROUND(ROUND(L86,2)*ROUND(G86,3),2)</f>
      </c>
      <c s="36" t="s">
        <v>2328</v>
      </c>
      <c>
        <f>(M86*21)/100</f>
      </c>
      <c t="s">
        <v>27</v>
      </c>
    </row>
    <row r="87" spans="1:5" ht="51">
      <c r="A87" s="35" t="s">
        <v>56</v>
      </c>
      <c r="E87" s="39" t="s">
        <v>6953</v>
      </c>
    </row>
    <row r="88" spans="1:5" ht="12.75">
      <c r="A88" s="35" t="s">
        <v>57</v>
      </c>
      <c r="E88" s="40" t="s">
        <v>6954</v>
      </c>
    </row>
    <row r="89" spans="1:5" ht="12.75">
      <c r="A89" t="s">
        <v>59</v>
      </c>
      <c r="E89" s="39" t="s">
        <v>5</v>
      </c>
    </row>
    <row r="90" spans="1:16" ht="25.5">
      <c r="A90" t="s">
        <v>49</v>
      </c>
      <c s="34" t="s">
        <v>155</v>
      </c>
      <c s="34" t="s">
        <v>6951</v>
      </c>
      <c s="35" t="s">
        <v>4</v>
      </c>
      <c s="6" t="s">
        <v>6952</v>
      </c>
      <c s="36" t="s">
        <v>85</v>
      </c>
      <c s="37">
        <v>980.141</v>
      </c>
      <c s="36">
        <v>0.0146</v>
      </c>
      <c s="36">
        <f>ROUND(G90*H90,6)</f>
      </c>
      <c r="L90" s="38">
        <v>0</v>
      </c>
      <c s="32">
        <f>ROUND(ROUND(L90,2)*ROUND(G90,3),2)</f>
      </c>
      <c s="36" t="s">
        <v>2328</v>
      </c>
      <c>
        <f>(M90*21)/100</f>
      </c>
      <c t="s">
        <v>27</v>
      </c>
    </row>
    <row r="91" spans="1:5" ht="51">
      <c r="A91" s="35" t="s">
        <v>56</v>
      </c>
      <c r="E91" s="39" t="s">
        <v>6953</v>
      </c>
    </row>
    <row r="92" spans="1:5" ht="12.75">
      <c r="A92" s="35" t="s">
        <v>57</v>
      </c>
      <c r="E92" s="40" t="s">
        <v>6955</v>
      </c>
    </row>
    <row r="93" spans="1:5" ht="102">
      <c r="A93" t="s">
        <v>59</v>
      </c>
      <c r="E93" s="39" t="s">
        <v>6956</v>
      </c>
    </row>
    <row r="94" spans="1:13" ht="12.75">
      <c r="A94" t="s">
        <v>46</v>
      </c>
      <c r="C94" s="31" t="s">
        <v>4222</v>
      </c>
      <c r="E94" s="33" t="s">
        <v>4223</v>
      </c>
      <c r="J94" s="32">
        <f>0</f>
      </c>
      <c s="32">
        <f>0</f>
      </c>
      <c s="32">
        <f>0+L95+L99+L103+L107+L111+L115+L119+L123+L127</f>
      </c>
      <c s="32">
        <f>0+M95+M99+M103+M107+M111+M115+M119+M123+M127</f>
      </c>
    </row>
    <row r="95" spans="1:16" ht="12.75">
      <c r="A95" t="s">
        <v>49</v>
      </c>
      <c s="34" t="s">
        <v>158</v>
      </c>
      <c s="34" t="s">
        <v>6957</v>
      </c>
      <c s="35" t="s">
        <v>5</v>
      </c>
      <c s="6" t="s">
        <v>6958</v>
      </c>
      <c s="36" t="s">
        <v>793</v>
      </c>
      <c s="37">
        <v>0.066</v>
      </c>
      <c s="36">
        <v>1</v>
      </c>
      <c s="36">
        <f>ROUND(G95*H95,6)</f>
      </c>
      <c r="L95" s="38">
        <v>0</v>
      </c>
      <c s="32">
        <f>ROUND(ROUND(L95,2)*ROUND(G95,3),2)</f>
      </c>
      <c s="36" t="s">
        <v>6897</v>
      </c>
      <c>
        <f>(M95*21)/100</f>
      </c>
      <c t="s">
        <v>27</v>
      </c>
    </row>
    <row r="96" spans="1:5" ht="12.75">
      <c r="A96" s="35" t="s">
        <v>56</v>
      </c>
      <c r="E96" s="39" t="s">
        <v>5</v>
      </c>
    </row>
    <row r="97" spans="1:5" ht="12.75">
      <c r="A97" s="35" t="s">
        <v>57</v>
      </c>
      <c r="E97" s="40" t="s">
        <v>6959</v>
      </c>
    </row>
    <row r="98" spans="1:5" ht="63.75">
      <c r="A98" t="s">
        <v>59</v>
      </c>
      <c r="E98" s="39" t="s">
        <v>6960</v>
      </c>
    </row>
    <row r="99" spans="1:16" ht="12.75">
      <c r="A99" t="s">
        <v>49</v>
      </c>
      <c s="34" t="s">
        <v>164</v>
      </c>
      <c s="34" t="s">
        <v>6957</v>
      </c>
      <c s="35" t="s">
        <v>4</v>
      </c>
      <c s="6" t="s">
        <v>6958</v>
      </c>
      <c s="36" t="s">
        <v>793</v>
      </c>
      <c s="37">
        <v>0.026</v>
      </c>
      <c s="36">
        <v>1</v>
      </c>
      <c s="36">
        <f>ROUND(G99*H99,6)</f>
      </c>
      <c r="L99" s="38">
        <v>0</v>
      </c>
      <c s="32">
        <f>ROUND(ROUND(L99,2)*ROUND(G99,3),2)</f>
      </c>
      <c s="36" t="s">
        <v>6897</v>
      </c>
      <c>
        <f>(M99*21)/100</f>
      </c>
      <c t="s">
        <v>27</v>
      </c>
    </row>
    <row r="100" spans="1:5" ht="12.75">
      <c r="A100" s="35" t="s">
        <v>56</v>
      </c>
      <c r="E100" s="39" t="s">
        <v>5</v>
      </c>
    </row>
    <row r="101" spans="1:5" ht="12.75">
      <c r="A101" s="35" t="s">
        <v>57</v>
      </c>
      <c r="E101" s="40" t="s">
        <v>6961</v>
      </c>
    </row>
    <row r="102" spans="1:5" ht="63.75">
      <c r="A102" t="s">
        <v>59</v>
      </c>
      <c r="E102" s="39" t="s">
        <v>6960</v>
      </c>
    </row>
    <row r="103" spans="1:16" ht="12.75">
      <c r="A103" t="s">
        <v>49</v>
      </c>
      <c s="34" t="s">
        <v>168</v>
      </c>
      <c s="34" t="s">
        <v>6962</v>
      </c>
      <c s="35" t="s">
        <v>5</v>
      </c>
      <c s="6" t="s">
        <v>6963</v>
      </c>
      <c s="36" t="s">
        <v>793</v>
      </c>
      <c s="37">
        <v>0.061</v>
      </c>
      <c s="36">
        <v>1</v>
      </c>
      <c s="36">
        <f>ROUND(G103*H103,6)</f>
      </c>
      <c r="L103" s="38">
        <v>0</v>
      </c>
      <c s="32">
        <f>ROUND(ROUND(L103,2)*ROUND(G103,3),2)</f>
      </c>
      <c s="36" t="s">
        <v>6897</v>
      </c>
      <c>
        <f>(M103*21)/100</f>
      </c>
      <c t="s">
        <v>27</v>
      </c>
    </row>
    <row r="104" spans="1:5" ht="12.75">
      <c r="A104" s="35" t="s">
        <v>56</v>
      </c>
      <c r="E104" s="39" t="s">
        <v>5</v>
      </c>
    </row>
    <row r="105" spans="1:5" ht="12.75">
      <c r="A105" s="35" t="s">
        <v>57</v>
      </c>
      <c r="E105" s="40" t="s">
        <v>6964</v>
      </c>
    </row>
    <row r="106" spans="1:5" ht="63.75">
      <c r="A106" t="s">
        <v>59</v>
      </c>
      <c r="E106" s="39" t="s">
        <v>6965</v>
      </c>
    </row>
    <row r="107" spans="1:16" ht="12.75">
      <c r="A107" t="s">
        <v>49</v>
      </c>
      <c s="34" t="s">
        <v>173</v>
      </c>
      <c s="34" t="s">
        <v>6962</v>
      </c>
      <c s="35" t="s">
        <v>4</v>
      </c>
      <c s="6" t="s">
        <v>6963</v>
      </c>
      <c s="36" t="s">
        <v>793</v>
      </c>
      <c s="37">
        <v>0.16</v>
      </c>
      <c s="36">
        <v>1</v>
      </c>
      <c s="36">
        <f>ROUND(G107*H107,6)</f>
      </c>
      <c r="L107" s="38">
        <v>0</v>
      </c>
      <c s="32">
        <f>ROUND(ROUND(L107,2)*ROUND(G107,3),2)</f>
      </c>
      <c s="36" t="s">
        <v>6897</v>
      </c>
      <c>
        <f>(M107*21)/100</f>
      </c>
      <c t="s">
        <v>27</v>
      </c>
    </row>
    <row r="108" spans="1:5" ht="12.75">
      <c r="A108" s="35" t="s">
        <v>56</v>
      </c>
      <c r="E108" s="39" t="s">
        <v>5</v>
      </c>
    </row>
    <row r="109" spans="1:5" ht="12.75">
      <c r="A109" s="35" t="s">
        <v>57</v>
      </c>
      <c r="E109" s="40" t="s">
        <v>6966</v>
      </c>
    </row>
    <row r="110" spans="1:5" ht="63.75">
      <c r="A110" t="s">
        <v>59</v>
      </c>
      <c r="E110" s="39" t="s">
        <v>6965</v>
      </c>
    </row>
    <row r="111" spans="1:16" ht="25.5">
      <c r="A111" t="s">
        <v>49</v>
      </c>
      <c s="34" t="s">
        <v>176</v>
      </c>
      <c s="34" t="s">
        <v>4235</v>
      </c>
      <c s="35" t="s">
        <v>5</v>
      </c>
      <c s="6" t="s">
        <v>4237</v>
      </c>
      <c s="36" t="s">
        <v>85</v>
      </c>
      <c s="37">
        <v>78</v>
      </c>
      <c s="36">
        <v>0</v>
      </c>
      <c s="36">
        <f>ROUND(G111*H111,6)</f>
      </c>
      <c r="L111" s="38">
        <v>0</v>
      </c>
      <c s="32">
        <f>ROUND(ROUND(L111,2)*ROUND(G111,3),2)</f>
      </c>
      <c s="36" t="s">
        <v>6897</v>
      </c>
      <c>
        <f>(M111*21)/100</f>
      </c>
      <c t="s">
        <v>27</v>
      </c>
    </row>
    <row r="112" spans="1:5" ht="12.75">
      <c r="A112" s="35" t="s">
        <v>56</v>
      </c>
      <c r="E112" s="39" t="s">
        <v>5</v>
      </c>
    </row>
    <row r="113" spans="1:5" ht="12.75">
      <c r="A113" s="35" t="s">
        <v>57</v>
      </c>
      <c r="E113" s="40" t="s">
        <v>6967</v>
      </c>
    </row>
    <row r="114" spans="1:5" ht="12.75">
      <c r="A114" t="s">
        <v>59</v>
      </c>
      <c r="E114" s="39" t="s">
        <v>5</v>
      </c>
    </row>
    <row r="115" spans="1:16" ht="25.5">
      <c r="A115" t="s">
        <v>49</v>
      </c>
      <c s="34" t="s">
        <v>180</v>
      </c>
      <c s="34" t="s">
        <v>6968</v>
      </c>
      <c s="35" t="s">
        <v>5</v>
      </c>
      <c s="6" t="s">
        <v>6969</v>
      </c>
      <c s="36" t="s">
        <v>85</v>
      </c>
      <c s="37">
        <v>156</v>
      </c>
      <c s="36">
        <v>0</v>
      </c>
      <c s="36">
        <f>ROUND(G115*H115,6)</f>
      </c>
      <c r="L115" s="38">
        <v>0</v>
      </c>
      <c s="32">
        <f>ROUND(ROUND(L115,2)*ROUND(G115,3),2)</f>
      </c>
      <c s="36" t="s">
        <v>6897</v>
      </c>
      <c>
        <f>(M115*21)/100</f>
      </c>
      <c t="s">
        <v>27</v>
      </c>
    </row>
    <row r="116" spans="1:5" ht="12.75">
      <c r="A116" s="35" t="s">
        <v>56</v>
      </c>
      <c r="E116" s="39" t="s">
        <v>5</v>
      </c>
    </row>
    <row r="117" spans="1:5" ht="12.75">
      <c r="A117" s="35" t="s">
        <v>57</v>
      </c>
      <c r="E117" s="40" t="s">
        <v>6970</v>
      </c>
    </row>
    <row r="118" spans="1:5" ht="12.75">
      <c r="A118" t="s">
        <v>59</v>
      </c>
      <c r="E118" s="39" t="s">
        <v>5</v>
      </c>
    </row>
    <row r="119" spans="1:16" ht="25.5">
      <c r="A119" t="s">
        <v>49</v>
      </c>
      <c s="34" t="s">
        <v>916</v>
      </c>
      <c s="34" t="s">
        <v>4240</v>
      </c>
      <c s="35" t="s">
        <v>5</v>
      </c>
      <c s="6" t="s">
        <v>4242</v>
      </c>
      <c s="36" t="s">
        <v>85</v>
      </c>
      <c s="37">
        <v>195</v>
      </c>
      <c s="36">
        <v>0</v>
      </c>
      <c s="36">
        <f>ROUND(G119*H119,6)</f>
      </c>
      <c r="L119" s="38">
        <v>0</v>
      </c>
      <c s="32">
        <f>ROUND(ROUND(L119,2)*ROUND(G119,3),2)</f>
      </c>
      <c s="36" t="s">
        <v>6897</v>
      </c>
      <c>
        <f>(M119*21)/100</f>
      </c>
      <c t="s">
        <v>27</v>
      </c>
    </row>
    <row r="120" spans="1:5" ht="12.75">
      <c r="A120" s="35" t="s">
        <v>56</v>
      </c>
      <c r="E120" s="39" t="s">
        <v>5</v>
      </c>
    </row>
    <row r="121" spans="1:5" ht="12.75">
      <c r="A121" s="35" t="s">
        <v>57</v>
      </c>
      <c r="E121" s="40" t="s">
        <v>870</v>
      </c>
    </row>
    <row r="122" spans="1:5" ht="12.75">
      <c r="A122" t="s">
        <v>59</v>
      </c>
      <c r="E122" s="39" t="s">
        <v>5</v>
      </c>
    </row>
    <row r="123" spans="1:16" ht="25.5">
      <c r="A123" t="s">
        <v>49</v>
      </c>
      <c s="34" t="s">
        <v>919</v>
      </c>
      <c s="34" t="s">
        <v>6971</v>
      </c>
      <c s="35" t="s">
        <v>5</v>
      </c>
      <c s="6" t="s">
        <v>6972</v>
      </c>
      <c s="36" t="s">
        <v>85</v>
      </c>
      <c s="37">
        <v>780</v>
      </c>
      <c s="36">
        <v>0</v>
      </c>
      <c s="36">
        <f>ROUND(G123*H123,6)</f>
      </c>
      <c r="L123" s="38">
        <v>0</v>
      </c>
      <c s="32">
        <f>ROUND(ROUND(L123,2)*ROUND(G123,3),2)</f>
      </c>
      <c s="36" t="s">
        <v>6897</v>
      </c>
      <c>
        <f>(M123*21)/100</f>
      </c>
      <c t="s">
        <v>27</v>
      </c>
    </row>
    <row r="124" spans="1:5" ht="12.75">
      <c r="A124" s="35" t="s">
        <v>56</v>
      </c>
      <c r="E124" s="39" t="s">
        <v>5</v>
      </c>
    </row>
    <row r="125" spans="1:5" ht="12.75">
      <c r="A125" s="35" t="s">
        <v>57</v>
      </c>
      <c r="E125" s="40" t="s">
        <v>6973</v>
      </c>
    </row>
    <row r="126" spans="1:5" ht="12.75">
      <c r="A126" t="s">
        <v>59</v>
      </c>
      <c r="E126" s="39" t="s">
        <v>5</v>
      </c>
    </row>
    <row r="127" spans="1:16" ht="38.25">
      <c r="A127" t="s">
        <v>49</v>
      </c>
      <c s="34" t="s">
        <v>183</v>
      </c>
      <c s="34" t="s">
        <v>4261</v>
      </c>
      <c s="35" t="s">
        <v>5</v>
      </c>
      <c s="6" t="s">
        <v>4263</v>
      </c>
      <c s="36" t="s">
        <v>793</v>
      </c>
      <c s="37">
        <v>0.313</v>
      </c>
      <c s="36">
        <v>0</v>
      </c>
      <c s="36">
        <f>ROUND(G127*H127,6)</f>
      </c>
      <c r="L127" s="38">
        <v>0</v>
      </c>
      <c s="32">
        <f>ROUND(ROUND(L127,2)*ROUND(G127,3),2)</f>
      </c>
      <c s="36" t="s">
        <v>6897</v>
      </c>
      <c>
        <f>(M127*21)/100</f>
      </c>
      <c t="s">
        <v>27</v>
      </c>
    </row>
    <row r="128" spans="1:5" ht="12.75">
      <c r="A128" s="35" t="s">
        <v>56</v>
      </c>
      <c r="E128" s="39" t="s">
        <v>5</v>
      </c>
    </row>
    <row r="129" spans="1:5" ht="12.75">
      <c r="A129" s="35" t="s">
        <v>57</v>
      </c>
      <c r="E129" s="40" t="s">
        <v>6974</v>
      </c>
    </row>
    <row r="130" spans="1:5" ht="12.75">
      <c r="A130" t="s">
        <v>59</v>
      </c>
      <c r="E130" s="39" t="s">
        <v>5</v>
      </c>
    </row>
    <row r="131" spans="1:13" ht="12.75">
      <c r="A131" t="s">
        <v>46</v>
      </c>
      <c r="C131" s="31" t="s">
        <v>4746</v>
      </c>
      <c r="E131" s="33" t="s">
        <v>4747</v>
      </c>
      <c r="J131" s="32">
        <f>0</f>
      </c>
      <c s="32">
        <f>0</f>
      </c>
      <c s="32">
        <f>0+L132+L136+L140+L144+L148+L152+L156+L160+L164</f>
      </c>
      <c s="32">
        <f>0+M132+M136+M140+M144+M148+M152+M156+M160+M164</f>
      </c>
    </row>
    <row r="132" spans="1:16" ht="25.5">
      <c r="A132" t="s">
        <v>49</v>
      </c>
      <c s="34" t="s">
        <v>187</v>
      </c>
      <c s="34" t="s">
        <v>6975</v>
      </c>
      <c s="35" t="s">
        <v>5</v>
      </c>
      <c s="6" t="s">
        <v>6976</v>
      </c>
      <c s="36" t="s">
        <v>75</v>
      </c>
      <c s="37">
        <v>25</v>
      </c>
      <c s="36">
        <v>0.00222</v>
      </c>
      <c s="36">
        <f>ROUND(G132*H132,6)</f>
      </c>
      <c r="L132" s="38">
        <v>0</v>
      </c>
      <c s="32">
        <f>ROUND(ROUND(L132,2)*ROUND(G132,3),2)</f>
      </c>
      <c s="36" t="s">
        <v>6897</v>
      </c>
      <c>
        <f>(M132*21)/100</f>
      </c>
      <c t="s">
        <v>27</v>
      </c>
    </row>
    <row r="133" spans="1:5" ht="12.75">
      <c r="A133" s="35" t="s">
        <v>56</v>
      </c>
      <c r="E133" s="39" t="s">
        <v>5</v>
      </c>
    </row>
    <row r="134" spans="1:5" ht="25.5">
      <c r="A134" s="35" t="s">
        <v>57</v>
      </c>
      <c r="E134" s="40" t="s">
        <v>6977</v>
      </c>
    </row>
    <row r="135" spans="1:5" ht="12.75">
      <c r="A135" t="s">
        <v>59</v>
      </c>
      <c r="E135" s="39" t="s">
        <v>5</v>
      </c>
    </row>
    <row r="136" spans="1:16" ht="25.5">
      <c r="A136" t="s">
        <v>49</v>
      </c>
      <c s="34" t="s">
        <v>191</v>
      </c>
      <c s="34" t="s">
        <v>6978</v>
      </c>
      <c s="35" t="s">
        <v>5</v>
      </c>
      <c s="6" t="s">
        <v>6979</v>
      </c>
      <c s="36" t="s">
        <v>75</v>
      </c>
      <c s="37">
        <v>83</v>
      </c>
      <c s="36">
        <v>0.00866</v>
      </c>
      <c s="36">
        <f>ROUND(G136*H136,6)</f>
      </c>
      <c r="L136" s="38">
        <v>0</v>
      </c>
      <c s="32">
        <f>ROUND(ROUND(L136,2)*ROUND(G136,3),2)</f>
      </c>
      <c s="36" t="s">
        <v>6897</v>
      </c>
      <c>
        <f>(M136*21)/100</f>
      </c>
      <c t="s">
        <v>27</v>
      </c>
    </row>
    <row r="137" spans="1:5" ht="12.75">
      <c r="A137" s="35" t="s">
        <v>56</v>
      </c>
      <c r="E137" s="39" t="s">
        <v>5</v>
      </c>
    </row>
    <row r="138" spans="1:5" ht="25.5">
      <c r="A138" s="35" t="s">
        <v>57</v>
      </c>
      <c r="E138" s="40" t="s">
        <v>6980</v>
      </c>
    </row>
    <row r="139" spans="1:5" ht="12.75">
      <c r="A139" t="s">
        <v>59</v>
      </c>
      <c r="E139" s="39" t="s">
        <v>5</v>
      </c>
    </row>
    <row r="140" spans="1:16" ht="25.5">
      <c r="A140" t="s">
        <v>49</v>
      </c>
      <c s="34" t="s">
        <v>196</v>
      </c>
      <c s="34" t="s">
        <v>6981</v>
      </c>
      <c s="35" t="s">
        <v>5</v>
      </c>
      <c s="6" t="s">
        <v>6982</v>
      </c>
      <c s="36" t="s">
        <v>75</v>
      </c>
      <c s="37">
        <v>307</v>
      </c>
      <c s="36">
        <v>0.00433</v>
      </c>
      <c s="36">
        <f>ROUND(G140*H140,6)</f>
      </c>
      <c r="L140" s="38">
        <v>0</v>
      </c>
      <c s="32">
        <f>ROUND(ROUND(L140,2)*ROUND(G140,3),2)</f>
      </c>
      <c s="36" t="s">
        <v>6897</v>
      </c>
      <c>
        <f>(M140*21)/100</f>
      </c>
      <c t="s">
        <v>27</v>
      </c>
    </row>
    <row r="141" spans="1:5" ht="12.75">
      <c r="A141" s="35" t="s">
        <v>56</v>
      </c>
      <c r="E141" s="39" t="s">
        <v>5</v>
      </c>
    </row>
    <row r="142" spans="1:5" ht="25.5">
      <c r="A142" s="35" t="s">
        <v>57</v>
      </c>
      <c r="E142" s="40" t="s">
        <v>6983</v>
      </c>
    </row>
    <row r="143" spans="1:5" ht="12.75">
      <c r="A143" t="s">
        <v>59</v>
      </c>
      <c r="E143" s="39" t="s">
        <v>5</v>
      </c>
    </row>
    <row r="144" spans="1:16" ht="25.5">
      <c r="A144" t="s">
        <v>49</v>
      </c>
      <c s="34" t="s">
        <v>200</v>
      </c>
      <c s="34" t="s">
        <v>6984</v>
      </c>
      <c s="35" t="s">
        <v>5</v>
      </c>
      <c s="6" t="s">
        <v>6985</v>
      </c>
      <c s="36" t="s">
        <v>75</v>
      </c>
      <c s="37">
        <v>256</v>
      </c>
      <c s="36">
        <v>0.00358</v>
      </c>
      <c s="36">
        <f>ROUND(G144*H144,6)</f>
      </c>
      <c r="L144" s="38">
        <v>0</v>
      </c>
      <c s="32">
        <f>ROUND(ROUND(L144,2)*ROUND(G144,3),2)</f>
      </c>
      <c s="36" t="s">
        <v>6897</v>
      </c>
      <c>
        <f>(M144*21)/100</f>
      </c>
      <c t="s">
        <v>27</v>
      </c>
    </row>
    <row r="145" spans="1:5" ht="12.75">
      <c r="A145" s="35" t="s">
        <v>56</v>
      </c>
      <c r="E145" s="39" t="s">
        <v>5</v>
      </c>
    </row>
    <row r="146" spans="1:5" ht="25.5">
      <c r="A146" s="35" t="s">
        <v>57</v>
      </c>
      <c r="E146" s="40" t="s">
        <v>6986</v>
      </c>
    </row>
    <row r="147" spans="1:5" ht="12.75">
      <c r="A147" t="s">
        <v>59</v>
      </c>
      <c r="E147" s="39" t="s">
        <v>5</v>
      </c>
    </row>
    <row r="148" spans="1:16" ht="25.5">
      <c r="A148" t="s">
        <v>49</v>
      </c>
      <c s="34" t="s">
        <v>204</v>
      </c>
      <c s="34" t="s">
        <v>6987</v>
      </c>
      <c s="35" t="s">
        <v>5</v>
      </c>
      <c s="6" t="s">
        <v>6988</v>
      </c>
      <c s="36" t="s">
        <v>75</v>
      </c>
      <c s="37">
        <v>9.5</v>
      </c>
      <c s="36">
        <v>0.00653</v>
      </c>
      <c s="36">
        <f>ROUND(G148*H148,6)</f>
      </c>
      <c r="L148" s="38">
        <v>0</v>
      </c>
      <c s="32">
        <f>ROUND(ROUND(L148,2)*ROUND(G148,3),2)</f>
      </c>
      <c s="36" t="s">
        <v>6897</v>
      </c>
      <c>
        <f>(M148*21)/100</f>
      </c>
      <c t="s">
        <v>27</v>
      </c>
    </row>
    <row r="149" spans="1:5" ht="12.75">
      <c r="A149" s="35" t="s">
        <v>56</v>
      </c>
      <c r="E149" s="39" t="s">
        <v>5</v>
      </c>
    </row>
    <row r="150" spans="1:5" ht="12.75">
      <c r="A150" s="35" t="s">
        <v>57</v>
      </c>
      <c r="E150" s="40" t="s">
        <v>6989</v>
      </c>
    </row>
    <row r="151" spans="1:5" ht="12.75">
      <c r="A151" t="s">
        <v>59</v>
      </c>
      <c r="E151" s="39" t="s">
        <v>5</v>
      </c>
    </row>
    <row r="152" spans="1:16" ht="25.5">
      <c r="A152" t="s">
        <v>49</v>
      </c>
      <c s="34" t="s">
        <v>208</v>
      </c>
      <c s="34" t="s">
        <v>6990</v>
      </c>
      <c s="35" t="s">
        <v>5</v>
      </c>
      <c s="6" t="s">
        <v>6991</v>
      </c>
      <c s="36" t="s">
        <v>75</v>
      </c>
      <c s="37">
        <v>120.8</v>
      </c>
      <c s="36">
        <v>0.00969</v>
      </c>
      <c s="36">
        <f>ROUND(G152*H152,6)</f>
      </c>
      <c r="L152" s="38">
        <v>0</v>
      </c>
      <c s="32">
        <f>ROUND(ROUND(L152,2)*ROUND(G152,3),2)</f>
      </c>
      <c s="36" t="s">
        <v>6897</v>
      </c>
      <c>
        <f>(M152*21)/100</f>
      </c>
      <c t="s">
        <v>27</v>
      </c>
    </row>
    <row r="153" spans="1:5" ht="12.75">
      <c r="A153" s="35" t="s">
        <v>56</v>
      </c>
      <c r="E153" s="39" t="s">
        <v>5</v>
      </c>
    </row>
    <row r="154" spans="1:5" ht="25.5">
      <c r="A154" s="35" t="s">
        <v>57</v>
      </c>
      <c r="E154" s="40" t="s">
        <v>6992</v>
      </c>
    </row>
    <row r="155" spans="1:5" ht="12.75">
      <c r="A155" t="s">
        <v>59</v>
      </c>
      <c r="E155" s="39" t="s">
        <v>5</v>
      </c>
    </row>
    <row r="156" spans="1:16" ht="12.75">
      <c r="A156" t="s">
        <v>49</v>
      </c>
      <c s="34" t="s">
        <v>212</v>
      </c>
      <c s="34" t="s">
        <v>6993</v>
      </c>
      <c s="35" t="s">
        <v>5</v>
      </c>
      <c s="6" t="s">
        <v>6994</v>
      </c>
      <c s="36" t="s">
        <v>75</v>
      </c>
      <c s="37">
        <v>306</v>
      </c>
      <c s="36">
        <v>1E-05</v>
      </c>
      <c s="36">
        <f>ROUND(G156*H156,6)</f>
      </c>
      <c r="L156" s="38">
        <v>0</v>
      </c>
      <c s="32">
        <f>ROUND(ROUND(L156,2)*ROUND(G156,3),2)</f>
      </c>
      <c s="36" t="s">
        <v>6897</v>
      </c>
      <c>
        <f>(M156*21)/100</f>
      </c>
      <c t="s">
        <v>27</v>
      </c>
    </row>
    <row r="157" spans="1:5" ht="12.75">
      <c r="A157" s="35" t="s">
        <v>56</v>
      </c>
      <c r="E157" s="39" t="s">
        <v>5</v>
      </c>
    </row>
    <row r="158" spans="1:5" ht="25.5">
      <c r="A158" s="35" t="s">
        <v>57</v>
      </c>
      <c r="E158" s="40" t="s">
        <v>6995</v>
      </c>
    </row>
    <row r="159" spans="1:5" ht="12.75">
      <c r="A159" t="s">
        <v>59</v>
      </c>
      <c r="E159" s="39" t="s">
        <v>5</v>
      </c>
    </row>
    <row r="160" spans="1:16" ht="25.5">
      <c r="A160" t="s">
        <v>49</v>
      </c>
      <c s="34" t="s">
        <v>217</v>
      </c>
      <c s="34" t="s">
        <v>6996</v>
      </c>
      <c s="35" t="s">
        <v>5</v>
      </c>
      <c s="6" t="s">
        <v>6997</v>
      </c>
      <c s="36" t="s">
        <v>793</v>
      </c>
      <c s="37">
        <v>4.286</v>
      </c>
      <c s="36">
        <v>0</v>
      </c>
      <c s="36">
        <f>ROUND(G160*H160,6)</f>
      </c>
      <c r="L160" s="38">
        <v>0</v>
      </c>
      <c s="32">
        <f>ROUND(ROUND(L160,2)*ROUND(G160,3),2)</f>
      </c>
      <c s="36" t="s">
        <v>6897</v>
      </c>
      <c>
        <f>(M160*21)/100</f>
      </c>
      <c t="s">
        <v>27</v>
      </c>
    </row>
    <row r="161" spans="1:5" ht="12.75">
      <c r="A161" s="35" t="s">
        <v>56</v>
      </c>
      <c r="E161" s="39" t="s">
        <v>5</v>
      </c>
    </row>
    <row r="162" spans="1:5" ht="12.75">
      <c r="A162" s="35" t="s">
        <v>57</v>
      </c>
      <c r="E162" s="40" t="s">
        <v>6998</v>
      </c>
    </row>
    <row r="163" spans="1:5" ht="12.75">
      <c r="A163" t="s">
        <v>59</v>
      </c>
      <c r="E163" s="39" t="s">
        <v>5</v>
      </c>
    </row>
    <row r="164" spans="1:16" ht="12.75">
      <c r="A164" t="s">
        <v>49</v>
      </c>
      <c s="34" t="s">
        <v>221</v>
      </c>
      <c s="34" t="s">
        <v>6999</v>
      </c>
      <c s="35" t="s">
        <v>5</v>
      </c>
      <c s="6" t="s">
        <v>7000</v>
      </c>
      <c s="36" t="s">
        <v>75</v>
      </c>
      <c s="37">
        <v>306</v>
      </c>
      <c s="36">
        <v>0.0001</v>
      </c>
      <c s="36">
        <f>ROUND(G164*H164,6)</f>
      </c>
      <c r="L164" s="38">
        <v>0</v>
      </c>
      <c s="32">
        <f>ROUND(ROUND(L164,2)*ROUND(G164,3),2)</f>
      </c>
      <c s="36" t="s">
        <v>2328</v>
      </c>
      <c>
        <f>(M164*21)/100</f>
      </c>
      <c t="s">
        <v>27</v>
      </c>
    </row>
    <row r="165" spans="1:5" ht="12.75">
      <c r="A165" s="35" t="s">
        <v>56</v>
      </c>
      <c r="E165" s="39" t="s">
        <v>5</v>
      </c>
    </row>
    <row r="166" spans="1:5" ht="12.75">
      <c r="A166" s="35" t="s">
        <v>57</v>
      </c>
      <c r="E166" s="40" t="s">
        <v>7001</v>
      </c>
    </row>
    <row r="167" spans="1:5" ht="178.5">
      <c r="A167" t="s">
        <v>59</v>
      </c>
      <c r="E167" s="39" t="s">
        <v>7002</v>
      </c>
    </row>
    <row r="168" spans="1:13" ht="12.75">
      <c r="A168" t="s">
        <v>46</v>
      </c>
      <c r="C168" s="31" t="s">
        <v>3802</v>
      </c>
      <c r="E168" s="33" t="s">
        <v>3803</v>
      </c>
      <c r="J168" s="32">
        <f>0</f>
      </c>
      <c s="32">
        <f>0</f>
      </c>
      <c s="32">
        <f>0+L169+L173+L177+L181+L185+L189+L193+L197+L201+L205+L209+L213+L217+L221+L225+L229+L233+L237+L241+L245+L249+L253+L257+L261+L265+L269+L273+L277+L281+L285+L289+L293+L297+L301+L305+L309+L313+L317+L321+L325+L329+L333+L337+L341+L345+L349</f>
      </c>
      <c s="32">
        <f>0+M169+M173+M177+M181+M185+M189+M193+M197+M201+M205+M209+M213+M217+M221+M225+M229+M233+M237+M241+M245+M249+M253+M257+M261+M265+M269+M273+M277+M281+M285+M289+M293+M297+M301+M305+M309+M313+M317+M321+M325+M329+M333+M337+M341+M345+M349</f>
      </c>
    </row>
    <row r="169" spans="1:16" ht="12.75">
      <c r="A169" t="s">
        <v>49</v>
      </c>
      <c s="34" t="s">
        <v>226</v>
      </c>
      <c s="34" t="s">
        <v>7003</v>
      </c>
      <c s="35" t="s">
        <v>5</v>
      </c>
      <c s="6" t="s">
        <v>7004</v>
      </c>
      <c s="36" t="s">
        <v>90</v>
      </c>
      <c s="37">
        <v>29</v>
      </c>
      <c s="36">
        <v>0.00264</v>
      </c>
      <c s="36">
        <f>ROUND(G169*H169,6)</f>
      </c>
      <c r="L169" s="38">
        <v>0</v>
      </c>
      <c s="32">
        <f>ROUND(ROUND(L169,2)*ROUND(G169,3),2)</f>
      </c>
      <c s="36" t="s">
        <v>6897</v>
      </c>
      <c>
        <f>(M169*21)/100</f>
      </c>
      <c t="s">
        <v>27</v>
      </c>
    </row>
    <row r="170" spans="1:5" ht="12.75">
      <c r="A170" s="35" t="s">
        <v>56</v>
      </c>
      <c r="E170" s="39" t="s">
        <v>5</v>
      </c>
    </row>
    <row r="171" spans="1:5" ht="12.75">
      <c r="A171" s="35" t="s">
        <v>57</v>
      </c>
      <c r="E171" s="40" t="s">
        <v>7005</v>
      </c>
    </row>
    <row r="172" spans="1:5" ht="102">
      <c r="A172" t="s">
        <v>59</v>
      </c>
      <c r="E172" s="39" t="s">
        <v>7006</v>
      </c>
    </row>
    <row r="173" spans="1:16" ht="12.75">
      <c r="A173" t="s">
        <v>49</v>
      </c>
      <c s="34" t="s">
        <v>231</v>
      </c>
      <c s="34" t="s">
        <v>7007</v>
      </c>
      <c s="35" t="s">
        <v>5</v>
      </c>
      <c s="6" t="s">
        <v>7008</v>
      </c>
      <c s="36" t="s">
        <v>75</v>
      </c>
      <c s="37">
        <v>122.6</v>
      </c>
      <c s="36">
        <v>0</v>
      </c>
      <c s="36">
        <f>ROUND(G173*H173,6)</f>
      </c>
      <c r="L173" s="38">
        <v>0</v>
      </c>
      <c s="32">
        <f>ROUND(ROUND(L173,2)*ROUND(G173,3),2)</f>
      </c>
      <c s="36" t="s">
        <v>6897</v>
      </c>
      <c>
        <f>(M173*21)/100</f>
      </c>
      <c t="s">
        <v>27</v>
      </c>
    </row>
    <row r="174" spans="1:5" ht="12.75">
      <c r="A174" s="35" t="s">
        <v>56</v>
      </c>
      <c r="E174" s="39" t="s">
        <v>5</v>
      </c>
    </row>
    <row r="175" spans="1:5" ht="25.5">
      <c r="A175" s="35" t="s">
        <v>57</v>
      </c>
      <c r="E175" s="40" t="s">
        <v>7009</v>
      </c>
    </row>
    <row r="176" spans="1:5" ht="12.75">
      <c r="A176" t="s">
        <v>59</v>
      </c>
      <c r="E176" s="39" t="s">
        <v>5</v>
      </c>
    </row>
    <row r="177" spans="1:16" ht="38.25">
      <c r="A177" t="s">
        <v>49</v>
      </c>
      <c s="34" t="s">
        <v>235</v>
      </c>
      <c s="34" t="s">
        <v>7010</v>
      </c>
      <c s="35" t="s">
        <v>5</v>
      </c>
      <c s="6" t="s">
        <v>7011</v>
      </c>
      <c s="36" t="s">
        <v>90</v>
      </c>
      <c s="37">
        <v>29</v>
      </c>
      <c s="36">
        <v>0</v>
      </c>
      <c s="36">
        <f>ROUND(G177*H177,6)</f>
      </c>
      <c r="L177" s="38">
        <v>0</v>
      </c>
      <c s="32">
        <f>ROUND(ROUND(L177,2)*ROUND(G177,3),2)</f>
      </c>
      <c s="36" t="s">
        <v>6897</v>
      </c>
      <c>
        <f>(M177*21)/100</f>
      </c>
      <c t="s">
        <v>27</v>
      </c>
    </row>
    <row r="178" spans="1:5" ht="12.75">
      <c r="A178" s="35" t="s">
        <v>56</v>
      </c>
      <c r="E178" s="39" t="s">
        <v>5</v>
      </c>
    </row>
    <row r="179" spans="1:5" ht="25.5">
      <c r="A179" s="35" t="s">
        <v>57</v>
      </c>
      <c r="E179" s="40" t="s">
        <v>7012</v>
      </c>
    </row>
    <row r="180" spans="1:5" ht="12.75">
      <c r="A180" t="s">
        <v>59</v>
      </c>
      <c r="E180" s="39" t="s">
        <v>5</v>
      </c>
    </row>
    <row r="181" spans="1:16" ht="38.25">
      <c r="A181" t="s">
        <v>49</v>
      </c>
      <c s="34" t="s">
        <v>239</v>
      </c>
      <c s="34" t="s">
        <v>7013</v>
      </c>
      <c s="35" t="s">
        <v>5</v>
      </c>
      <c s="6" t="s">
        <v>7014</v>
      </c>
      <c s="36" t="s">
        <v>90</v>
      </c>
      <c s="37">
        <v>4</v>
      </c>
      <c s="36">
        <v>0</v>
      </c>
      <c s="36">
        <f>ROUND(G181*H181,6)</f>
      </c>
      <c r="L181" s="38">
        <v>0</v>
      </c>
      <c s="32">
        <f>ROUND(ROUND(L181,2)*ROUND(G181,3),2)</f>
      </c>
      <c s="36" t="s">
        <v>6897</v>
      </c>
      <c>
        <f>(M181*21)/100</f>
      </c>
      <c t="s">
        <v>27</v>
      </c>
    </row>
    <row r="182" spans="1:5" ht="12.75">
      <c r="A182" s="35" t="s">
        <v>56</v>
      </c>
      <c r="E182" s="39" t="s">
        <v>5</v>
      </c>
    </row>
    <row r="183" spans="1:5" ht="25.5">
      <c r="A183" s="35" t="s">
        <v>57</v>
      </c>
      <c r="E183" s="40" t="s">
        <v>7015</v>
      </c>
    </row>
    <row r="184" spans="1:5" ht="12.75">
      <c r="A184" t="s">
        <v>59</v>
      </c>
      <c r="E184" s="39" t="s">
        <v>5</v>
      </c>
    </row>
    <row r="185" spans="1:16" ht="12.75">
      <c r="A185" t="s">
        <v>49</v>
      </c>
      <c s="34" t="s">
        <v>243</v>
      </c>
      <c s="34" t="s">
        <v>7016</v>
      </c>
      <c s="35" t="s">
        <v>5</v>
      </c>
      <c s="6" t="s">
        <v>7017</v>
      </c>
      <c s="36" t="s">
        <v>2143</v>
      </c>
      <c s="37">
        <v>27</v>
      </c>
      <c s="36">
        <v>7E-05</v>
      </c>
      <c s="36">
        <f>ROUND(G185*H185,6)</f>
      </c>
      <c r="L185" s="38">
        <v>0</v>
      </c>
      <c s="32">
        <f>ROUND(ROUND(L185,2)*ROUND(G185,3),2)</f>
      </c>
      <c s="36" t="s">
        <v>6897</v>
      </c>
      <c>
        <f>(M185*21)/100</f>
      </c>
      <c t="s">
        <v>27</v>
      </c>
    </row>
    <row r="186" spans="1:5" ht="12.75">
      <c r="A186" s="35" t="s">
        <v>56</v>
      </c>
      <c r="E186" s="39" t="s">
        <v>5</v>
      </c>
    </row>
    <row r="187" spans="1:5" ht="12.75">
      <c r="A187" s="35" t="s">
        <v>57</v>
      </c>
      <c r="E187" s="40" t="s">
        <v>7018</v>
      </c>
    </row>
    <row r="188" spans="1:5" ht="12.75">
      <c r="A188" t="s">
        <v>59</v>
      </c>
      <c r="E188" s="39" t="s">
        <v>5</v>
      </c>
    </row>
    <row r="189" spans="1:16" ht="12.75">
      <c r="A189" t="s">
        <v>49</v>
      </c>
      <c s="34" t="s">
        <v>247</v>
      </c>
      <c s="34" t="s">
        <v>7019</v>
      </c>
      <c s="35" t="s">
        <v>5</v>
      </c>
      <c s="6" t="s">
        <v>7020</v>
      </c>
      <c s="36" t="s">
        <v>2143</v>
      </c>
      <c s="37">
        <v>14</v>
      </c>
      <c s="36">
        <v>6E-05</v>
      </c>
      <c s="36">
        <f>ROUND(G189*H189,6)</f>
      </c>
      <c r="L189" s="38">
        <v>0</v>
      </c>
      <c s="32">
        <f>ROUND(ROUND(L189,2)*ROUND(G189,3),2)</f>
      </c>
      <c s="36" t="s">
        <v>6897</v>
      </c>
      <c>
        <f>(M189*21)/100</f>
      </c>
      <c t="s">
        <v>27</v>
      </c>
    </row>
    <row r="190" spans="1:5" ht="12.75">
      <c r="A190" s="35" t="s">
        <v>56</v>
      </c>
      <c r="E190" s="39" t="s">
        <v>5</v>
      </c>
    </row>
    <row r="191" spans="1:5" ht="12.75">
      <c r="A191" s="35" t="s">
        <v>57</v>
      </c>
      <c r="E191" s="40" t="s">
        <v>7021</v>
      </c>
    </row>
    <row r="192" spans="1:5" ht="12.75">
      <c r="A192" t="s">
        <v>59</v>
      </c>
      <c r="E192" s="39" t="s">
        <v>5</v>
      </c>
    </row>
    <row r="193" spans="1:16" ht="12.75">
      <c r="A193" t="s">
        <v>49</v>
      </c>
      <c s="34" t="s">
        <v>251</v>
      </c>
      <c s="34" t="s">
        <v>7022</v>
      </c>
      <c s="35" t="s">
        <v>5</v>
      </c>
      <c s="6" t="s">
        <v>7023</v>
      </c>
      <c s="36" t="s">
        <v>2143</v>
      </c>
      <c s="37">
        <v>160</v>
      </c>
      <c s="36">
        <v>6E-05</v>
      </c>
      <c s="36">
        <f>ROUND(G193*H193,6)</f>
      </c>
      <c r="L193" s="38">
        <v>0</v>
      </c>
      <c s="32">
        <f>ROUND(ROUND(L193,2)*ROUND(G193,3),2)</f>
      </c>
      <c s="36" t="s">
        <v>6897</v>
      </c>
      <c>
        <f>(M193*21)/100</f>
      </c>
      <c t="s">
        <v>27</v>
      </c>
    </row>
    <row r="194" spans="1:5" ht="12.75">
      <c r="A194" s="35" t="s">
        <v>56</v>
      </c>
      <c r="E194" s="39" t="s">
        <v>5</v>
      </c>
    </row>
    <row r="195" spans="1:5" ht="38.25">
      <c r="A195" s="35" t="s">
        <v>57</v>
      </c>
      <c r="E195" s="40" t="s">
        <v>7024</v>
      </c>
    </row>
    <row r="196" spans="1:5" ht="12.75">
      <c r="A196" t="s">
        <v>59</v>
      </c>
      <c r="E196" s="39" t="s">
        <v>5</v>
      </c>
    </row>
    <row r="197" spans="1:16" ht="12.75">
      <c r="A197" t="s">
        <v>49</v>
      </c>
      <c s="34" t="s">
        <v>255</v>
      </c>
      <c s="34" t="s">
        <v>7025</v>
      </c>
      <c s="35" t="s">
        <v>5</v>
      </c>
      <c s="6" t="s">
        <v>7026</v>
      </c>
      <c s="36" t="s">
        <v>2143</v>
      </c>
      <c s="37">
        <v>94</v>
      </c>
      <c s="36">
        <v>5E-05</v>
      </c>
      <c s="36">
        <f>ROUND(G197*H197,6)</f>
      </c>
      <c r="L197" s="38">
        <v>0</v>
      </c>
      <c s="32">
        <f>ROUND(ROUND(L197,2)*ROUND(G197,3),2)</f>
      </c>
      <c s="36" t="s">
        <v>6897</v>
      </c>
      <c>
        <f>(M197*21)/100</f>
      </c>
      <c t="s">
        <v>27</v>
      </c>
    </row>
    <row r="198" spans="1:5" ht="12.75">
      <c r="A198" s="35" t="s">
        <v>56</v>
      </c>
      <c r="E198" s="39" t="s">
        <v>5</v>
      </c>
    </row>
    <row r="199" spans="1:5" ht="25.5">
      <c r="A199" s="35" t="s">
        <v>57</v>
      </c>
      <c r="E199" s="40" t="s">
        <v>7027</v>
      </c>
    </row>
    <row r="200" spans="1:5" ht="12.75">
      <c r="A200" t="s">
        <v>59</v>
      </c>
      <c r="E200" s="39" t="s">
        <v>5</v>
      </c>
    </row>
    <row r="201" spans="1:16" ht="12.75">
      <c r="A201" t="s">
        <v>49</v>
      </c>
      <c s="34" t="s">
        <v>259</v>
      </c>
      <c s="34" t="s">
        <v>7028</v>
      </c>
      <c s="35" t="s">
        <v>5</v>
      </c>
      <c s="6" t="s">
        <v>7029</v>
      </c>
      <c s="36" t="s">
        <v>2143</v>
      </c>
      <c s="37">
        <v>759</v>
      </c>
      <c s="36">
        <v>5E-05</v>
      </c>
      <c s="36">
        <f>ROUND(G201*H201,6)</f>
      </c>
      <c r="L201" s="38">
        <v>0</v>
      </c>
      <c s="32">
        <f>ROUND(ROUND(L201,2)*ROUND(G201,3),2)</f>
      </c>
      <c s="36" t="s">
        <v>6897</v>
      </c>
      <c>
        <f>(M201*21)/100</f>
      </c>
      <c t="s">
        <v>27</v>
      </c>
    </row>
    <row r="202" spans="1:5" ht="12.75">
      <c r="A202" s="35" t="s">
        <v>56</v>
      </c>
      <c r="E202" s="39" t="s">
        <v>5</v>
      </c>
    </row>
    <row r="203" spans="1:5" ht="38.25">
      <c r="A203" s="35" t="s">
        <v>57</v>
      </c>
      <c r="E203" s="40" t="s">
        <v>7030</v>
      </c>
    </row>
    <row r="204" spans="1:5" ht="12.75">
      <c r="A204" t="s">
        <v>59</v>
      </c>
      <c r="E204" s="39" t="s">
        <v>5</v>
      </c>
    </row>
    <row r="205" spans="1:16" ht="25.5">
      <c r="A205" t="s">
        <v>49</v>
      </c>
      <c s="34" t="s">
        <v>263</v>
      </c>
      <c s="34" t="s">
        <v>7031</v>
      </c>
      <c s="35" t="s">
        <v>5</v>
      </c>
      <c s="6" t="s">
        <v>7032</v>
      </c>
      <c s="36" t="s">
        <v>793</v>
      </c>
      <c s="37">
        <v>15.476</v>
      </c>
      <c s="36">
        <v>0</v>
      </c>
      <c s="36">
        <f>ROUND(G205*H205,6)</f>
      </c>
      <c r="L205" s="38">
        <v>0</v>
      </c>
      <c s="32">
        <f>ROUND(ROUND(L205,2)*ROUND(G205,3),2)</f>
      </c>
      <c s="36" t="s">
        <v>6897</v>
      </c>
      <c>
        <f>(M205*21)/100</f>
      </c>
      <c t="s">
        <v>27</v>
      </c>
    </row>
    <row r="206" spans="1:5" ht="12.75">
      <c r="A206" s="35" t="s">
        <v>56</v>
      </c>
      <c r="E206" s="39" t="s">
        <v>5</v>
      </c>
    </row>
    <row r="207" spans="1:5" ht="12.75">
      <c r="A207" s="35" t="s">
        <v>57</v>
      </c>
      <c r="E207" s="40" t="s">
        <v>7033</v>
      </c>
    </row>
    <row r="208" spans="1:5" ht="12.75">
      <c r="A208" t="s">
        <v>59</v>
      </c>
      <c r="E208" s="39" t="s">
        <v>5</v>
      </c>
    </row>
    <row r="209" spans="1:16" ht="25.5">
      <c r="A209" t="s">
        <v>49</v>
      </c>
      <c s="34" t="s">
        <v>267</v>
      </c>
      <c s="34" t="s">
        <v>7034</v>
      </c>
      <c s="35" t="s">
        <v>5</v>
      </c>
      <c s="6" t="s">
        <v>7035</v>
      </c>
      <c s="36" t="s">
        <v>90</v>
      </c>
      <c s="37">
        <v>4</v>
      </c>
      <c s="36">
        <v>0.00019</v>
      </c>
      <c s="36">
        <f>ROUND(G209*H209,6)</f>
      </c>
      <c r="L209" s="38">
        <v>0</v>
      </c>
      <c s="32">
        <f>ROUND(ROUND(L209,2)*ROUND(G209,3),2)</f>
      </c>
      <c s="36" t="s">
        <v>2328</v>
      </c>
      <c>
        <f>(M209*21)/100</f>
      </c>
      <c t="s">
        <v>27</v>
      </c>
    </row>
    <row r="210" spans="1:5" ht="12.75">
      <c r="A210" s="35" t="s">
        <v>56</v>
      </c>
      <c r="E210" s="39" t="s">
        <v>5</v>
      </c>
    </row>
    <row r="211" spans="1:5" ht="12.75">
      <c r="A211" s="35" t="s">
        <v>57</v>
      </c>
      <c r="E211" s="40" t="s">
        <v>860</v>
      </c>
    </row>
    <row r="212" spans="1:5" ht="12.75">
      <c r="A212" t="s">
        <v>59</v>
      </c>
      <c r="E212" s="39" t="s">
        <v>5</v>
      </c>
    </row>
    <row r="213" spans="1:16" ht="25.5">
      <c r="A213" t="s">
        <v>49</v>
      </c>
      <c s="34" t="s">
        <v>271</v>
      </c>
      <c s="34" t="s">
        <v>7036</v>
      </c>
      <c s="35" t="s">
        <v>5</v>
      </c>
      <c s="6" t="s">
        <v>7037</v>
      </c>
      <c s="36" t="s">
        <v>90</v>
      </c>
      <c s="37">
        <v>1</v>
      </c>
      <c s="36">
        <v>0.058</v>
      </c>
      <c s="36">
        <f>ROUND(G213*H213,6)</f>
      </c>
      <c r="L213" s="38">
        <v>0</v>
      </c>
      <c s="32">
        <f>ROUND(ROUND(L213,2)*ROUND(G213,3),2)</f>
      </c>
      <c s="36" t="s">
        <v>2328</v>
      </c>
      <c>
        <f>(M213*21)/100</f>
      </c>
      <c t="s">
        <v>27</v>
      </c>
    </row>
    <row r="214" spans="1:5" ht="12.75">
      <c r="A214" s="35" t="s">
        <v>56</v>
      </c>
      <c r="E214" s="39" t="s">
        <v>5</v>
      </c>
    </row>
    <row r="215" spans="1:5" ht="12.75">
      <c r="A215" s="35" t="s">
        <v>57</v>
      </c>
      <c r="E215" s="40" t="s">
        <v>899</v>
      </c>
    </row>
    <row r="216" spans="1:5" ht="409.5">
      <c r="A216" t="s">
        <v>59</v>
      </c>
      <c r="E216" s="39" t="s">
        <v>7038</v>
      </c>
    </row>
    <row r="217" spans="1:16" ht="25.5">
      <c r="A217" t="s">
        <v>49</v>
      </c>
      <c s="34" t="s">
        <v>276</v>
      </c>
      <c s="34" t="s">
        <v>7039</v>
      </c>
      <c s="35" t="s">
        <v>5</v>
      </c>
      <c s="6" t="s">
        <v>7037</v>
      </c>
      <c s="36" t="s">
        <v>90</v>
      </c>
      <c s="37">
        <v>1</v>
      </c>
      <c s="36">
        <v>0.058</v>
      </c>
      <c s="36">
        <f>ROUND(G217*H217,6)</f>
      </c>
      <c r="L217" s="38">
        <v>0</v>
      </c>
      <c s="32">
        <f>ROUND(ROUND(L217,2)*ROUND(G217,3),2)</f>
      </c>
      <c s="36" t="s">
        <v>2328</v>
      </c>
      <c>
        <f>(M217*21)/100</f>
      </c>
      <c t="s">
        <v>27</v>
      </c>
    </row>
    <row r="218" spans="1:5" ht="12.75">
      <c r="A218" s="35" t="s">
        <v>56</v>
      </c>
      <c r="E218" s="39" t="s">
        <v>5</v>
      </c>
    </row>
    <row r="219" spans="1:5" ht="12.75">
      <c r="A219" s="35" t="s">
        <v>57</v>
      </c>
      <c r="E219" s="40" t="s">
        <v>899</v>
      </c>
    </row>
    <row r="220" spans="1:5" ht="409.5">
      <c r="A220" t="s">
        <v>59</v>
      </c>
      <c r="E220" s="39" t="s">
        <v>7038</v>
      </c>
    </row>
    <row r="221" spans="1:16" ht="25.5">
      <c r="A221" t="s">
        <v>49</v>
      </c>
      <c s="34" t="s">
        <v>280</v>
      </c>
      <c s="34" t="s">
        <v>7040</v>
      </c>
      <c s="35" t="s">
        <v>5</v>
      </c>
      <c s="6" t="s">
        <v>7041</v>
      </c>
      <c s="36" t="s">
        <v>90</v>
      </c>
      <c s="37">
        <v>1</v>
      </c>
      <c s="36">
        <v>0.048</v>
      </c>
      <c s="36">
        <f>ROUND(G221*H221,6)</f>
      </c>
      <c r="L221" s="38">
        <v>0</v>
      </c>
      <c s="32">
        <f>ROUND(ROUND(L221,2)*ROUND(G221,3),2)</f>
      </c>
      <c s="36" t="s">
        <v>2328</v>
      </c>
      <c>
        <f>(M221*21)/100</f>
      </c>
      <c t="s">
        <v>27</v>
      </c>
    </row>
    <row r="222" spans="1:5" ht="12.75">
      <c r="A222" s="35" t="s">
        <v>56</v>
      </c>
      <c r="E222" s="39" t="s">
        <v>5</v>
      </c>
    </row>
    <row r="223" spans="1:5" ht="12.75">
      <c r="A223" s="35" t="s">
        <v>57</v>
      </c>
      <c r="E223" s="40" t="s">
        <v>899</v>
      </c>
    </row>
    <row r="224" spans="1:5" ht="293.25">
      <c r="A224" t="s">
        <v>59</v>
      </c>
      <c r="E224" s="39" t="s">
        <v>7042</v>
      </c>
    </row>
    <row r="225" spans="1:16" ht="25.5">
      <c r="A225" t="s">
        <v>49</v>
      </c>
      <c s="34" t="s">
        <v>284</v>
      </c>
      <c s="34" t="s">
        <v>7043</v>
      </c>
      <c s="35" t="s">
        <v>5</v>
      </c>
      <c s="6" t="s">
        <v>7044</v>
      </c>
      <c s="36" t="s">
        <v>90</v>
      </c>
      <c s="37">
        <v>1</v>
      </c>
      <c s="36">
        <v>0.054</v>
      </c>
      <c s="36">
        <f>ROUND(G225*H225,6)</f>
      </c>
      <c r="L225" s="38">
        <v>0</v>
      </c>
      <c s="32">
        <f>ROUND(ROUND(L225,2)*ROUND(G225,3),2)</f>
      </c>
      <c s="36" t="s">
        <v>2328</v>
      </c>
      <c>
        <f>(M225*21)/100</f>
      </c>
      <c t="s">
        <v>27</v>
      </c>
    </row>
    <row r="226" spans="1:5" ht="12.75">
      <c r="A226" s="35" t="s">
        <v>56</v>
      </c>
      <c r="E226" s="39" t="s">
        <v>5</v>
      </c>
    </row>
    <row r="227" spans="1:5" ht="12.75">
      <c r="A227" s="35" t="s">
        <v>57</v>
      </c>
      <c r="E227" s="40" t="s">
        <v>899</v>
      </c>
    </row>
    <row r="228" spans="1:5" ht="409.5">
      <c r="A228" t="s">
        <v>59</v>
      </c>
      <c r="E228" s="39" t="s">
        <v>7038</v>
      </c>
    </row>
    <row r="229" spans="1:16" ht="25.5">
      <c r="A229" t="s">
        <v>49</v>
      </c>
      <c s="34" t="s">
        <v>288</v>
      </c>
      <c s="34" t="s">
        <v>7045</v>
      </c>
      <c s="35" t="s">
        <v>5</v>
      </c>
      <c s="6" t="s">
        <v>7046</v>
      </c>
      <c s="36" t="s">
        <v>90</v>
      </c>
      <c s="37">
        <v>1</v>
      </c>
      <c s="36">
        <v>0.067</v>
      </c>
      <c s="36">
        <f>ROUND(G229*H229,6)</f>
      </c>
      <c r="L229" s="38">
        <v>0</v>
      </c>
      <c s="32">
        <f>ROUND(ROUND(L229,2)*ROUND(G229,3),2)</f>
      </c>
      <c s="36" t="s">
        <v>2328</v>
      </c>
      <c>
        <f>(M229*21)/100</f>
      </c>
      <c t="s">
        <v>27</v>
      </c>
    </row>
    <row r="230" spans="1:5" ht="12.75">
      <c r="A230" s="35" t="s">
        <v>56</v>
      </c>
      <c r="E230" s="39" t="s">
        <v>5</v>
      </c>
    </row>
    <row r="231" spans="1:5" ht="12.75">
      <c r="A231" s="35" t="s">
        <v>57</v>
      </c>
      <c r="E231" s="40" t="s">
        <v>899</v>
      </c>
    </row>
    <row r="232" spans="1:5" ht="409.5">
      <c r="A232" t="s">
        <v>59</v>
      </c>
      <c r="E232" s="39" t="s">
        <v>7038</v>
      </c>
    </row>
    <row r="233" spans="1:16" ht="25.5">
      <c r="A233" t="s">
        <v>49</v>
      </c>
      <c s="34" t="s">
        <v>292</v>
      </c>
      <c s="34" t="s">
        <v>7047</v>
      </c>
      <c s="35" t="s">
        <v>5</v>
      </c>
      <c s="6" t="s">
        <v>7046</v>
      </c>
      <c s="36" t="s">
        <v>90</v>
      </c>
      <c s="37">
        <v>1</v>
      </c>
      <c s="36">
        <v>0.067</v>
      </c>
      <c s="36">
        <f>ROUND(G233*H233,6)</f>
      </c>
      <c r="L233" s="38">
        <v>0</v>
      </c>
      <c s="32">
        <f>ROUND(ROUND(L233,2)*ROUND(G233,3),2)</f>
      </c>
      <c s="36" t="s">
        <v>2328</v>
      </c>
      <c>
        <f>(M233*21)/100</f>
      </c>
      <c t="s">
        <v>27</v>
      </c>
    </row>
    <row r="234" spans="1:5" ht="12.75">
      <c r="A234" s="35" t="s">
        <v>56</v>
      </c>
      <c r="E234" s="39" t="s">
        <v>5</v>
      </c>
    </row>
    <row r="235" spans="1:5" ht="12.75">
      <c r="A235" s="35" t="s">
        <v>57</v>
      </c>
      <c r="E235" s="40" t="s">
        <v>899</v>
      </c>
    </row>
    <row r="236" spans="1:5" ht="409.5">
      <c r="A236" t="s">
        <v>59</v>
      </c>
      <c r="E236" s="39" t="s">
        <v>7038</v>
      </c>
    </row>
    <row r="237" spans="1:16" ht="25.5">
      <c r="A237" t="s">
        <v>49</v>
      </c>
      <c s="34" t="s">
        <v>296</v>
      </c>
      <c s="34" t="s">
        <v>7048</v>
      </c>
      <c s="35" t="s">
        <v>5</v>
      </c>
      <c s="6" t="s">
        <v>7037</v>
      </c>
      <c s="36" t="s">
        <v>90</v>
      </c>
      <c s="37">
        <v>1</v>
      </c>
      <c s="36">
        <v>0.058</v>
      </c>
      <c s="36">
        <f>ROUND(G237*H237,6)</f>
      </c>
      <c r="L237" s="38">
        <v>0</v>
      </c>
      <c s="32">
        <f>ROUND(ROUND(L237,2)*ROUND(G237,3),2)</f>
      </c>
      <c s="36" t="s">
        <v>2328</v>
      </c>
      <c>
        <f>(M237*21)/100</f>
      </c>
      <c t="s">
        <v>27</v>
      </c>
    </row>
    <row r="238" spans="1:5" ht="12.75">
      <c r="A238" s="35" t="s">
        <v>56</v>
      </c>
      <c r="E238" s="39" t="s">
        <v>5</v>
      </c>
    </row>
    <row r="239" spans="1:5" ht="12.75">
      <c r="A239" s="35" t="s">
        <v>57</v>
      </c>
      <c r="E239" s="40" t="s">
        <v>899</v>
      </c>
    </row>
    <row r="240" spans="1:5" ht="409.5">
      <c r="A240" t="s">
        <v>59</v>
      </c>
      <c r="E240" s="39" t="s">
        <v>7038</v>
      </c>
    </row>
    <row r="241" spans="1:16" ht="25.5">
      <c r="A241" t="s">
        <v>49</v>
      </c>
      <c s="34" t="s">
        <v>300</v>
      </c>
      <c s="34" t="s">
        <v>7049</v>
      </c>
      <c s="35" t="s">
        <v>5</v>
      </c>
      <c s="6" t="s">
        <v>7037</v>
      </c>
      <c s="36" t="s">
        <v>90</v>
      </c>
      <c s="37">
        <v>1</v>
      </c>
      <c s="36">
        <v>0.058</v>
      </c>
      <c s="36">
        <f>ROUND(G241*H241,6)</f>
      </c>
      <c r="L241" s="38">
        <v>0</v>
      </c>
      <c s="32">
        <f>ROUND(ROUND(L241,2)*ROUND(G241,3),2)</f>
      </c>
      <c s="36" t="s">
        <v>2328</v>
      </c>
      <c>
        <f>(M241*21)/100</f>
      </c>
      <c t="s">
        <v>27</v>
      </c>
    </row>
    <row r="242" spans="1:5" ht="12.75">
      <c r="A242" s="35" t="s">
        <v>56</v>
      </c>
      <c r="E242" s="39" t="s">
        <v>5</v>
      </c>
    </row>
    <row r="243" spans="1:5" ht="12.75">
      <c r="A243" s="35" t="s">
        <v>57</v>
      </c>
      <c r="E243" s="40" t="s">
        <v>899</v>
      </c>
    </row>
    <row r="244" spans="1:5" ht="409.5">
      <c r="A244" t="s">
        <v>59</v>
      </c>
      <c r="E244" s="39" t="s">
        <v>7038</v>
      </c>
    </row>
    <row r="245" spans="1:16" ht="25.5">
      <c r="A245" t="s">
        <v>49</v>
      </c>
      <c s="34" t="s">
        <v>304</v>
      </c>
      <c s="34" t="s">
        <v>7050</v>
      </c>
      <c s="35" t="s">
        <v>5</v>
      </c>
      <c s="6" t="s">
        <v>7051</v>
      </c>
      <c s="36" t="s">
        <v>90</v>
      </c>
      <c s="37">
        <v>1</v>
      </c>
      <c s="36">
        <v>0.048</v>
      </c>
      <c s="36">
        <f>ROUND(G245*H245,6)</f>
      </c>
      <c r="L245" s="38">
        <v>0</v>
      </c>
      <c s="32">
        <f>ROUND(ROUND(L245,2)*ROUND(G245,3),2)</f>
      </c>
      <c s="36" t="s">
        <v>2328</v>
      </c>
      <c>
        <f>(M245*21)/100</f>
      </c>
      <c t="s">
        <v>27</v>
      </c>
    </row>
    <row r="246" spans="1:5" ht="12.75">
      <c r="A246" s="35" t="s">
        <v>56</v>
      </c>
      <c r="E246" s="39" t="s">
        <v>5</v>
      </c>
    </row>
    <row r="247" spans="1:5" ht="12.75">
      <c r="A247" s="35" t="s">
        <v>57</v>
      </c>
      <c r="E247" s="40" t="s">
        <v>899</v>
      </c>
    </row>
    <row r="248" spans="1:5" ht="293.25">
      <c r="A248" t="s">
        <v>59</v>
      </c>
      <c r="E248" s="39" t="s">
        <v>7042</v>
      </c>
    </row>
    <row r="249" spans="1:16" ht="25.5">
      <c r="A249" t="s">
        <v>49</v>
      </c>
      <c s="34" t="s">
        <v>308</v>
      </c>
      <c s="34" t="s">
        <v>7052</v>
      </c>
      <c s="35" t="s">
        <v>5</v>
      </c>
      <c s="6" t="s">
        <v>7037</v>
      </c>
      <c s="36" t="s">
        <v>90</v>
      </c>
      <c s="37">
        <v>1</v>
      </c>
      <c s="36">
        <v>0.058</v>
      </c>
      <c s="36">
        <f>ROUND(G249*H249,6)</f>
      </c>
      <c r="L249" s="38">
        <v>0</v>
      </c>
      <c s="32">
        <f>ROUND(ROUND(L249,2)*ROUND(G249,3),2)</f>
      </c>
      <c s="36" t="s">
        <v>2328</v>
      </c>
      <c>
        <f>(M249*21)/100</f>
      </c>
      <c t="s">
        <v>27</v>
      </c>
    </row>
    <row r="250" spans="1:5" ht="12.75">
      <c r="A250" s="35" t="s">
        <v>56</v>
      </c>
      <c r="E250" s="39" t="s">
        <v>5</v>
      </c>
    </row>
    <row r="251" spans="1:5" ht="12.75">
      <c r="A251" s="35" t="s">
        <v>57</v>
      </c>
      <c r="E251" s="40" t="s">
        <v>899</v>
      </c>
    </row>
    <row r="252" spans="1:5" ht="293.25">
      <c r="A252" t="s">
        <v>59</v>
      </c>
      <c r="E252" s="39" t="s">
        <v>7053</v>
      </c>
    </row>
    <row r="253" spans="1:16" ht="25.5">
      <c r="A253" t="s">
        <v>49</v>
      </c>
      <c s="34" t="s">
        <v>312</v>
      </c>
      <c s="34" t="s">
        <v>7054</v>
      </c>
      <c s="35" t="s">
        <v>5</v>
      </c>
      <c s="6" t="s">
        <v>7051</v>
      </c>
      <c s="36" t="s">
        <v>90</v>
      </c>
      <c s="37">
        <v>1</v>
      </c>
      <c s="36">
        <v>0.048</v>
      </c>
      <c s="36">
        <f>ROUND(G253*H253,6)</f>
      </c>
      <c r="L253" s="38">
        <v>0</v>
      </c>
      <c s="32">
        <f>ROUND(ROUND(L253,2)*ROUND(G253,3),2)</f>
      </c>
      <c s="36" t="s">
        <v>2328</v>
      </c>
      <c>
        <f>(M253*21)/100</f>
      </c>
      <c t="s">
        <v>27</v>
      </c>
    </row>
    <row r="254" spans="1:5" ht="12.75">
      <c r="A254" s="35" t="s">
        <v>56</v>
      </c>
      <c r="E254" s="39" t="s">
        <v>5</v>
      </c>
    </row>
    <row r="255" spans="1:5" ht="12.75">
      <c r="A255" s="35" t="s">
        <v>57</v>
      </c>
      <c r="E255" s="40" t="s">
        <v>899</v>
      </c>
    </row>
    <row r="256" spans="1:5" ht="293.25">
      <c r="A256" t="s">
        <v>59</v>
      </c>
      <c r="E256" s="39" t="s">
        <v>7042</v>
      </c>
    </row>
    <row r="257" spans="1:16" ht="38.25">
      <c r="A257" t="s">
        <v>49</v>
      </c>
      <c s="34" t="s">
        <v>316</v>
      </c>
      <c s="34" t="s">
        <v>7055</v>
      </c>
      <c s="35" t="s">
        <v>5</v>
      </c>
      <c s="6" t="s">
        <v>7056</v>
      </c>
      <c s="36" t="s">
        <v>85</v>
      </c>
      <c s="37">
        <v>9.48</v>
      </c>
      <c s="36">
        <v>0</v>
      </c>
      <c s="36">
        <f>ROUND(G257*H257,6)</f>
      </c>
      <c r="L257" s="38">
        <v>0</v>
      </c>
      <c s="32">
        <f>ROUND(ROUND(L257,2)*ROUND(G257,3),2)</f>
      </c>
      <c s="36" t="s">
        <v>2328</v>
      </c>
      <c>
        <f>(M257*21)/100</f>
      </c>
      <c t="s">
        <v>27</v>
      </c>
    </row>
    <row r="258" spans="1:5" ht="12.75">
      <c r="A258" s="35" t="s">
        <v>56</v>
      </c>
      <c r="E258" s="39" t="s">
        <v>5</v>
      </c>
    </row>
    <row r="259" spans="1:5" ht="25.5">
      <c r="A259" s="35" t="s">
        <v>57</v>
      </c>
      <c r="E259" s="40" t="s">
        <v>7057</v>
      </c>
    </row>
    <row r="260" spans="1:5" ht="331.5">
      <c r="A260" t="s">
        <v>59</v>
      </c>
      <c r="E260" s="39" t="s">
        <v>7058</v>
      </c>
    </row>
    <row r="261" spans="1:16" ht="38.25">
      <c r="A261" t="s">
        <v>49</v>
      </c>
      <c s="34" t="s">
        <v>320</v>
      </c>
      <c s="34" t="s">
        <v>7059</v>
      </c>
      <c s="35" t="s">
        <v>5</v>
      </c>
      <c s="6" t="s">
        <v>7056</v>
      </c>
      <c s="36" t="s">
        <v>85</v>
      </c>
      <c s="37">
        <v>24</v>
      </c>
      <c s="36">
        <v>0</v>
      </c>
      <c s="36">
        <f>ROUND(G261*H261,6)</f>
      </c>
      <c r="L261" s="38">
        <v>0</v>
      </c>
      <c s="32">
        <f>ROUND(ROUND(L261,2)*ROUND(G261,3),2)</f>
      </c>
      <c s="36" t="s">
        <v>2328</v>
      </c>
      <c>
        <f>(M261*21)/100</f>
      </c>
      <c t="s">
        <v>27</v>
      </c>
    </row>
    <row r="262" spans="1:5" ht="12.75">
      <c r="A262" s="35" t="s">
        <v>56</v>
      </c>
      <c r="E262" s="39" t="s">
        <v>5</v>
      </c>
    </row>
    <row r="263" spans="1:5" ht="25.5">
      <c r="A263" s="35" t="s">
        <v>57</v>
      </c>
      <c r="E263" s="40" t="s">
        <v>7060</v>
      </c>
    </row>
    <row r="264" spans="1:5" ht="331.5">
      <c r="A264" t="s">
        <v>59</v>
      </c>
      <c r="E264" s="39" t="s">
        <v>7058</v>
      </c>
    </row>
    <row r="265" spans="1:16" ht="38.25">
      <c r="A265" t="s">
        <v>49</v>
      </c>
      <c s="34" t="s">
        <v>325</v>
      </c>
      <c s="34" t="s">
        <v>7061</v>
      </c>
      <c s="35" t="s">
        <v>5</v>
      </c>
      <c s="6" t="s">
        <v>7056</v>
      </c>
      <c s="36" t="s">
        <v>85</v>
      </c>
      <c s="37">
        <v>9.48</v>
      </c>
      <c s="36">
        <v>0</v>
      </c>
      <c s="36">
        <f>ROUND(G265*H265,6)</f>
      </c>
      <c r="L265" s="38">
        <v>0</v>
      </c>
      <c s="32">
        <f>ROUND(ROUND(L265,2)*ROUND(G265,3),2)</f>
      </c>
      <c s="36" t="s">
        <v>2328</v>
      </c>
      <c>
        <f>(M265*21)/100</f>
      </c>
      <c t="s">
        <v>27</v>
      </c>
    </row>
    <row r="266" spans="1:5" ht="12.75">
      <c r="A266" s="35" t="s">
        <v>56</v>
      </c>
      <c r="E266" s="39" t="s">
        <v>5</v>
      </c>
    </row>
    <row r="267" spans="1:5" ht="25.5">
      <c r="A267" s="35" t="s">
        <v>57</v>
      </c>
      <c r="E267" s="40" t="s">
        <v>7062</v>
      </c>
    </row>
    <row r="268" spans="1:5" ht="331.5">
      <c r="A268" t="s">
        <v>59</v>
      </c>
      <c r="E268" s="39" t="s">
        <v>7058</v>
      </c>
    </row>
    <row r="269" spans="1:16" ht="38.25">
      <c r="A269" t="s">
        <v>49</v>
      </c>
      <c s="34" t="s">
        <v>329</v>
      </c>
      <c s="34" t="s">
        <v>7063</v>
      </c>
      <c s="35" t="s">
        <v>5</v>
      </c>
      <c s="6" t="s">
        <v>7056</v>
      </c>
      <c s="36" t="s">
        <v>85</v>
      </c>
      <c s="37">
        <v>30.6</v>
      </c>
      <c s="36">
        <v>0</v>
      </c>
      <c s="36">
        <f>ROUND(G269*H269,6)</f>
      </c>
      <c r="L269" s="38">
        <v>0</v>
      </c>
      <c s="32">
        <f>ROUND(ROUND(L269,2)*ROUND(G269,3),2)</f>
      </c>
      <c s="36" t="s">
        <v>2328</v>
      </c>
      <c>
        <f>(M269*21)/100</f>
      </c>
      <c t="s">
        <v>27</v>
      </c>
    </row>
    <row r="270" spans="1:5" ht="12.75">
      <c r="A270" s="35" t="s">
        <v>56</v>
      </c>
      <c r="E270" s="39" t="s">
        <v>5</v>
      </c>
    </row>
    <row r="271" spans="1:5" ht="25.5">
      <c r="A271" s="35" t="s">
        <v>57</v>
      </c>
      <c r="E271" s="40" t="s">
        <v>7064</v>
      </c>
    </row>
    <row r="272" spans="1:5" ht="331.5">
      <c r="A272" t="s">
        <v>59</v>
      </c>
      <c r="E272" s="39" t="s">
        <v>7058</v>
      </c>
    </row>
    <row r="273" spans="1:16" ht="25.5">
      <c r="A273" t="s">
        <v>49</v>
      </c>
      <c s="34" t="s">
        <v>333</v>
      </c>
      <c s="34" t="s">
        <v>7065</v>
      </c>
      <c s="35" t="s">
        <v>5</v>
      </c>
      <c s="6" t="s">
        <v>7066</v>
      </c>
      <c s="36" t="s">
        <v>90</v>
      </c>
      <c s="37">
        <v>1</v>
      </c>
      <c s="36">
        <v>0.018</v>
      </c>
      <c s="36">
        <f>ROUND(G273*H273,6)</f>
      </c>
      <c r="L273" s="38">
        <v>0</v>
      </c>
      <c s="32">
        <f>ROUND(ROUND(L273,2)*ROUND(G273,3),2)</f>
      </c>
      <c s="36" t="s">
        <v>2328</v>
      </c>
      <c>
        <f>(M273*21)/100</f>
      </c>
      <c t="s">
        <v>27</v>
      </c>
    </row>
    <row r="274" spans="1:5" ht="12.75">
      <c r="A274" s="35" t="s">
        <v>56</v>
      </c>
      <c r="E274" s="39" t="s">
        <v>5</v>
      </c>
    </row>
    <row r="275" spans="1:5" ht="12.75">
      <c r="A275" s="35" t="s">
        <v>57</v>
      </c>
      <c r="E275" s="40" t="s">
        <v>899</v>
      </c>
    </row>
    <row r="276" spans="1:5" ht="409.5">
      <c r="A276" t="s">
        <v>59</v>
      </c>
      <c r="E276" s="39" t="s">
        <v>7067</v>
      </c>
    </row>
    <row r="277" spans="1:16" ht="25.5">
      <c r="A277" t="s">
        <v>49</v>
      </c>
      <c s="34" t="s">
        <v>337</v>
      </c>
      <c s="34" t="s">
        <v>7068</v>
      </c>
      <c s="35" t="s">
        <v>5</v>
      </c>
      <c s="6" t="s">
        <v>7066</v>
      </c>
      <c s="36" t="s">
        <v>90</v>
      </c>
      <c s="37">
        <v>1</v>
      </c>
      <c s="36">
        <v>0.018</v>
      </c>
      <c s="36">
        <f>ROUND(G277*H277,6)</f>
      </c>
      <c r="L277" s="38">
        <v>0</v>
      </c>
      <c s="32">
        <f>ROUND(ROUND(L277,2)*ROUND(G277,3),2)</f>
      </c>
      <c s="36" t="s">
        <v>2328</v>
      </c>
      <c>
        <f>(M277*21)/100</f>
      </c>
      <c t="s">
        <v>27</v>
      </c>
    </row>
    <row r="278" spans="1:5" ht="12.75">
      <c r="A278" s="35" t="s">
        <v>56</v>
      </c>
      <c r="E278" s="39" t="s">
        <v>5</v>
      </c>
    </row>
    <row r="279" spans="1:5" ht="12.75">
      <c r="A279" s="35" t="s">
        <v>57</v>
      </c>
      <c r="E279" s="40" t="s">
        <v>899</v>
      </c>
    </row>
    <row r="280" spans="1:5" ht="409.5">
      <c r="A280" t="s">
        <v>59</v>
      </c>
      <c r="E280" s="39" t="s">
        <v>7067</v>
      </c>
    </row>
    <row r="281" spans="1:16" ht="25.5">
      <c r="A281" t="s">
        <v>49</v>
      </c>
      <c s="34" t="s">
        <v>341</v>
      </c>
      <c s="34" t="s">
        <v>7069</v>
      </c>
      <c s="35" t="s">
        <v>5</v>
      </c>
      <c s="6" t="s">
        <v>7066</v>
      </c>
      <c s="36" t="s">
        <v>90</v>
      </c>
      <c s="37">
        <v>1</v>
      </c>
      <c s="36">
        <v>0.018</v>
      </c>
      <c s="36">
        <f>ROUND(G281*H281,6)</f>
      </c>
      <c r="L281" s="38">
        <v>0</v>
      </c>
      <c s="32">
        <f>ROUND(ROUND(L281,2)*ROUND(G281,3),2)</f>
      </c>
      <c s="36" t="s">
        <v>2328</v>
      </c>
      <c>
        <f>(M281*21)/100</f>
      </c>
      <c t="s">
        <v>27</v>
      </c>
    </row>
    <row r="282" spans="1:5" ht="12.75">
      <c r="A282" s="35" t="s">
        <v>56</v>
      </c>
      <c r="E282" s="39" t="s">
        <v>5</v>
      </c>
    </row>
    <row r="283" spans="1:5" ht="12.75">
      <c r="A283" s="35" t="s">
        <v>57</v>
      </c>
      <c r="E283" s="40" t="s">
        <v>899</v>
      </c>
    </row>
    <row r="284" spans="1:5" ht="409.5">
      <c r="A284" t="s">
        <v>59</v>
      </c>
      <c r="E284" s="39" t="s">
        <v>7067</v>
      </c>
    </row>
    <row r="285" spans="1:16" ht="25.5">
      <c r="A285" t="s">
        <v>49</v>
      </c>
      <c s="34" t="s">
        <v>345</v>
      </c>
      <c s="34" t="s">
        <v>7070</v>
      </c>
      <c s="35" t="s">
        <v>5</v>
      </c>
      <c s="6" t="s">
        <v>7066</v>
      </c>
      <c s="36" t="s">
        <v>90</v>
      </c>
      <c s="37">
        <v>1</v>
      </c>
      <c s="36">
        <v>0.018</v>
      </c>
      <c s="36">
        <f>ROUND(G285*H285,6)</f>
      </c>
      <c r="L285" s="38">
        <v>0</v>
      </c>
      <c s="32">
        <f>ROUND(ROUND(L285,2)*ROUND(G285,3),2)</f>
      </c>
      <c s="36" t="s">
        <v>2328</v>
      </c>
      <c>
        <f>(M285*21)/100</f>
      </c>
      <c t="s">
        <v>27</v>
      </c>
    </row>
    <row r="286" spans="1:5" ht="12.75">
      <c r="A286" s="35" t="s">
        <v>56</v>
      </c>
      <c r="E286" s="39" t="s">
        <v>5</v>
      </c>
    </row>
    <row r="287" spans="1:5" ht="12.75">
      <c r="A287" s="35" t="s">
        <v>57</v>
      </c>
      <c r="E287" s="40" t="s">
        <v>899</v>
      </c>
    </row>
    <row r="288" spans="1:5" ht="409.5">
      <c r="A288" t="s">
        <v>59</v>
      </c>
      <c r="E288" s="39" t="s">
        <v>7067</v>
      </c>
    </row>
    <row r="289" spans="1:16" ht="25.5">
      <c r="A289" t="s">
        <v>49</v>
      </c>
      <c s="34" t="s">
        <v>349</v>
      </c>
      <c s="34" t="s">
        <v>7071</v>
      </c>
      <c s="35" t="s">
        <v>5</v>
      </c>
      <c s="6" t="s">
        <v>7066</v>
      </c>
      <c s="36" t="s">
        <v>90</v>
      </c>
      <c s="37">
        <v>1</v>
      </c>
      <c s="36">
        <v>0.018</v>
      </c>
      <c s="36">
        <f>ROUND(G289*H289,6)</f>
      </c>
      <c r="L289" s="38">
        <v>0</v>
      </c>
      <c s="32">
        <f>ROUND(ROUND(L289,2)*ROUND(G289,3),2)</f>
      </c>
      <c s="36" t="s">
        <v>2328</v>
      </c>
      <c>
        <f>(M289*21)/100</f>
      </c>
      <c t="s">
        <v>27</v>
      </c>
    </row>
    <row r="290" spans="1:5" ht="12.75">
      <c r="A290" s="35" t="s">
        <v>56</v>
      </c>
      <c r="E290" s="39" t="s">
        <v>5</v>
      </c>
    </row>
    <row r="291" spans="1:5" ht="12.75">
      <c r="A291" s="35" t="s">
        <v>57</v>
      </c>
      <c r="E291" s="40" t="s">
        <v>899</v>
      </c>
    </row>
    <row r="292" spans="1:5" ht="409.5">
      <c r="A292" t="s">
        <v>59</v>
      </c>
      <c r="E292" s="39" t="s">
        <v>7067</v>
      </c>
    </row>
    <row r="293" spans="1:16" ht="25.5">
      <c r="A293" t="s">
        <v>49</v>
      </c>
      <c s="34" t="s">
        <v>353</v>
      </c>
      <c s="34" t="s">
        <v>7072</v>
      </c>
      <c s="35" t="s">
        <v>5</v>
      </c>
      <c s="6" t="s">
        <v>7066</v>
      </c>
      <c s="36" t="s">
        <v>90</v>
      </c>
      <c s="37">
        <v>1</v>
      </c>
      <c s="36">
        <v>0.018</v>
      </c>
      <c s="36">
        <f>ROUND(G293*H293,6)</f>
      </c>
      <c r="L293" s="38">
        <v>0</v>
      </c>
      <c s="32">
        <f>ROUND(ROUND(L293,2)*ROUND(G293,3),2)</f>
      </c>
      <c s="36" t="s">
        <v>2328</v>
      </c>
      <c>
        <f>(M293*21)/100</f>
      </c>
      <c t="s">
        <v>27</v>
      </c>
    </row>
    <row r="294" spans="1:5" ht="12.75">
      <c r="A294" s="35" t="s">
        <v>56</v>
      </c>
      <c r="E294" s="39" t="s">
        <v>5</v>
      </c>
    </row>
    <row r="295" spans="1:5" ht="12.75">
      <c r="A295" s="35" t="s">
        <v>57</v>
      </c>
      <c r="E295" s="40" t="s">
        <v>899</v>
      </c>
    </row>
    <row r="296" spans="1:5" ht="409.5">
      <c r="A296" t="s">
        <v>59</v>
      </c>
      <c r="E296" s="39" t="s">
        <v>7067</v>
      </c>
    </row>
    <row r="297" spans="1:16" ht="12.75">
      <c r="A297" t="s">
        <v>49</v>
      </c>
      <c s="34" t="s">
        <v>357</v>
      </c>
      <c s="34" t="s">
        <v>7073</v>
      </c>
      <c s="35" t="s">
        <v>5</v>
      </c>
      <c s="6" t="s">
        <v>7074</v>
      </c>
      <c s="36" t="s">
        <v>90</v>
      </c>
      <c s="37">
        <v>1</v>
      </c>
      <c s="36">
        <v>0.013</v>
      </c>
      <c s="36">
        <f>ROUND(G297*H297,6)</f>
      </c>
      <c r="L297" s="38">
        <v>0</v>
      </c>
      <c s="32">
        <f>ROUND(ROUND(L297,2)*ROUND(G297,3),2)</f>
      </c>
      <c s="36" t="s">
        <v>2328</v>
      </c>
      <c>
        <f>(M297*21)/100</f>
      </c>
      <c t="s">
        <v>27</v>
      </c>
    </row>
    <row r="298" spans="1:5" ht="12.75">
      <c r="A298" s="35" t="s">
        <v>56</v>
      </c>
      <c r="E298" s="39" t="s">
        <v>5</v>
      </c>
    </row>
    <row r="299" spans="1:5" ht="12.75">
      <c r="A299" s="35" t="s">
        <v>57</v>
      </c>
      <c r="E299" s="40" t="s">
        <v>899</v>
      </c>
    </row>
    <row r="300" spans="1:5" ht="409.5">
      <c r="A300" t="s">
        <v>59</v>
      </c>
      <c r="E300" s="39" t="s">
        <v>7075</v>
      </c>
    </row>
    <row r="301" spans="1:16" ht="12.75">
      <c r="A301" t="s">
        <v>49</v>
      </c>
      <c s="34" t="s">
        <v>361</v>
      </c>
      <c s="34" t="s">
        <v>7076</v>
      </c>
      <c s="35" t="s">
        <v>5</v>
      </c>
      <c s="6" t="s">
        <v>7074</v>
      </c>
      <c s="36" t="s">
        <v>90</v>
      </c>
      <c s="37">
        <v>1</v>
      </c>
      <c s="36">
        <v>0.013</v>
      </c>
      <c s="36">
        <f>ROUND(G301*H301,6)</f>
      </c>
      <c r="L301" s="38">
        <v>0</v>
      </c>
      <c s="32">
        <f>ROUND(ROUND(L301,2)*ROUND(G301,3),2)</f>
      </c>
      <c s="36" t="s">
        <v>2328</v>
      </c>
      <c>
        <f>(M301*21)/100</f>
      </c>
      <c t="s">
        <v>27</v>
      </c>
    </row>
    <row r="302" spans="1:5" ht="12.75">
      <c r="A302" s="35" t="s">
        <v>56</v>
      </c>
      <c r="E302" s="39" t="s">
        <v>5</v>
      </c>
    </row>
    <row r="303" spans="1:5" ht="12.75">
      <c r="A303" s="35" t="s">
        <v>57</v>
      </c>
      <c r="E303" s="40" t="s">
        <v>899</v>
      </c>
    </row>
    <row r="304" spans="1:5" ht="409.5">
      <c r="A304" t="s">
        <v>59</v>
      </c>
      <c r="E304" s="39" t="s">
        <v>7075</v>
      </c>
    </row>
    <row r="305" spans="1:16" ht="12.75">
      <c r="A305" t="s">
        <v>49</v>
      </c>
      <c s="34" t="s">
        <v>365</v>
      </c>
      <c s="34" t="s">
        <v>7077</v>
      </c>
      <c s="35" t="s">
        <v>5</v>
      </c>
      <c s="6" t="s">
        <v>7074</v>
      </c>
      <c s="36" t="s">
        <v>90</v>
      </c>
      <c s="37">
        <v>1</v>
      </c>
      <c s="36">
        <v>0.013</v>
      </c>
      <c s="36">
        <f>ROUND(G305*H305,6)</f>
      </c>
      <c r="L305" s="38">
        <v>0</v>
      </c>
      <c s="32">
        <f>ROUND(ROUND(L305,2)*ROUND(G305,3),2)</f>
      </c>
      <c s="36" t="s">
        <v>2328</v>
      </c>
      <c>
        <f>(M305*21)/100</f>
      </c>
      <c t="s">
        <v>27</v>
      </c>
    </row>
    <row r="306" spans="1:5" ht="12.75">
      <c r="A306" s="35" t="s">
        <v>56</v>
      </c>
      <c r="E306" s="39" t="s">
        <v>5</v>
      </c>
    </row>
    <row r="307" spans="1:5" ht="12.75">
      <c r="A307" s="35" t="s">
        <v>57</v>
      </c>
      <c r="E307" s="40" t="s">
        <v>899</v>
      </c>
    </row>
    <row r="308" spans="1:5" ht="409.5">
      <c r="A308" t="s">
        <v>59</v>
      </c>
      <c r="E308" s="39" t="s">
        <v>7075</v>
      </c>
    </row>
    <row r="309" spans="1:16" ht="12.75">
      <c r="A309" t="s">
        <v>49</v>
      </c>
      <c s="34" t="s">
        <v>369</v>
      </c>
      <c s="34" t="s">
        <v>7078</v>
      </c>
      <c s="35" t="s">
        <v>5</v>
      </c>
      <c s="6" t="s">
        <v>7074</v>
      </c>
      <c s="36" t="s">
        <v>90</v>
      </c>
      <c s="37">
        <v>1</v>
      </c>
      <c s="36">
        <v>0.013</v>
      </c>
      <c s="36">
        <f>ROUND(G309*H309,6)</f>
      </c>
      <c r="L309" s="38">
        <v>0</v>
      </c>
      <c s="32">
        <f>ROUND(ROUND(L309,2)*ROUND(G309,3),2)</f>
      </c>
      <c s="36" t="s">
        <v>2328</v>
      </c>
      <c>
        <f>(M309*21)/100</f>
      </c>
      <c t="s">
        <v>27</v>
      </c>
    </row>
    <row r="310" spans="1:5" ht="12.75">
      <c r="A310" s="35" t="s">
        <v>56</v>
      </c>
      <c r="E310" s="39" t="s">
        <v>5</v>
      </c>
    </row>
    <row r="311" spans="1:5" ht="12.75">
      <c r="A311" s="35" t="s">
        <v>57</v>
      </c>
      <c r="E311" s="40" t="s">
        <v>899</v>
      </c>
    </row>
    <row r="312" spans="1:5" ht="409.5">
      <c r="A312" t="s">
        <v>59</v>
      </c>
      <c r="E312" s="39" t="s">
        <v>7075</v>
      </c>
    </row>
    <row r="313" spans="1:16" ht="12.75">
      <c r="A313" t="s">
        <v>49</v>
      </c>
      <c s="34" t="s">
        <v>373</v>
      </c>
      <c s="34" t="s">
        <v>7079</v>
      </c>
      <c s="35" t="s">
        <v>5</v>
      </c>
      <c s="6" t="s">
        <v>7074</v>
      </c>
      <c s="36" t="s">
        <v>90</v>
      </c>
      <c s="37">
        <v>1</v>
      </c>
      <c s="36">
        <v>0.021</v>
      </c>
      <c s="36">
        <f>ROUND(G313*H313,6)</f>
      </c>
      <c r="L313" s="38">
        <v>0</v>
      </c>
      <c s="32">
        <f>ROUND(ROUND(L313,2)*ROUND(G313,3),2)</f>
      </c>
      <c s="36" t="s">
        <v>2328</v>
      </c>
      <c>
        <f>(M313*21)/100</f>
      </c>
      <c t="s">
        <v>27</v>
      </c>
    </row>
    <row r="314" spans="1:5" ht="12.75">
      <c r="A314" s="35" t="s">
        <v>56</v>
      </c>
      <c r="E314" s="39" t="s">
        <v>5</v>
      </c>
    </row>
    <row r="315" spans="1:5" ht="12.75">
      <c r="A315" s="35" t="s">
        <v>57</v>
      </c>
      <c r="E315" s="40" t="s">
        <v>899</v>
      </c>
    </row>
    <row r="316" spans="1:5" ht="409.5">
      <c r="A316" t="s">
        <v>59</v>
      </c>
      <c r="E316" s="39" t="s">
        <v>7080</v>
      </c>
    </row>
    <row r="317" spans="1:16" ht="12.75">
      <c r="A317" t="s">
        <v>49</v>
      </c>
      <c s="34" t="s">
        <v>377</v>
      </c>
      <c s="34" t="s">
        <v>7081</v>
      </c>
      <c s="35" t="s">
        <v>5</v>
      </c>
      <c s="6" t="s">
        <v>7074</v>
      </c>
      <c s="36" t="s">
        <v>90</v>
      </c>
      <c s="37">
        <v>1</v>
      </c>
      <c s="36">
        <v>0.021</v>
      </c>
      <c s="36">
        <f>ROUND(G317*H317,6)</f>
      </c>
      <c r="L317" s="38">
        <v>0</v>
      </c>
      <c s="32">
        <f>ROUND(ROUND(L317,2)*ROUND(G317,3),2)</f>
      </c>
      <c s="36" t="s">
        <v>2328</v>
      </c>
      <c>
        <f>(M317*21)/100</f>
      </c>
      <c t="s">
        <v>27</v>
      </c>
    </row>
    <row r="318" spans="1:5" ht="12.75">
      <c r="A318" s="35" t="s">
        <v>56</v>
      </c>
      <c r="E318" s="39" t="s">
        <v>5</v>
      </c>
    </row>
    <row r="319" spans="1:5" ht="12.75">
      <c r="A319" s="35" t="s">
        <v>57</v>
      </c>
      <c r="E319" s="40" t="s">
        <v>899</v>
      </c>
    </row>
    <row r="320" spans="1:5" ht="409.5">
      <c r="A320" t="s">
        <v>59</v>
      </c>
      <c r="E320" s="39" t="s">
        <v>7080</v>
      </c>
    </row>
    <row r="321" spans="1:16" ht="12.75">
      <c r="A321" t="s">
        <v>49</v>
      </c>
      <c s="34" t="s">
        <v>381</v>
      </c>
      <c s="34" t="s">
        <v>7082</v>
      </c>
      <c s="35" t="s">
        <v>5</v>
      </c>
      <c s="6" t="s">
        <v>7074</v>
      </c>
      <c s="36" t="s">
        <v>90</v>
      </c>
      <c s="37">
        <v>1</v>
      </c>
      <c s="36">
        <v>0.052</v>
      </c>
      <c s="36">
        <f>ROUND(G321*H321,6)</f>
      </c>
      <c r="L321" s="38">
        <v>0</v>
      </c>
      <c s="32">
        <f>ROUND(ROUND(L321,2)*ROUND(G321,3),2)</f>
      </c>
      <c s="36" t="s">
        <v>2328</v>
      </c>
      <c>
        <f>(M321*21)/100</f>
      </c>
      <c t="s">
        <v>27</v>
      </c>
    </row>
    <row r="322" spans="1:5" ht="12.75">
      <c r="A322" s="35" t="s">
        <v>56</v>
      </c>
      <c r="E322" s="39" t="s">
        <v>5</v>
      </c>
    </row>
    <row r="323" spans="1:5" ht="12.75">
      <c r="A323" s="35" t="s">
        <v>57</v>
      </c>
      <c r="E323" s="40" t="s">
        <v>899</v>
      </c>
    </row>
    <row r="324" spans="1:5" ht="409.5">
      <c r="A324" t="s">
        <v>59</v>
      </c>
      <c r="E324" s="39" t="s">
        <v>7083</v>
      </c>
    </row>
    <row r="325" spans="1:16" ht="12.75">
      <c r="A325" t="s">
        <v>49</v>
      </c>
      <c s="34" t="s">
        <v>385</v>
      </c>
      <c s="34" t="s">
        <v>7084</v>
      </c>
      <c s="35" t="s">
        <v>5</v>
      </c>
      <c s="6" t="s">
        <v>7074</v>
      </c>
      <c s="36" t="s">
        <v>90</v>
      </c>
      <c s="37">
        <v>1</v>
      </c>
      <c s="36">
        <v>0.022</v>
      </c>
      <c s="36">
        <f>ROUND(G325*H325,6)</f>
      </c>
      <c r="L325" s="38">
        <v>0</v>
      </c>
      <c s="32">
        <f>ROUND(ROUND(L325,2)*ROUND(G325,3),2)</f>
      </c>
      <c s="36" t="s">
        <v>2328</v>
      </c>
      <c>
        <f>(M325*21)/100</f>
      </c>
      <c t="s">
        <v>27</v>
      </c>
    </row>
    <row r="326" spans="1:5" ht="12.75">
      <c r="A326" s="35" t="s">
        <v>56</v>
      </c>
      <c r="E326" s="39" t="s">
        <v>5</v>
      </c>
    </row>
    <row r="327" spans="1:5" ht="12.75">
      <c r="A327" s="35" t="s">
        <v>57</v>
      </c>
      <c r="E327" s="40" t="s">
        <v>899</v>
      </c>
    </row>
    <row r="328" spans="1:5" ht="409.5">
      <c r="A328" t="s">
        <v>59</v>
      </c>
      <c r="E328" s="39" t="s">
        <v>7085</v>
      </c>
    </row>
    <row r="329" spans="1:16" ht="12.75">
      <c r="A329" t="s">
        <v>49</v>
      </c>
      <c s="34" t="s">
        <v>389</v>
      </c>
      <c s="34" t="s">
        <v>7086</v>
      </c>
      <c s="35" t="s">
        <v>5</v>
      </c>
      <c s="6" t="s">
        <v>7074</v>
      </c>
      <c s="36" t="s">
        <v>90</v>
      </c>
      <c s="37">
        <v>4</v>
      </c>
      <c s="36">
        <v>0.0045</v>
      </c>
      <c s="36">
        <f>ROUND(G329*H329,6)</f>
      </c>
      <c r="L329" s="38">
        <v>0</v>
      </c>
      <c s="32">
        <f>ROUND(ROUND(L329,2)*ROUND(G329,3),2)</f>
      </c>
      <c s="36" t="s">
        <v>2328</v>
      </c>
      <c>
        <f>(M329*21)/100</f>
      </c>
      <c t="s">
        <v>27</v>
      </c>
    </row>
    <row r="330" spans="1:5" ht="12.75">
      <c r="A330" s="35" t="s">
        <v>56</v>
      </c>
      <c r="E330" s="39" t="s">
        <v>5</v>
      </c>
    </row>
    <row r="331" spans="1:5" ht="12.75">
      <c r="A331" s="35" t="s">
        <v>57</v>
      </c>
      <c r="E331" s="40" t="s">
        <v>860</v>
      </c>
    </row>
    <row r="332" spans="1:5" ht="409.5">
      <c r="A332" t="s">
        <v>59</v>
      </c>
      <c r="E332" s="39" t="s">
        <v>7087</v>
      </c>
    </row>
    <row r="333" spans="1:16" ht="12.75">
      <c r="A333" t="s">
        <v>49</v>
      </c>
      <c s="34" t="s">
        <v>394</v>
      </c>
      <c s="34" t="s">
        <v>7088</v>
      </c>
      <c s="35" t="s">
        <v>5</v>
      </c>
      <c s="6" t="s">
        <v>7074</v>
      </c>
      <c s="36" t="s">
        <v>90</v>
      </c>
      <c s="37">
        <v>3</v>
      </c>
      <c s="36">
        <v>0.003</v>
      </c>
      <c s="36">
        <f>ROUND(G333*H333,6)</f>
      </c>
      <c r="L333" s="38">
        <v>0</v>
      </c>
      <c s="32">
        <f>ROUND(ROUND(L333,2)*ROUND(G333,3),2)</f>
      </c>
      <c s="36" t="s">
        <v>2328</v>
      </c>
      <c>
        <f>(M333*21)/100</f>
      </c>
      <c t="s">
        <v>27</v>
      </c>
    </row>
    <row r="334" spans="1:5" ht="12.75">
      <c r="A334" s="35" t="s">
        <v>56</v>
      </c>
      <c r="E334" s="39" t="s">
        <v>5</v>
      </c>
    </row>
    <row r="335" spans="1:5" ht="12.75">
      <c r="A335" s="35" t="s">
        <v>57</v>
      </c>
      <c r="E335" s="40" t="s">
        <v>1210</v>
      </c>
    </row>
    <row r="336" spans="1:5" ht="409.5">
      <c r="A336" t="s">
        <v>59</v>
      </c>
      <c r="E336" s="39" t="s">
        <v>7089</v>
      </c>
    </row>
    <row r="337" spans="1:16" ht="12.75">
      <c r="A337" t="s">
        <v>49</v>
      </c>
      <c s="34" t="s">
        <v>398</v>
      </c>
      <c s="34" t="s">
        <v>7090</v>
      </c>
      <c s="35" t="s">
        <v>5</v>
      </c>
      <c s="6" t="s">
        <v>7074</v>
      </c>
      <c s="36" t="s">
        <v>90</v>
      </c>
      <c s="37">
        <v>2</v>
      </c>
      <c s="36">
        <v>0.007</v>
      </c>
      <c s="36">
        <f>ROUND(G337*H337,6)</f>
      </c>
      <c r="L337" s="38">
        <v>0</v>
      </c>
      <c s="32">
        <f>ROUND(ROUND(L337,2)*ROUND(G337,3),2)</f>
      </c>
      <c s="36" t="s">
        <v>2328</v>
      </c>
      <c>
        <f>(M337*21)/100</f>
      </c>
      <c t="s">
        <v>27</v>
      </c>
    </row>
    <row r="338" spans="1:5" ht="12.75">
      <c r="A338" s="35" t="s">
        <v>56</v>
      </c>
      <c r="E338" s="39" t="s">
        <v>5</v>
      </c>
    </row>
    <row r="339" spans="1:5" ht="12.75">
      <c r="A339" s="35" t="s">
        <v>57</v>
      </c>
      <c r="E339" s="40" t="s">
        <v>895</v>
      </c>
    </row>
    <row r="340" spans="1:5" ht="409.5">
      <c r="A340" t="s">
        <v>59</v>
      </c>
      <c r="E340" s="39" t="s">
        <v>7091</v>
      </c>
    </row>
    <row r="341" spans="1:16" ht="25.5">
      <c r="A341" t="s">
        <v>49</v>
      </c>
      <c s="34" t="s">
        <v>402</v>
      </c>
      <c s="34" t="s">
        <v>7092</v>
      </c>
      <c s="35" t="s">
        <v>5</v>
      </c>
      <c s="6" t="s">
        <v>7093</v>
      </c>
      <c s="36" t="s">
        <v>90</v>
      </c>
      <c s="37">
        <v>1</v>
      </c>
      <c s="36">
        <v>0.03</v>
      </c>
      <c s="36">
        <f>ROUND(G341*H341,6)</f>
      </c>
      <c r="L341" s="38">
        <v>0</v>
      </c>
      <c s="32">
        <f>ROUND(ROUND(L341,2)*ROUND(G341,3),2)</f>
      </c>
      <c s="36" t="s">
        <v>2328</v>
      </c>
      <c>
        <f>(M341*21)/100</f>
      </c>
      <c t="s">
        <v>27</v>
      </c>
    </row>
    <row r="342" spans="1:5" ht="12.75">
      <c r="A342" s="35" t="s">
        <v>56</v>
      </c>
      <c r="E342" s="39" t="s">
        <v>5</v>
      </c>
    </row>
    <row r="343" spans="1:5" ht="12.75">
      <c r="A343" s="35" t="s">
        <v>57</v>
      </c>
      <c r="E343" s="40" t="s">
        <v>899</v>
      </c>
    </row>
    <row r="344" spans="1:5" ht="409.5">
      <c r="A344" t="s">
        <v>59</v>
      </c>
      <c r="E344" s="39" t="s">
        <v>7094</v>
      </c>
    </row>
    <row r="345" spans="1:16" ht="25.5">
      <c r="A345" t="s">
        <v>49</v>
      </c>
      <c s="34" t="s">
        <v>406</v>
      </c>
      <c s="34" t="s">
        <v>7095</v>
      </c>
      <c s="35" t="s">
        <v>5</v>
      </c>
      <c s="6" t="s">
        <v>7096</v>
      </c>
      <c s="36" t="s">
        <v>90</v>
      </c>
      <c s="37">
        <v>1</v>
      </c>
      <c s="36">
        <v>0.085</v>
      </c>
      <c s="36">
        <f>ROUND(G345*H345,6)</f>
      </c>
      <c r="L345" s="38">
        <v>0</v>
      </c>
      <c s="32">
        <f>ROUND(ROUND(L345,2)*ROUND(G345,3),2)</f>
      </c>
      <c s="36" t="s">
        <v>2328</v>
      </c>
      <c>
        <f>(M345*21)/100</f>
      </c>
      <c t="s">
        <v>27</v>
      </c>
    </row>
    <row r="346" spans="1:5" ht="12.75">
      <c r="A346" s="35" t="s">
        <v>56</v>
      </c>
      <c r="E346" s="39" t="s">
        <v>5</v>
      </c>
    </row>
    <row r="347" spans="1:5" ht="12.75">
      <c r="A347" s="35" t="s">
        <v>57</v>
      </c>
      <c r="E347" s="40" t="s">
        <v>899</v>
      </c>
    </row>
    <row r="348" spans="1:5" ht="409.5">
      <c r="A348" t="s">
        <v>59</v>
      </c>
      <c r="E348" s="39" t="s">
        <v>7097</v>
      </c>
    </row>
    <row r="349" spans="1:16" ht="25.5">
      <c r="A349" t="s">
        <v>49</v>
      </c>
      <c s="34" t="s">
        <v>410</v>
      </c>
      <c s="34" t="s">
        <v>7098</v>
      </c>
      <c s="35" t="s">
        <v>5</v>
      </c>
      <c s="6" t="s">
        <v>7099</v>
      </c>
      <c s="36" t="s">
        <v>54</v>
      </c>
      <c s="37">
        <v>1</v>
      </c>
      <c s="36">
        <v>14.28925</v>
      </c>
      <c s="36">
        <f>ROUND(G349*H349,6)</f>
      </c>
      <c r="L349" s="38">
        <v>0</v>
      </c>
      <c s="32">
        <f>ROUND(ROUND(L349,2)*ROUND(G349,3),2)</f>
      </c>
      <c s="36" t="s">
        <v>2328</v>
      </c>
      <c>
        <f>(M349*21)/100</f>
      </c>
      <c t="s">
        <v>27</v>
      </c>
    </row>
    <row r="350" spans="1:5" ht="12.75">
      <c r="A350" s="35" t="s">
        <v>56</v>
      </c>
      <c r="E350" s="39" t="s">
        <v>5</v>
      </c>
    </row>
    <row r="351" spans="1:5" ht="25.5">
      <c r="A351" s="35" t="s">
        <v>57</v>
      </c>
      <c r="E351" s="40" t="s">
        <v>7100</v>
      </c>
    </row>
    <row r="352" spans="1:5" ht="409.5">
      <c r="A352" t="s">
        <v>59</v>
      </c>
      <c r="E352" s="39" t="s">
        <v>7101</v>
      </c>
    </row>
    <row r="353" spans="1:13" ht="12.75">
      <c r="A353" t="s">
        <v>46</v>
      </c>
      <c r="C353" s="31" t="s">
        <v>4665</v>
      </c>
      <c r="E353" s="33" t="s">
        <v>4666</v>
      </c>
      <c r="J353" s="32">
        <f>0</f>
      </c>
      <c s="32">
        <f>0</f>
      </c>
      <c s="32">
        <f>0+L354+L358+L362+L366+L370</f>
      </c>
      <c s="32">
        <f>0+M354+M358+M362+M366+M370</f>
      </c>
    </row>
    <row r="354" spans="1:16" ht="25.5">
      <c r="A354" t="s">
        <v>49</v>
      </c>
      <c s="34" t="s">
        <v>414</v>
      </c>
      <c s="34" t="s">
        <v>4668</v>
      </c>
      <c s="35" t="s">
        <v>5</v>
      </c>
      <c s="6" t="s">
        <v>4670</v>
      </c>
      <c s="36" t="s">
        <v>85</v>
      </c>
      <c s="37">
        <v>1022.818</v>
      </c>
      <c s="36">
        <v>7E-05</v>
      </c>
      <c s="36">
        <f>ROUND(G354*H354,6)</f>
      </c>
      <c r="L354" s="38">
        <v>0</v>
      </c>
      <c s="32">
        <f>ROUND(ROUND(L354,2)*ROUND(G354,3),2)</f>
      </c>
      <c s="36" t="s">
        <v>6897</v>
      </c>
      <c>
        <f>(M354*21)/100</f>
      </c>
      <c t="s">
        <v>27</v>
      </c>
    </row>
    <row r="355" spans="1:5" ht="12.75">
      <c r="A355" s="35" t="s">
        <v>56</v>
      </c>
      <c r="E355" s="39" t="s">
        <v>5</v>
      </c>
    </row>
    <row r="356" spans="1:5" ht="12.75">
      <c r="A356" s="35" t="s">
        <v>57</v>
      </c>
      <c r="E356" s="40" t="s">
        <v>7102</v>
      </c>
    </row>
    <row r="357" spans="1:5" ht="12.75">
      <c r="A357" t="s">
        <v>59</v>
      </c>
      <c r="E357" s="39" t="s">
        <v>5</v>
      </c>
    </row>
    <row r="358" spans="1:16" ht="25.5">
      <c r="A358" t="s">
        <v>49</v>
      </c>
      <c s="34" t="s">
        <v>418</v>
      </c>
      <c s="34" t="s">
        <v>7103</v>
      </c>
      <c s="35" t="s">
        <v>5</v>
      </c>
      <c s="6" t="s">
        <v>7104</v>
      </c>
      <c s="36" t="s">
        <v>85</v>
      </c>
      <c s="37">
        <v>1022.818</v>
      </c>
      <c s="36">
        <v>7E-05</v>
      </c>
      <c s="36">
        <f>ROUND(G358*H358,6)</f>
      </c>
      <c r="L358" s="38">
        <v>0</v>
      </c>
      <c s="32">
        <f>ROUND(ROUND(L358,2)*ROUND(G358,3),2)</f>
      </c>
      <c s="36" t="s">
        <v>6897</v>
      </c>
      <c>
        <f>(M358*21)/100</f>
      </c>
      <c t="s">
        <v>27</v>
      </c>
    </row>
    <row r="359" spans="1:5" ht="12.75">
      <c r="A359" s="35" t="s">
        <v>56</v>
      </c>
      <c r="E359" s="39" t="s">
        <v>5</v>
      </c>
    </row>
    <row r="360" spans="1:5" ht="12.75">
      <c r="A360" s="35" t="s">
        <v>57</v>
      </c>
      <c r="E360" s="40" t="s">
        <v>7102</v>
      </c>
    </row>
    <row r="361" spans="1:5" ht="12.75">
      <c r="A361" t="s">
        <v>59</v>
      </c>
      <c r="E361" s="39" t="s">
        <v>5</v>
      </c>
    </row>
    <row r="362" spans="1:16" ht="12.75">
      <c r="A362" t="s">
        <v>49</v>
      </c>
      <c s="34" t="s">
        <v>422</v>
      </c>
      <c s="34" t="s">
        <v>7105</v>
      </c>
      <c s="35" t="s">
        <v>5</v>
      </c>
      <c s="6" t="s">
        <v>7106</v>
      </c>
      <c s="36" t="s">
        <v>85</v>
      </c>
      <c s="37">
        <v>1022.818</v>
      </c>
      <c s="36">
        <v>0</v>
      </c>
      <c s="36">
        <f>ROUND(G362*H362,6)</f>
      </c>
      <c r="L362" s="38">
        <v>0</v>
      </c>
      <c s="32">
        <f>ROUND(ROUND(L362,2)*ROUND(G362,3),2)</f>
      </c>
      <c s="36" t="s">
        <v>6897</v>
      </c>
      <c>
        <f>(M362*21)/100</f>
      </c>
      <c t="s">
        <v>27</v>
      </c>
    </row>
    <row r="363" spans="1:5" ht="12.75">
      <c r="A363" s="35" t="s">
        <v>56</v>
      </c>
      <c r="E363" s="39" t="s">
        <v>5</v>
      </c>
    </row>
    <row r="364" spans="1:5" ht="12.75">
      <c r="A364" s="35" t="s">
        <v>57</v>
      </c>
      <c r="E364" s="40" t="s">
        <v>7102</v>
      </c>
    </row>
    <row r="365" spans="1:5" ht="12.75">
      <c r="A365" t="s">
        <v>59</v>
      </c>
      <c r="E365" s="39" t="s">
        <v>5</v>
      </c>
    </row>
    <row r="366" spans="1:16" ht="12.75">
      <c r="A366" t="s">
        <v>49</v>
      </c>
      <c s="34" t="s">
        <v>426</v>
      </c>
      <c s="34" t="s">
        <v>7107</v>
      </c>
      <c s="35" t="s">
        <v>5</v>
      </c>
      <c s="6" t="s">
        <v>7108</v>
      </c>
      <c s="36" t="s">
        <v>85</v>
      </c>
      <c s="37">
        <v>1022.818</v>
      </c>
      <c s="36">
        <v>0.00013</v>
      </c>
      <c s="36">
        <f>ROUND(G366*H366,6)</f>
      </c>
      <c r="L366" s="38">
        <v>0</v>
      </c>
      <c s="32">
        <f>ROUND(ROUND(L366,2)*ROUND(G366,3),2)</f>
      </c>
      <c s="36" t="s">
        <v>6897</v>
      </c>
      <c>
        <f>(M366*21)/100</f>
      </c>
      <c t="s">
        <v>27</v>
      </c>
    </row>
    <row r="367" spans="1:5" ht="12.75">
      <c r="A367" s="35" t="s">
        <v>56</v>
      </c>
      <c r="E367" s="39" t="s">
        <v>5</v>
      </c>
    </row>
    <row r="368" spans="1:5" ht="12.75">
      <c r="A368" s="35" t="s">
        <v>57</v>
      </c>
      <c r="E368" s="40" t="s">
        <v>7102</v>
      </c>
    </row>
    <row r="369" spans="1:5" ht="12.75">
      <c r="A369" t="s">
        <v>59</v>
      </c>
      <c r="E369" s="39" t="s">
        <v>5</v>
      </c>
    </row>
    <row r="370" spans="1:16" ht="12.75">
      <c r="A370" t="s">
        <v>49</v>
      </c>
      <c s="34" t="s">
        <v>430</v>
      </c>
      <c s="34" t="s">
        <v>7109</v>
      </c>
      <c s="35" t="s">
        <v>5</v>
      </c>
      <c s="6" t="s">
        <v>7110</v>
      </c>
      <c s="36" t="s">
        <v>85</v>
      </c>
      <c s="37">
        <v>2045.636</v>
      </c>
      <c s="36">
        <v>9E-05</v>
      </c>
      <c s="36">
        <f>ROUND(G370*H370,6)</f>
      </c>
      <c r="L370" s="38">
        <v>0</v>
      </c>
      <c s="32">
        <f>ROUND(ROUND(L370,2)*ROUND(G370,3),2)</f>
      </c>
      <c s="36" t="s">
        <v>6897</v>
      </c>
      <c>
        <f>(M370*21)/100</f>
      </c>
      <c t="s">
        <v>27</v>
      </c>
    </row>
    <row r="371" spans="1:5" ht="12.75">
      <c r="A371" s="35" t="s">
        <v>56</v>
      </c>
      <c r="E371" s="39" t="s">
        <v>5</v>
      </c>
    </row>
    <row r="372" spans="1:5" ht="12.75">
      <c r="A372" s="35" t="s">
        <v>57</v>
      </c>
      <c r="E372" s="40" t="s">
        <v>7111</v>
      </c>
    </row>
    <row r="373" spans="1:5" ht="12.75">
      <c r="A373" t="s">
        <v>59</v>
      </c>
      <c r="E373" s="39" t="s">
        <v>5</v>
      </c>
    </row>
    <row r="374" spans="1:13" ht="12.75">
      <c r="A374" t="s">
        <v>46</v>
      </c>
      <c r="C374" s="31" t="s">
        <v>112</v>
      </c>
      <c r="E374" s="33" t="s">
        <v>3818</v>
      </c>
      <c r="J374" s="32">
        <f>0</f>
      </c>
      <c s="32">
        <f>0</f>
      </c>
      <c s="32">
        <f>0+L375+L379+L383+L387</f>
      </c>
      <c s="32">
        <f>0+M375+M379+M383+M387</f>
      </c>
    </row>
    <row r="375" spans="1:16" ht="25.5">
      <c r="A375" t="s">
        <v>49</v>
      </c>
      <c s="34" t="s">
        <v>434</v>
      </c>
      <c s="34" t="s">
        <v>7112</v>
      </c>
      <c s="35" t="s">
        <v>5</v>
      </c>
      <c s="6" t="s">
        <v>7113</v>
      </c>
      <c s="36" t="s">
        <v>90</v>
      </c>
      <c s="37">
        <v>4</v>
      </c>
      <c s="36">
        <v>0</v>
      </c>
      <c s="36">
        <f>ROUND(G375*H375,6)</f>
      </c>
      <c r="L375" s="38">
        <v>0</v>
      </c>
      <c s="32">
        <f>ROUND(ROUND(L375,2)*ROUND(G375,3),2)</f>
      </c>
      <c s="36" t="s">
        <v>6897</v>
      </c>
      <c>
        <f>(M375*21)/100</f>
      </c>
      <c t="s">
        <v>27</v>
      </c>
    </row>
    <row r="376" spans="1:5" ht="12.75">
      <c r="A376" s="35" t="s">
        <v>56</v>
      </c>
      <c r="E376" s="39" t="s">
        <v>5</v>
      </c>
    </row>
    <row r="377" spans="1:5" ht="12.75">
      <c r="A377" s="35" t="s">
        <v>57</v>
      </c>
      <c r="E377" s="40" t="s">
        <v>860</v>
      </c>
    </row>
    <row r="378" spans="1:5" ht="12.75">
      <c r="A378" t="s">
        <v>59</v>
      </c>
      <c r="E378" s="39" t="s">
        <v>5</v>
      </c>
    </row>
    <row r="379" spans="1:16" ht="38.25">
      <c r="A379" t="s">
        <v>49</v>
      </c>
      <c s="34" t="s">
        <v>439</v>
      </c>
      <c s="34" t="s">
        <v>7114</v>
      </c>
      <c s="35" t="s">
        <v>5</v>
      </c>
      <c s="6" t="s">
        <v>7115</v>
      </c>
      <c s="36" t="s">
        <v>90</v>
      </c>
      <c s="37">
        <v>120</v>
      </c>
      <c s="36">
        <v>0</v>
      </c>
      <c s="36">
        <f>ROUND(G379*H379,6)</f>
      </c>
      <c r="L379" s="38">
        <v>0</v>
      </c>
      <c s="32">
        <f>ROUND(ROUND(L379,2)*ROUND(G379,3),2)</f>
      </c>
      <c s="36" t="s">
        <v>6897</v>
      </c>
      <c>
        <f>(M379*21)/100</f>
      </c>
      <c t="s">
        <v>27</v>
      </c>
    </row>
    <row r="380" spans="1:5" ht="12.75">
      <c r="A380" s="35" t="s">
        <v>56</v>
      </c>
      <c r="E380" s="39" t="s">
        <v>5</v>
      </c>
    </row>
    <row r="381" spans="1:5" ht="12.75">
      <c r="A381" s="35" t="s">
        <v>57</v>
      </c>
      <c r="E381" s="40" t="s">
        <v>7116</v>
      </c>
    </row>
    <row r="382" spans="1:5" ht="12.75">
      <c r="A382" t="s">
        <v>59</v>
      </c>
      <c r="E382" s="39" t="s">
        <v>5</v>
      </c>
    </row>
    <row r="383" spans="1:16" ht="25.5">
      <c r="A383" t="s">
        <v>49</v>
      </c>
      <c s="34" t="s">
        <v>443</v>
      </c>
      <c s="34" t="s">
        <v>7117</v>
      </c>
      <c s="35" t="s">
        <v>5</v>
      </c>
      <c s="6" t="s">
        <v>7118</v>
      </c>
      <c s="36" t="s">
        <v>90</v>
      </c>
      <c s="37">
        <v>4</v>
      </c>
      <c s="36">
        <v>0</v>
      </c>
      <c s="36">
        <f>ROUND(G383*H383,6)</f>
      </c>
      <c r="L383" s="38">
        <v>0</v>
      </c>
      <c s="32">
        <f>ROUND(ROUND(L383,2)*ROUND(G383,3),2)</f>
      </c>
      <c s="36" t="s">
        <v>6897</v>
      </c>
      <c>
        <f>(M383*21)/100</f>
      </c>
      <c t="s">
        <v>27</v>
      </c>
    </row>
    <row r="384" spans="1:5" ht="12.75">
      <c r="A384" s="35" t="s">
        <v>56</v>
      </c>
      <c r="E384" s="39" t="s">
        <v>5</v>
      </c>
    </row>
    <row r="385" spans="1:5" ht="12.75">
      <c r="A385" s="35" t="s">
        <v>57</v>
      </c>
      <c r="E385" s="40" t="s">
        <v>860</v>
      </c>
    </row>
    <row r="386" spans="1:5" ht="12.75">
      <c r="A386" t="s">
        <v>59</v>
      </c>
      <c r="E386" s="39" t="s">
        <v>5</v>
      </c>
    </row>
    <row r="387" spans="1:16" ht="25.5">
      <c r="A387" t="s">
        <v>49</v>
      </c>
      <c s="34" t="s">
        <v>447</v>
      </c>
      <c s="34" t="s">
        <v>7119</v>
      </c>
      <c s="35" t="s">
        <v>5</v>
      </c>
      <c s="6" t="s">
        <v>7120</v>
      </c>
      <c s="36" t="s">
        <v>793</v>
      </c>
      <c s="37">
        <v>57.157</v>
      </c>
      <c s="36">
        <v>1</v>
      </c>
      <c s="36">
        <f>ROUND(G387*H387,6)</f>
      </c>
      <c r="L387" s="38">
        <v>0</v>
      </c>
      <c s="32">
        <f>ROUND(ROUND(L387,2)*ROUND(G387,3),2)</f>
      </c>
      <c s="36" t="s">
        <v>2328</v>
      </c>
      <c>
        <f>(M387*21)/100</f>
      </c>
      <c t="s">
        <v>27</v>
      </c>
    </row>
    <row r="388" spans="1:5" ht="12.75">
      <c r="A388" s="35" t="s">
        <v>56</v>
      </c>
      <c r="E388" s="39" t="s">
        <v>5</v>
      </c>
    </row>
    <row r="389" spans="1:5" ht="25.5">
      <c r="A389" s="35" t="s">
        <v>57</v>
      </c>
      <c r="E389" s="40" t="s">
        <v>7121</v>
      </c>
    </row>
    <row r="390" spans="1:5" ht="102">
      <c r="A390" t="s">
        <v>59</v>
      </c>
      <c r="E390" s="39" t="s">
        <v>7122</v>
      </c>
    </row>
    <row r="391" spans="1:13" ht="12.75">
      <c r="A391" t="s">
        <v>46</v>
      </c>
      <c r="C391" s="31" t="s">
        <v>7123</v>
      </c>
      <c r="E391" s="33" t="s">
        <v>7124</v>
      </c>
      <c r="J391" s="32">
        <f>0</f>
      </c>
      <c s="32">
        <f>0</f>
      </c>
      <c s="32">
        <f>0+L392</f>
      </c>
      <c s="32">
        <f>0+M392</f>
      </c>
    </row>
    <row r="392" spans="1:16" ht="25.5">
      <c r="A392" t="s">
        <v>49</v>
      </c>
      <c s="34" t="s">
        <v>450</v>
      </c>
      <c s="34" t="s">
        <v>2073</v>
      </c>
      <c s="35" t="s">
        <v>2074</v>
      </c>
      <c s="6" t="s">
        <v>7125</v>
      </c>
      <c s="36" t="s">
        <v>793</v>
      </c>
      <c s="37">
        <v>380.511</v>
      </c>
      <c s="36">
        <v>0</v>
      </c>
      <c s="36">
        <f>ROUND(G392*H392,6)</f>
      </c>
      <c r="L392" s="38">
        <v>0</v>
      </c>
      <c s="32">
        <f>ROUND(ROUND(L392,2)*ROUND(G392,3),2)</f>
      </c>
      <c s="36" t="s">
        <v>2328</v>
      </c>
      <c>
        <f>(M392*21)/100</f>
      </c>
      <c t="s">
        <v>27</v>
      </c>
    </row>
    <row r="393" spans="1:5" ht="12.75">
      <c r="A393" s="35" t="s">
        <v>56</v>
      </c>
      <c r="E393" s="39" t="s">
        <v>794</v>
      </c>
    </row>
    <row r="394" spans="1:5" ht="12.75">
      <c r="A394" s="35" t="s">
        <v>57</v>
      </c>
      <c r="E394" s="40" t="s">
        <v>7126</v>
      </c>
    </row>
    <row r="395" spans="1:5" ht="12.75">
      <c r="A395" t="s">
        <v>59</v>
      </c>
      <c r="E395" s="39" t="s">
        <v>5</v>
      </c>
    </row>
    <row r="396" spans="1:13" ht="12.75">
      <c r="A396" t="s">
        <v>46</v>
      </c>
      <c r="C396" s="31" t="s">
        <v>4737</v>
      </c>
      <c r="E396" s="33" t="s">
        <v>4738</v>
      </c>
      <c r="J396" s="32">
        <f>0</f>
      </c>
      <c s="32">
        <f>0</f>
      </c>
      <c s="32">
        <f>0+L397</f>
      </c>
      <c s="32">
        <f>0+M397</f>
      </c>
    </row>
    <row r="397" spans="1:16" ht="25.5">
      <c r="A397" t="s">
        <v>49</v>
      </c>
      <c s="34" t="s">
        <v>1083</v>
      </c>
      <c s="34" t="s">
        <v>7127</v>
      </c>
      <c s="35" t="s">
        <v>5</v>
      </c>
      <c s="6" t="s">
        <v>7128</v>
      </c>
      <c s="36" t="s">
        <v>793</v>
      </c>
      <c s="37">
        <v>572.501</v>
      </c>
      <c s="36">
        <v>0</v>
      </c>
      <c s="36">
        <f>ROUND(G397*H397,6)</f>
      </c>
      <c r="L397" s="38">
        <v>0</v>
      </c>
      <c s="32">
        <f>ROUND(ROUND(L397,2)*ROUND(G397,3),2)</f>
      </c>
      <c s="36" t="s">
        <v>6897</v>
      </c>
      <c>
        <f>(M397*21)/100</f>
      </c>
      <c t="s">
        <v>27</v>
      </c>
    </row>
    <row r="398" spans="1:5" ht="38.25">
      <c r="A398" s="35" t="s">
        <v>56</v>
      </c>
      <c r="E398" s="39" t="s">
        <v>7129</v>
      </c>
    </row>
    <row r="399" spans="1:5" ht="12.75">
      <c r="A399" s="35" t="s">
        <v>57</v>
      </c>
      <c r="E399" s="40" t="s">
        <v>7130</v>
      </c>
    </row>
    <row r="400" spans="1:5" ht="12.75">
      <c r="A400" t="s">
        <v>59</v>
      </c>
      <c r="E4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7133</v>
      </c>
      <c r="E8" s="30" t="s">
        <v>7132</v>
      </c>
      <c r="J8" s="29">
        <f>0+J9</f>
      </c>
      <c s="29">
        <f>0+K9</f>
      </c>
      <c s="29">
        <f>0+L9</f>
      </c>
      <c s="29">
        <f>0+M9</f>
      </c>
    </row>
    <row r="9" spans="1:13" ht="12.75">
      <c r="A9" t="s">
        <v>46</v>
      </c>
      <c r="C9" s="31" t="s">
        <v>5176</v>
      </c>
      <c r="E9" s="33" t="s">
        <v>5177</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49</v>
      </c>
      <c s="34" t="s">
        <v>4</v>
      </c>
      <c s="34" t="s">
        <v>7134</v>
      </c>
      <c s="35" t="s">
        <v>5</v>
      </c>
      <c s="6" t="s">
        <v>7135</v>
      </c>
      <c s="36" t="s">
        <v>54</v>
      </c>
      <c s="37">
        <v>1</v>
      </c>
      <c s="36">
        <v>0</v>
      </c>
      <c s="36">
        <f>ROUND(G10*H10,6)</f>
      </c>
      <c r="L10" s="38">
        <v>0</v>
      </c>
      <c s="32">
        <f>ROUND(ROUND(L10,2)*ROUND(G10,3),2)</f>
      </c>
      <c s="36" t="s">
        <v>808</v>
      </c>
      <c>
        <f>(M10*21)/100</f>
      </c>
      <c t="s">
        <v>27</v>
      </c>
    </row>
    <row r="11" spans="1:5" ht="12.75">
      <c r="A11" s="35" t="s">
        <v>56</v>
      </c>
      <c r="E11" s="39" t="s">
        <v>5</v>
      </c>
    </row>
    <row r="12" spans="1:5" ht="12.75">
      <c r="A12" s="35" t="s">
        <v>57</v>
      </c>
      <c r="E12" s="40" t="s">
        <v>899</v>
      </c>
    </row>
    <row r="13" spans="1:5" ht="12.75">
      <c r="A13" t="s">
        <v>59</v>
      </c>
      <c r="E13" s="39" t="s">
        <v>5</v>
      </c>
    </row>
    <row r="14" spans="1:16" ht="25.5">
      <c r="A14" t="s">
        <v>49</v>
      </c>
      <c s="34" t="s">
        <v>27</v>
      </c>
      <c s="34" t="s">
        <v>7136</v>
      </c>
      <c s="35" t="s">
        <v>5</v>
      </c>
      <c s="6" t="s">
        <v>7137</v>
      </c>
      <c s="36" t="s">
        <v>54</v>
      </c>
      <c s="37">
        <v>1</v>
      </c>
      <c s="36">
        <v>0</v>
      </c>
      <c s="36">
        <f>ROUND(G14*H14,6)</f>
      </c>
      <c r="L14" s="38">
        <v>0</v>
      </c>
      <c s="32">
        <f>ROUND(ROUND(L14,2)*ROUND(G14,3),2)</f>
      </c>
      <c s="36" t="s">
        <v>808</v>
      </c>
      <c>
        <f>(M14*21)/100</f>
      </c>
      <c t="s">
        <v>27</v>
      </c>
    </row>
    <row r="15" spans="1:5" ht="12.75">
      <c r="A15" s="35" t="s">
        <v>56</v>
      </c>
      <c r="E15" s="39" t="s">
        <v>5</v>
      </c>
    </row>
    <row r="16" spans="1:5" ht="12.75">
      <c r="A16" s="35" t="s">
        <v>57</v>
      </c>
      <c r="E16" s="40" t="s">
        <v>899</v>
      </c>
    </row>
    <row r="17" spans="1:5" ht="12.75">
      <c r="A17" t="s">
        <v>59</v>
      </c>
      <c r="E17" s="39" t="s">
        <v>5</v>
      </c>
    </row>
    <row r="18" spans="1:16" ht="25.5">
      <c r="A18" t="s">
        <v>49</v>
      </c>
      <c s="34" t="s">
        <v>26</v>
      </c>
      <c s="34" t="s">
        <v>7138</v>
      </c>
      <c s="35" t="s">
        <v>5</v>
      </c>
      <c s="6" t="s">
        <v>7139</v>
      </c>
      <c s="36" t="s">
        <v>54</v>
      </c>
      <c s="37">
        <v>1</v>
      </c>
      <c s="36">
        <v>0</v>
      </c>
      <c s="36">
        <f>ROUND(G18*H18,6)</f>
      </c>
      <c r="L18" s="38">
        <v>0</v>
      </c>
      <c s="32">
        <f>ROUND(ROUND(L18,2)*ROUND(G18,3),2)</f>
      </c>
      <c s="36" t="s">
        <v>808</v>
      </c>
      <c>
        <f>(M18*21)/100</f>
      </c>
      <c t="s">
        <v>27</v>
      </c>
    </row>
    <row r="19" spans="1:5" ht="12.75">
      <c r="A19" s="35" t="s">
        <v>56</v>
      </c>
      <c r="E19" s="39" t="s">
        <v>5</v>
      </c>
    </row>
    <row r="20" spans="1:5" ht="12.75">
      <c r="A20" s="35" t="s">
        <v>57</v>
      </c>
      <c r="E20" s="40" t="s">
        <v>899</v>
      </c>
    </row>
    <row r="21" spans="1:5" ht="12.75">
      <c r="A21" t="s">
        <v>59</v>
      </c>
      <c r="E21" s="39" t="s">
        <v>5</v>
      </c>
    </row>
    <row r="22" spans="1:16" ht="25.5">
      <c r="A22" t="s">
        <v>49</v>
      </c>
      <c s="34" t="s">
        <v>72</v>
      </c>
      <c s="34" t="s">
        <v>7140</v>
      </c>
      <c s="35" t="s">
        <v>5</v>
      </c>
      <c s="6" t="s">
        <v>7141</v>
      </c>
      <c s="36" t="s">
        <v>54</v>
      </c>
      <c s="37">
        <v>1</v>
      </c>
      <c s="36">
        <v>0</v>
      </c>
      <c s="36">
        <f>ROUND(G22*H22,6)</f>
      </c>
      <c r="L22" s="38">
        <v>0</v>
      </c>
      <c s="32">
        <f>ROUND(ROUND(L22,2)*ROUND(G22,3),2)</f>
      </c>
      <c s="36" t="s">
        <v>808</v>
      </c>
      <c>
        <f>(M22*21)/100</f>
      </c>
      <c t="s">
        <v>27</v>
      </c>
    </row>
    <row r="23" spans="1:5" ht="12.75">
      <c r="A23" s="35" t="s">
        <v>56</v>
      </c>
      <c r="E23" s="39" t="s">
        <v>5</v>
      </c>
    </row>
    <row r="24" spans="1:5" ht="12.75">
      <c r="A24" s="35" t="s">
        <v>57</v>
      </c>
      <c r="E24" s="40" t="s">
        <v>899</v>
      </c>
    </row>
    <row r="25" spans="1:5" ht="12.75">
      <c r="A25" t="s">
        <v>59</v>
      </c>
      <c r="E25" s="39" t="s">
        <v>5</v>
      </c>
    </row>
    <row r="26" spans="1:16" ht="25.5">
      <c r="A26" t="s">
        <v>49</v>
      </c>
      <c s="34" t="s">
        <v>77</v>
      </c>
      <c s="34" t="s">
        <v>7142</v>
      </c>
      <c s="35" t="s">
        <v>5</v>
      </c>
      <c s="6" t="s">
        <v>7143</v>
      </c>
      <c s="36" t="s">
        <v>54</v>
      </c>
      <c s="37">
        <v>1</v>
      </c>
      <c s="36">
        <v>0</v>
      </c>
      <c s="36">
        <f>ROUND(G26*H26,6)</f>
      </c>
      <c r="L26" s="38">
        <v>0</v>
      </c>
      <c s="32">
        <f>ROUND(ROUND(L26,2)*ROUND(G26,3),2)</f>
      </c>
      <c s="36" t="s">
        <v>808</v>
      </c>
      <c>
        <f>(M26*21)/100</f>
      </c>
      <c t="s">
        <v>27</v>
      </c>
    </row>
    <row r="27" spans="1:5" ht="12.75">
      <c r="A27" s="35" t="s">
        <v>56</v>
      </c>
      <c r="E27" s="39" t="s">
        <v>5</v>
      </c>
    </row>
    <row r="28" spans="1:5" ht="12.75">
      <c r="A28" s="35" t="s">
        <v>57</v>
      </c>
      <c r="E28" s="40" t="s">
        <v>899</v>
      </c>
    </row>
    <row r="29" spans="1:5" ht="12.75">
      <c r="A29" t="s">
        <v>59</v>
      </c>
      <c r="E29" s="39" t="s">
        <v>5</v>
      </c>
    </row>
    <row r="30" spans="1:16" ht="12.75">
      <c r="A30" t="s">
        <v>49</v>
      </c>
      <c s="34" t="s">
        <v>82</v>
      </c>
      <c s="34" t="s">
        <v>7144</v>
      </c>
      <c s="35" t="s">
        <v>5</v>
      </c>
      <c s="6" t="s">
        <v>7145</v>
      </c>
      <c s="36" t="s">
        <v>54</v>
      </c>
      <c s="37">
        <v>2</v>
      </c>
      <c s="36">
        <v>0</v>
      </c>
      <c s="36">
        <f>ROUND(G30*H30,6)</f>
      </c>
      <c r="L30" s="38">
        <v>0</v>
      </c>
      <c s="32">
        <f>ROUND(ROUND(L30,2)*ROUND(G30,3),2)</f>
      </c>
      <c s="36" t="s">
        <v>808</v>
      </c>
      <c>
        <f>(M30*21)/100</f>
      </c>
      <c t="s">
        <v>27</v>
      </c>
    </row>
    <row r="31" spans="1:5" ht="12.75">
      <c r="A31" s="35" t="s">
        <v>56</v>
      </c>
      <c r="E31" s="39" t="s">
        <v>5</v>
      </c>
    </row>
    <row r="32" spans="1:5" ht="12.75">
      <c r="A32" s="35" t="s">
        <v>57</v>
      </c>
      <c r="E32" s="40" t="s">
        <v>895</v>
      </c>
    </row>
    <row r="33" spans="1:5" ht="12.75">
      <c r="A33" t="s">
        <v>59</v>
      </c>
      <c r="E33" s="39" t="s">
        <v>5</v>
      </c>
    </row>
    <row r="34" spans="1:16" ht="25.5">
      <c r="A34" t="s">
        <v>49</v>
      </c>
      <c s="34" t="s">
        <v>87</v>
      </c>
      <c s="34" t="s">
        <v>7146</v>
      </c>
      <c s="35" t="s">
        <v>5</v>
      </c>
      <c s="6" t="s">
        <v>7147</v>
      </c>
      <c s="36" t="s">
        <v>54</v>
      </c>
      <c s="37">
        <v>5</v>
      </c>
      <c s="36">
        <v>0</v>
      </c>
      <c s="36">
        <f>ROUND(G34*H34,6)</f>
      </c>
      <c r="L34" s="38">
        <v>0</v>
      </c>
      <c s="32">
        <f>ROUND(ROUND(L34,2)*ROUND(G34,3),2)</f>
      </c>
      <c s="36" t="s">
        <v>808</v>
      </c>
      <c>
        <f>(M34*21)/100</f>
      </c>
      <c t="s">
        <v>27</v>
      </c>
    </row>
    <row r="35" spans="1:5" ht="12.75">
      <c r="A35" s="35" t="s">
        <v>56</v>
      </c>
      <c r="E35" s="39" t="s">
        <v>5</v>
      </c>
    </row>
    <row r="36" spans="1:5" ht="12.75">
      <c r="A36" s="35" t="s">
        <v>57</v>
      </c>
      <c r="E36" s="40" t="s">
        <v>980</v>
      </c>
    </row>
    <row r="37" spans="1:5" ht="12.75">
      <c r="A37" t="s">
        <v>59</v>
      </c>
      <c r="E37" s="39" t="s">
        <v>5</v>
      </c>
    </row>
    <row r="38" spans="1:16" ht="25.5">
      <c r="A38" t="s">
        <v>49</v>
      </c>
      <c s="34" t="s">
        <v>108</v>
      </c>
      <c s="34" t="s">
        <v>7148</v>
      </c>
      <c s="35" t="s">
        <v>5</v>
      </c>
      <c s="6" t="s">
        <v>7149</v>
      </c>
      <c s="36" t="s">
        <v>54</v>
      </c>
      <c s="37">
        <v>1</v>
      </c>
      <c s="36">
        <v>0</v>
      </c>
      <c s="36">
        <f>ROUND(G38*H38,6)</f>
      </c>
      <c r="L38" s="38">
        <v>0</v>
      </c>
      <c s="32">
        <f>ROUND(ROUND(L38,2)*ROUND(G38,3),2)</f>
      </c>
      <c s="36" t="s">
        <v>808</v>
      </c>
      <c>
        <f>(M38*21)/100</f>
      </c>
      <c t="s">
        <v>27</v>
      </c>
    </row>
    <row r="39" spans="1:5" ht="12.75">
      <c r="A39" s="35" t="s">
        <v>56</v>
      </c>
      <c r="E39" s="39" t="s">
        <v>5</v>
      </c>
    </row>
    <row r="40" spans="1:5" ht="12.75">
      <c r="A40" s="35" t="s">
        <v>57</v>
      </c>
      <c r="E40" s="40" t="s">
        <v>899</v>
      </c>
    </row>
    <row r="41" spans="1:5" ht="12.75">
      <c r="A41" t="s">
        <v>59</v>
      </c>
      <c r="E41" s="39" t="s">
        <v>5</v>
      </c>
    </row>
    <row r="42" spans="1:16" ht="25.5">
      <c r="A42" t="s">
        <v>49</v>
      </c>
      <c s="34" t="s">
        <v>112</v>
      </c>
      <c s="34" t="s">
        <v>7150</v>
      </c>
      <c s="35" t="s">
        <v>5</v>
      </c>
      <c s="6" t="s">
        <v>7151</v>
      </c>
      <c s="36" t="s">
        <v>54</v>
      </c>
      <c s="37">
        <v>2</v>
      </c>
      <c s="36">
        <v>0</v>
      </c>
      <c s="36">
        <f>ROUND(G42*H42,6)</f>
      </c>
      <c r="L42" s="38">
        <v>0</v>
      </c>
      <c s="32">
        <f>ROUND(ROUND(L42,2)*ROUND(G42,3),2)</f>
      </c>
      <c s="36" t="s">
        <v>808</v>
      </c>
      <c>
        <f>(M42*21)/100</f>
      </c>
      <c t="s">
        <v>27</v>
      </c>
    </row>
    <row r="43" spans="1:5" ht="12.75">
      <c r="A43" s="35" t="s">
        <v>56</v>
      </c>
      <c r="E43" s="39" t="s">
        <v>5</v>
      </c>
    </row>
    <row r="44" spans="1:5" ht="12.75">
      <c r="A44" s="35" t="s">
        <v>57</v>
      </c>
      <c r="E44" s="40" t="s">
        <v>895</v>
      </c>
    </row>
    <row r="45" spans="1:5" ht="12.75">
      <c r="A45" t="s">
        <v>59</v>
      </c>
      <c r="E45" s="39" t="s">
        <v>5</v>
      </c>
    </row>
    <row r="46" spans="1:16" ht="25.5">
      <c r="A46" t="s">
        <v>49</v>
      </c>
      <c s="34" t="s">
        <v>116</v>
      </c>
      <c s="34" t="s">
        <v>7152</v>
      </c>
      <c s="35" t="s">
        <v>5</v>
      </c>
      <c s="6" t="s">
        <v>7153</v>
      </c>
      <c s="36" t="s">
        <v>54</v>
      </c>
      <c s="37">
        <v>2</v>
      </c>
      <c s="36">
        <v>0</v>
      </c>
      <c s="36">
        <f>ROUND(G46*H46,6)</f>
      </c>
      <c r="L46" s="38">
        <v>0</v>
      </c>
      <c s="32">
        <f>ROUND(ROUND(L46,2)*ROUND(G46,3),2)</f>
      </c>
      <c s="36" t="s">
        <v>808</v>
      </c>
      <c>
        <f>(M46*21)/100</f>
      </c>
      <c t="s">
        <v>27</v>
      </c>
    </row>
    <row r="47" spans="1:5" ht="12.75">
      <c r="A47" s="35" t="s">
        <v>56</v>
      </c>
      <c r="E47" s="39" t="s">
        <v>5</v>
      </c>
    </row>
    <row r="48" spans="1:5" ht="12.75">
      <c r="A48" s="35" t="s">
        <v>57</v>
      </c>
      <c r="E48" s="40" t="s">
        <v>895</v>
      </c>
    </row>
    <row r="49" spans="1:5" ht="12.75">
      <c r="A49" t="s">
        <v>59</v>
      </c>
      <c r="E49" s="39" t="s">
        <v>5</v>
      </c>
    </row>
    <row r="50" spans="1:16" ht="25.5">
      <c r="A50" t="s">
        <v>49</v>
      </c>
      <c s="34" t="s">
        <v>120</v>
      </c>
      <c s="34" t="s">
        <v>7154</v>
      </c>
      <c s="35" t="s">
        <v>5</v>
      </c>
      <c s="6" t="s">
        <v>7155</v>
      </c>
      <c s="36" t="s">
        <v>54</v>
      </c>
      <c s="37">
        <v>1</v>
      </c>
      <c s="36">
        <v>0</v>
      </c>
      <c s="36">
        <f>ROUND(G50*H50,6)</f>
      </c>
      <c r="L50" s="38">
        <v>0</v>
      </c>
      <c s="32">
        <f>ROUND(ROUND(L50,2)*ROUND(G50,3),2)</f>
      </c>
      <c s="36" t="s">
        <v>808</v>
      </c>
      <c>
        <f>(M50*21)/100</f>
      </c>
      <c t="s">
        <v>27</v>
      </c>
    </row>
    <row r="51" spans="1:5" ht="12.75">
      <c r="A51" s="35" t="s">
        <v>56</v>
      </c>
      <c r="E51" s="39" t="s">
        <v>5</v>
      </c>
    </row>
    <row r="52" spans="1:5" ht="12.75">
      <c r="A52" s="35" t="s">
        <v>57</v>
      </c>
      <c r="E52" s="40" t="s">
        <v>899</v>
      </c>
    </row>
    <row r="53" spans="1:5" ht="12.75">
      <c r="A53" t="s">
        <v>59</v>
      </c>
      <c r="E53" s="39" t="s">
        <v>5</v>
      </c>
    </row>
    <row r="54" spans="1:16" ht="12.75">
      <c r="A54" t="s">
        <v>49</v>
      </c>
      <c s="34" t="s">
        <v>124</v>
      </c>
      <c s="34" t="s">
        <v>7156</v>
      </c>
      <c s="35" t="s">
        <v>5</v>
      </c>
      <c s="6" t="s">
        <v>7157</v>
      </c>
      <c s="36" t="s">
        <v>54</v>
      </c>
      <c s="37">
        <v>2</v>
      </c>
      <c s="36">
        <v>0</v>
      </c>
      <c s="36">
        <f>ROUND(G54*H54,6)</f>
      </c>
      <c r="L54" s="38">
        <v>0</v>
      </c>
      <c s="32">
        <f>ROUND(ROUND(L54,2)*ROUND(G54,3),2)</f>
      </c>
      <c s="36" t="s">
        <v>808</v>
      </c>
      <c>
        <f>(M54*21)/100</f>
      </c>
      <c t="s">
        <v>27</v>
      </c>
    </row>
    <row r="55" spans="1:5" ht="12.75">
      <c r="A55" s="35" t="s">
        <v>56</v>
      </c>
      <c r="E55" s="39" t="s">
        <v>5</v>
      </c>
    </row>
    <row r="56" spans="1:5" ht="12.75">
      <c r="A56" s="35" t="s">
        <v>57</v>
      </c>
      <c r="E56" s="40" t="s">
        <v>895</v>
      </c>
    </row>
    <row r="57" spans="1:5" ht="12.75">
      <c r="A57" t="s">
        <v>59</v>
      </c>
      <c r="E57" s="39" t="s">
        <v>5</v>
      </c>
    </row>
    <row r="58" spans="1:16" ht="12.75">
      <c r="A58" t="s">
        <v>49</v>
      </c>
      <c s="34" t="s">
        <v>128</v>
      </c>
      <c s="34" t="s">
        <v>7158</v>
      </c>
      <c s="35" t="s">
        <v>5</v>
      </c>
      <c s="6" t="s">
        <v>7159</v>
      </c>
      <c s="36" t="s">
        <v>54</v>
      </c>
      <c s="37">
        <v>2</v>
      </c>
      <c s="36">
        <v>0</v>
      </c>
      <c s="36">
        <f>ROUND(G58*H58,6)</f>
      </c>
      <c r="L58" s="38">
        <v>0</v>
      </c>
      <c s="32">
        <f>ROUND(ROUND(L58,2)*ROUND(G58,3),2)</f>
      </c>
      <c s="36" t="s">
        <v>808</v>
      </c>
      <c>
        <f>(M58*21)/100</f>
      </c>
      <c t="s">
        <v>27</v>
      </c>
    </row>
    <row r="59" spans="1:5" ht="12.75">
      <c r="A59" s="35" t="s">
        <v>56</v>
      </c>
      <c r="E59" s="39" t="s">
        <v>5</v>
      </c>
    </row>
    <row r="60" spans="1:5" ht="12.75">
      <c r="A60" s="35" t="s">
        <v>57</v>
      </c>
      <c r="E60" s="40" t="s">
        <v>895</v>
      </c>
    </row>
    <row r="61" spans="1:5" ht="12.75">
      <c r="A61" t="s">
        <v>59</v>
      </c>
      <c r="E61" s="39" t="s">
        <v>5</v>
      </c>
    </row>
    <row r="62" spans="1:16" ht="25.5">
      <c r="A62" t="s">
        <v>49</v>
      </c>
      <c s="34" t="s">
        <v>131</v>
      </c>
      <c s="34" t="s">
        <v>7160</v>
      </c>
      <c s="35" t="s">
        <v>5</v>
      </c>
      <c s="6" t="s">
        <v>7161</v>
      </c>
      <c s="36" t="s">
        <v>54</v>
      </c>
      <c s="37">
        <v>2</v>
      </c>
      <c s="36">
        <v>0</v>
      </c>
      <c s="36">
        <f>ROUND(G62*H62,6)</f>
      </c>
      <c r="L62" s="38">
        <v>0</v>
      </c>
      <c s="32">
        <f>ROUND(ROUND(L62,2)*ROUND(G62,3),2)</f>
      </c>
      <c s="36" t="s">
        <v>808</v>
      </c>
      <c>
        <f>(M62*21)/100</f>
      </c>
      <c t="s">
        <v>27</v>
      </c>
    </row>
    <row r="63" spans="1:5" ht="12.75">
      <c r="A63" s="35" t="s">
        <v>56</v>
      </c>
      <c r="E63" s="39" t="s">
        <v>5</v>
      </c>
    </row>
    <row r="64" spans="1:5" ht="12.75">
      <c r="A64" s="35" t="s">
        <v>57</v>
      </c>
      <c r="E64" s="40" t="s">
        <v>895</v>
      </c>
    </row>
    <row r="65" spans="1:5" ht="12.75">
      <c r="A65" t="s">
        <v>59</v>
      </c>
      <c r="E65" s="39" t="s">
        <v>5</v>
      </c>
    </row>
    <row r="66" spans="1:16" ht="25.5">
      <c r="A66" t="s">
        <v>49</v>
      </c>
      <c s="34" t="s">
        <v>135</v>
      </c>
      <c s="34" t="s">
        <v>7162</v>
      </c>
      <c s="35" t="s">
        <v>5</v>
      </c>
      <c s="6" t="s">
        <v>7163</v>
      </c>
      <c s="36" t="s">
        <v>54</v>
      </c>
      <c s="37">
        <v>2</v>
      </c>
      <c s="36">
        <v>0</v>
      </c>
      <c s="36">
        <f>ROUND(G66*H66,6)</f>
      </c>
      <c r="L66" s="38">
        <v>0</v>
      </c>
      <c s="32">
        <f>ROUND(ROUND(L66,2)*ROUND(G66,3),2)</f>
      </c>
      <c s="36" t="s">
        <v>808</v>
      </c>
      <c>
        <f>(M66*21)/100</f>
      </c>
      <c t="s">
        <v>27</v>
      </c>
    </row>
    <row r="67" spans="1:5" ht="12.75">
      <c r="A67" s="35" t="s">
        <v>56</v>
      </c>
      <c r="E67" s="39" t="s">
        <v>5</v>
      </c>
    </row>
    <row r="68" spans="1:5" ht="12.75">
      <c r="A68" s="35" t="s">
        <v>57</v>
      </c>
      <c r="E68" s="40" t="s">
        <v>895</v>
      </c>
    </row>
    <row r="69" spans="1:5" ht="12.75">
      <c r="A69" t="s">
        <v>59</v>
      </c>
      <c r="E69" s="39" t="s">
        <v>5</v>
      </c>
    </row>
    <row r="70" spans="1:16" ht="25.5">
      <c r="A70" t="s">
        <v>49</v>
      </c>
      <c s="34" t="s">
        <v>139</v>
      </c>
      <c s="34" t="s">
        <v>7164</v>
      </c>
      <c s="35" t="s">
        <v>5</v>
      </c>
      <c s="6" t="s">
        <v>7165</v>
      </c>
      <c s="36" t="s">
        <v>54</v>
      </c>
      <c s="37">
        <v>2</v>
      </c>
      <c s="36">
        <v>0</v>
      </c>
      <c s="36">
        <f>ROUND(G70*H70,6)</f>
      </c>
      <c r="L70" s="38">
        <v>0</v>
      </c>
      <c s="32">
        <f>ROUND(ROUND(L70,2)*ROUND(G70,3),2)</f>
      </c>
      <c s="36" t="s">
        <v>808</v>
      </c>
      <c>
        <f>(M70*21)/100</f>
      </c>
      <c t="s">
        <v>27</v>
      </c>
    </row>
    <row r="71" spans="1:5" ht="12.75">
      <c r="A71" s="35" t="s">
        <v>56</v>
      </c>
      <c r="E71" s="39" t="s">
        <v>5</v>
      </c>
    </row>
    <row r="72" spans="1:5" ht="12.75">
      <c r="A72" s="35" t="s">
        <v>57</v>
      </c>
      <c r="E72" s="40" t="s">
        <v>895</v>
      </c>
    </row>
    <row r="73" spans="1:5" ht="12.75">
      <c r="A73" t="s">
        <v>59</v>
      </c>
      <c r="E73" s="39" t="s">
        <v>5</v>
      </c>
    </row>
    <row r="74" spans="1:16" ht="25.5">
      <c r="A74" t="s">
        <v>49</v>
      </c>
      <c s="34" t="s">
        <v>143</v>
      </c>
      <c s="34" t="s">
        <v>7166</v>
      </c>
      <c s="35" t="s">
        <v>5</v>
      </c>
      <c s="6" t="s">
        <v>7167</v>
      </c>
      <c s="36" t="s">
        <v>54</v>
      </c>
      <c s="37">
        <v>2</v>
      </c>
      <c s="36">
        <v>0</v>
      </c>
      <c s="36">
        <f>ROUND(G74*H74,6)</f>
      </c>
      <c r="L74" s="38">
        <v>0</v>
      </c>
      <c s="32">
        <f>ROUND(ROUND(L74,2)*ROUND(G74,3),2)</f>
      </c>
      <c s="36" t="s">
        <v>808</v>
      </c>
      <c>
        <f>(M74*21)/100</f>
      </c>
      <c t="s">
        <v>27</v>
      </c>
    </row>
    <row r="75" spans="1:5" ht="12.75">
      <c r="A75" s="35" t="s">
        <v>56</v>
      </c>
      <c r="E75" s="39" t="s">
        <v>5</v>
      </c>
    </row>
    <row r="76" spans="1:5" ht="12.75">
      <c r="A76" s="35" t="s">
        <v>57</v>
      </c>
      <c r="E76" s="40" t="s">
        <v>895</v>
      </c>
    </row>
    <row r="77" spans="1:5" ht="12.75">
      <c r="A77" t="s">
        <v>59</v>
      </c>
      <c r="E77" s="39" t="s">
        <v>5</v>
      </c>
    </row>
    <row r="78" spans="1:16" ht="25.5">
      <c r="A78" t="s">
        <v>49</v>
      </c>
      <c s="34" t="s">
        <v>147</v>
      </c>
      <c s="34" t="s">
        <v>7168</v>
      </c>
      <c s="35" t="s">
        <v>5</v>
      </c>
      <c s="6" t="s">
        <v>7169</v>
      </c>
      <c s="36" t="s">
        <v>54</v>
      </c>
      <c s="37">
        <v>4</v>
      </c>
      <c s="36">
        <v>0</v>
      </c>
      <c s="36">
        <f>ROUND(G78*H78,6)</f>
      </c>
      <c r="L78" s="38">
        <v>0</v>
      </c>
      <c s="32">
        <f>ROUND(ROUND(L78,2)*ROUND(G78,3),2)</f>
      </c>
      <c s="36" t="s">
        <v>808</v>
      </c>
      <c>
        <f>(M78*21)/100</f>
      </c>
      <c t="s">
        <v>27</v>
      </c>
    </row>
    <row r="79" spans="1:5" ht="12.75">
      <c r="A79" s="35" t="s">
        <v>56</v>
      </c>
      <c r="E79" s="39" t="s">
        <v>5</v>
      </c>
    </row>
    <row r="80" spans="1:5" ht="12.75">
      <c r="A80" s="35" t="s">
        <v>57</v>
      </c>
      <c r="E80" s="40" t="s">
        <v>860</v>
      </c>
    </row>
    <row r="81" spans="1:5" ht="12.75">
      <c r="A81" t="s">
        <v>59</v>
      </c>
      <c r="E81" s="39" t="s">
        <v>5</v>
      </c>
    </row>
    <row r="82" spans="1:16" ht="25.5">
      <c r="A82" t="s">
        <v>49</v>
      </c>
      <c s="34" t="s">
        <v>151</v>
      </c>
      <c s="34" t="s">
        <v>7170</v>
      </c>
      <c s="35" t="s">
        <v>5</v>
      </c>
      <c s="6" t="s">
        <v>7171</v>
      </c>
      <c s="36" t="s">
        <v>54</v>
      </c>
      <c s="37">
        <v>1</v>
      </c>
      <c s="36">
        <v>0</v>
      </c>
      <c s="36">
        <f>ROUND(G82*H82,6)</f>
      </c>
      <c r="L82" s="38">
        <v>0</v>
      </c>
      <c s="32">
        <f>ROUND(ROUND(L82,2)*ROUND(G82,3),2)</f>
      </c>
      <c s="36" t="s">
        <v>808</v>
      </c>
      <c>
        <f>(M82*21)/100</f>
      </c>
      <c t="s">
        <v>27</v>
      </c>
    </row>
    <row r="83" spans="1:5" ht="12.75">
      <c r="A83" s="35" t="s">
        <v>56</v>
      </c>
      <c r="E83" s="39" t="s">
        <v>5</v>
      </c>
    </row>
    <row r="84" spans="1:5" ht="12.75">
      <c r="A84" s="35" t="s">
        <v>57</v>
      </c>
      <c r="E84" s="40" t="s">
        <v>899</v>
      </c>
    </row>
    <row r="85" spans="1:5" ht="12.75">
      <c r="A85" t="s">
        <v>59</v>
      </c>
      <c r="E85" s="39" t="s">
        <v>5</v>
      </c>
    </row>
    <row r="86" spans="1:16" ht="25.5">
      <c r="A86" t="s">
        <v>49</v>
      </c>
      <c s="34" t="s">
        <v>155</v>
      </c>
      <c s="34" t="s">
        <v>7172</v>
      </c>
      <c s="35" t="s">
        <v>5</v>
      </c>
      <c s="6" t="s">
        <v>7173</v>
      </c>
      <c s="36" t="s">
        <v>54</v>
      </c>
      <c s="37">
        <v>4</v>
      </c>
      <c s="36">
        <v>0</v>
      </c>
      <c s="36">
        <f>ROUND(G86*H86,6)</f>
      </c>
      <c r="L86" s="38">
        <v>0</v>
      </c>
      <c s="32">
        <f>ROUND(ROUND(L86,2)*ROUND(G86,3),2)</f>
      </c>
      <c s="36" t="s">
        <v>808</v>
      </c>
      <c>
        <f>(M86*21)/100</f>
      </c>
      <c t="s">
        <v>27</v>
      </c>
    </row>
    <row r="87" spans="1:5" ht="12.75">
      <c r="A87" s="35" t="s">
        <v>56</v>
      </c>
      <c r="E87" s="39" t="s">
        <v>5</v>
      </c>
    </row>
    <row r="88" spans="1:5" ht="12.75">
      <c r="A88" s="35" t="s">
        <v>57</v>
      </c>
      <c r="E88" s="40" t="s">
        <v>860</v>
      </c>
    </row>
    <row r="89" spans="1:5" ht="12.75">
      <c r="A89" t="s">
        <v>59</v>
      </c>
      <c r="E89" s="39" t="s">
        <v>5</v>
      </c>
    </row>
    <row r="90" spans="1:16" ht="25.5">
      <c r="A90" t="s">
        <v>49</v>
      </c>
      <c s="34" t="s">
        <v>158</v>
      </c>
      <c s="34" t="s">
        <v>7174</v>
      </c>
      <c s="35" t="s">
        <v>5</v>
      </c>
      <c s="6" t="s">
        <v>7175</v>
      </c>
      <c s="36" t="s">
        <v>54</v>
      </c>
      <c s="37">
        <v>4</v>
      </c>
      <c s="36">
        <v>0</v>
      </c>
      <c s="36">
        <f>ROUND(G90*H90,6)</f>
      </c>
      <c r="L90" s="38">
        <v>0</v>
      </c>
      <c s="32">
        <f>ROUND(ROUND(L90,2)*ROUND(G90,3),2)</f>
      </c>
      <c s="36" t="s">
        <v>808</v>
      </c>
      <c>
        <f>(M90*21)/100</f>
      </c>
      <c t="s">
        <v>27</v>
      </c>
    </row>
    <row r="91" spans="1:5" ht="12.75">
      <c r="A91" s="35" t="s">
        <v>56</v>
      </c>
      <c r="E91" s="39" t="s">
        <v>5</v>
      </c>
    </row>
    <row r="92" spans="1:5" ht="12.75">
      <c r="A92" s="35" t="s">
        <v>57</v>
      </c>
      <c r="E92" s="40" t="s">
        <v>860</v>
      </c>
    </row>
    <row r="93" spans="1:5" ht="12.75">
      <c r="A93" t="s">
        <v>59</v>
      </c>
      <c r="E93" s="39" t="s">
        <v>5</v>
      </c>
    </row>
    <row r="94" spans="1:16" ht="25.5">
      <c r="A94" t="s">
        <v>49</v>
      </c>
      <c s="34" t="s">
        <v>164</v>
      </c>
      <c s="34" t="s">
        <v>7176</v>
      </c>
      <c s="35" t="s">
        <v>5</v>
      </c>
      <c s="6" t="s">
        <v>7177</v>
      </c>
      <c s="36" t="s">
        <v>54</v>
      </c>
      <c s="37">
        <v>1</v>
      </c>
      <c s="36">
        <v>0</v>
      </c>
      <c s="36">
        <f>ROUND(G94*H94,6)</f>
      </c>
      <c r="L94" s="38">
        <v>0</v>
      </c>
      <c s="32">
        <f>ROUND(ROUND(L94,2)*ROUND(G94,3),2)</f>
      </c>
      <c s="36" t="s">
        <v>808</v>
      </c>
      <c>
        <f>(M94*21)/100</f>
      </c>
      <c t="s">
        <v>27</v>
      </c>
    </row>
    <row r="95" spans="1:5" ht="12.75">
      <c r="A95" s="35" t="s">
        <v>56</v>
      </c>
      <c r="E95" s="39" t="s">
        <v>5</v>
      </c>
    </row>
    <row r="96" spans="1:5" ht="12.75">
      <c r="A96" s="35" t="s">
        <v>57</v>
      </c>
      <c r="E96" s="40" t="s">
        <v>899</v>
      </c>
    </row>
    <row r="97" spans="1:5" ht="12.75">
      <c r="A97" t="s">
        <v>59</v>
      </c>
      <c r="E97" s="39" t="s">
        <v>5</v>
      </c>
    </row>
    <row r="98" spans="1:16" ht="25.5">
      <c r="A98" t="s">
        <v>49</v>
      </c>
      <c s="34" t="s">
        <v>168</v>
      </c>
      <c s="34" t="s">
        <v>7178</v>
      </c>
      <c s="35" t="s">
        <v>5</v>
      </c>
      <c s="6" t="s">
        <v>7179</v>
      </c>
      <c s="36" t="s">
        <v>54</v>
      </c>
      <c s="37">
        <v>6</v>
      </c>
      <c s="36">
        <v>0</v>
      </c>
      <c s="36">
        <f>ROUND(G98*H98,6)</f>
      </c>
      <c r="L98" s="38">
        <v>0</v>
      </c>
      <c s="32">
        <f>ROUND(ROUND(L98,2)*ROUND(G98,3),2)</f>
      </c>
      <c s="36" t="s">
        <v>808</v>
      </c>
      <c>
        <f>(M98*21)/100</f>
      </c>
      <c t="s">
        <v>27</v>
      </c>
    </row>
    <row r="99" spans="1:5" ht="12.75">
      <c r="A99" s="35" t="s">
        <v>56</v>
      </c>
      <c r="E99" s="39" t="s">
        <v>5</v>
      </c>
    </row>
    <row r="100" spans="1:5" ht="12.75">
      <c r="A100" s="35" t="s">
        <v>57</v>
      </c>
      <c r="E100" s="40" t="s">
        <v>1006</v>
      </c>
    </row>
    <row r="101" spans="1:5" ht="12.75">
      <c r="A101" t="s">
        <v>59</v>
      </c>
      <c r="E101" s="39" t="s">
        <v>5</v>
      </c>
    </row>
    <row r="102" spans="1:16" ht="25.5">
      <c r="A102" t="s">
        <v>49</v>
      </c>
      <c s="34" t="s">
        <v>173</v>
      </c>
      <c s="34" t="s">
        <v>7180</v>
      </c>
      <c s="35" t="s">
        <v>5</v>
      </c>
      <c s="6" t="s">
        <v>7181</v>
      </c>
      <c s="36" t="s">
        <v>54</v>
      </c>
      <c s="37">
        <v>8</v>
      </c>
      <c s="36">
        <v>0</v>
      </c>
      <c s="36">
        <f>ROUND(G102*H102,6)</f>
      </c>
      <c r="L102" s="38">
        <v>0</v>
      </c>
      <c s="32">
        <f>ROUND(ROUND(L102,2)*ROUND(G102,3),2)</f>
      </c>
      <c s="36" t="s">
        <v>808</v>
      </c>
      <c>
        <f>(M102*21)/100</f>
      </c>
      <c t="s">
        <v>27</v>
      </c>
    </row>
    <row r="103" spans="1:5" ht="12.75">
      <c r="A103" s="35" t="s">
        <v>56</v>
      </c>
      <c r="E103" s="39" t="s">
        <v>5</v>
      </c>
    </row>
    <row r="104" spans="1:5" ht="12.75">
      <c r="A104" s="35" t="s">
        <v>57</v>
      </c>
      <c r="E104" s="40" t="s">
        <v>851</v>
      </c>
    </row>
    <row r="105" spans="1:5" ht="12.75">
      <c r="A105" t="s">
        <v>59</v>
      </c>
      <c r="E105" s="39" t="s">
        <v>5</v>
      </c>
    </row>
    <row r="106" spans="1:16" ht="25.5">
      <c r="A106" t="s">
        <v>49</v>
      </c>
      <c s="34" t="s">
        <v>176</v>
      </c>
      <c s="34" t="s">
        <v>7182</v>
      </c>
      <c s="35" t="s">
        <v>5</v>
      </c>
      <c s="6" t="s">
        <v>7183</v>
      </c>
      <c s="36" t="s">
        <v>54</v>
      </c>
      <c s="37">
        <v>2</v>
      </c>
      <c s="36">
        <v>0</v>
      </c>
      <c s="36">
        <f>ROUND(G106*H106,6)</f>
      </c>
      <c r="L106" s="38">
        <v>0</v>
      </c>
      <c s="32">
        <f>ROUND(ROUND(L106,2)*ROUND(G106,3),2)</f>
      </c>
      <c s="36" t="s">
        <v>808</v>
      </c>
      <c>
        <f>(M106*21)/100</f>
      </c>
      <c t="s">
        <v>27</v>
      </c>
    </row>
    <row r="107" spans="1:5" ht="12.75">
      <c r="A107" s="35" t="s">
        <v>56</v>
      </c>
      <c r="E107" s="39" t="s">
        <v>5</v>
      </c>
    </row>
    <row r="108" spans="1:5" ht="12.75">
      <c r="A108" s="35" t="s">
        <v>57</v>
      </c>
      <c r="E108" s="40" t="s">
        <v>895</v>
      </c>
    </row>
    <row r="109" spans="1:5" ht="12.75">
      <c r="A109" t="s">
        <v>59</v>
      </c>
      <c r="E109" s="39" t="s">
        <v>5</v>
      </c>
    </row>
    <row r="110" spans="1:16" ht="25.5">
      <c r="A110" t="s">
        <v>49</v>
      </c>
      <c s="34" t="s">
        <v>180</v>
      </c>
      <c s="34" t="s">
        <v>7184</v>
      </c>
      <c s="35" t="s">
        <v>5</v>
      </c>
      <c s="6" t="s">
        <v>7185</v>
      </c>
      <c s="36" t="s">
        <v>54</v>
      </c>
      <c s="37">
        <v>2</v>
      </c>
      <c s="36">
        <v>0</v>
      </c>
      <c s="36">
        <f>ROUND(G110*H110,6)</f>
      </c>
      <c r="L110" s="38">
        <v>0</v>
      </c>
      <c s="32">
        <f>ROUND(ROUND(L110,2)*ROUND(G110,3),2)</f>
      </c>
      <c s="36" t="s">
        <v>808</v>
      </c>
      <c>
        <f>(M110*21)/100</f>
      </c>
      <c t="s">
        <v>27</v>
      </c>
    </row>
    <row r="111" spans="1:5" ht="12.75">
      <c r="A111" s="35" t="s">
        <v>56</v>
      </c>
      <c r="E111" s="39" t="s">
        <v>5</v>
      </c>
    </row>
    <row r="112" spans="1:5" ht="12.75">
      <c r="A112" s="35" t="s">
        <v>57</v>
      </c>
      <c r="E112" s="40" t="s">
        <v>895</v>
      </c>
    </row>
    <row r="113" spans="1:5" ht="12.75">
      <c r="A113" t="s">
        <v>59</v>
      </c>
      <c r="E113" s="39" t="s">
        <v>5</v>
      </c>
    </row>
    <row r="114" spans="1:16" ht="25.5">
      <c r="A114" t="s">
        <v>49</v>
      </c>
      <c s="34" t="s">
        <v>916</v>
      </c>
      <c s="34" t="s">
        <v>7186</v>
      </c>
      <c s="35" t="s">
        <v>5</v>
      </c>
      <c s="6" t="s">
        <v>7187</v>
      </c>
      <c s="36" t="s">
        <v>54</v>
      </c>
      <c s="37">
        <v>4</v>
      </c>
      <c s="36">
        <v>0</v>
      </c>
      <c s="36">
        <f>ROUND(G114*H114,6)</f>
      </c>
      <c r="L114" s="38">
        <v>0</v>
      </c>
      <c s="32">
        <f>ROUND(ROUND(L114,2)*ROUND(G114,3),2)</f>
      </c>
      <c s="36" t="s">
        <v>808</v>
      </c>
      <c>
        <f>(M114*21)/100</f>
      </c>
      <c t="s">
        <v>27</v>
      </c>
    </row>
    <row r="115" spans="1:5" ht="12.75">
      <c r="A115" s="35" t="s">
        <v>56</v>
      </c>
      <c r="E115" s="39" t="s">
        <v>5</v>
      </c>
    </row>
    <row r="116" spans="1:5" ht="12.75">
      <c r="A116" s="35" t="s">
        <v>57</v>
      </c>
      <c r="E116" s="40" t="s">
        <v>860</v>
      </c>
    </row>
    <row r="117" spans="1:5" ht="12.75">
      <c r="A117" t="s">
        <v>59</v>
      </c>
      <c r="E117" s="39" t="s">
        <v>5</v>
      </c>
    </row>
    <row r="118" spans="1:16" ht="25.5">
      <c r="A118" t="s">
        <v>49</v>
      </c>
      <c s="34" t="s">
        <v>919</v>
      </c>
      <c s="34" t="s">
        <v>7188</v>
      </c>
      <c s="35" t="s">
        <v>5</v>
      </c>
      <c s="6" t="s">
        <v>7189</v>
      </c>
      <c s="36" t="s">
        <v>54</v>
      </c>
      <c s="37">
        <v>2</v>
      </c>
      <c s="36">
        <v>0</v>
      </c>
      <c s="36">
        <f>ROUND(G118*H118,6)</f>
      </c>
      <c r="L118" s="38">
        <v>0</v>
      </c>
      <c s="32">
        <f>ROUND(ROUND(L118,2)*ROUND(G118,3),2)</f>
      </c>
      <c s="36" t="s">
        <v>808</v>
      </c>
      <c>
        <f>(M118*21)/100</f>
      </c>
      <c t="s">
        <v>27</v>
      </c>
    </row>
    <row r="119" spans="1:5" ht="12.75">
      <c r="A119" s="35" t="s">
        <v>56</v>
      </c>
      <c r="E119" s="39" t="s">
        <v>5</v>
      </c>
    </row>
    <row r="120" spans="1:5" ht="12.75">
      <c r="A120" s="35" t="s">
        <v>57</v>
      </c>
      <c r="E120" s="40" t="s">
        <v>895</v>
      </c>
    </row>
    <row r="121" spans="1:5" ht="12.75">
      <c r="A121" t="s">
        <v>59</v>
      </c>
      <c r="E121" s="39" t="s">
        <v>5</v>
      </c>
    </row>
    <row r="122" spans="1:16" ht="12.75">
      <c r="A122" t="s">
        <v>49</v>
      </c>
      <c s="34" t="s">
        <v>183</v>
      </c>
      <c s="34" t="s">
        <v>7190</v>
      </c>
      <c s="35" t="s">
        <v>5</v>
      </c>
      <c s="6" t="s">
        <v>7191</v>
      </c>
      <c s="36" t="s">
        <v>54</v>
      </c>
      <c s="37">
        <v>1</v>
      </c>
      <c s="36">
        <v>0</v>
      </c>
      <c s="36">
        <f>ROUND(G122*H122,6)</f>
      </c>
      <c r="L122" s="38">
        <v>0</v>
      </c>
      <c s="32">
        <f>ROUND(ROUND(L122,2)*ROUND(G122,3),2)</f>
      </c>
      <c s="36" t="s">
        <v>808</v>
      </c>
      <c>
        <f>(M122*21)/100</f>
      </c>
      <c t="s">
        <v>27</v>
      </c>
    </row>
    <row r="123" spans="1:5" ht="12.75">
      <c r="A123" s="35" t="s">
        <v>56</v>
      </c>
      <c r="E123" s="39" t="s">
        <v>5</v>
      </c>
    </row>
    <row r="124" spans="1:5" ht="12.75">
      <c r="A124" s="35" t="s">
        <v>57</v>
      </c>
      <c r="E124" s="40" t="s">
        <v>899</v>
      </c>
    </row>
    <row r="125" spans="1:5" ht="12.75">
      <c r="A125" t="s">
        <v>59</v>
      </c>
      <c r="E125" s="39" t="s">
        <v>5</v>
      </c>
    </row>
    <row r="126" spans="1:16" ht="25.5">
      <c r="A126" t="s">
        <v>49</v>
      </c>
      <c s="34" t="s">
        <v>187</v>
      </c>
      <c s="34" t="s">
        <v>7192</v>
      </c>
      <c s="35" t="s">
        <v>5</v>
      </c>
      <c s="6" t="s">
        <v>7193</v>
      </c>
      <c s="36" t="s">
        <v>54</v>
      </c>
      <c s="37">
        <v>1</v>
      </c>
      <c s="36">
        <v>0</v>
      </c>
      <c s="36">
        <f>ROUND(G126*H126,6)</f>
      </c>
      <c r="L126" s="38">
        <v>0</v>
      </c>
      <c s="32">
        <f>ROUND(ROUND(L126,2)*ROUND(G126,3),2)</f>
      </c>
      <c s="36" t="s">
        <v>808</v>
      </c>
      <c>
        <f>(M126*21)/100</f>
      </c>
      <c t="s">
        <v>27</v>
      </c>
    </row>
    <row r="127" spans="1:5" ht="12.75">
      <c r="A127" s="35" t="s">
        <v>56</v>
      </c>
      <c r="E127" s="39" t="s">
        <v>5</v>
      </c>
    </row>
    <row r="128" spans="1:5" ht="12.75">
      <c r="A128" s="35" t="s">
        <v>57</v>
      </c>
      <c r="E128" s="40" t="s">
        <v>899</v>
      </c>
    </row>
    <row r="129" spans="1:5" ht="12.75">
      <c r="A129" t="s">
        <v>59</v>
      </c>
      <c r="E129" s="39" t="s">
        <v>5</v>
      </c>
    </row>
    <row r="130" spans="1:16" ht="12.75">
      <c r="A130" t="s">
        <v>49</v>
      </c>
      <c s="34" t="s">
        <v>191</v>
      </c>
      <c s="34" t="s">
        <v>7194</v>
      </c>
      <c s="35" t="s">
        <v>5</v>
      </c>
      <c s="6" t="s">
        <v>7195</v>
      </c>
      <c s="36" t="s">
        <v>54</v>
      </c>
      <c s="37">
        <v>1</v>
      </c>
      <c s="36">
        <v>0</v>
      </c>
      <c s="36">
        <f>ROUND(G130*H130,6)</f>
      </c>
      <c r="L130" s="38">
        <v>0</v>
      </c>
      <c s="32">
        <f>ROUND(ROUND(L130,2)*ROUND(G130,3),2)</f>
      </c>
      <c s="36" t="s">
        <v>808</v>
      </c>
      <c>
        <f>(M130*21)/100</f>
      </c>
      <c t="s">
        <v>27</v>
      </c>
    </row>
    <row r="131" spans="1:5" ht="12.75">
      <c r="A131" s="35" t="s">
        <v>56</v>
      </c>
      <c r="E131" s="39" t="s">
        <v>5</v>
      </c>
    </row>
    <row r="132" spans="1:5" ht="12.75">
      <c r="A132" s="35" t="s">
        <v>57</v>
      </c>
      <c r="E132" s="40" t="s">
        <v>899</v>
      </c>
    </row>
    <row r="133" spans="1:5" ht="12.75">
      <c r="A133" t="s">
        <v>59</v>
      </c>
      <c r="E133" s="39" t="s">
        <v>5</v>
      </c>
    </row>
    <row r="134" spans="1:16" ht="12.75">
      <c r="A134" t="s">
        <v>49</v>
      </c>
      <c s="34" t="s">
        <v>196</v>
      </c>
      <c s="34" t="s">
        <v>7196</v>
      </c>
      <c s="35" t="s">
        <v>5</v>
      </c>
      <c s="6" t="s">
        <v>7197</v>
      </c>
      <c s="36" t="s">
        <v>54</v>
      </c>
      <c s="37">
        <v>1</v>
      </c>
      <c s="36">
        <v>0</v>
      </c>
      <c s="36">
        <f>ROUND(G134*H134,6)</f>
      </c>
      <c r="L134" s="38">
        <v>0</v>
      </c>
      <c s="32">
        <f>ROUND(ROUND(L134,2)*ROUND(G134,3),2)</f>
      </c>
      <c s="36" t="s">
        <v>808</v>
      </c>
      <c>
        <f>(M134*21)/100</f>
      </c>
      <c t="s">
        <v>27</v>
      </c>
    </row>
    <row r="135" spans="1:5" ht="12.75">
      <c r="A135" s="35" t="s">
        <v>56</v>
      </c>
      <c r="E135" s="39" t="s">
        <v>5</v>
      </c>
    </row>
    <row r="136" spans="1:5" ht="12.75">
      <c r="A136" s="35" t="s">
        <v>57</v>
      </c>
      <c r="E136" s="40" t="s">
        <v>899</v>
      </c>
    </row>
    <row r="137" spans="1:5" ht="12.75">
      <c r="A137" t="s">
        <v>59</v>
      </c>
      <c r="E137" s="39" t="s">
        <v>5</v>
      </c>
    </row>
    <row r="138" spans="1:16" ht="12.75">
      <c r="A138" t="s">
        <v>49</v>
      </c>
      <c s="34" t="s">
        <v>200</v>
      </c>
      <c s="34" t="s">
        <v>7198</v>
      </c>
      <c s="35" t="s">
        <v>5</v>
      </c>
      <c s="6" t="s">
        <v>7199</v>
      </c>
      <c s="36" t="s">
        <v>54</v>
      </c>
      <c s="37">
        <v>1</v>
      </c>
      <c s="36">
        <v>0</v>
      </c>
      <c s="36">
        <f>ROUND(G138*H138,6)</f>
      </c>
      <c r="L138" s="38">
        <v>0</v>
      </c>
      <c s="32">
        <f>ROUND(ROUND(L138,2)*ROUND(G138,3),2)</f>
      </c>
      <c s="36" t="s">
        <v>808</v>
      </c>
      <c>
        <f>(M138*21)/100</f>
      </c>
      <c t="s">
        <v>27</v>
      </c>
    </row>
    <row r="139" spans="1:5" ht="12.75">
      <c r="A139" s="35" t="s">
        <v>56</v>
      </c>
      <c r="E139" s="39" t="s">
        <v>5</v>
      </c>
    </row>
    <row r="140" spans="1:5" ht="12.75">
      <c r="A140" s="35" t="s">
        <v>57</v>
      </c>
      <c r="E140" s="40" t="s">
        <v>899</v>
      </c>
    </row>
    <row r="141" spans="1:5" ht="12.75">
      <c r="A141" t="s">
        <v>59</v>
      </c>
      <c r="E141" s="39" t="s">
        <v>5</v>
      </c>
    </row>
    <row r="142" spans="1:16" ht="25.5">
      <c r="A142" t="s">
        <v>49</v>
      </c>
      <c s="34" t="s">
        <v>204</v>
      </c>
      <c s="34" t="s">
        <v>7200</v>
      </c>
      <c s="35" t="s">
        <v>5</v>
      </c>
      <c s="6" t="s">
        <v>7201</v>
      </c>
      <c s="36" t="s">
        <v>54</v>
      </c>
      <c s="37">
        <v>1</v>
      </c>
      <c s="36">
        <v>0</v>
      </c>
      <c s="36">
        <f>ROUND(G142*H142,6)</f>
      </c>
      <c r="L142" s="38">
        <v>0</v>
      </c>
      <c s="32">
        <f>ROUND(ROUND(L142,2)*ROUND(G142,3),2)</f>
      </c>
      <c s="36" t="s">
        <v>808</v>
      </c>
      <c>
        <f>(M142*21)/100</f>
      </c>
      <c t="s">
        <v>27</v>
      </c>
    </row>
    <row r="143" spans="1:5" ht="12.75">
      <c r="A143" s="35" t="s">
        <v>56</v>
      </c>
      <c r="E143" s="39" t="s">
        <v>5</v>
      </c>
    </row>
    <row r="144" spans="1:5" ht="12.75">
      <c r="A144" s="35" t="s">
        <v>57</v>
      </c>
      <c r="E144" s="40" t="s">
        <v>899</v>
      </c>
    </row>
    <row r="145" spans="1:5" ht="12.75">
      <c r="A145" t="s">
        <v>59</v>
      </c>
      <c r="E145" s="39" t="s">
        <v>5</v>
      </c>
    </row>
    <row r="146" spans="1:16" ht="12.75">
      <c r="A146" t="s">
        <v>49</v>
      </c>
      <c s="34" t="s">
        <v>208</v>
      </c>
      <c s="34" t="s">
        <v>7202</v>
      </c>
      <c s="35" t="s">
        <v>5</v>
      </c>
      <c s="6" t="s">
        <v>7203</v>
      </c>
      <c s="36" t="s">
        <v>54</v>
      </c>
      <c s="37">
        <v>1</v>
      </c>
      <c s="36">
        <v>0</v>
      </c>
      <c s="36">
        <f>ROUND(G146*H146,6)</f>
      </c>
      <c r="L146" s="38">
        <v>0</v>
      </c>
      <c s="32">
        <f>ROUND(ROUND(L146,2)*ROUND(G146,3),2)</f>
      </c>
      <c s="36" t="s">
        <v>808</v>
      </c>
      <c>
        <f>(M146*21)/100</f>
      </c>
      <c t="s">
        <v>27</v>
      </c>
    </row>
    <row r="147" spans="1:5" ht="12.75">
      <c r="A147" s="35" t="s">
        <v>56</v>
      </c>
      <c r="E147" s="39" t="s">
        <v>5</v>
      </c>
    </row>
    <row r="148" spans="1:5" ht="12.75">
      <c r="A148" s="35" t="s">
        <v>57</v>
      </c>
      <c r="E148" s="40" t="s">
        <v>899</v>
      </c>
    </row>
    <row r="149" spans="1:5" ht="12.75">
      <c r="A149" t="s">
        <v>59</v>
      </c>
      <c r="E149" s="39" t="s">
        <v>5</v>
      </c>
    </row>
    <row r="150" spans="1:16" ht="12.75">
      <c r="A150" t="s">
        <v>49</v>
      </c>
      <c s="34" t="s">
        <v>212</v>
      </c>
      <c s="34" t="s">
        <v>7204</v>
      </c>
      <c s="35" t="s">
        <v>5</v>
      </c>
      <c s="6" t="s">
        <v>7205</v>
      </c>
      <c s="36" t="s">
        <v>54</v>
      </c>
      <c s="37">
        <v>1</v>
      </c>
      <c s="36">
        <v>0</v>
      </c>
      <c s="36">
        <f>ROUND(G150*H150,6)</f>
      </c>
      <c r="L150" s="38">
        <v>0</v>
      </c>
      <c s="32">
        <f>ROUND(ROUND(L150,2)*ROUND(G150,3),2)</f>
      </c>
      <c s="36" t="s">
        <v>808</v>
      </c>
      <c>
        <f>(M150*21)/100</f>
      </c>
      <c t="s">
        <v>27</v>
      </c>
    </row>
    <row r="151" spans="1:5" ht="12.75">
      <c r="A151" s="35" t="s">
        <v>56</v>
      </c>
      <c r="E151" s="39" t="s">
        <v>5</v>
      </c>
    </row>
    <row r="152" spans="1:5" ht="12.75">
      <c r="A152" s="35" t="s">
        <v>57</v>
      </c>
      <c r="E152" s="40" t="s">
        <v>899</v>
      </c>
    </row>
    <row r="153" spans="1:5" ht="12.75">
      <c r="A153" t="s">
        <v>59</v>
      </c>
      <c r="E153" s="39" t="s">
        <v>5</v>
      </c>
    </row>
    <row r="154" spans="1:16" ht="25.5">
      <c r="A154" t="s">
        <v>49</v>
      </c>
      <c s="34" t="s">
        <v>217</v>
      </c>
      <c s="34" t="s">
        <v>7206</v>
      </c>
      <c s="35" t="s">
        <v>5</v>
      </c>
      <c s="6" t="s">
        <v>7207</v>
      </c>
      <c s="36" t="s">
        <v>54</v>
      </c>
      <c s="37">
        <v>2</v>
      </c>
      <c s="36">
        <v>0</v>
      </c>
      <c s="36">
        <f>ROUND(G154*H154,6)</f>
      </c>
      <c r="L154" s="38">
        <v>0</v>
      </c>
      <c s="32">
        <f>ROUND(ROUND(L154,2)*ROUND(G154,3),2)</f>
      </c>
      <c s="36" t="s">
        <v>808</v>
      </c>
      <c>
        <f>(M154*21)/100</f>
      </c>
      <c t="s">
        <v>27</v>
      </c>
    </row>
    <row r="155" spans="1:5" ht="12.75">
      <c r="A155" s="35" t="s">
        <v>56</v>
      </c>
      <c r="E155" s="39" t="s">
        <v>5</v>
      </c>
    </row>
    <row r="156" spans="1:5" ht="12.75">
      <c r="A156" s="35" t="s">
        <v>57</v>
      </c>
      <c r="E156" s="40" t="s">
        <v>895</v>
      </c>
    </row>
    <row r="157" spans="1:5" ht="12.75">
      <c r="A157" t="s">
        <v>59</v>
      </c>
      <c r="E157" s="39" t="s">
        <v>5</v>
      </c>
    </row>
    <row r="158" spans="1:16" ht="25.5">
      <c r="A158" t="s">
        <v>49</v>
      </c>
      <c s="34" t="s">
        <v>221</v>
      </c>
      <c s="34" t="s">
        <v>7208</v>
      </c>
      <c s="35" t="s">
        <v>5</v>
      </c>
      <c s="6" t="s">
        <v>7209</v>
      </c>
      <c s="36" t="s">
        <v>54</v>
      </c>
      <c s="37">
        <v>2</v>
      </c>
      <c s="36">
        <v>0</v>
      </c>
      <c s="36">
        <f>ROUND(G158*H158,6)</f>
      </c>
      <c r="L158" s="38">
        <v>0</v>
      </c>
      <c s="32">
        <f>ROUND(ROUND(L158,2)*ROUND(G158,3),2)</f>
      </c>
      <c s="36" t="s">
        <v>808</v>
      </c>
      <c>
        <f>(M158*21)/100</f>
      </c>
      <c t="s">
        <v>27</v>
      </c>
    </row>
    <row r="159" spans="1:5" ht="12.75">
      <c r="A159" s="35" t="s">
        <v>56</v>
      </c>
      <c r="E159" s="39" t="s">
        <v>5</v>
      </c>
    </row>
    <row r="160" spans="1:5" ht="12.75">
      <c r="A160" s="35" t="s">
        <v>57</v>
      </c>
      <c r="E160" s="40" t="s">
        <v>895</v>
      </c>
    </row>
    <row r="161" spans="1:5" ht="12.75">
      <c r="A161" t="s">
        <v>59</v>
      </c>
      <c r="E161" s="39" t="s">
        <v>5</v>
      </c>
    </row>
    <row r="162" spans="1:16" ht="25.5">
      <c r="A162" t="s">
        <v>49</v>
      </c>
      <c s="34" t="s">
        <v>226</v>
      </c>
      <c s="34" t="s">
        <v>7210</v>
      </c>
      <c s="35" t="s">
        <v>5</v>
      </c>
      <c s="6" t="s">
        <v>7211</v>
      </c>
      <c s="36" t="s">
        <v>54</v>
      </c>
      <c s="37">
        <v>4</v>
      </c>
      <c s="36">
        <v>0</v>
      </c>
      <c s="36">
        <f>ROUND(G162*H162,6)</f>
      </c>
      <c r="L162" s="38">
        <v>0</v>
      </c>
      <c s="32">
        <f>ROUND(ROUND(L162,2)*ROUND(G162,3),2)</f>
      </c>
      <c s="36" t="s">
        <v>808</v>
      </c>
      <c>
        <f>(M162*21)/100</f>
      </c>
      <c t="s">
        <v>27</v>
      </c>
    </row>
    <row r="163" spans="1:5" ht="12.75">
      <c r="A163" s="35" t="s">
        <v>56</v>
      </c>
      <c r="E163" s="39" t="s">
        <v>5</v>
      </c>
    </row>
    <row r="164" spans="1:5" ht="12.75">
      <c r="A164" s="35" t="s">
        <v>57</v>
      </c>
      <c r="E164" s="40" t="s">
        <v>860</v>
      </c>
    </row>
    <row r="165" spans="1:5" ht="12.75">
      <c r="A165" t="s">
        <v>59</v>
      </c>
      <c r="E165" s="39" t="s">
        <v>5</v>
      </c>
    </row>
    <row r="166" spans="1:16" ht="25.5">
      <c r="A166" t="s">
        <v>49</v>
      </c>
      <c s="34" t="s">
        <v>231</v>
      </c>
      <c s="34" t="s">
        <v>7212</v>
      </c>
      <c s="35" t="s">
        <v>5</v>
      </c>
      <c s="6" t="s">
        <v>7213</v>
      </c>
      <c s="36" t="s">
        <v>54</v>
      </c>
      <c s="37">
        <v>4</v>
      </c>
      <c s="36">
        <v>0</v>
      </c>
      <c s="36">
        <f>ROUND(G166*H166,6)</f>
      </c>
      <c r="L166" s="38">
        <v>0</v>
      </c>
      <c s="32">
        <f>ROUND(ROUND(L166,2)*ROUND(G166,3),2)</f>
      </c>
      <c s="36" t="s">
        <v>808</v>
      </c>
      <c>
        <f>(M166*21)/100</f>
      </c>
      <c t="s">
        <v>27</v>
      </c>
    </row>
    <row r="167" spans="1:5" ht="12.75">
      <c r="A167" s="35" t="s">
        <v>56</v>
      </c>
      <c r="E167" s="39" t="s">
        <v>5</v>
      </c>
    </row>
    <row r="168" spans="1:5" ht="12.75">
      <c r="A168" s="35" t="s">
        <v>57</v>
      </c>
      <c r="E168" s="40" t="s">
        <v>860</v>
      </c>
    </row>
    <row r="169" spans="1:5" ht="12.75">
      <c r="A169" t="s">
        <v>59</v>
      </c>
      <c r="E169" s="39" t="s">
        <v>5</v>
      </c>
    </row>
    <row r="170" spans="1:16" ht="12.75">
      <c r="A170" t="s">
        <v>49</v>
      </c>
      <c s="34" t="s">
        <v>235</v>
      </c>
      <c s="34" t="s">
        <v>7214</v>
      </c>
      <c s="35" t="s">
        <v>5</v>
      </c>
      <c s="6" t="s">
        <v>7215</v>
      </c>
      <c s="36" t="s">
        <v>54</v>
      </c>
      <c s="37">
        <v>1</v>
      </c>
      <c s="36">
        <v>0</v>
      </c>
      <c s="36">
        <f>ROUND(G170*H170,6)</f>
      </c>
      <c r="L170" s="38">
        <v>0</v>
      </c>
      <c s="32">
        <f>ROUND(ROUND(L170,2)*ROUND(G170,3),2)</f>
      </c>
      <c s="36" t="s">
        <v>808</v>
      </c>
      <c>
        <f>(M170*21)/100</f>
      </c>
      <c t="s">
        <v>27</v>
      </c>
    </row>
    <row r="171" spans="1:5" ht="12.75">
      <c r="A171" s="35" t="s">
        <v>56</v>
      </c>
      <c r="E171" s="39" t="s">
        <v>5</v>
      </c>
    </row>
    <row r="172" spans="1:5" ht="12.75">
      <c r="A172" s="35" t="s">
        <v>57</v>
      </c>
      <c r="E172" s="40" t="s">
        <v>899</v>
      </c>
    </row>
    <row r="173" spans="1:5" ht="12.75">
      <c r="A173" t="s">
        <v>59</v>
      </c>
      <c r="E173" s="39" t="s">
        <v>5</v>
      </c>
    </row>
    <row r="174" spans="1:16" ht="12.75">
      <c r="A174" t="s">
        <v>49</v>
      </c>
      <c s="34" t="s">
        <v>239</v>
      </c>
      <c s="34" t="s">
        <v>7216</v>
      </c>
      <c s="35" t="s">
        <v>5</v>
      </c>
      <c s="6" t="s">
        <v>7217</v>
      </c>
      <c s="36" t="s">
        <v>54</v>
      </c>
      <c s="37">
        <v>1</v>
      </c>
      <c s="36">
        <v>0</v>
      </c>
      <c s="36">
        <f>ROUND(G174*H174,6)</f>
      </c>
      <c r="L174" s="38">
        <v>0</v>
      </c>
      <c s="32">
        <f>ROUND(ROUND(L174,2)*ROUND(G174,3),2)</f>
      </c>
      <c s="36" t="s">
        <v>808</v>
      </c>
      <c>
        <f>(M174*21)/100</f>
      </c>
      <c t="s">
        <v>27</v>
      </c>
    </row>
    <row r="175" spans="1:5" ht="12.75">
      <c r="A175" s="35" t="s">
        <v>56</v>
      </c>
      <c r="E175" s="39" t="s">
        <v>5</v>
      </c>
    </row>
    <row r="176" spans="1:5" ht="12.75">
      <c r="A176" s="35" t="s">
        <v>57</v>
      </c>
      <c r="E176" s="40" t="s">
        <v>899</v>
      </c>
    </row>
    <row r="177" spans="1:5" ht="12.75">
      <c r="A177" t="s">
        <v>59</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7220</v>
      </c>
      <c r="E8" s="30" t="s">
        <v>7219</v>
      </c>
      <c r="J8" s="29">
        <f>0+J9+J18+J31</f>
      </c>
      <c s="29">
        <f>0+K9+K18+K31</f>
      </c>
      <c s="29">
        <f>0+L9+L18+L31</f>
      </c>
      <c s="29">
        <f>0+M9+M18+M31</f>
      </c>
    </row>
    <row r="9" spans="1:13" ht="12.75">
      <c r="A9" t="s">
        <v>46</v>
      </c>
      <c r="C9" s="31" t="s">
        <v>112</v>
      </c>
      <c r="E9" s="33" t="s">
        <v>3818</v>
      </c>
      <c r="J9" s="32">
        <f>0</f>
      </c>
      <c s="32">
        <f>0</f>
      </c>
      <c s="32">
        <f>0+L10+L14</f>
      </c>
      <c s="32">
        <f>0+M10+M14</f>
      </c>
    </row>
    <row r="10" spans="1:16" ht="25.5">
      <c r="A10" t="s">
        <v>49</v>
      </c>
      <c s="34" t="s">
        <v>4</v>
      </c>
      <c s="34" t="s">
        <v>7221</v>
      </c>
      <c s="35" t="s">
        <v>5</v>
      </c>
      <c s="6" t="s">
        <v>7222</v>
      </c>
      <c s="36" t="s">
        <v>64</v>
      </c>
      <c s="37">
        <v>386</v>
      </c>
      <c s="36">
        <v>0</v>
      </c>
      <c s="36">
        <f>ROUND(G10*H10,6)</f>
      </c>
      <c r="L10" s="38">
        <v>0</v>
      </c>
      <c s="32">
        <f>ROUND(ROUND(L10,2)*ROUND(G10,3),2)</f>
      </c>
      <c s="36" t="s">
        <v>6897</v>
      </c>
      <c>
        <f>(M10*21)/100</f>
      </c>
      <c t="s">
        <v>27</v>
      </c>
    </row>
    <row r="11" spans="1:5" ht="12.75">
      <c r="A11" s="35" t="s">
        <v>56</v>
      </c>
      <c r="E11" s="39" t="s">
        <v>5</v>
      </c>
    </row>
    <row r="12" spans="1:5" ht="25.5">
      <c r="A12" s="35" t="s">
        <v>57</v>
      </c>
      <c r="E12" s="40" t="s">
        <v>7223</v>
      </c>
    </row>
    <row r="13" spans="1:5" ht="12.75">
      <c r="A13" t="s">
        <v>59</v>
      </c>
      <c r="E13" s="39" t="s">
        <v>5</v>
      </c>
    </row>
    <row r="14" spans="1:16" ht="12.75">
      <c r="A14" t="s">
        <v>49</v>
      </c>
      <c s="34" t="s">
        <v>27</v>
      </c>
      <c s="34" t="s">
        <v>7224</v>
      </c>
      <c s="35" t="s">
        <v>5</v>
      </c>
      <c s="6" t="s">
        <v>7225</v>
      </c>
      <c s="36" t="s">
        <v>64</v>
      </c>
      <c s="37">
        <v>2.64</v>
      </c>
      <c s="36">
        <v>0</v>
      </c>
      <c s="36">
        <f>ROUND(G14*H14,6)</f>
      </c>
      <c r="L14" s="38">
        <v>0</v>
      </c>
      <c s="32">
        <f>ROUND(ROUND(L14,2)*ROUND(G14,3),2)</f>
      </c>
      <c s="36" t="s">
        <v>6897</v>
      </c>
      <c>
        <f>(M14*21)/100</f>
      </c>
      <c t="s">
        <v>27</v>
      </c>
    </row>
    <row r="15" spans="1:5" ht="12.75">
      <c r="A15" s="35" t="s">
        <v>56</v>
      </c>
      <c r="E15" s="39" t="s">
        <v>5</v>
      </c>
    </row>
    <row r="16" spans="1:5" ht="25.5">
      <c r="A16" s="35" t="s">
        <v>57</v>
      </c>
      <c r="E16" s="40" t="s">
        <v>7226</v>
      </c>
    </row>
    <row r="17" spans="1:5" ht="12.75">
      <c r="A17" t="s">
        <v>59</v>
      </c>
      <c r="E17" s="39" t="s">
        <v>5</v>
      </c>
    </row>
    <row r="18" spans="1:13" ht="12.75">
      <c r="A18" t="s">
        <v>46</v>
      </c>
      <c r="C18" s="31" t="s">
        <v>3874</v>
      </c>
      <c r="E18" s="33" t="s">
        <v>3875</v>
      </c>
      <c r="J18" s="32">
        <f>0</f>
      </c>
      <c s="32">
        <f>0</f>
      </c>
      <c s="32">
        <f>0+L19+L23+L27</f>
      </c>
      <c s="32">
        <f>0+M19+M23+M27</f>
      </c>
    </row>
    <row r="19" spans="1:16" ht="12.75">
      <c r="A19" t="s">
        <v>49</v>
      </c>
      <c s="34" t="s">
        <v>26</v>
      </c>
      <c s="34" t="s">
        <v>3876</v>
      </c>
      <c s="35" t="s">
        <v>5</v>
      </c>
      <c s="6" t="s">
        <v>3877</v>
      </c>
      <c s="36" t="s">
        <v>793</v>
      </c>
      <c s="37">
        <v>149.182</v>
      </c>
      <c s="36">
        <v>0</v>
      </c>
      <c s="36">
        <f>ROUND(G19*H19,6)</f>
      </c>
      <c r="L19" s="38">
        <v>0</v>
      </c>
      <c s="32">
        <f>ROUND(ROUND(L19,2)*ROUND(G19,3),2)</f>
      </c>
      <c s="36" t="s">
        <v>6897</v>
      </c>
      <c>
        <f>(M19*21)/100</f>
      </c>
      <c t="s">
        <v>27</v>
      </c>
    </row>
    <row r="20" spans="1:5" ht="12.75">
      <c r="A20" s="35" t="s">
        <v>56</v>
      </c>
      <c r="E20" s="39" t="s">
        <v>5</v>
      </c>
    </row>
    <row r="21" spans="1:5" ht="12.75">
      <c r="A21" s="35" t="s">
        <v>57</v>
      </c>
      <c r="E21" s="40" t="s">
        <v>7227</v>
      </c>
    </row>
    <row r="22" spans="1:5" ht="25.5">
      <c r="A22" t="s">
        <v>59</v>
      </c>
      <c r="E22" s="39" t="s">
        <v>3879</v>
      </c>
    </row>
    <row r="23" spans="1:16" ht="12.75">
      <c r="A23" t="s">
        <v>49</v>
      </c>
      <c s="34" t="s">
        <v>72</v>
      </c>
      <c s="34" t="s">
        <v>3880</v>
      </c>
      <c s="35" t="s">
        <v>5</v>
      </c>
      <c s="6" t="s">
        <v>7228</v>
      </c>
      <c s="36" t="s">
        <v>793</v>
      </c>
      <c s="37">
        <v>149.182</v>
      </c>
      <c s="36">
        <v>0</v>
      </c>
      <c s="36">
        <f>ROUND(G23*H23,6)</f>
      </c>
      <c r="L23" s="38">
        <v>0</v>
      </c>
      <c s="32">
        <f>ROUND(ROUND(L23,2)*ROUND(G23,3),2)</f>
      </c>
      <c s="36" t="s">
        <v>6897</v>
      </c>
      <c>
        <f>(M23*21)/100</f>
      </c>
      <c t="s">
        <v>27</v>
      </c>
    </row>
    <row r="24" spans="1:5" ht="12.75">
      <c r="A24" s="35" t="s">
        <v>56</v>
      </c>
      <c r="E24" s="39" t="s">
        <v>5</v>
      </c>
    </row>
    <row r="25" spans="1:5" ht="12.75">
      <c r="A25" s="35" t="s">
        <v>57</v>
      </c>
      <c r="E25" s="40" t="s">
        <v>7227</v>
      </c>
    </row>
    <row r="26" spans="1:5" ht="12.75">
      <c r="A26" t="s">
        <v>59</v>
      </c>
      <c r="E26" s="39" t="s">
        <v>5</v>
      </c>
    </row>
    <row r="27" spans="1:16" ht="25.5">
      <c r="A27" t="s">
        <v>49</v>
      </c>
      <c s="34" t="s">
        <v>87</v>
      </c>
      <c s="34" t="s">
        <v>3891</v>
      </c>
      <c s="35" t="s">
        <v>3892</v>
      </c>
      <c s="6" t="s">
        <v>7229</v>
      </c>
      <c s="36" t="s">
        <v>793</v>
      </c>
      <c s="37">
        <v>149.182</v>
      </c>
      <c s="36">
        <v>0</v>
      </c>
      <c s="36">
        <f>ROUND(G27*H27,6)</f>
      </c>
      <c r="L27" s="38">
        <v>0</v>
      </c>
      <c s="32">
        <f>ROUND(ROUND(L27,2)*ROUND(G27,3),2)</f>
      </c>
      <c s="36" t="s">
        <v>6897</v>
      </c>
      <c>
        <f>(M27*21)/100</f>
      </c>
      <c t="s">
        <v>27</v>
      </c>
    </row>
    <row r="28" spans="1:5" ht="12.75">
      <c r="A28" s="35" t="s">
        <v>56</v>
      </c>
      <c r="E28" s="39" t="s">
        <v>794</v>
      </c>
    </row>
    <row r="29" spans="1:5" ht="12.75">
      <c r="A29" s="35" t="s">
        <v>57</v>
      </c>
      <c r="E29" s="40" t="s">
        <v>7227</v>
      </c>
    </row>
    <row r="30" spans="1:5" ht="12.75">
      <c r="A30" t="s">
        <v>59</v>
      </c>
      <c r="E30" s="39" t="s">
        <v>5</v>
      </c>
    </row>
    <row r="31" spans="1:13" ht="12.75">
      <c r="A31" t="s">
        <v>46</v>
      </c>
      <c r="C31" s="31" t="s">
        <v>5176</v>
      </c>
      <c r="E31" s="33" t="s">
        <v>5177</v>
      </c>
      <c r="J31" s="32">
        <f>0</f>
      </c>
      <c s="32">
        <f>0</f>
      </c>
      <c s="32">
        <f>0+L32</f>
      </c>
      <c s="32">
        <f>0+M32</f>
      </c>
    </row>
    <row r="32" spans="1:16" ht="12.75">
      <c r="A32" t="s">
        <v>49</v>
      </c>
      <c s="34" t="s">
        <v>108</v>
      </c>
      <c s="34" t="s">
        <v>7230</v>
      </c>
      <c s="35" t="s">
        <v>5</v>
      </c>
      <c s="6" t="s">
        <v>7231</v>
      </c>
      <c s="36" t="s">
        <v>54</v>
      </c>
      <c s="37">
        <v>1</v>
      </c>
      <c s="36">
        <v>0</v>
      </c>
      <c s="36">
        <f>ROUND(G32*H32,6)</f>
      </c>
      <c r="L32" s="38">
        <v>0</v>
      </c>
      <c s="32">
        <f>ROUND(ROUND(L32,2)*ROUND(G32,3),2)</f>
      </c>
      <c s="36" t="s">
        <v>808</v>
      </c>
      <c>
        <f>(M32*21)/100</f>
      </c>
      <c t="s">
        <v>27</v>
      </c>
    </row>
    <row r="33" spans="1:5" ht="12.75">
      <c r="A33" s="35" t="s">
        <v>56</v>
      </c>
      <c r="E33" s="39" t="s">
        <v>5</v>
      </c>
    </row>
    <row r="34" spans="1:5" ht="12.75">
      <c r="A34" s="35" t="s">
        <v>57</v>
      </c>
      <c r="E34" s="40" t="s">
        <v>899</v>
      </c>
    </row>
    <row r="35" spans="1:5" ht="12.75">
      <c r="A35" t="s">
        <v>59</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7234</v>
      </c>
      <c r="E8" s="30" t="s">
        <v>7233</v>
      </c>
      <c r="J8" s="29">
        <f>0+J9+J18+J27+J36+J41+J54</f>
      </c>
      <c s="29">
        <f>0+K9+K18+K27+K36+K41+K54</f>
      </c>
      <c s="29">
        <f>0+L9+L18+L27+L36+L41+L54</f>
      </c>
      <c s="29">
        <f>0+M9+M18+M27+M36+M41+M54</f>
      </c>
    </row>
    <row r="9" spans="1:13" ht="12.75">
      <c r="A9" t="s">
        <v>46</v>
      </c>
      <c r="C9" s="31" t="s">
        <v>3772</v>
      </c>
      <c r="E9" s="33" t="s">
        <v>2840</v>
      </c>
      <c r="J9" s="32">
        <f>0</f>
      </c>
      <c s="32">
        <f>0</f>
      </c>
      <c s="32">
        <f>0+L10+L14</f>
      </c>
      <c s="32">
        <f>0+M10+M14</f>
      </c>
    </row>
    <row r="10" spans="1:16" ht="25.5">
      <c r="A10" t="s">
        <v>49</v>
      </c>
      <c s="34" t="s">
        <v>4</v>
      </c>
      <c s="34" t="s">
        <v>7235</v>
      </c>
      <c s="35" t="s">
        <v>5</v>
      </c>
      <c s="6" t="s">
        <v>7236</v>
      </c>
      <c s="36" t="s">
        <v>75</v>
      </c>
      <c s="37">
        <v>814.4</v>
      </c>
      <c s="36">
        <v>0</v>
      </c>
      <c s="36">
        <f>ROUND(G10*H10,6)</f>
      </c>
      <c r="L10" s="38">
        <v>0</v>
      </c>
      <c s="32">
        <f>ROUND(ROUND(L10,2)*ROUND(G10,3),2)</f>
      </c>
      <c s="36" t="s">
        <v>6897</v>
      </c>
      <c>
        <f>(M10*21)/100</f>
      </c>
      <c t="s">
        <v>27</v>
      </c>
    </row>
    <row r="11" spans="1:5" ht="12.75">
      <c r="A11" s="35" t="s">
        <v>56</v>
      </c>
      <c r="E11" s="39" t="s">
        <v>5</v>
      </c>
    </row>
    <row r="12" spans="1:5" ht="25.5">
      <c r="A12" s="35" t="s">
        <v>57</v>
      </c>
      <c r="E12" s="40" t="s">
        <v>7237</v>
      </c>
    </row>
    <row r="13" spans="1:5" ht="12.75">
      <c r="A13" t="s">
        <v>59</v>
      </c>
      <c r="E13" s="39" t="s">
        <v>5</v>
      </c>
    </row>
    <row r="14" spans="1:16" ht="12.75">
      <c r="A14" t="s">
        <v>49</v>
      </c>
      <c s="34" t="s">
        <v>27</v>
      </c>
      <c s="34" t="s">
        <v>7238</v>
      </c>
      <c s="35" t="s">
        <v>5</v>
      </c>
      <c s="6" t="s">
        <v>7239</v>
      </c>
      <c s="36" t="s">
        <v>85</v>
      </c>
      <c s="37">
        <v>694.276</v>
      </c>
      <c s="36">
        <v>0</v>
      </c>
      <c s="36">
        <f>ROUND(G14*H14,6)</f>
      </c>
      <c r="L14" s="38">
        <v>0</v>
      </c>
      <c s="32">
        <f>ROUND(ROUND(L14,2)*ROUND(G14,3),2)</f>
      </c>
      <c s="36" t="s">
        <v>6897</v>
      </c>
      <c>
        <f>(M14*21)/100</f>
      </c>
      <c t="s">
        <v>27</v>
      </c>
    </row>
    <row r="15" spans="1:5" ht="12.75">
      <c r="A15" s="35" t="s">
        <v>56</v>
      </c>
      <c r="E15" s="39" t="s">
        <v>5</v>
      </c>
    </row>
    <row r="16" spans="1:5" ht="25.5">
      <c r="A16" s="35" t="s">
        <v>57</v>
      </c>
      <c r="E16" s="40" t="s">
        <v>7240</v>
      </c>
    </row>
    <row r="17" spans="1:5" ht="12.75">
      <c r="A17" t="s">
        <v>59</v>
      </c>
      <c r="E17" s="39" t="s">
        <v>5</v>
      </c>
    </row>
    <row r="18" spans="1:13" ht="12.75">
      <c r="A18" t="s">
        <v>46</v>
      </c>
      <c r="C18" s="31" t="s">
        <v>4746</v>
      </c>
      <c r="E18" s="33" t="s">
        <v>4747</v>
      </c>
      <c r="J18" s="32">
        <f>0</f>
      </c>
      <c s="32">
        <f>0</f>
      </c>
      <c s="32">
        <f>0+L19+L23</f>
      </c>
      <c s="32">
        <f>0+M19+M23</f>
      </c>
    </row>
    <row r="19" spans="1:16" ht="12.75">
      <c r="A19" t="s">
        <v>49</v>
      </c>
      <c s="34" t="s">
        <v>26</v>
      </c>
      <c s="34" t="s">
        <v>7241</v>
      </c>
      <c s="35" t="s">
        <v>5</v>
      </c>
      <c s="6" t="s">
        <v>7242</v>
      </c>
      <c s="36" t="s">
        <v>75</v>
      </c>
      <c s="37">
        <v>101.8</v>
      </c>
      <c s="36">
        <v>0</v>
      </c>
      <c s="36">
        <f>ROUND(G19*H19,6)</f>
      </c>
      <c r="L19" s="38">
        <v>0</v>
      </c>
      <c s="32">
        <f>ROUND(ROUND(L19,2)*ROUND(G19,3),2)</f>
      </c>
      <c s="36" t="s">
        <v>6897</v>
      </c>
      <c>
        <f>(M19*21)/100</f>
      </c>
      <c t="s">
        <v>27</v>
      </c>
    </row>
    <row r="20" spans="1:5" ht="12.75">
      <c r="A20" s="35" t="s">
        <v>56</v>
      </c>
      <c r="E20" s="39" t="s">
        <v>5</v>
      </c>
    </row>
    <row r="21" spans="1:5" ht="12.75">
      <c r="A21" s="35" t="s">
        <v>57</v>
      </c>
      <c r="E21" s="40" t="s">
        <v>7243</v>
      </c>
    </row>
    <row r="22" spans="1:5" ht="12.75">
      <c r="A22" t="s">
        <v>59</v>
      </c>
      <c r="E22" s="39" t="s">
        <v>5</v>
      </c>
    </row>
    <row r="23" spans="1:16" ht="12.75">
      <c r="A23" t="s">
        <v>49</v>
      </c>
      <c s="34" t="s">
        <v>72</v>
      </c>
      <c s="34" t="s">
        <v>7244</v>
      </c>
      <c s="35" t="s">
        <v>5</v>
      </c>
      <c s="6" t="s">
        <v>7245</v>
      </c>
      <c s="36" t="s">
        <v>75</v>
      </c>
      <c s="37">
        <v>17.2</v>
      </c>
      <c s="36">
        <v>0</v>
      </c>
      <c s="36">
        <f>ROUND(G23*H23,6)</f>
      </c>
      <c r="L23" s="38">
        <v>0</v>
      </c>
      <c s="32">
        <f>ROUND(ROUND(L23,2)*ROUND(G23,3),2)</f>
      </c>
      <c s="36" t="s">
        <v>6897</v>
      </c>
      <c>
        <f>(M23*21)/100</f>
      </c>
      <c t="s">
        <v>27</v>
      </c>
    </row>
    <row r="24" spans="1:5" ht="12.75">
      <c r="A24" s="35" t="s">
        <v>56</v>
      </c>
      <c r="E24" s="39" t="s">
        <v>5</v>
      </c>
    </row>
    <row r="25" spans="1:5" ht="12.75">
      <c r="A25" s="35" t="s">
        <v>57</v>
      </c>
      <c r="E25" s="40" t="s">
        <v>7246</v>
      </c>
    </row>
    <row r="26" spans="1:5" ht="12.75">
      <c r="A26" t="s">
        <v>59</v>
      </c>
      <c r="E26" s="39" t="s">
        <v>5</v>
      </c>
    </row>
    <row r="27" spans="1:13" ht="12.75">
      <c r="A27" t="s">
        <v>46</v>
      </c>
      <c r="C27" s="31" t="s">
        <v>3802</v>
      </c>
      <c r="E27" s="33" t="s">
        <v>3803</v>
      </c>
      <c r="J27" s="32">
        <f>0</f>
      </c>
      <c s="32">
        <f>0</f>
      </c>
      <c s="32">
        <f>0+L28+L32</f>
      </c>
      <c s="32">
        <f>0+M28+M32</f>
      </c>
    </row>
    <row r="28" spans="1:16" ht="12.75">
      <c r="A28" t="s">
        <v>49</v>
      </c>
      <c s="34" t="s">
        <v>77</v>
      </c>
      <c s="34" t="s">
        <v>3804</v>
      </c>
      <c s="35" t="s">
        <v>5</v>
      </c>
      <c s="6" t="s">
        <v>3805</v>
      </c>
      <c s="36" t="s">
        <v>85</v>
      </c>
      <c s="37">
        <v>141.301</v>
      </c>
      <c s="36">
        <v>0</v>
      </c>
      <c s="36">
        <f>ROUND(G28*H28,6)</f>
      </c>
      <c r="L28" s="38">
        <v>0</v>
      </c>
      <c s="32">
        <f>ROUND(ROUND(L28,2)*ROUND(G28,3),2)</f>
      </c>
      <c s="36" t="s">
        <v>6897</v>
      </c>
      <c>
        <f>(M28*21)/100</f>
      </c>
      <c t="s">
        <v>27</v>
      </c>
    </row>
    <row r="29" spans="1:5" ht="12.75">
      <c r="A29" s="35" t="s">
        <v>56</v>
      </c>
      <c r="E29" s="39" t="s">
        <v>5</v>
      </c>
    </row>
    <row r="30" spans="1:5" ht="25.5">
      <c r="A30" s="35" t="s">
        <v>57</v>
      </c>
      <c r="E30" s="40" t="s">
        <v>7247</v>
      </c>
    </row>
    <row r="31" spans="1:5" ht="12.75">
      <c r="A31" t="s">
        <v>59</v>
      </c>
      <c r="E31" s="39" t="s">
        <v>5</v>
      </c>
    </row>
    <row r="32" spans="1:16" ht="12.75">
      <c r="A32" t="s">
        <v>49</v>
      </c>
      <c s="34" t="s">
        <v>82</v>
      </c>
      <c s="34" t="s">
        <v>7248</v>
      </c>
      <c s="35" t="s">
        <v>5</v>
      </c>
      <c s="6" t="s">
        <v>7249</v>
      </c>
      <c s="36" t="s">
        <v>90</v>
      </c>
      <c s="37">
        <v>1</v>
      </c>
      <c s="36">
        <v>0</v>
      </c>
      <c s="36">
        <f>ROUND(G32*H32,6)</f>
      </c>
      <c r="L32" s="38">
        <v>0</v>
      </c>
      <c s="32">
        <f>ROUND(ROUND(L32,2)*ROUND(G32,3),2)</f>
      </c>
      <c s="36" t="s">
        <v>6897</v>
      </c>
      <c>
        <f>(M32*21)/100</f>
      </c>
      <c t="s">
        <v>27</v>
      </c>
    </row>
    <row r="33" spans="1:5" ht="12.75">
      <c r="A33" s="35" t="s">
        <v>56</v>
      </c>
      <c r="E33" s="39" t="s">
        <v>5</v>
      </c>
    </row>
    <row r="34" spans="1:5" ht="12.75">
      <c r="A34" s="35" t="s">
        <v>57</v>
      </c>
      <c r="E34" s="40" t="s">
        <v>7250</v>
      </c>
    </row>
    <row r="35" spans="1:5" ht="12.75">
      <c r="A35" t="s">
        <v>59</v>
      </c>
      <c r="E35" s="39" t="s">
        <v>5</v>
      </c>
    </row>
    <row r="36" spans="1:13" ht="12.75">
      <c r="A36" t="s">
        <v>46</v>
      </c>
      <c r="C36" s="31" t="s">
        <v>112</v>
      </c>
      <c r="E36" s="33" t="s">
        <v>3818</v>
      </c>
      <c r="J36" s="32">
        <f>0</f>
      </c>
      <c s="32">
        <f>0</f>
      </c>
      <c s="32">
        <f>0+L37</f>
      </c>
      <c s="32">
        <f>0+M37</f>
      </c>
    </row>
    <row r="37" spans="1:16" ht="12.75">
      <c r="A37" t="s">
        <v>49</v>
      </c>
      <c s="34" t="s">
        <v>87</v>
      </c>
      <c s="34" t="s">
        <v>7251</v>
      </c>
      <c s="35" t="s">
        <v>5</v>
      </c>
      <c s="6" t="s">
        <v>7252</v>
      </c>
      <c s="36" t="s">
        <v>793</v>
      </c>
      <c s="37">
        <v>9.248</v>
      </c>
      <c s="36">
        <v>0</v>
      </c>
      <c s="36">
        <f>ROUND(G37*H37,6)</f>
      </c>
      <c r="L37" s="38">
        <v>0</v>
      </c>
      <c s="32">
        <f>ROUND(ROUND(L37,2)*ROUND(G37,3),2)</f>
      </c>
      <c s="36" t="s">
        <v>6897</v>
      </c>
      <c>
        <f>(M37*21)/100</f>
      </c>
      <c t="s">
        <v>27</v>
      </c>
    </row>
    <row r="38" spans="1:5" ht="12.75">
      <c r="A38" s="35" t="s">
        <v>56</v>
      </c>
      <c r="E38" s="39" t="s">
        <v>5</v>
      </c>
    </row>
    <row r="39" spans="1:5" ht="25.5">
      <c r="A39" s="35" t="s">
        <v>57</v>
      </c>
      <c r="E39" s="40" t="s">
        <v>7253</v>
      </c>
    </row>
    <row r="40" spans="1:5" ht="12.75">
      <c r="A40" t="s">
        <v>59</v>
      </c>
      <c r="E40" s="39" t="s">
        <v>5</v>
      </c>
    </row>
    <row r="41" spans="1:13" ht="12.75">
      <c r="A41" t="s">
        <v>46</v>
      </c>
      <c r="C41" s="31" t="s">
        <v>3874</v>
      </c>
      <c r="E41" s="33" t="s">
        <v>3875</v>
      </c>
      <c r="J41" s="32">
        <f>0</f>
      </c>
      <c s="32">
        <f>0</f>
      </c>
      <c s="32">
        <f>0+L42+L46+L50</f>
      </c>
      <c s="32">
        <f>0+M42+M46+M50</f>
      </c>
    </row>
    <row r="42" spans="1:16" ht="12.75">
      <c r="A42" t="s">
        <v>49</v>
      </c>
      <c s="34" t="s">
        <v>108</v>
      </c>
      <c s="34" t="s">
        <v>3876</v>
      </c>
      <c s="35" t="s">
        <v>5</v>
      </c>
      <c s="6" t="s">
        <v>3877</v>
      </c>
      <c s="36" t="s">
        <v>793</v>
      </c>
      <c s="37">
        <v>43.752</v>
      </c>
      <c s="36">
        <v>0</v>
      </c>
      <c s="36">
        <f>ROUND(G42*H42,6)</f>
      </c>
      <c r="L42" s="38">
        <v>0</v>
      </c>
      <c s="32">
        <f>ROUND(ROUND(L42,2)*ROUND(G42,3),2)</f>
      </c>
      <c s="36" t="s">
        <v>6897</v>
      </c>
      <c>
        <f>(M42*21)/100</f>
      </c>
      <c t="s">
        <v>27</v>
      </c>
    </row>
    <row r="43" spans="1:5" ht="12.75">
      <c r="A43" s="35" t="s">
        <v>56</v>
      </c>
      <c r="E43" s="39" t="s">
        <v>5</v>
      </c>
    </row>
    <row r="44" spans="1:5" ht="12.75">
      <c r="A44" s="35" t="s">
        <v>57</v>
      </c>
      <c r="E44" s="40" t="s">
        <v>7254</v>
      </c>
    </row>
    <row r="45" spans="1:5" ht="25.5">
      <c r="A45" t="s">
        <v>59</v>
      </c>
      <c r="E45" s="39" t="s">
        <v>3879</v>
      </c>
    </row>
    <row r="46" spans="1:16" ht="12.75">
      <c r="A46" t="s">
        <v>49</v>
      </c>
      <c s="34" t="s">
        <v>112</v>
      </c>
      <c s="34" t="s">
        <v>3880</v>
      </c>
      <c s="35" t="s">
        <v>5</v>
      </c>
      <c s="6" t="s">
        <v>7228</v>
      </c>
      <c s="36" t="s">
        <v>793</v>
      </c>
      <c s="37">
        <v>43.752</v>
      </c>
      <c s="36">
        <v>0</v>
      </c>
      <c s="36">
        <f>ROUND(G46*H46,6)</f>
      </c>
      <c r="L46" s="38">
        <v>0</v>
      </c>
      <c s="32">
        <f>ROUND(ROUND(L46,2)*ROUND(G46,3),2)</f>
      </c>
      <c s="36" t="s">
        <v>6897</v>
      </c>
      <c>
        <f>(M46*21)/100</f>
      </c>
      <c t="s">
        <v>27</v>
      </c>
    </row>
    <row r="47" spans="1:5" ht="12.75">
      <c r="A47" s="35" t="s">
        <v>56</v>
      </c>
      <c r="E47" s="39" t="s">
        <v>5</v>
      </c>
    </row>
    <row r="48" spans="1:5" ht="12.75">
      <c r="A48" s="35" t="s">
        <v>57</v>
      </c>
      <c r="E48" s="40" t="s">
        <v>7254</v>
      </c>
    </row>
    <row r="49" spans="1:5" ht="12.75">
      <c r="A49" t="s">
        <v>59</v>
      </c>
      <c r="E49" s="39" t="s">
        <v>5</v>
      </c>
    </row>
    <row r="50" spans="1:16" ht="25.5">
      <c r="A50" t="s">
        <v>49</v>
      </c>
      <c s="34" t="s">
        <v>124</v>
      </c>
      <c s="34" t="s">
        <v>3891</v>
      </c>
      <c s="35" t="s">
        <v>3892</v>
      </c>
      <c s="6" t="s">
        <v>7229</v>
      </c>
      <c s="36" t="s">
        <v>793</v>
      </c>
      <c s="37">
        <v>43.752</v>
      </c>
      <c s="36">
        <v>0</v>
      </c>
      <c s="36">
        <f>ROUND(G50*H50,6)</f>
      </c>
      <c r="L50" s="38">
        <v>0</v>
      </c>
      <c s="32">
        <f>ROUND(ROUND(L50,2)*ROUND(G50,3),2)</f>
      </c>
      <c s="36" t="s">
        <v>6897</v>
      </c>
      <c>
        <f>(M50*21)/100</f>
      </c>
      <c t="s">
        <v>27</v>
      </c>
    </row>
    <row r="51" spans="1:5" ht="12.75">
      <c r="A51" s="35" t="s">
        <v>56</v>
      </c>
      <c r="E51" s="39" t="s">
        <v>794</v>
      </c>
    </row>
    <row r="52" spans="1:5" ht="12.75">
      <c r="A52" s="35" t="s">
        <v>57</v>
      </c>
      <c r="E52" s="40" t="s">
        <v>7254</v>
      </c>
    </row>
    <row r="53" spans="1:5" ht="12.75">
      <c r="A53" t="s">
        <v>59</v>
      </c>
      <c r="E53" s="39" t="s">
        <v>5</v>
      </c>
    </row>
    <row r="54" spans="1:13" ht="12.75">
      <c r="A54" t="s">
        <v>46</v>
      </c>
      <c r="C54" s="31" t="s">
        <v>5176</v>
      </c>
      <c r="E54" s="33" t="s">
        <v>5177</v>
      </c>
      <c r="J54" s="32">
        <f>0</f>
      </c>
      <c s="32">
        <f>0</f>
      </c>
      <c s="32">
        <f>0+L55</f>
      </c>
      <c s="32">
        <f>0+M55</f>
      </c>
    </row>
    <row r="55" spans="1:16" ht="12.75">
      <c r="A55" t="s">
        <v>49</v>
      </c>
      <c s="34" t="s">
        <v>128</v>
      </c>
      <c s="34" t="s">
        <v>7230</v>
      </c>
      <c s="35" t="s">
        <v>5</v>
      </c>
      <c s="6" t="s">
        <v>7231</v>
      </c>
      <c s="36" t="s">
        <v>54</v>
      </c>
      <c s="37">
        <v>1</v>
      </c>
      <c s="36">
        <v>0</v>
      </c>
      <c s="36">
        <f>ROUND(G55*H55,6)</f>
      </c>
      <c r="L55" s="38">
        <v>0</v>
      </c>
      <c s="32">
        <f>ROUND(ROUND(L55,2)*ROUND(G55,3),2)</f>
      </c>
      <c s="36" t="s">
        <v>808</v>
      </c>
      <c>
        <f>(M55*21)/100</f>
      </c>
      <c t="s">
        <v>27</v>
      </c>
    </row>
    <row r="56" spans="1:5" ht="12.75">
      <c r="A56" s="35" t="s">
        <v>56</v>
      </c>
      <c r="E56" s="39" t="s">
        <v>5</v>
      </c>
    </row>
    <row r="57" spans="1:5" ht="12.75">
      <c r="A57" s="35" t="s">
        <v>57</v>
      </c>
      <c r="E57" s="40" t="s">
        <v>899</v>
      </c>
    </row>
    <row r="58" spans="1:5" ht="12.75">
      <c r="A58" t="s">
        <v>59</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7257</v>
      </c>
      <c r="E8" s="30" t="s">
        <v>7256</v>
      </c>
      <c r="J8" s="29">
        <f>0+J9+J18+J31</f>
      </c>
      <c s="29">
        <f>0+K9+K18+K31</f>
      </c>
      <c s="29">
        <f>0+L9+L18+L31</f>
      </c>
      <c s="29">
        <f>0+M9+M18+M31</f>
      </c>
    </row>
    <row r="9" spans="1:13" ht="12.75">
      <c r="A9" t="s">
        <v>46</v>
      </c>
      <c r="C9" s="31" t="s">
        <v>112</v>
      </c>
      <c r="E9" s="33" t="s">
        <v>3818</v>
      </c>
      <c r="J9" s="32">
        <f>0</f>
      </c>
      <c s="32">
        <f>0</f>
      </c>
      <c s="32">
        <f>0+L10+L14</f>
      </c>
      <c s="32">
        <f>0+M10+M14</f>
      </c>
    </row>
    <row r="10" spans="1:16" ht="25.5">
      <c r="A10" t="s">
        <v>49</v>
      </c>
      <c s="34" t="s">
        <v>4</v>
      </c>
      <c s="34" t="s">
        <v>7221</v>
      </c>
      <c s="35" t="s">
        <v>5</v>
      </c>
      <c s="6" t="s">
        <v>7222</v>
      </c>
      <c s="36" t="s">
        <v>64</v>
      </c>
      <c s="37">
        <v>507</v>
      </c>
      <c s="36">
        <v>0</v>
      </c>
      <c s="36">
        <f>ROUND(G10*H10,6)</f>
      </c>
      <c r="L10" s="38">
        <v>0</v>
      </c>
      <c s="32">
        <f>ROUND(ROUND(L10,2)*ROUND(G10,3),2)</f>
      </c>
      <c s="36" t="s">
        <v>6897</v>
      </c>
      <c>
        <f>(M10*21)/100</f>
      </c>
      <c t="s">
        <v>27</v>
      </c>
    </row>
    <row r="11" spans="1:5" ht="12.75">
      <c r="A11" s="35" t="s">
        <v>56</v>
      </c>
      <c r="E11" s="39" t="s">
        <v>5</v>
      </c>
    </row>
    <row r="12" spans="1:5" ht="25.5">
      <c r="A12" s="35" t="s">
        <v>57</v>
      </c>
      <c r="E12" s="40" t="s">
        <v>7258</v>
      </c>
    </row>
    <row r="13" spans="1:5" ht="12.75">
      <c r="A13" t="s">
        <v>59</v>
      </c>
      <c r="E13" s="39" t="s">
        <v>5</v>
      </c>
    </row>
    <row r="14" spans="1:16" ht="12.75">
      <c r="A14" t="s">
        <v>49</v>
      </c>
      <c s="34" t="s">
        <v>27</v>
      </c>
      <c s="34" t="s">
        <v>7224</v>
      </c>
      <c s="35" t="s">
        <v>5</v>
      </c>
      <c s="6" t="s">
        <v>7225</v>
      </c>
      <c s="36" t="s">
        <v>64</v>
      </c>
      <c s="37">
        <v>2.64</v>
      </c>
      <c s="36">
        <v>0</v>
      </c>
      <c s="36">
        <f>ROUND(G14*H14,6)</f>
      </c>
      <c r="L14" s="38">
        <v>0</v>
      </c>
      <c s="32">
        <f>ROUND(ROUND(L14,2)*ROUND(G14,3),2)</f>
      </c>
      <c s="36" t="s">
        <v>6897</v>
      </c>
      <c>
        <f>(M14*21)/100</f>
      </c>
      <c t="s">
        <v>27</v>
      </c>
    </row>
    <row r="15" spans="1:5" ht="12.75">
      <c r="A15" s="35" t="s">
        <v>56</v>
      </c>
      <c r="E15" s="39" t="s">
        <v>5</v>
      </c>
    </row>
    <row r="16" spans="1:5" ht="25.5">
      <c r="A16" s="35" t="s">
        <v>57</v>
      </c>
      <c r="E16" s="40" t="s">
        <v>7226</v>
      </c>
    </row>
    <row r="17" spans="1:5" ht="12.75">
      <c r="A17" t="s">
        <v>59</v>
      </c>
      <c r="E17" s="39" t="s">
        <v>5</v>
      </c>
    </row>
    <row r="18" spans="1:13" ht="12.75">
      <c r="A18" t="s">
        <v>46</v>
      </c>
      <c r="C18" s="31" t="s">
        <v>3874</v>
      </c>
      <c r="E18" s="33" t="s">
        <v>3875</v>
      </c>
      <c r="J18" s="32">
        <f>0</f>
      </c>
      <c s="32">
        <f>0</f>
      </c>
      <c s="32">
        <f>0+L19+L23+L27</f>
      </c>
      <c s="32">
        <f>0+M19+M23+M27</f>
      </c>
    </row>
    <row r="19" spans="1:16" ht="12.75">
      <c r="A19" t="s">
        <v>49</v>
      </c>
      <c s="34" t="s">
        <v>26</v>
      </c>
      <c s="34" t="s">
        <v>3876</v>
      </c>
      <c s="35" t="s">
        <v>5</v>
      </c>
      <c s="6" t="s">
        <v>3877</v>
      </c>
      <c s="36" t="s">
        <v>793</v>
      </c>
      <c s="37">
        <v>193.952</v>
      </c>
      <c s="36">
        <v>0</v>
      </c>
      <c s="36">
        <f>ROUND(G19*H19,6)</f>
      </c>
      <c r="L19" s="38">
        <v>0</v>
      </c>
      <c s="32">
        <f>ROUND(ROUND(L19,2)*ROUND(G19,3),2)</f>
      </c>
      <c s="36" t="s">
        <v>6897</v>
      </c>
      <c>
        <f>(M19*21)/100</f>
      </c>
      <c t="s">
        <v>27</v>
      </c>
    </row>
    <row r="20" spans="1:5" ht="12.75">
      <c r="A20" s="35" t="s">
        <v>56</v>
      </c>
      <c r="E20" s="39" t="s">
        <v>5</v>
      </c>
    </row>
    <row r="21" spans="1:5" ht="12.75">
      <c r="A21" s="35" t="s">
        <v>57</v>
      </c>
      <c r="E21" s="40" t="s">
        <v>7259</v>
      </c>
    </row>
    <row r="22" spans="1:5" ht="25.5">
      <c r="A22" t="s">
        <v>59</v>
      </c>
      <c r="E22" s="39" t="s">
        <v>3879</v>
      </c>
    </row>
    <row r="23" spans="1:16" ht="12.75">
      <c r="A23" t="s">
        <v>49</v>
      </c>
      <c s="34" t="s">
        <v>72</v>
      </c>
      <c s="34" t="s">
        <v>3880</v>
      </c>
      <c s="35" t="s">
        <v>5</v>
      </c>
      <c s="6" t="s">
        <v>7228</v>
      </c>
      <c s="36" t="s">
        <v>793</v>
      </c>
      <c s="37">
        <v>193.952</v>
      </c>
      <c s="36">
        <v>0</v>
      </c>
      <c s="36">
        <f>ROUND(G23*H23,6)</f>
      </c>
      <c r="L23" s="38">
        <v>0</v>
      </c>
      <c s="32">
        <f>ROUND(ROUND(L23,2)*ROUND(G23,3),2)</f>
      </c>
      <c s="36" t="s">
        <v>6897</v>
      </c>
      <c>
        <f>(M23*21)/100</f>
      </c>
      <c t="s">
        <v>27</v>
      </c>
    </row>
    <row r="24" spans="1:5" ht="12.75">
      <c r="A24" s="35" t="s">
        <v>56</v>
      </c>
      <c r="E24" s="39" t="s">
        <v>5</v>
      </c>
    </row>
    <row r="25" spans="1:5" ht="12.75">
      <c r="A25" s="35" t="s">
        <v>57</v>
      </c>
      <c r="E25" s="40" t="s">
        <v>7259</v>
      </c>
    </row>
    <row r="26" spans="1:5" ht="12.75">
      <c r="A26" t="s">
        <v>59</v>
      </c>
      <c r="E26" s="39" t="s">
        <v>5</v>
      </c>
    </row>
    <row r="27" spans="1:16" ht="25.5">
      <c r="A27" t="s">
        <v>49</v>
      </c>
      <c s="34" t="s">
        <v>87</v>
      </c>
      <c s="34" t="s">
        <v>3891</v>
      </c>
      <c s="35" t="s">
        <v>3892</v>
      </c>
      <c s="6" t="s">
        <v>7229</v>
      </c>
      <c s="36" t="s">
        <v>793</v>
      </c>
      <c s="37">
        <v>193.952</v>
      </c>
      <c s="36">
        <v>0</v>
      </c>
      <c s="36">
        <f>ROUND(G27*H27,6)</f>
      </c>
      <c r="L27" s="38">
        <v>0</v>
      </c>
      <c s="32">
        <f>ROUND(ROUND(L27,2)*ROUND(G27,3),2)</f>
      </c>
      <c s="36" t="s">
        <v>6897</v>
      </c>
      <c>
        <f>(M27*21)/100</f>
      </c>
      <c t="s">
        <v>27</v>
      </c>
    </row>
    <row r="28" spans="1:5" ht="12.75">
      <c r="A28" s="35" t="s">
        <v>56</v>
      </c>
      <c r="E28" s="39" t="s">
        <v>794</v>
      </c>
    </row>
    <row r="29" spans="1:5" ht="12.75">
      <c r="A29" s="35" t="s">
        <v>57</v>
      </c>
      <c r="E29" s="40" t="s">
        <v>7259</v>
      </c>
    </row>
    <row r="30" spans="1:5" ht="12.75">
      <c r="A30" t="s">
        <v>59</v>
      </c>
      <c r="E30" s="39" t="s">
        <v>5</v>
      </c>
    </row>
    <row r="31" spans="1:13" ht="12.75">
      <c r="A31" t="s">
        <v>46</v>
      </c>
      <c r="C31" s="31" t="s">
        <v>5176</v>
      </c>
      <c r="E31" s="33" t="s">
        <v>5177</v>
      </c>
      <c r="J31" s="32">
        <f>0</f>
      </c>
      <c s="32">
        <f>0</f>
      </c>
      <c s="32">
        <f>0+L32</f>
      </c>
      <c s="32">
        <f>0+M32</f>
      </c>
    </row>
    <row r="32" spans="1:16" ht="12.75">
      <c r="A32" t="s">
        <v>49</v>
      </c>
      <c s="34" t="s">
        <v>108</v>
      </c>
      <c s="34" t="s">
        <v>7230</v>
      </c>
      <c s="35" t="s">
        <v>5</v>
      </c>
      <c s="6" t="s">
        <v>7231</v>
      </c>
      <c s="36" t="s">
        <v>54</v>
      </c>
      <c s="37">
        <v>1</v>
      </c>
      <c s="36">
        <v>0</v>
      </c>
      <c s="36">
        <f>ROUND(G32*H32,6)</f>
      </c>
      <c r="L32" s="38">
        <v>0</v>
      </c>
      <c s="32">
        <f>ROUND(ROUND(L32,2)*ROUND(G32,3),2)</f>
      </c>
      <c s="36" t="s">
        <v>808</v>
      </c>
      <c>
        <f>(M32*21)/100</f>
      </c>
      <c t="s">
        <v>27</v>
      </c>
    </row>
    <row r="33" spans="1:5" ht="12.75">
      <c r="A33" s="35" t="s">
        <v>56</v>
      </c>
      <c r="E33" s="39" t="s">
        <v>5</v>
      </c>
    </row>
    <row r="34" spans="1:5" ht="12.75">
      <c r="A34" s="35" t="s">
        <v>57</v>
      </c>
      <c r="E34" s="40" t="s">
        <v>899</v>
      </c>
    </row>
    <row r="35" spans="1:5" ht="12.75">
      <c r="A35" t="s">
        <v>59</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7262</v>
      </c>
      <c r="E8" s="30" t="s">
        <v>7261</v>
      </c>
      <c r="J8" s="29">
        <f>0+J9+J18+J23+J28+J41</f>
      </c>
      <c s="29">
        <f>0+K9+K18+K23+K28+K41</f>
      </c>
      <c s="29">
        <f>0+L9+L18+L23+L28+L41</f>
      </c>
      <c s="29">
        <f>0+M9+M18+M23+M28+M41</f>
      </c>
    </row>
    <row r="9" spans="1:13" ht="12.75">
      <c r="A9" t="s">
        <v>46</v>
      </c>
      <c r="C9" s="31" t="s">
        <v>7263</v>
      </c>
      <c r="E9" s="33" t="s">
        <v>7264</v>
      </c>
      <c r="J9" s="32">
        <f>0</f>
      </c>
      <c s="32">
        <f>0</f>
      </c>
      <c s="32">
        <f>0+L10+L14</f>
      </c>
      <c s="32">
        <f>0+M10+M14</f>
      </c>
    </row>
    <row r="10" spans="1:16" ht="12.75">
      <c r="A10" t="s">
        <v>49</v>
      </c>
      <c s="34" t="s">
        <v>4</v>
      </c>
      <c s="34" t="s">
        <v>7265</v>
      </c>
      <c s="35" t="s">
        <v>5</v>
      </c>
      <c s="6" t="s">
        <v>7266</v>
      </c>
      <c s="36" t="s">
        <v>85</v>
      </c>
      <c s="37">
        <v>201.29</v>
      </c>
      <c s="36">
        <v>0</v>
      </c>
      <c s="36">
        <f>ROUND(G10*H10,6)</f>
      </c>
      <c r="L10" s="38">
        <v>0</v>
      </c>
      <c s="32">
        <f>ROUND(ROUND(L10,2)*ROUND(G10,3),2)</f>
      </c>
      <c s="36" t="s">
        <v>6897</v>
      </c>
      <c>
        <f>(M10*21)/100</f>
      </c>
      <c t="s">
        <v>27</v>
      </c>
    </row>
    <row r="11" spans="1:5" ht="12.75">
      <c r="A11" s="35" t="s">
        <v>56</v>
      </c>
      <c r="E11" s="39" t="s">
        <v>5</v>
      </c>
    </row>
    <row r="12" spans="1:5" ht="25.5">
      <c r="A12" s="35" t="s">
        <v>57</v>
      </c>
      <c r="E12" s="40" t="s">
        <v>7267</v>
      </c>
    </row>
    <row r="13" spans="1:5" ht="12.75">
      <c r="A13" t="s">
        <v>59</v>
      </c>
      <c r="E13" s="39" t="s">
        <v>5</v>
      </c>
    </row>
    <row r="14" spans="1:16" ht="25.5">
      <c r="A14" t="s">
        <v>49</v>
      </c>
      <c s="34" t="s">
        <v>27</v>
      </c>
      <c s="34" t="s">
        <v>7268</v>
      </c>
      <c s="35" t="s">
        <v>5</v>
      </c>
      <c s="6" t="s">
        <v>7269</v>
      </c>
      <c s="36" t="s">
        <v>85</v>
      </c>
      <c s="37">
        <v>201.29</v>
      </c>
      <c s="36">
        <v>0</v>
      </c>
      <c s="36">
        <f>ROUND(G14*H14,6)</f>
      </c>
      <c r="L14" s="38">
        <v>0</v>
      </c>
      <c s="32">
        <f>ROUND(ROUND(L14,2)*ROUND(G14,3),2)</f>
      </c>
      <c s="36" t="s">
        <v>6897</v>
      </c>
      <c>
        <f>(M14*21)/100</f>
      </c>
      <c t="s">
        <v>27</v>
      </c>
    </row>
    <row r="15" spans="1:5" ht="12.75">
      <c r="A15" s="35" t="s">
        <v>56</v>
      </c>
      <c r="E15" s="39" t="s">
        <v>5</v>
      </c>
    </row>
    <row r="16" spans="1:5" ht="25.5">
      <c r="A16" s="35" t="s">
        <v>57</v>
      </c>
      <c r="E16" s="40" t="s">
        <v>7270</v>
      </c>
    </row>
    <row r="17" spans="1:5" ht="12.75">
      <c r="A17" t="s">
        <v>59</v>
      </c>
      <c r="E17" s="39" t="s">
        <v>5</v>
      </c>
    </row>
    <row r="18" spans="1:13" ht="12.75">
      <c r="A18" t="s">
        <v>46</v>
      </c>
      <c r="C18" s="31" t="s">
        <v>3772</v>
      </c>
      <c r="E18" s="33" t="s">
        <v>2840</v>
      </c>
      <c r="J18" s="32">
        <f>0</f>
      </c>
      <c s="32">
        <f>0</f>
      </c>
      <c s="32">
        <f>0+L19</f>
      </c>
      <c s="32">
        <f>0+M19</f>
      </c>
    </row>
    <row r="19" spans="1:16" ht="12.75">
      <c r="A19" t="s">
        <v>49</v>
      </c>
      <c s="34" t="s">
        <v>26</v>
      </c>
      <c s="34" t="s">
        <v>7271</v>
      </c>
      <c s="35" t="s">
        <v>5</v>
      </c>
      <c s="6" t="s">
        <v>7272</v>
      </c>
      <c s="36" t="s">
        <v>85</v>
      </c>
      <c s="37">
        <v>201.29</v>
      </c>
      <c s="36">
        <v>0</v>
      </c>
      <c s="36">
        <f>ROUND(G19*H19,6)</f>
      </c>
      <c r="L19" s="38">
        <v>0</v>
      </c>
      <c s="32">
        <f>ROUND(ROUND(L19,2)*ROUND(G19,3),2)</f>
      </c>
      <c s="36" t="s">
        <v>6897</v>
      </c>
      <c>
        <f>(M19*21)/100</f>
      </c>
      <c t="s">
        <v>27</v>
      </c>
    </row>
    <row r="20" spans="1:5" ht="12.75">
      <c r="A20" s="35" t="s">
        <v>56</v>
      </c>
      <c r="E20" s="39" t="s">
        <v>5</v>
      </c>
    </row>
    <row r="21" spans="1:5" ht="25.5">
      <c r="A21" s="35" t="s">
        <v>57</v>
      </c>
      <c r="E21" s="40" t="s">
        <v>7273</v>
      </c>
    </row>
    <row r="22" spans="1:5" ht="12.75">
      <c r="A22" t="s">
        <v>59</v>
      </c>
      <c r="E22" s="39" t="s">
        <v>5</v>
      </c>
    </row>
    <row r="23" spans="1:13" ht="12.75">
      <c r="A23" t="s">
        <v>46</v>
      </c>
      <c r="C23" s="31" t="s">
        <v>3802</v>
      </c>
      <c r="E23" s="33" t="s">
        <v>3803</v>
      </c>
      <c r="J23" s="32">
        <f>0</f>
      </c>
      <c s="32">
        <f>0</f>
      </c>
      <c s="32">
        <f>0+L24</f>
      </c>
      <c s="32">
        <f>0+M24</f>
      </c>
    </row>
    <row r="24" spans="1:16" ht="12.75">
      <c r="A24" t="s">
        <v>49</v>
      </c>
      <c s="34" t="s">
        <v>72</v>
      </c>
      <c s="34" t="s">
        <v>7274</v>
      </c>
      <c s="35" t="s">
        <v>5</v>
      </c>
      <c s="6" t="s">
        <v>7275</v>
      </c>
      <c s="36" t="s">
        <v>85</v>
      </c>
      <c s="37">
        <v>27.71</v>
      </c>
      <c s="36">
        <v>0</v>
      </c>
      <c s="36">
        <f>ROUND(G24*H24,6)</f>
      </c>
      <c r="L24" s="38">
        <v>0</v>
      </c>
      <c s="32">
        <f>ROUND(ROUND(L24,2)*ROUND(G24,3),2)</f>
      </c>
      <c s="36" t="s">
        <v>6897</v>
      </c>
      <c>
        <f>(M24*21)/100</f>
      </c>
      <c t="s">
        <v>27</v>
      </c>
    </row>
    <row r="25" spans="1:5" ht="12.75">
      <c r="A25" s="35" t="s">
        <v>56</v>
      </c>
      <c r="E25" s="39" t="s">
        <v>5</v>
      </c>
    </row>
    <row r="26" spans="1:5" ht="25.5">
      <c r="A26" s="35" t="s">
        <v>57</v>
      </c>
      <c r="E26" s="40" t="s">
        <v>7276</v>
      </c>
    </row>
    <row r="27" spans="1:5" ht="12.75">
      <c r="A27" t="s">
        <v>59</v>
      </c>
      <c r="E27" s="39" t="s">
        <v>5</v>
      </c>
    </row>
    <row r="28" spans="1:13" ht="12.75">
      <c r="A28" t="s">
        <v>46</v>
      </c>
      <c r="C28" s="31" t="s">
        <v>112</v>
      </c>
      <c r="E28" s="33" t="s">
        <v>3818</v>
      </c>
      <c r="J28" s="32">
        <f>0</f>
      </c>
      <c s="32">
        <f>0</f>
      </c>
      <c s="32">
        <f>0+L29+L33+L37</f>
      </c>
      <c s="32">
        <f>0+M29+M33+M37</f>
      </c>
    </row>
    <row r="29" spans="1:16" ht="12.75">
      <c r="A29" t="s">
        <v>49</v>
      </c>
      <c s="34" t="s">
        <v>77</v>
      </c>
      <c s="34" t="s">
        <v>7277</v>
      </c>
      <c s="35" t="s">
        <v>5</v>
      </c>
      <c s="6" t="s">
        <v>7278</v>
      </c>
      <c s="36" t="s">
        <v>64</v>
      </c>
      <c s="37">
        <v>5</v>
      </c>
      <c s="36">
        <v>0</v>
      </c>
      <c s="36">
        <f>ROUND(G29*H29,6)</f>
      </c>
      <c r="L29" s="38">
        <v>0</v>
      </c>
      <c s="32">
        <f>ROUND(ROUND(L29,2)*ROUND(G29,3),2)</f>
      </c>
      <c s="36" t="s">
        <v>6897</v>
      </c>
      <c>
        <f>(M29*21)/100</f>
      </c>
      <c t="s">
        <v>27</v>
      </c>
    </row>
    <row r="30" spans="1:5" ht="12.75">
      <c r="A30" s="35" t="s">
        <v>56</v>
      </c>
      <c r="E30" s="39" t="s">
        <v>5</v>
      </c>
    </row>
    <row r="31" spans="1:5" ht="12.75">
      <c r="A31" s="35" t="s">
        <v>57</v>
      </c>
      <c r="E31" s="40" t="s">
        <v>7279</v>
      </c>
    </row>
    <row r="32" spans="1:5" ht="12.75">
      <c r="A32" t="s">
        <v>59</v>
      </c>
      <c r="E32" s="39" t="s">
        <v>5</v>
      </c>
    </row>
    <row r="33" spans="1:16" ht="25.5">
      <c r="A33" t="s">
        <v>49</v>
      </c>
      <c s="34" t="s">
        <v>82</v>
      </c>
      <c s="34" t="s">
        <v>3827</v>
      </c>
      <c s="35" t="s">
        <v>5</v>
      </c>
      <c s="6" t="s">
        <v>3828</v>
      </c>
      <c s="36" t="s">
        <v>64</v>
      </c>
      <c s="37">
        <v>20.129</v>
      </c>
      <c s="36">
        <v>0</v>
      </c>
      <c s="36">
        <f>ROUND(G33*H33,6)</f>
      </c>
      <c r="L33" s="38">
        <v>0</v>
      </c>
      <c s="32">
        <f>ROUND(ROUND(L33,2)*ROUND(G33,3),2)</f>
      </c>
      <c s="36" t="s">
        <v>6897</v>
      </c>
      <c>
        <f>(M33*21)/100</f>
      </c>
      <c t="s">
        <v>27</v>
      </c>
    </row>
    <row r="34" spans="1:5" ht="12.75">
      <c r="A34" s="35" t="s">
        <v>56</v>
      </c>
      <c r="E34" s="39" t="s">
        <v>5</v>
      </c>
    </row>
    <row r="35" spans="1:5" ht="25.5">
      <c r="A35" s="35" t="s">
        <v>57</v>
      </c>
      <c r="E35" s="40" t="s">
        <v>7280</v>
      </c>
    </row>
    <row r="36" spans="1:5" ht="12.75">
      <c r="A36" t="s">
        <v>59</v>
      </c>
      <c r="E36" s="39" t="s">
        <v>5</v>
      </c>
    </row>
    <row r="37" spans="1:16" ht="12.75">
      <c r="A37" t="s">
        <v>49</v>
      </c>
      <c s="34" t="s">
        <v>87</v>
      </c>
      <c s="34" t="s">
        <v>7251</v>
      </c>
      <c s="35" t="s">
        <v>5</v>
      </c>
      <c s="6" t="s">
        <v>7252</v>
      </c>
      <c s="36" t="s">
        <v>793</v>
      </c>
      <c s="37">
        <v>16</v>
      </c>
      <c s="36">
        <v>0</v>
      </c>
      <c s="36">
        <f>ROUND(G37*H37,6)</f>
      </c>
      <c r="L37" s="38">
        <v>0</v>
      </c>
      <c s="32">
        <f>ROUND(ROUND(L37,2)*ROUND(G37,3),2)</f>
      </c>
      <c s="36" t="s">
        <v>6897</v>
      </c>
      <c>
        <f>(M37*21)/100</f>
      </c>
      <c t="s">
        <v>27</v>
      </c>
    </row>
    <row r="38" spans="1:5" ht="12.75">
      <c r="A38" s="35" t="s">
        <v>56</v>
      </c>
      <c r="E38" s="39" t="s">
        <v>5</v>
      </c>
    </row>
    <row r="39" spans="1:5" ht="25.5">
      <c r="A39" s="35" t="s">
        <v>57</v>
      </c>
      <c r="E39" s="40" t="s">
        <v>7281</v>
      </c>
    </row>
    <row r="40" spans="1:5" ht="12.75">
      <c r="A40" t="s">
        <v>59</v>
      </c>
      <c r="E40" s="39" t="s">
        <v>5</v>
      </c>
    </row>
    <row r="41" spans="1:13" ht="12.75">
      <c r="A41" t="s">
        <v>46</v>
      </c>
      <c r="C41" s="31" t="s">
        <v>3874</v>
      </c>
      <c r="E41" s="33" t="s">
        <v>3875</v>
      </c>
      <c r="J41" s="32">
        <f>0</f>
      </c>
      <c s="32">
        <f>0</f>
      </c>
      <c s="32">
        <f>0+L42+L46+L50</f>
      </c>
      <c s="32">
        <f>0+M42+M46+M50</f>
      </c>
    </row>
    <row r="42" spans="1:16" ht="12.75">
      <c r="A42" t="s">
        <v>49</v>
      </c>
      <c s="34" t="s">
        <v>108</v>
      </c>
      <c s="34" t="s">
        <v>3876</v>
      </c>
      <c s="35" t="s">
        <v>5</v>
      </c>
      <c s="6" t="s">
        <v>3877</v>
      </c>
      <c s="36" t="s">
        <v>793</v>
      </c>
      <c s="37">
        <v>65.594</v>
      </c>
      <c s="36">
        <v>0</v>
      </c>
      <c s="36">
        <f>ROUND(G42*H42,6)</f>
      </c>
      <c r="L42" s="38">
        <v>0</v>
      </c>
      <c s="32">
        <f>ROUND(ROUND(L42,2)*ROUND(G42,3),2)</f>
      </c>
      <c s="36" t="s">
        <v>6897</v>
      </c>
      <c>
        <f>(M42*21)/100</f>
      </c>
      <c t="s">
        <v>27</v>
      </c>
    </row>
    <row r="43" spans="1:5" ht="12.75">
      <c r="A43" s="35" t="s">
        <v>56</v>
      </c>
      <c r="E43" s="39" t="s">
        <v>5</v>
      </c>
    </row>
    <row r="44" spans="1:5" ht="12.75">
      <c r="A44" s="35" t="s">
        <v>57</v>
      </c>
      <c r="E44" s="40" t="s">
        <v>7282</v>
      </c>
    </row>
    <row r="45" spans="1:5" ht="25.5">
      <c r="A45" t="s">
        <v>59</v>
      </c>
      <c r="E45" s="39" t="s">
        <v>3879</v>
      </c>
    </row>
    <row r="46" spans="1:16" ht="12.75">
      <c r="A46" t="s">
        <v>49</v>
      </c>
      <c s="34" t="s">
        <v>112</v>
      </c>
      <c s="34" t="s">
        <v>3880</v>
      </c>
      <c s="35" t="s">
        <v>5</v>
      </c>
      <c s="6" t="s">
        <v>7228</v>
      </c>
      <c s="36" t="s">
        <v>793</v>
      </c>
      <c s="37">
        <v>65.594</v>
      </c>
      <c s="36">
        <v>0</v>
      </c>
      <c s="36">
        <f>ROUND(G46*H46,6)</f>
      </c>
      <c r="L46" s="38">
        <v>0</v>
      </c>
      <c s="32">
        <f>ROUND(ROUND(L46,2)*ROUND(G46,3),2)</f>
      </c>
      <c s="36" t="s">
        <v>6897</v>
      </c>
      <c>
        <f>(M46*21)/100</f>
      </c>
      <c t="s">
        <v>27</v>
      </c>
    </row>
    <row r="47" spans="1:5" ht="12.75">
      <c r="A47" s="35" t="s">
        <v>56</v>
      </c>
      <c r="E47" s="39" t="s">
        <v>5</v>
      </c>
    </row>
    <row r="48" spans="1:5" ht="12.75">
      <c r="A48" s="35" t="s">
        <v>57</v>
      </c>
      <c r="E48" s="40" t="s">
        <v>7282</v>
      </c>
    </row>
    <row r="49" spans="1:5" ht="12.75">
      <c r="A49" t="s">
        <v>59</v>
      </c>
      <c r="E49" s="39" t="s">
        <v>5</v>
      </c>
    </row>
    <row r="50" spans="1:16" ht="25.5">
      <c r="A50" t="s">
        <v>49</v>
      </c>
      <c s="34" t="s">
        <v>124</v>
      </c>
      <c s="34" t="s">
        <v>3891</v>
      </c>
      <c s="35" t="s">
        <v>3892</v>
      </c>
      <c s="6" t="s">
        <v>7229</v>
      </c>
      <c s="36" t="s">
        <v>793</v>
      </c>
      <c s="37">
        <v>65.594</v>
      </c>
      <c s="36">
        <v>0</v>
      </c>
      <c s="36">
        <f>ROUND(G50*H50,6)</f>
      </c>
      <c r="L50" s="38">
        <v>0</v>
      </c>
      <c s="32">
        <f>ROUND(ROUND(L50,2)*ROUND(G50,3),2)</f>
      </c>
      <c s="36" t="s">
        <v>6897</v>
      </c>
      <c>
        <f>(M50*21)/100</f>
      </c>
      <c t="s">
        <v>27</v>
      </c>
    </row>
    <row r="51" spans="1:5" ht="12.75">
      <c r="A51" s="35" t="s">
        <v>56</v>
      </c>
      <c r="E51" s="39" t="s">
        <v>794</v>
      </c>
    </row>
    <row r="52" spans="1:5" ht="12.75">
      <c r="A52" s="35" t="s">
        <v>57</v>
      </c>
      <c r="E52" s="40" t="s">
        <v>7282</v>
      </c>
    </row>
    <row r="53" spans="1:5" ht="12.75">
      <c r="A53" t="s">
        <v>59</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7285</v>
      </c>
      <c r="E8" s="30" t="s">
        <v>7284</v>
      </c>
      <c r="J8" s="29">
        <f>0+J9</f>
      </c>
      <c s="29">
        <f>0+K9</f>
      </c>
      <c s="29">
        <f>0+L9</f>
      </c>
      <c s="29">
        <f>0+M9</f>
      </c>
    </row>
    <row r="9" spans="1:13" ht="12.75">
      <c r="A9" t="s">
        <v>46</v>
      </c>
      <c r="C9" s="31" t="s">
        <v>5176</v>
      </c>
      <c r="E9" s="33" t="s">
        <v>5177</v>
      </c>
      <c r="J9" s="32">
        <f>0</f>
      </c>
      <c s="32">
        <f>0</f>
      </c>
      <c s="32">
        <f>0+L10+L14+L18+L22+L26+L30</f>
      </c>
      <c s="32">
        <f>0+M10+M14+M18+M22+M26+M30</f>
      </c>
    </row>
    <row r="10" spans="1:16" ht="12.75">
      <c r="A10" t="s">
        <v>49</v>
      </c>
      <c s="34" t="s">
        <v>4</v>
      </c>
      <c s="34" t="s">
        <v>7286</v>
      </c>
      <c s="35" t="s">
        <v>5</v>
      </c>
      <c s="6" t="s">
        <v>7287</v>
      </c>
      <c s="36" t="s">
        <v>54</v>
      </c>
      <c s="37">
        <v>9</v>
      </c>
      <c s="36">
        <v>0</v>
      </c>
      <c s="36">
        <f>ROUND(G10*H10,6)</f>
      </c>
      <c r="L10" s="38">
        <v>0</v>
      </c>
      <c s="32">
        <f>ROUND(ROUND(L10,2)*ROUND(G10,3),2)</f>
      </c>
      <c s="36" t="s">
        <v>808</v>
      </c>
      <c>
        <f>(M10*21)/100</f>
      </c>
      <c t="s">
        <v>27</v>
      </c>
    </row>
    <row r="11" spans="1:5" ht="12.75">
      <c r="A11" s="35" t="s">
        <v>56</v>
      </c>
      <c r="E11" s="39" t="s">
        <v>5</v>
      </c>
    </row>
    <row r="12" spans="1:5" ht="12.75">
      <c r="A12" s="35" t="s">
        <v>57</v>
      </c>
      <c r="E12" s="40" t="s">
        <v>1284</v>
      </c>
    </row>
    <row r="13" spans="1:5" ht="12.75">
      <c r="A13" t="s">
        <v>59</v>
      </c>
      <c r="E13" s="39" t="s">
        <v>5</v>
      </c>
    </row>
    <row r="14" spans="1:16" ht="12.75">
      <c r="A14" t="s">
        <v>49</v>
      </c>
      <c s="34" t="s">
        <v>27</v>
      </c>
      <c s="34" t="s">
        <v>7288</v>
      </c>
      <c s="35" t="s">
        <v>5</v>
      </c>
      <c s="6" t="s">
        <v>7289</v>
      </c>
      <c s="36" t="s">
        <v>54</v>
      </c>
      <c s="37">
        <v>7</v>
      </c>
      <c s="36">
        <v>0</v>
      </c>
      <c s="36">
        <f>ROUND(G14*H14,6)</f>
      </c>
      <c r="L14" s="38">
        <v>0</v>
      </c>
      <c s="32">
        <f>ROUND(ROUND(L14,2)*ROUND(G14,3),2)</f>
      </c>
      <c s="36" t="s">
        <v>808</v>
      </c>
      <c>
        <f>(M14*21)/100</f>
      </c>
      <c t="s">
        <v>27</v>
      </c>
    </row>
    <row r="15" spans="1:5" ht="12.75">
      <c r="A15" s="35" t="s">
        <v>56</v>
      </c>
      <c r="E15" s="39" t="s">
        <v>5</v>
      </c>
    </row>
    <row r="16" spans="1:5" ht="12.75">
      <c r="A16" s="35" t="s">
        <v>57</v>
      </c>
      <c r="E16" s="40" t="s">
        <v>1017</v>
      </c>
    </row>
    <row r="17" spans="1:5" ht="12.75">
      <c r="A17" t="s">
        <v>59</v>
      </c>
      <c r="E17" s="39" t="s">
        <v>5</v>
      </c>
    </row>
    <row r="18" spans="1:16" ht="12.75">
      <c r="A18" t="s">
        <v>49</v>
      </c>
      <c s="34" t="s">
        <v>26</v>
      </c>
      <c s="34" t="s">
        <v>7290</v>
      </c>
      <c s="35" t="s">
        <v>5</v>
      </c>
      <c s="6" t="s">
        <v>7291</v>
      </c>
      <c s="36" t="s">
        <v>54</v>
      </c>
      <c s="37">
        <v>1</v>
      </c>
      <c s="36">
        <v>0</v>
      </c>
      <c s="36">
        <f>ROUND(G18*H18,6)</f>
      </c>
      <c r="L18" s="38">
        <v>0</v>
      </c>
      <c s="32">
        <f>ROUND(ROUND(L18,2)*ROUND(G18,3),2)</f>
      </c>
      <c s="36" t="s">
        <v>808</v>
      </c>
      <c>
        <f>(M18*21)/100</f>
      </c>
      <c t="s">
        <v>27</v>
      </c>
    </row>
    <row r="19" spans="1:5" ht="12.75">
      <c r="A19" s="35" t="s">
        <v>56</v>
      </c>
      <c r="E19" s="39" t="s">
        <v>5</v>
      </c>
    </row>
    <row r="20" spans="1:5" ht="12.75">
      <c r="A20" s="35" t="s">
        <v>57</v>
      </c>
      <c r="E20" s="40" t="s">
        <v>899</v>
      </c>
    </row>
    <row r="21" spans="1:5" ht="12.75">
      <c r="A21" t="s">
        <v>59</v>
      </c>
      <c r="E21" s="39" t="s">
        <v>5</v>
      </c>
    </row>
    <row r="22" spans="1:16" ht="12.75">
      <c r="A22" t="s">
        <v>49</v>
      </c>
      <c s="34" t="s">
        <v>72</v>
      </c>
      <c s="34" t="s">
        <v>7292</v>
      </c>
      <c s="35" t="s">
        <v>5</v>
      </c>
      <c s="6" t="s">
        <v>7293</v>
      </c>
      <c s="36" t="s">
        <v>54</v>
      </c>
      <c s="37">
        <v>12</v>
      </c>
      <c s="36">
        <v>0</v>
      </c>
      <c s="36">
        <f>ROUND(G22*H22,6)</f>
      </c>
      <c r="L22" s="38">
        <v>0</v>
      </c>
      <c s="32">
        <f>ROUND(ROUND(L22,2)*ROUND(G22,3),2)</f>
      </c>
      <c s="36" t="s">
        <v>808</v>
      </c>
      <c>
        <f>(M22*21)/100</f>
      </c>
      <c t="s">
        <v>27</v>
      </c>
    </row>
    <row r="23" spans="1:5" ht="12.75">
      <c r="A23" s="35" t="s">
        <v>56</v>
      </c>
      <c r="E23" s="39" t="s">
        <v>5</v>
      </c>
    </row>
    <row r="24" spans="1:5" ht="12.75">
      <c r="A24" s="35" t="s">
        <v>57</v>
      </c>
      <c r="E24" s="40" t="s">
        <v>985</v>
      </c>
    </row>
    <row r="25" spans="1:5" ht="12.75">
      <c r="A25" t="s">
        <v>59</v>
      </c>
      <c r="E25" s="39" t="s">
        <v>5</v>
      </c>
    </row>
    <row r="26" spans="1:16" ht="25.5">
      <c r="A26" t="s">
        <v>49</v>
      </c>
      <c s="34" t="s">
        <v>77</v>
      </c>
      <c s="34" t="s">
        <v>7294</v>
      </c>
      <c s="35" t="s">
        <v>5</v>
      </c>
      <c s="6" t="s">
        <v>7295</v>
      </c>
      <c s="36" t="s">
        <v>54</v>
      </c>
      <c s="37">
        <v>2</v>
      </c>
      <c s="36">
        <v>0</v>
      </c>
      <c s="36">
        <f>ROUND(G26*H26,6)</f>
      </c>
      <c r="L26" s="38">
        <v>0</v>
      </c>
      <c s="32">
        <f>ROUND(ROUND(L26,2)*ROUND(G26,3),2)</f>
      </c>
      <c s="36" t="s">
        <v>808</v>
      </c>
      <c>
        <f>(M26*21)/100</f>
      </c>
      <c t="s">
        <v>27</v>
      </c>
    </row>
    <row r="27" spans="1:5" ht="12.75">
      <c r="A27" s="35" t="s">
        <v>56</v>
      </c>
      <c r="E27" s="39" t="s">
        <v>5</v>
      </c>
    </row>
    <row r="28" spans="1:5" ht="12.75">
      <c r="A28" s="35" t="s">
        <v>57</v>
      </c>
      <c r="E28" s="40" t="s">
        <v>895</v>
      </c>
    </row>
    <row r="29" spans="1:5" ht="12.75">
      <c r="A29" t="s">
        <v>59</v>
      </c>
      <c r="E29" s="39" t="s">
        <v>5</v>
      </c>
    </row>
    <row r="30" spans="1:16" ht="12.75">
      <c r="A30" t="s">
        <v>49</v>
      </c>
      <c s="34" t="s">
        <v>82</v>
      </c>
      <c s="34" t="s">
        <v>7296</v>
      </c>
      <c s="35" t="s">
        <v>5</v>
      </c>
      <c s="6" t="s">
        <v>7297</v>
      </c>
      <c s="36" t="s">
        <v>54</v>
      </c>
      <c s="37">
        <v>1</v>
      </c>
      <c s="36">
        <v>0</v>
      </c>
      <c s="36">
        <f>ROUND(G30*H30,6)</f>
      </c>
      <c r="L30" s="38">
        <v>0</v>
      </c>
      <c s="32">
        <f>ROUND(ROUND(L30,2)*ROUND(G30,3),2)</f>
      </c>
      <c s="36" t="s">
        <v>808</v>
      </c>
      <c>
        <f>(M30*21)/100</f>
      </c>
      <c t="s">
        <v>27</v>
      </c>
    </row>
    <row r="31" spans="1:5" ht="12.75">
      <c r="A31" s="35" t="s">
        <v>56</v>
      </c>
      <c r="E31" s="39" t="s">
        <v>5</v>
      </c>
    </row>
    <row r="32" spans="1:5" ht="12.75">
      <c r="A32" s="35" t="s">
        <v>57</v>
      </c>
      <c r="E32" s="40" t="s">
        <v>899</v>
      </c>
    </row>
    <row r="33" spans="1:5" ht="12.75">
      <c r="A33" t="s">
        <v>59</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7298</v>
      </c>
      <c s="41">
        <f>Rekapitulace!C78</f>
      </c>
      <c s="20" t="s">
        <v>0</v>
      </c>
      <c t="s">
        <v>23</v>
      </c>
      <c t="s">
        <v>27</v>
      </c>
    </row>
    <row r="4" spans="1:16" ht="32" customHeight="1">
      <c r="A4" s="24" t="s">
        <v>20</v>
      </c>
      <c s="25" t="s">
        <v>28</v>
      </c>
      <c s="27" t="s">
        <v>7298</v>
      </c>
      <c r="E4" s="26" t="s">
        <v>7299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7302</v>
      </c>
      <c r="E8" s="30" t="s">
        <v>7301</v>
      </c>
      <c r="J8" s="29">
        <f>0+J9+J46+J139</f>
      </c>
      <c s="29">
        <f>0+K9+K46+K139</f>
      </c>
      <c s="29">
        <f>0+L9+L46+L139</f>
      </c>
      <c s="29">
        <f>0+M9+M46+M139</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182</v>
      </c>
      <c s="36">
        <v>0</v>
      </c>
      <c s="36">
        <f>ROUND(G10*H10,6)</f>
      </c>
      <c r="L10" s="38">
        <v>0</v>
      </c>
      <c s="32">
        <f>ROUND(ROUND(L10,2)*ROUND(G10,3),2)</f>
      </c>
      <c s="36" t="s">
        <v>55</v>
      </c>
      <c>
        <f>(M10*21)/100</f>
      </c>
      <c t="s">
        <v>27</v>
      </c>
    </row>
    <row r="11" spans="1:5" ht="12.75">
      <c r="A11" s="35" t="s">
        <v>56</v>
      </c>
      <c r="E11" s="39" t="s">
        <v>65</v>
      </c>
    </row>
    <row r="12" spans="1:5" ht="38.25">
      <c r="A12" s="35" t="s">
        <v>57</v>
      </c>
      <c r="E12" s="40" t="s">
        <v>7303</v>
      </c>
    </row>
    <row r="13" spans="1:5" ht="318.75">
      <c r="A13" t="s">
        <v>59</v>
      </c>
      <c r="E13" s="39" t="s">
        <v>1860</v>
      </c>
    </row>
    <row r="14" spans="1:16" ht="12.75">
      <c r="A14" t="s">
        <v>49</v>
      </c>
      <c s="34" t="s">
        <v>27</v>
      </c>
      <c s="34" t="s">
        <v>7304</v>
      </c>
      <c s="35" t="s">
        <v>5</v>
      </c>
      <c s="6" t="s">
        <v>7305</v>
      </c>
      <c s="36" t="s">
        <v>75</v>
      </c>
      <c s="37">
        <v>30</v>
      </c>
      <c s="36">
        <v>0</v>
      </c>
      <c s="36">
        <f>ROUND(G14*H14,6)</f>
      </c>
      <c r="L14" s="38">
        <v>0</v>
      </c>
      <c s="32">
        <f>ROUND(ROUND(L14,2)*ROUND(G14,3),2)</f>
      </c>
      <c s="36" t="s">
        <v>55</v>
      </c>
      <c>
        <f>(M14*21)/100</f>
      </c>
      <c t="s">
        <v>27</v>
      </c>
    </row>
    <row r="15" spans="1:5" ht="12.75">
      <c r="A15" s="35" t="s">
        <v>56</v>
      </c>
      <c r="E15" s="39" t="s">
        <v>65</v>
      </c>
    </row>
    <row r="16" spans="1:5" ht="38.25">
      <c r="A16" s="35" t="s">
        <v>57</v>
      </c>
      <c r="E16" s="40" t="s">
        <v>7306</v>
      </c>
    </row>
    <row r="17" spans="1:5" ht="25.5">
      <c r="A17" t="s">
        <v>59</v>
      </c>
      <c r="E17" s="39" t="s">
        <v>7307</v>
      </c>
    </row>
    <row r="18" spans="1:16" ht="12.75">
      <c r="A18" t="s">
        <v>49</v>
      </c>
      <c s="34" t="s">
        <v>26</v>
      </c>
      <c s="34" t="s">
        <v>78</v>
      </c>
      <c s="35" t="s">
        <v>5</v>
      </c>
      <c s="6" t="s">
        <v>842</v>
      </c>
      <c s="36" t="s">
        <v>64</v>
      </c>
      <c s="37">
        <v>182</v>
      </c>
      <c s="36">
        <v>0</v>
      </c>
      <c s="36">
        <f>ROUND(G18*H18,6)</f>
      </c>
      <c r="L18" s="38">
        <v>0</v>
      </c>
      <c s="32">
        <f>ROUND(ROUND(L18,2)*ROUND(G18,3),2)</f>
      </c>
      <c s="36" t="s">
        <v>55</v>
      </c>
      <c>
        <f>(M18*21)/100</f>
      </c>
      <c t="s">
        <v>27</v>
      </c>
    </row>
    <row r="19" spans="1:5" ht="12.75">
      <c r="A19" s="35" t="s">
        <v>56</v>
      </c>
      <c r="E19" s="39" t="s">
        <v>65</v>
      </c>
    </row>
    <row r="20" spans="1:5" ht="38.25">
      <c r="A20" s="35" t="s">
        <v>57</v>
      </c>
      <c r="E20" s="40" t="s">
        <v>7303</v>
      </c>
    </row>
    <row r="21" spans="1:5" ht="318.75">
      <c r="A21" t="s">
        <v>59</v>
      </c>
      <c r="E21" s="39" t="s">
        <v>1860</v>
      </c>
    </row>
    <row r="22" spans="1:16" ht="12.75">
      <c r="A22" t="s">
        <v>49</v>
      </c>
      <c s="34" t="s">
        <v>72</v>
      </c>
      <c s="34" t="s">
        <v>7308</v>
      </c>
      <c s="35" t="s">
        <v>5</v>
      </c>
      <c s="6" t="s">
        <v>7309</v>
      </c>
      <c s="36" t="s">
        <v>85</v>
      </c>
      <c s="37">
        <v>228</v>
      </c>
      <c s="36">
        <v>0</v>
      </c>
      <c s="36">
        <f>ROUND(G22*H22,6)</f>
      </c>
      <c r="L22" s="38">
        <v>0</v>
      </c>
      <c s="32">
        <f>ROUND(ROUND(L22,2)*ROUND(G22,3),2)</f>
      </c>
      <c s="36" t="s">
        <v>55</v>
      </c>
      <c>
        <f>(M22*21)/100</f>
      </c>
      <c t="s">
        <v>27</v>
      </c>
    </row>
    <row r="23" spans="1:5" ht="12.75">
      <c r="A23" s="35" t="s">
        <v>56</v>
      </c>
      <c r="E23" s="39" t="s">
        <v>65</v>
      </c>
    </row>
    <row r="24" spans="1:5" ht="38.25">
      <c r="A24" s="35" t="s">
        <v>57</v>
      </c>
      <c r="E24" s="40" t="s">
        <v>7310</v>
      </c>
    </row>
    <row r="25" spans="1:5" ht="38.25">
      <c r="A25" t="s">
        <v>59</v>
      </c>
      <c r="E25" s="39" t="s">
        <v>7311</v>
      </c>
    </row>
    <row r="26" spans="1:16" ht="12.75">
      <c r="A26" t="s">
        <v>49</v>
      </c>
      <c s="34" t="s">
        <v>77</v>
      </c>
      <c s="34" t="s">
        <v>872</v>
      </c>
      <c s="35" t="s">
        <v>5</v>
      </c>
      <c s="6" t="s">
        <v>873</v>
      </c>
      <c s="36" t="s">
        <v>75</v>
      </c>
      <c s="37">
        <v>1000</v>
      </c>
      <c s="36">
        <v>0</v>
      </c>
      <c s="36">
        <f>ROUND(G26*H26,6)</f>
      </c>
      <c r="L26" s="38">
        <v>0</v>
      </c>
      <c s="32">
        <f>ROUND(ROUND(L26,2)*ROUND(G26,3),2)</f>
      </c>
      <c s="36" t="s">
        <v>55</v>
      </c>
      <c>
        <f>(M26*21)/100</f>
      </c>
      <c t="s">
        <v>27</v>
      </c>
    </row>
    <row r="27" spans="1:5" ht="12.75">
      <c r="A27" s="35" t="s">
        <v>56</v>
      </c>
      <c r="E27" s="39" t="s">
        <v>65</v>
      </c>
    </row>
    <row r="28" spans="1:5" ht="38.25">
      <c r="A28" s="35" t="s">
        <v>57</v>
      </c>
      <c r="E28" s="40" t="s">
        <v>7312</v>
      </c>
    </row>
    <row r="29" spans="1:5" ht="102">
      <c r="A29" t="s">
        <v>59</v>
      </c>
      <c r="E29" s="39" t="s">
        <v>871</v>
      </c>
    </row>
    <row r="30" spans="1:16" ht="12.75">
      <c r="A30" t="s">
        <v>49</v>
      </c>
      <c s="34" t="s">
        <v>82</v>
      </c>
      <c s="34" t="s">
        <v>136</v>
      </c>
      <c s="35" t="s">
        <v>5</v>
      </c>
      <c s="6" t="s">
        <v>137</v>
      </c>
      <c s="36" t="s">
        <v>75</v>
      </c>
      <c s="37">
        <v>650</v>
      </c>
      <c s="36">
        <v>0</v>
      </c>
      <c s="36">
        <f>ROUND(G30*H30,6)</f>
      </c>
      <c r="L30" s="38">
        <v>0</v>
      </c>
      <c s="32">
        <f>ROUND(ROUND(L30,2)*ROUND(G30,3),2)</f>
      </c>
      <c s="36" t="s">
        <v>55</v>
      </c>
      <c>
        <f>(M30*21)/100</f>
      </c>
      <c t="s">
        <v>27</v>
      </c>
    </row>
    <row r="31" spans="1:5" ht="12.75">
      <c r="A31" s="35" t="s">
        <v>56</v>
      </c>
      <c r="E31" s="39" t="s">
        <v>65</v>
      </c>
    </row>
    <row r="32" spans="1:5" ht="38.25">
      <c r="A32" s="35" t="s">
        <v>57</v>
      </c>
      <c r="E32" s="40" t="s">
        <v>7313</v>
      </c>
    </row>
    <row r="33" spans="1:5" ht="140.25">
      <c r="A33" t="s">
        <v>59</v>
      </c>
      <c r="E33" s="39" t="s">
        <v>876</v>
      </c>
    </row>
    <row r="34" spans="1:16" ht="25.5">
      <c r="A34" t="s">
        <v>49</v>
      </c>
      <c s="34" t="s">
        <v>87</v>
      </c>
      <c s="34" t="s">
        <v>877</v>
      </c>
      <c s="35" t="s">
        <v>5</v>
      </c>
      <c s="6" t="s">
        <v>878</v>
      </c>
      <c s="36" t="s">
        <v>75</v>
      </c>
      <c s="37">
        <v>650</v>
      </c>
      <c s="36">
        <v>0</v>
      </c>
      <c s="36">
        <f>ROUND(G34*H34,6)</f>
      </c>
      <c r="L34" s="38">
        <v>0</v>
      </c>
      <c s="32">
        <f>ROUND(ROUND(L34,2)*ROUND(G34,3),2)</f>
      </c>
      <c s="36" t="s">
        <v>55</v>
      </c>
      <c>
        <f>(M34*21)/100</f>
      </c>
      <c t="s">
        <v>27</v>
      </c>
    </row>
    <row r="35" spans="1:5" ht="12.75">
      <c r="A35" s="35" t="s">
        <v>56</v>
      </c>
      <c r="E35" s="39" t="s">
        <v>65</v>
      </c>
    </row>
    <row r="36" spans="1:5" ht="38.25">
      <c r="A36" s="35" t="s">
        <v>57</v>
      </c>
      <c r="E36" s="40" t="s">
        <v>7314</v>
      </c>
    </row>
    <row r="37" spans="1:5" ht="140.25">
      <c r="A37" t="s">
        <v>59</v>
      </c>
      <c r="E37" s="39" t="s">
        <v>879</v>
      </c>
    </row>
    <row r="38" spans="1:16" ht="25.5">
      <c r="A38" t="s">
        <v>49</v>
      </c>
      <c s="34" t="s">
        <v>108</v>
      </c>
      <c s="34" t="s">
        <v>156</v>
      </c>
      <c s="35" t="s">
        <v>5</v>
      </c>
      <c s="6" t="s">
        <v>157</v>
      </c>
      <c s="36" t="s">
        <v>90</v>
      </c>
      <c s="37">
        <v>5</v>
      </c>
      <c s="36">
        <v>0</v>
      </c>
      <c s="36">
        <f>ROUND(G38*H38,6)</f>
      </c>
      <c r="L38" s="38">
        <v>0</v>
      </c>
      <c s="32">
        <f>ROUND(ROUND(L38,2)*ROUND(G38,3),2)</f>
      </c>
      <c s="36" t="s">
        <v>55</v>
      </c>
      <c>
        <f>(M38*21)/100</f>
      </c>
      <c t="s">
        <v>27</v>
      </c>
    </row>
    <row r="39" spans="1:5" ht="12.75">
      <c r="A39" s="35" t="s">
        <v>56</v>
      </c>
      <c r="E39" s="39" t="s">
        <v>65</v>
      </c>
    </row>
    <row r="40" spans="1:5" ht="38.25">
      <c r="A40" s="35" t="s">
        <v>57</v>
      </c>
      <c r="E40" s="40" t="s">
        <v>7315</v>
      </c>
    </row>
    <row r="41" spans="1:5" ht="102">
      <c r="A41" t="s">
        <v>59</v>
      </c>
      <c r="E41" s="39" t="s">
        <v>867</v>
      </c>
    </row>
    <row r="42" spans="1:16" ht="12.75">
      <c r="A42" t="s">
        <v>49</v>
      </c>
      <c s="34" t="s">
        <v>112</v>
      </c>
      <c s="34" t="s">
        <v>7316</v>
      </c>
      <c s="35" t="s">
        <v>5</v>
      </c>
      <c s="6" t="s">
        <v>7317</v>
      </c>
      <c s="36" t="s">
        <v>75</v>
      </c>
      <c s="37">
        <v>1400</v>
      </c>
      <c s="36">
        <v>0</v>
      </c>
      <c s="36">
        <f>ROUND(G42*H42,6)</f>
      </c>
      <c r="L42" s="38">
        <v>0</v>
      </c>
      <c s="32">
        <f>ROUND(ROUND(L42,2)*ROUND(G42,3),2)</f>
      </c>
      <c s="36" t="s">
        <v>55</v>
      </c>
      <c>
        <f>(M42*21)/100</f>
      </c>
      <c t="s">
        <v>27</v>
      </c>
    </row>
    <row r="43" spans="1:5" ht="12.75">
      <c r="A43" s="35" t="s">
        <v>56</v>
      </c>
      <c r="E43" s="39" t="s">
        <v>65</v>
      </c>
    </row>
    <row r="44" spans="1:5" ht="38.25">
      <c r="A44" s="35" t="s">
        <v>57</v>
      </c>
      <c r="E44" s="40" t="s">
        <v>7318</v>
      </c>
    </row>
    <row r="45" spans="1:5" ht="76.5">
      <c r="A45" t="s">
        <v>59</v>
      </c>
      <c r="E45" s="39" t="s">
        <v>7319</v>
      </c>
    </row>
    <row r="46" spans="1:13" ht="12.75">
      <c r="A46" t="s">
        <v>46</v>
      </c>
      <c r="C46" s="31" t="s">
        <v>7320</v>
      </c>
      <c r="E46" s="33" t="s">
        <v>7321</v>
      </c>
      <c r="J46" s="32">
        <f>0</f>
      </c>
      <c s="32">
        <f>0</f>
      </c>
      <c s="32">
        <f>0+L47+L51+L55+L59+L63+L67+L71+L75+L79+L83+L87+L91+L95+L99+L103+L107+L111+L115+L119+L123+L127+L131+L135</f>
      </c>
      <c s="32">
        <f>0+M47+M51+M55+M59+M63+M67+M71+M75+M79+M83+M87+M91+M95+M99+M103+M107+M111+M115+M119+M123+M127+M131+M135</f>
      </c>
    </row>
    <row r="47" spans="1:16" ht="12.75">
      <c r="A47" t="s">
        <v>49</v>
      </c>
      <c s="34" t="s">
        <v>116</v>
      </c>
      <c s="34" t="s">
        <v>121</v>
      </c>
      <c s="35" t="s">
        <v>5</v>
      </c>
      <c s="6" t="s">
        <v>122</v>
      </c>
      <c s="36" t="s">
        <v>90</v>
      </c>
      <c s="37">
        <v>15</v>
      </c>
      <c s="36">
        <v>0</v>
      </c>
      <c s="36">
        <f>ROUND(G47*H47,6)</f>
      </c>
      <c r="L47" s="38">
        <v>0</v>
      </c>
      <c s="32">
        <f>ROUND(ROUND(L47,2)*ROUND(G47,3),2)</f>
      </c>
      <c s="36" t="s">
        <v>55</v>
      </c>
      <c>
        <f>(M47*21)/100</f>
      </c>
      <c t="s">
        <v>27</v>
      </c>
    </row>
    <row r="48" spans="1:5" ht="12.75">
      <c r="A48" s="35" t="s">
        <v>56</v>
      </c>
      <c r="E48" s="39" t="s">
        <v>65</v>
      </c>
    </row>
    <row r="49" spans="1:5" ht="38.25">
      <c r="A49" s="35" t="s">
        <v>57</v>
      </c>
      <c r="E49" s="40" t="s">
        <v>7322</v>
      </c>
    </row>
    <row r="50" spans="1:5" ht="102">
      <c r="A50" t="s">
        <v>59</v>
      </c>
      <c r="E50" s="39" t="s">
        <v>863</v>
      </c>
    </row>
    <row r="51" spans="1:16" ht="12.75">
      <c r="A51" t="s">
        <v>49</v>
      </c>
      <c s="34" t="s">
        <v>120</v>
      </c>
      <c s="34" t="s">
        <v>197</v>
      </c>
      <c s="35" t="s">
        <v>5</v>
      </c>
      <c s="6" t="s">
        <v>7323</v>
      </c>
      <c s="36" t="s">
        <v>75</v>
      </c>
      <c s="37">
        <v>40</v>
      </c>
      <c s="36">
        <v>0</v>
      </c>
      <c s="36">
        <f>ROUND(G51*H51,6)</f>
      </c>
      <c r="L51" s="38">
        <v>0</v>
      </c>
      <c s="32">
        <f>ROUND(ROUND(L51,2)*ROUND(G51,3),2)</f>
      </c>
      <c s="36" t="s">
        <v>55</v>
      </c>
      <c>
        <f>(M51*21)/100</f>
      </c>
      <c t="s">
        <v>27</v>
      </c>
    </row>
    <row r="52" spans="1:5" ht="12.75">
      <c r="A52" s="35" t="s">
        <v>56</v>
      </c>
      <c r="E52" s="39" t="s">
        <v>65</v>
      </c>
    </row>
    <row r="53" spans="1:5" ht="38.25">
      <c r="A53" s="35" t="s">
        <v>57</v>
      </c>
      <c r="E53" s="40" t="s">
        <v>7324</v>
      </c>
    </row>
    <row r="54" spans="1:5" ht="140.25">
      <c r="A54" t="s">
        <v>59</v>
      </c>
      <c r="E54" s="39" t="s">
        <v>7325</v>
      </c>
    </row>
    <row r="55" spans="1:16" ht="12.75">
      <c r="A55" t="s">
        <v>49</v>
      </c>
      <c s="34" t="s">
        <v>124</v>
      </c>
      <c s="34" t="s">
        <v>7326</v>
      </c>
      <c s="35" t="s">
        <v>5</v>
      </c>
      <c s="6" t="s">
        <v>7327</v>
      </c>
      <c s="36" t="s">
        <v>75</v>
      </c>
      <c s="37">
        <v>130</v>
      </c>
      <c s="36">
        <v>0</v>
      </c>
      <c s="36">
        <f>ROUND(G55*H55,6)</f>
      </c>
      <c r="L55" s="38">
        <v>0</v>
      </c>
      <c s="32">
        <f>ROUND(ROUND(L55,2)*ROUND(G55,3),2)</f>
      </c>
      <c s="36" t="s">
        <v>55</v>
      </c>
      <c>
        <f>(M55*21)/100</f>
      </c>
      <c t="s">
        <v>27</v>
      </c>
    </row>
    <row r="56" spans="1:5" ht="12.75">
      <c r="A56" s="35" t="s">
        <v>56</v>
      </c>
      <c r="E56" s="39" t="s">
        <v>65</v>
      </c>
    </row>
    <row r="57" spans="1:5" ht="38.25">
      <c r="A57" s="35" t="s">
        <v>57</v>
      </c>
      <c r="E57" s="40" t="s">
        <v>7328</v>
      </c>
    </row>
    <row r="58" spans="1:5" ht="89.25">
      <c r="A58" t="s">
        <v>59</v>
      </c>
      <c r="E58" s="39" t="s">
        <v>466</v>
      </c>
    </row>
    <row r="59" spans="1:16" ht="12.75">
      <c r="A59" t="s">
        <v>49</v>
      </c>
      <c s="34" t="s">
        <v>128</v>
      </c>
      <c s="34" t="s">
        <v>218</v>
      </c>
      <c s="35" t="s">
        <v>5</v>
      </c>
      <c s="6" t="s">
        <v>219</v>
      </c>
      <c s="36" t="s">
        <v>75</v>
      </c>
      <c s="37">
        <v>1400</v>
      </c>
      <c s="36">
        <v>0</v>
      </c>
      <c s="36">
        <f>ROUND(G59*H59,6)</f>
      </c>
      <c r="L59" s="38">
        <v>0</v>
      </c>
      <c s="32">
        <f>ROUND(ROUND(L59,2)*ROUND(G59,3),2)</f>
      </c>
      <c s="36" t="s">
        <v>55</v>
      </c>
      <c>
        <f>(M59*21)/100</f>
      </c>
      <c t="s">
        <v>27</v>
      </c>
    </row>
    <row r="60" spans="1:5" ht="12.75">
      <c r="A60" s="35" t="s">
        <v>56</v>
      </c>
      <c r="E60" s="39" t="s">
        <v>65</v>
      </c>
    </row>
    <row r="61" spans="1:5" ht="38.25">
      <c r="A61" s="35" t="s">
        <v>57</v>
      </c>
      <c r="E61" s="40" t="s">
        <v>7329</v>
      </c>
    </row>
    <row r="62" spans="1:5" ht="89.25">
      <c r="A62" t="s">
        <v>59</v>
      </c>
      <c r="E62" s="39" t="s">
        <v>466</v>
      </c>
    </row>
    <row r="63" spans="1:16" ht="12.75">
      <c r="A63" t="s">
        <v>49</v>
      </c>
      <c s="34" t="s">
        <v>131</v>
      </c>
      <c s="34" t="s">
        <v>7330</v>
      </c>
      <c s="35" t="s">
        <v>5</v>
      </c>
      <c s="6" t="s">
        <v>7331</v>
      </c>
      <c s="36" t="s">
        <v>75</v>
      </c>
      <c s="37">
        <v>500</v>
      </c>
      <c s="36">
        <v>0</v>
      </c>
      <c s="36">
        <f>ROUND(G63*H63,6)</f>
      </c>
      <c r="L63" s="38">
        <v>0</v>
      </c>
      <c s="32">
        <f>ROUND(ROUND(L63,2)*ROUND(G63,3),2)</f>
      </c>
      <c s="36" t="s">
        <v>55</v>
      </c>
      <c>
        <f>(M63*21)/100</f>
      </c>
      <c t="s">
        <v>27</v>
      </c>
    </row>
    <row r="64" spans="1:5" ht="12.75">
      <c r="A64" s="35" t="s">
        <v>56</v>
      </c>
      <c r="E64" s="39" t="s">
        <v>65</v>
      </c>
    </row>
    <row r="65" spans="1:5" ht="38.25">
      <c r="A65" s="35" t="s">
        <v>57</v>
      </c>
      <c r="E65" s="40" t="s">
        <v>7332</v>
      </c>
    </row>
    <row r="66" spans="1:5" ht="89.25">
      <c r="A66" t="s">
        <v>59</v>
      </c>
      <c r="E66" s="39" t="s">
        <v>466</v>
      </c>
    </row>
    <row r="67" spans="1:16" ht="12.75">
      <c r="A67" t="s">
        <v>49</v>
      </c>
      <c s="34" t="s">
        <v>135</v>
      </c>
      <c s="34" t="s">
        <v>464</v>
      </c>
      <c s="35" t="s">
        <v>5</v>
      </c>
      <c s="6" t="s">
        <v>7333</v>
      </c>
      <c s="36" t="s">
        <v>75</v>
      </c>
      <c s="37">
        <v>20</v>
      </c>
      <c s="36">
        <v>0</v>
      </c>
      <c s="36">
        <f>ROUND(G67*H67,6)</f>
      </c>
      <c r="L67" s="38">
        <v>0</v>
      </c>
      <c s="32">
        <f>ROUND(ROUND(L67,2)*ROUND(G67,3),2)</f>
      </c>
      <c s="36" t="s">
        <v>55</v>
      </c>
      <c>
        <f>(M67*21)/100</f>
      </c>
      <c t="s">
        <v>27</v>
      </c>
    </row>
    <row r="68" spans="1:5" ht="12.75">
      <c r="A68" s="35" t="s">
        <v>56</v>
      </c>
      <c r="E68" s="39" t="s">
        <v>65</v>
      </c>
    </row>
    <row r="69" spans="1:5" ht="38.25">
      <c r="A69" s="35" t="s">
        <v>57</v>
      </c>
      <c r="E69" s="40" t="s">
        <v>7334</v>
      </c>
    </row>
    <row r="70" spans="1:5" ht="89.25">
      <c r="A70" t="s">
        <v>59</v>
      </c>
      <c r="E70" s="39" t="s">
        <v>466</v>
      </c>
    </row>
    <row r="71" spans="1:16" ht="25.5">
      <c r="A71" t="s">
        <v>49</v>
      </c>
      <c s="34" t="s">
        <v>139</v>
      </c>
      <c s="34" t="s">
        <v>7335</v>
      </c>
      <c s="35" t="s">
        <v>5</v>
      </c>
      <c s="6" t="s">
        <v>1115</v>
      </c>
      <c s="36" t="s">
        <v>90</v>
      </c>
      <c s="37">
        <v>4</v>
      </c>
      <c s="36">
        <v>0</v>
      </c>
      <c s="36">
        <f>ROUND(G71*H71,6)</f>
      </c>
      <c r="L71" s="38">
        <v>0</v>
      </c>
      <c s="32">
        <f>ROUND(ROUND(L71,2)*ROUND(G71,3),2)</f>
      </c>
      <c s="36" t="s">
        <v>55</v>
      </c>
      <c>
        <f>(M71*21)/100</f>
      </c>
      <c t="s">
        <v>27</v>
      </c>
    </row>
    <row r="72" spans="1:5" ht="12.75">
      <c r="A72" s="35" t="s">
        <v>56</v>
      </c>
      <c r="E72" s="39" t="s">
        <v>65</v>
      </c>
    </row>
    <row r="73" spans="1:5" ht="38.25">
      <c r="A73" s="35" t="s">
        <v>57</v>
      </c>
      <c r="E73" s="40" t="s">
        <v>7336</v>
      </c>
    </row>
    <row r="74" spans="1:5" ht="102">
      <c r="A74" t="s">
        <v>59</v>
      </c>
      <c r="E74" s="39" t="s">
        <v>1116</v>
      </c>
    </row>
    <row r="75" spans="1:16" ht="25.5">
      <c r="A75" t="s">
        <v>49</v>
      </c>
      <c s="34" t="s">
        <v>143</v>
      </c>
      <c s="34" t="s">
        <v>7337</v>
      </c>
      <c s="35" t="s">
        <v>5</v>
      </c>
      <c s="6" t="s">
        <v>228</v>
      </c>
      <c s="36" t="s">
        <v>90</v>
      </c>
      <c s="37">
        <v>25</v>
      </c>
      <c s="36">
        <v>0</v>
      </c>
      <c s="36">
        <f>ROUND(G75*H75,6)</f>
      </c>
      <c r="L75" s="38">
        <v>0</v>
      </c>
      <c s="32">
        <f>ROUND(ROUND(L75,2)*ROUND(G75,3),2)</f>
      </c>
      <c s="36" t="s">
        <v>55</v>
      </c>
      <c>
        <f>(M75*21)/100</f>
      </c>
      <c t="s">
        <v>27</v>
      </c>
    </row>
    <row r="76" spans="1:5" ht="12.75">
      <c r="A76" s="35" t="s">
        <v>56</v>
      </c>
      <c r="E76" s="39" t="s">
        <v>65</v>
      </c>
    </row>
    <row r="77" spans="1:5" ht="38.25">
      <c r="A77" s="35" t="s">
        <v>57</v>
      </c>
      <c r="E77" s="40" t="s">
        <v>7338</v>
      </c>
    </row>
    <row r="78" spans="1:5" ht="102">
      <c r="A78" t="s">
        <v>59</v>
      </c>
      <c r="E78" s="39" t="s">
        <v>1116</v>
      </c>
    </row>
    <row r="79" spans="1:16" ht="25.5">
      <c r="A79" t="s">
        <v>49</v>
      </c>
      <c s="34" t="s">
        <v>147</v>
      </c>
      <c s="34" t="s">
        <v>7339</v>
      </c>
      <c s="35" t="s">
        <v>5</v>
      </c>
      <c s="6" t="s">
        <v>7340</v>
      </c>
      <c s="36" t="s">
        <v>90</v>
      </c>
      <c s="37">
        <v>4</v>
      </c>
      <c s="36">
        <v>0</v>
      </c>
      <c s="36">
        <f>ROUND(G79*H79,6)</f>
      </c>
      <c r="L79" s="38">
        <v>0</v>
      </c>
      <c s="32">
        <f>ROUND(ROUND(L79,2)*ROUND(G79,3),2)</f>
      </c>
      <c s="36" t="s">
        <v>55</v>
      </c>
      <c>
        <f>(M79*21)/100</f>
      </c>
      <c t="s">
        <v>27</v>
      </c>
    </row>
    <row r="80" spans="1:5" ht="12.75">
      <c r="A80" s="35" t="s">
        <v>56</v>
      </c>
      <c r="E80" s="39" t="s">
        <v>65</v>
      </c>
    </row>
    <row r="81" spans="1:5" ht="38.25">
      <c r="A81" s="35" t="s">
        <v>57</v>
      </c>
      <c r="E81" s="40" t="s">
        <v>7336</v>
      </c>
    </row>
    <row r="82" spans="1:5" ht="102">
      <c r="A82" t="s">
        <v>59</v>
      </c>
      <c r="E82" s="39" t="s">
        <v>1116</v>
      </c>
    </row>
    <row r="83" spans="1:16" ht="25.5">
      <c r="A83" t="s">
        <v>49</v>
      </c>
      <c s="34" t="s">
        <v>151</v>
      </c>
      <c s="34" t="s">
        <v>1637</v>
      </c>
      <c s="35" t="s">
        <v>5</v>
      </c>
      <c s="6" t="s">
        <v>1638</v>
      </c>
      <c s="36" t="s">
        <v>90</v>
      </c>
      <c s="37">
        <v>4</v>
      </c>
      <c s="36">
        <v>0</v>
      </c>
      <c s="36">
        <f>ROUND(G83*H83,6)</f>
      </c>
      <c r="L83" s="38">
        <v>0</v>
      </c>
      <c s="32">
        <f>ROUND(ROUND(L83,2)*ROUND(G83,3),2)</f>
      </c>
      <c s="36" t="s">
        <v>55</v>
      </c>
      <c>
        <f>(M83*21)/100</f>
      </c>
      <c t="s">
        <v>27</v>
      </c>
    </row>
    <row r="84" spans="1:5" ht="12.75">
      <c r="A84" s="35" t="s">
        <v>56</v>
      </c>
      <c r="E84" s="39" t="s">
        <v>65</v>
      </c>
    </row>
    <row r="85" spans="1:5" ht="38.25">
      <c r="A85" s="35" t="s">
        <v>57</v>
      </c>
      <c r="E85" s="40" t="s">
        <v>7336</v>
      </c>
    </row>
    <row r="86" spans="1:5" ht="102">
      <c r="A86" t="s">
        <v>59</v>
      </c>
      <c r="E86" s="39" t="s">
        <v>1116</v>
      </c>
    </row>
    <row r="87" spans="1:16" ht="12.75">
      <c r="A87" t="s">
        <v>49</v>
      </c>
      <c s="34" t="s">
        <v>155</v>
      </c>
      <c s="34" t="s">
        <v>7341</v>
      </c>
      <c s="35" t="s">
        <v>5</v>
      </c>
      <c s="6" t="s">
        <v>7342</v>
      </c>
      <c s="36" t="s">
        <v>90</v>
      </c>
      <c s="37">
        <v>50</v>
      </c>
      <c s="36">
        <v>0</v>
      </c>
      <c s="36">
        <f>ROUND(G87*H87,6)</f>
      </c>
      <c r="L87" s="38">
        <v>0</v>
      </c>
      <c s="32">
        <f>ROUND(ROUND(L87,2)*ROUND(G87,3),2)</f>
      </c>
      <c s="36" t="s">
        <v>55</v>
      </c>
      <c>
        <f>(M87*21)/100</f>
      </c>
      <c t="s">
        <v>27</v>
      </c>
    </row>
    <row r="88" spans="1:5" ht="12.75">
      <c r="A88" s="35" t="s">
        <v>56</v>
      </c>
      <c r="E88" s="39" t="s">
        <v>65</v>
      </c>
    </row>
    <row r="89" spans="1:5" ht="38.25">
      <c r="A89" s="35" t="s">
        <v>57</v>
      </c>
      <c r="E89" s="40" t="s">
        <v>7343</v>
      </c>
    </row>
    <row r="90" spans="1:5" ht="89.25">
      <c r="A90" t="s">
        <v>59</v>
      </c>
      <c r="E90" s="39" t="s">
        <v>7344</v>
      </c>
    </row>
    <row r="91" spans="1:16" ht="12.75">
      <c r="A91" t="s">
        <v>49</v>
      </c>
      <c s="34" t="s">
        <v>158</v>
      </c>
      <c s="34" t="s">
        <v>7345</v>
      </c>
      <c s="35" t="s">
        <v>5</v>
      </c>
      <c s="6" t="s">
        <v>7346</v>
      </c>
      <c s="36" t="s">
        <v>90</v>
      </c>
      <c s="37">
        <v>1</v>
      </c>
      <c s="36">
        <v>0</v>
      </c>
      <c s="36">
        <f>ROUND(G91*H91,6)</f>
      </c>
      <c r="L91" s="38">
        <v>0</v>
      </c>
      <c s="32">
        <f>ROUND(ROUND(L91,2)*ROUND(G91,3),2)</f>
      </c>
      <c s="36" t="s">
        <v>55</v>
      </c>
      <c>
        <f>(M91*21)/100</f>
      </c>
      <c t="s">
        <v>27</v>
      </c>
    </row>
    <row r="92" spans="1:5" ht="12.75">
      <c r="A92" s="35" t="s">
        <v>56</v>
      </c>
      <c r="E92" s="39" t="s">
        <v>65</v>
      </c>
    </row>
    <row r="93" spans="1:5" ht="38.25">
      <c r="A93" s="35" t="s">
        <v>57</v>
      </c>
      <c r="E93" s="40" t="s">
        <v>7347</v>
      </c>
    </row>
    <row r="94" spans="1:5" ht="140.25">
      <c r="A94" t="s">
        <v>59</v>
      </c>
      <c r="E94" s="39" t="s">
        <v>7348</v>
      </c>
    </row>
    <row r="95" spans="1:16" ht="12.75">
      <c r="A95" t="s">
        <v>49</v>
      </c>
      <c s="34" t="s">
        <v>164</v>
      </c>
      <c s="34" t="s">
        <v>7349</v>
      </c>
      <c s="35" t="s">
        <v>5</v>
      </c>
      <c s="6" t="s">
        <v>7350</v>
      </c>
      <c s="36" t="s">
        <v>90</v>
      </c>
      <c s="37">
        <v>1</v>
      </c>
      <c s="36">
        <v>0</v>
      </c>
      <c s="36">
        <f>ROUND(G95*H95,6)</f>
      </c>
      <c r="L95" s="38">
        <v>0</v>
      </c>
      <c s="32">
        <f>ROUND(ROUND(L95,2)*ROUND(G95,3),2)</f>
      </c>
      <c s="36" t="s">
        <v>55</v>
      </c>
      <c>
        <f>(M95*21)/100</f>
      </c>
      <c t="s">
        <v>27</v>
      </c>
    </row>
    <row r="96" spans="1:5" ht="12.75">
      <c r="A96" s="35" t="s">
        <v>56</v>
      </c>
      <c r="E96" s="39" t="s">
        <v>65</v>
      </c>
    </row>
    <row r="97" spans="1:5" ht="38.25">
      <c r="A97" s="35" t="s">
        <v>57</v>
      </c>
      <c r="E97" s="40" t="s">
        <v>7351</v>
      </c>
    </row>
    <row r="98" spans="1:5" ht="140.25">
      <c r="A98" t="s">
        <v>59</v>
      </c>
      <c r="E98" s="39" t="s">
        <v>7348</v>
      </c>
    </row>
    <row r="99" spans="1:16" ht="12.75">
      <c r="A99" t="s">
        <v>49</v>
      </c>
      <c s="34" t="s">
        <v>168</v>
      </c>
      <c s="34" t="s">
        <v>7352</v>
      </c>
      <c s="35" t="s">
        <v>5</v>
      </c>
      <c s="6" t="s">
        <v>7353</v>
      </c>
      <c s="36" t="s">
        <v>90</v>
      </c>
      <c s="37">
        <v>3</v>
      </c>
      <c s="36">
        <v>0</v>
      </c>
      <c s="36">
        <f>ROUND(G99*H99,6)</f>
      </c>
      <c r="L99" s="38">
        <v>0</v>
      </c>
      <c s="32">
        <f>ROUND(ROUND(L99,2)*ROUND(G99,3),2)</f>
      </c>
      <c s="36" t="s">
        <v>55</v>
      </c>
      <c>
        <f>(M99*21)/100</f>
      </c>
      <c t="s">
        <v>27</v>
      </c>
    </row>
    <row r="100" spans="1:5" ht="12.75">
      <c r="A100" s="35" t="s">
        <v>56</v>
      </c>
      <c r="E100" s="39" t="s">
        <v>65</v>
      </c>
    </row>
    <row r="101" spans="1:5" ht="38.25">
      <c r="A101" s="35" t="s">
        <v>57</v>
      </c>
      <c r="E101" s="40" t="s">
        <v>7354</v>
      </c>
    </row>
    <row r="102" spans="1:5" ht="140.25">
      <c r="A102" t="s">
        <v>59</v>
      </c>
      <c r="E102" s="39" t="s">
        <v>7348</v>
      </c>
    </row>
    <row r="103" spans="1:16" ht="12.75">
      <c r="A103" t="s">
        <v>49</v>
      </c>
      <c s="34" t="s">
        <v>173</v>
      </c>
      <c s="34" t="s">
        <v>7355</v>
      </c>
      <c s="35" t="s">
        <v>5</v>
      </c>
      <c s="6" t="s">
        <v>7356</v>
      </c>
      <c s="36" t="s">
        <v>90</v>
      </c>
      <c s="37">
        <v>5</v>
      </c>
      <c s="36">
        <v>0</v>
      </c>
      <c s="36">
        <f>ROUND(G103*H103,6)</f>
      </c>
      <c r="L103" s="38">
        <v>0</v>
      </c>
      <c s="32">
        <f>ROUND(ROUND(L103,2)*ROUND(G103,3),2)</f>
      </c>
      <c s="36" t="s">
        <v>55</v>
      </c>
      <c>
        <f>(M103*21)/100</f>
      </c>
      <c t="s">
        <v>27</v>
      </c>
    </row>
    <row r="104" spans="1:5" ht="12.75">
      <c r="A104" s="35" t="s">
        <v>56</v>
      </c>
      <c r="E104" s="39" t="s">
        <v>65</v>
      </c>
    </row>
    <row r="105" spans="1:5" ht="38.25">
      <c r="A105" s="35" t="s">
        <v>57</v>
      </c>
      <c r="E105" s="40" t="s">
        <v>7357</v>
      </c>
    </row>
    <row r="106" spans="1:5" ht="127.5">
      <c r="A106" t="s">
        <v>59</v>
      </c>
      <c r="E106" s="39" t="s">
        <v>7358</v>
      </c>
    </row>
    <row r="107" spans="1:16" ht="25.5">
      <c r="A107" t="s">
        <v>49</v>
      </c>
      <c s="34" t="s">
        <v>176</v>
      </c>
      <c s="34" t="s">
        <v>7359</v>
      </c>
      <c s="35" t="s">
        <v>5</v>
      </c>
      <c s="6" t="s">
        <v>7360</v>
      </c>
      <c s="36" t="s">
        <v>90</v>
      </c>
      <c s="37">
        <v>2</v>
      </c>
      <c s="36">
        <v>0</v>
      </c>
      <c s="36">
        <f>ROUND(G107*H107,6)</f>
      </c>
      <c r="L107" s="38">
        <v>0</v>
      </c>
      <c s="32">
        <f>ROUND(ROUND(L107,2)*ROUND(G107,3),2)</f>
      </c>
      <c s="36" t="s">
        <v>55</v>
      </c>
      <c>
        <f>(M107*21)/100</f>
      </c>
      <c t="s">
        <v>27</v>
      </c>
    </row>
    <row r="108" spans="1:5" ht="12.75">
      <c r="A108" s="35" t="s">
        <v>56</v>
      </c>
      <c r="E108" s="39" t="s">
        <v>65</v>
      </c>
    </row>
    <row r="109" spans="1:5" ht="38.25">
      <c r="A109" s="35" t="s">
        <v>57</v>
      </c>
      <c r="E109" s="40" t="s">
        <v>7361</v>
      </c>
    </row>
    <row r="110" spans="1:5" ht="102">
      <c r="A110" t="s">
        <v>59</v>
      </c>
      <c r="E110" s="39" t="s">
        <v>7362</v>
      </c>
    </row>
    <row r="111" spans="1:16" ht="25.5">
      <c r="A111" t="s">
        <v>49</v>
      </c>
      <c s="34" t="s">
        <v>180</v>
      </c>
      <c s="34" t="s">
        <v>7363</v>
      </c>
      <c s="35" t="s">
        <v>5</v>
      </c>
      <c s="6" t="s">
        <v>7364</v>
      </c>
      <c s="36" t="s">
        <v>90</v>
      </c>
      <c s="37">
        <v>2</v>
      </c>
      <c s="36">
        <v>0</v>
      </c>
      <c s="36">
        <f>ROUND(G111*H111,6)</f>
      </c>
      <c r="L111" s="38">
        <v>0</v>
      </c>
      <c s="32">
        <f>ROUND(ROUND(L111,2)*ROUND(G111,3),2)</f>
      </c>
      <c s="36" t="s">
        <v>55</v>
      </c>
      <c>
        <f>(M111*21)/100</f>
      </c>
      <c t="s">
        <v>27</v>
      </c>
    </row>
    <row r="112" spans="1:5" ht="12.75">
      <c r="A112" s="35" t="s">
        <v>56</v>
      </c>
      <c r="E112" s="39" t="s">
        <v>65</v>
      </c>
    </row>
    <row r="113" spans="1:5" ht="38.25">
      <c r="A113" s="35" t="s">
        <v>57</v>
      </c>
      <c r="E113" s="40" t="s">
        <v>7361</v>
      </c>
    </row>
    <row r="114" spans="1:5" ht="102">
      <c r="A114" t="s">
        <v>59</v>
      </c>
      <c r="E114" s="39" t="s">
        <v>7365</v>
      </c>
    </row>
    <row r="115" spans="1:16" ht="12.75">
      <c r="A115" t="s">
        <v>49</v>
      </c>
      <c s="34" t="s">
        <v>916</v>
      </c>
      <c s="34" t="s">
        <v>7366</v>
      </c>
      <c s="35" t="s">
        <v>5</v>
      </c>
      <c s="6" t="s">
        <v>7367</v>
      </c>
      <c s="36" t="s">
        <v>90</v>
      </c>
      <c s="37">
        <v>2</v>
      </c>
      <c s="36">
        <v>0</v>
      </c>
      <c s="36">
        <f>ROUND(G115*H115,6)</f>
      </c>
      <c r="L115" s="38">
        <v>0</v>
      </c>
      <c s="32">
        <f>ROUND(ROUND(L115,2)*ROUND(G115,3),2)</f>
      </c>
      <c s="36" t="s">
        <v>55</v>
      </c>
      <c>
        <f>(M115*21)/100</f>
      </c>
      <c t="s">
        <v>27</v>
      </c>
    </row>
    <row r="116" spans="1:5" ht="12.75">
      <c r="A116" s="35" t="s">
        <v>56</v>
      </c>
      <c r="E116" s="39" t="s">
        <v>65</v>
      </c>
    </row>
    <row r="117" spans="1:5" ht="38.25">
      <c r="A117" s="35" t="s">
        <v>57</v>
      </c>
      <c r="E117" s="40" t="s">
        <v>7361</v>
      </c>
    </row>
    <row r="118" spans="1:5" ht="89.25">
      <c r="A118" t="s">
        <v>59</v>
      </c>
      <c r="E118" s="39" t="s">
        <v>7368</v>
      </c>
    </row>
    <row r="119" spans="1:16" ht="25.5">
      <c r="A119" t="s">
        <v>49</v>
      </c>
      <c s="34" t="s">
        <v>919</v>
      </c>
      <c s="34" t="s">
        <v>7369</v>
      </c>
      <c s="35" t="s">
        <v>5</v>
      </c>
      <c s="6" t="s">
        <v>7370</v>
      </c>
      <c s="36" t="s">
        <v>90</v>
      </c>
      <c s="37">
        <v>1</v>
      </c>
      <c s="36">
        <v>0</v>
      </c>
      <c s="36">
        <f>ROUND(G119*H119,6)</f>
      </c>
      <c r="L119" s="38">
        <v>0</v>
      </c>
      <c s="32">
        <f>ROUND(ROUND(L119,2)*ROUND(G119,3),2)</f>
      </c>
      <c s="36" t="s">
        <v>55</v>
      </c>
      <c>
        <f>(M119*21)/100</f>
      </c>
      <c t="s">
        <v>27</v>
      </c>
    </row>
    <row r="120" spans="1:5" ht="12.75">
      <c r="A120" s="35" t="s">
        <v>56</v>
      </c>
      <c r="E120" s="39" t="s">
        <v>65</v>
      </c>
    </row>
    <row r="121" spans="1:5" ht="38.25">
      <c r="A121" s="35" t="s">
        <v>57</v>
      </c>
      <c r="E121" s="40" t="s">
        <v>7347</v>
      </c>
    </row>
    <row r="122" spans="1:5" ht="102">
      <c r="A122" t="s">
        <v>59</v>
      </c>
      <c r="E122" s="39" t="s">
        <v>7371</v>
      </c>
    </row>
    <row r="123" spans="1:16" ht="25.5">
      <c r="A123" t="s">
        <v>49</v>
      </c>
      <c s="34" t="s">
        <v>183</v>
      </c>
      <c s="34" t="s">
        <v>7372</v>
      </c>
      <c s="35" t="s">
        <v>5</v>
      </c>
      <c s="6" t="s">
        <v>7373</v>
      </c>
      <c s="36" t="s">
        <v>90</v>
      </c>
      <c s="37">
        <v>5</v>
      </c>
      <c s="36">
        <v>0</v>
      </c>
      <c s="36">
        <f>ROUND(G123*H123,6)</f>
      </c>
      <c r="L123" s="38">
        <v>0</v>
      </c>
      <c s="32">
        <f>ROUND(ROUND(L123,2)*ROUND(G123,3),2)</f>
      </c>
      <c s="36" t="s">
        <v>55</v>
      </c>
      <c>
        <f>(M123*21)/100</f>
      </c>
      <c t="s">
        <v>27</v>
      </c>
    </row>
    <row r="124" spans="1:5" ht="12.75">
      <c r="A124" s="35" t="s">
        <v>56</v>
      </c>
      <c r="E124" s="39" t="s">
        <v>65</v>
      </c>
    </row>
    <row r="125" spans="1:5" ht="38.25">
      <c r="A125" s="35" t="s">
        <v>57</v>
      </c>
      <c r="E125" s="40" t="s">
        <v>7374</v>
      </c>
    </row>
    <row r="126" spans="1:5" ht="76.5">
      <c r="A126" t="s">
        <v>59</v>
      </c>
      <c r="E126" s="39" t="s">
        <v>7375</v>
      </c>
    </row>
    <row r="127" spans="1:16" ht="25.5">
      <c r="A127" t="s">
        <v>49</v>
      </c>
      <c s="34" t="s">
        <v>187</v>
      </c>
      <c s="34" t="s">
        <v>7376</v>
      </c>
      <c s="35" t="s">
        <v>5</v>
      </c>
      <c s="6" t="s">
        <v>7377</v>
      </c>
      <c s="36" t="s">
        <v>90</v>
      </c>
      <c s="37">
        <v>2</v>
      </c>
      <c s="36">
        <v>0</v>
      </c>
      <c s="36">
        <f>ROUND(G127*H127,6)</f>
      </c>
      <c r="L127" s="38">
        <v>0</v>
      </c>
      <c s="32">
        <f>ROUND(ROUND(L127,2)*ROUND(G127,3),2)</f>
      </c>
      <c s="36" t="s">
        <v>55</v>
      </c>
      <c>
        <f>(M127*21)/100</f>
      </c>
      <c t="s">
        <v>27</v>
      </c>
    </row>
    <row r="128" spans="1:5" ht="12.75">
      <c r="A128" s="35" t="s">
        <v>56</v>
      </c>
      <c r="E128" s="39" t="s">
        <v>65</v>
      </c>
    </row>
    <row r="129" spans="1:5" ht="38.25">
      <c r="A129" s="35" t="s">
        <v>57</v>
      </c>
      <c r="E129" s="40" t="s">
        <v>7361</v>
      </c>
    </row>
    <row r="130" spans="1:5" ht="76.5">
      <c r="A130" t="s">
        <v>59</v>
      </c>
      <c r="E130" s="39" t="s">
        <v>7375</v>
      </c>
    </row>
    <row r="131" spans="1:16" ht="25.5">
      <c r="A131" t="s">
        <v>49</v>
      </c>
      <c s="34" t="s">
        <v>191</v>
      </c>
      <c s="34" t="s">
        <v>7378</v>
      </c>
      <c s="35" t="s">
        <v>5</v>
      </c>
      <c s="6" t="s">
        <v>7379</v>
      </c>
      <c s="36" t="s">
        <v>738</v>
      </c>
      <c s="37">
        <v>15</v>
      </c>
      <c s="36">
        <v>0</v>
      </c>
      <c s="36">
        <f>ROUND(G131*H131,6)</f>
      </c>
      <c r="L131" s="38">
        <v>0</v>
      </c>
      <c s="32">
        <f>ROUND(ROUND(L131,2)*ROUND(G131,3),2)</f>
      </c>
      <c s="36" t="s">
        <v>55</v>
      </c>
      <c>
        <f>(M131*21)/100</f>
      </c>
      <c t="s">
        <v>27</v>
      </c>
    </row>
    <row r="132" spans="1:5" ht="12.75">
      <c r="A132" s="35" t="s">
        <v>56</v>
      </c>
      <c r="E132" s="39" t="s">
        <v>65</v>
      </c>
    </row>
    <row r="133" spans="1:5" ht="38.25">
      <c r="A133" s="35" t="s">
        <v>57</v>
      </c>
      <c r="E133" s="40" t="s">
        <v>7322</v>
      </c>
    </row>
    <row r="134" spans="1:5" ht="140.25">
      <c r="A134" t="s">
        <v>59</v>
      </c>
      <c r="E134" s="39" t="s">
        <v>7380</v>
      </c>
    </row>
    <row r="135" spans="1:16" ht="25.5">
      <c r="A135" t="s">
        <v>49</v>
      </c>
      <c s="34" t="s">
        <v>196</v>
      </c>
      <c s="34" t="s">
        <v>7381</v>
      </c>
      <c s="35" t="s">
        <v>5</v>
      </c>
      <c s="6" t="s">
        <v>7382</v>
      </c>
      <c s="36" t="s">
        <v>738</v>
      </c>
      <c s="37">
        <v>15</v>
      </c>
      <c s="36">
        <v>0</v>
      </c>
      <c s="36">
        <f>ROUND(G135*H135,6)</f>
      </c>
      <c r="L135" s="38">
        <v>0</v>
      </c>
      <c s="32">
        <f>ROUND(ROUND(L135,2)*ROUND(G135,3),2)</f>
      </c>
      <c s="36" t="s">
        <v>55</v>
      </c>
      <c>
        <f>(M135*21)/100</f>
      </c>
      <c t="s">
        <v>27</v>
      </c>
    </row>
    <row r="136" spans="1:5" ht="12.75">
      <c r="A136" s="35" t="s">
        <v>56</v>
      </c>
      <c r="E136" s="39" t="s">
        <v>65</v>
      </c>
    </row>
    <row r="137" spans="1:5" ht="38.25">
      <c r="A137" s="35" t="s">
        <v>57</v>
      </c>
      <c r="E137" s="40" t="s">
        <v>7322</v>
      </c>
    </row>
    <row r="138" spans="1:5" ht="153">
      <c r="A138" t="s">
        <v>59</v>
      </c>
      <c r="E138" s="39" t="s">
        <v>7383</v>
      </c>
    </row>
    <row r="139" spans="1:13" ht="12.75">
      <c r="A139" t="s">
        <v>46</v>
      </c>
      <c r="C139" s="31" t="s">
        <v>1798</v>
      </c>
      <c r="E139" s="33" t="s">
        <v>1799</v>
      </c>
      <c r="J139" s="32">
        <f>0</f>
      </c>
      <c s="32">
        <f>0</f>
      </c>
      <c s="32">
        <f>0+L140+L144+L148+L152+L156+L160+L164+L168+L172</f>
      </c>
      <c s="32">
        <f>0+M140+M144+M148+M152+M156+M160+M164+M168+M172</f>
      </c>
    </row>
    <row r="140" spans="1:16" ht="12.75">
      <c r="A140" t="s">
        <v>49</v>
      </c>
      <c s="34" t="s">
        <v>204</v>
      </c>
      <c s="34" t="s">
        <v>1800</v>
      </c>
      <c s="35" t="s">
        <v>5</v>
      </c>
      <c s="6" t="s">
        <v>1801</v>
      </c>
      <c s="36" t="s">
        <v>54</v>
      </c>
      <c s="37">
        <v>1</v>
      </c>
      <c s="36">
        <v>0</v>
      </c>
      <c s="36">
        <f>ROUND(G140*H140,6)</f>
      </c>
      <c r="L140" s="38">
        <v>0</v>
      </c>
      <c s="32">
        <f>ROUND(ROUND(L140,2)*ROUND(G140,3),2)</f>
      </c>
      <c s="36" t="s">
        <v>55</v>
      </c>
      <c>
        <f>(M140*21)/100</f>
      </c>
      <c t="s">
        <v>27</v>
      </c>
    </row>
    <row r="141" spans="1:5" ht="12.75">
      <c r="A141" s="35" t="s">
        <v>56</v>
      </c>
      <c r="E141" s="39" t="s">
        <v>65</v>
      </c>
    </row>
    <row r="142" spans="1:5" ht="38.25">
      <c r="A142" s="35" t="s">
        <v>57</v>
      </c>
      <c r="E142" s="40" t="s">
        <v>1802</v>
      </c>
    </row>
    <row r="143" spans="1:5" ht="12.75">
      <c r="A143" t="s">
        <v>59</v>
      </c>
      <c r="E143" s="39" t="s">
        <v>832</v>
      </c>
    </row>
    <row r="144" spans="1:16" ht="12.75">
      <c r="A144" t="s">
        <v>49</v>
      </c>
      <c s="34" t="s">
        <v>208</v>
      </c>
      <c s="34" t="s">
        <v>1803</v>
      </c>
      <c s="35" t="s">
        <v>5</v>
      </c>
      <c s="6" t="s">
        <v>1804</v>
      </c>
      <c s="36" t="s">
        <v>54</v>
      </c>
      <c s="37">
        <v>1</v>
      </c>
      <c s="36">
        <v>0</v>
      </c>
      <c s="36">
        <f>ROUND(G144*H144,6)</f>
      </c>
      <c r="L144" s="38">
        <v>0</v>
      </c>
      <c s="32">
        <f>ROUND(ROUND(L144,2)*ROUND(G144,3),2)</f>
      </c>
      <c s="36" t="s">
        <v>55</v>
      </c>
      <c>
        <f>(M144*21)/100</f>
      </c>
      <c t="s">
        <v>27</v>
      </c>
    </row>
    <row r="145" spans="1:5" ht="12.75">
      <c r="A145" s="35" t="s">
        <v>56</v>
      </c>
      <c r="E145" s="39" t="s">
        <v>65</v>
      </c>
    </row>
    <row r="146" spans="1:5" ht="38.25">
      <c r="A146" s="35" t="s">
        <v>57</v>
      </c>
      <c r="E146" s="40" t="s">
        <v>1805</v>
      </c>
    </row>
    <row r="147" spans="1:5" ht="25.5">
      <c r="A147" t="s">
        <v>59</v>
      </c>
      <c r="E147" s="39" t="s">
        <v>1806</v>
      </c>
    </row>
    <row r="148" spans="1:16" ht="25.5">
      <c r="A148" t="s">
        <v>49</v>
      </c>
      <c s="34" t="s">
        <v>212</v>
      </c>
      <c s="34" t="s">
        <v>1807</v>
      </c>
      <c s="35" t="s">
        <v>5</v>
      </c>
      <c s="6" t="s">
        <v>1808</v>
      </c>
      <c s="36" t="s">
        <v>90</v>
      </c>
      <c s="37">
        <v>1</v>
      </c>
      <c s="36">
        <v>0</v>
      </c>
      <c s="36">
        <f>ROUND(G148*H148,6)</f>
      </c>
      <c r="L148" s="38">
        <v>0</v>
      </c>
      <c s="32">
        <f>ROUND(ROUND(L148,2)*ROUND(G148,3),2)</f>
      </c>
      <c s="36" t="s">
        <v>55</v>
      </c>
      <c>
        <f>(M148*21)/100</f>
      </c>
      <c t="s">
        <v>27</v>
      </c>
    </row>
    <row r="149" spans="1:5" ht="12.75">
      <c r="A149" s="35" t="s">
        <v>56</v>
      </c>
      <c r="E149" s="39" t="s">
        <v>65</v>
      </c>
    </row>
    <row r="150" spans="1:5" ht="38.25">
      <c r="A150" s="35" t="s">
        <v>57</v>
      </c>
      <c r="E150" s="40" t="s">
        <v>7384</v>
      </c>
    </row>
    <row r="151" spans="1:5" ht="114.75">
      <c r="A151" t="s">
        <v>59</v>
      </c>
      <c r="E151" s="39" t="s">
        <v>1809</v>
      </c>
    </row>
    <row r="152" spans="1:16" ht="38.25">
      <c r="A152" t="s">
        <v>49</v>
      </c>
      <c s="34" t="s">
        <v>217</v>
      </c>
      <c s="34" t="s">
        <v>1881</v>
      </c>
      <c s="35" t="s">
        <v>5</v>
      </c>
      <c s="6" t="s">
        <v>1882</v>
      </c>
      <c s="36" t="s">
        <v>90</v>
      </c>
      <c s="37">
        <v>4</v>
      </c>
      <c s="36">
        <v>0</v>
      </c>
      <c s="36">
        <f>ROUND(G152*H152,6)</f>
      </c>
      <c r="L152" s="38">
        <v>0</v>
      </c>
      <c s="32">
        <f>ROUND(ROUND(L152,2)*ROUND(G152,3),2)</f>
      </c>
      <c s="36" t="s">
        <v>55</v>
      </c>
      <c>
        <f>(M152*21)/100</f>
      </c>
      <c t="s">
        <v>27</v>
      </c>
    </row>
    <row r="153" spans="1:5" ht="12.75">
      <c r="A153" s="35" t="s">
        <v>56</v>
      </c>
      <c r="E153" s="39" t="s">
        <v>65</v>
      </c>
    </row>
    <row r="154" spans="1:5" ht="38.25">
      <c r="A154" s="35" t="s">
        <v>57</v>
      </c>
      <c r="E154" s="40" t="s">
        <v>7385</v>
      </c>
    </row>
    <row r="155" spans="1:5" ht="114.75">
      <c r="A155" t="s">
        <v>59</v>
      </c>
      <c r="E155" s="39" t="s">
        <v>1809</v>
      </c>
    </row>
    <row r="156" spans="1:16" ht="25.5">
      <c r="A156" t="s">
        <v>49</v>
      </c>
      <c s="34" t="s">
        <v>221</v>
      </c>
      <c s="34" t="s">
        <v>1810</v>
      </c>
      <c s="35" t="s">
        <v>5</v>
      </c>
      <c s="6" t="s">
        <v>1811</v>
      </c>
      <c s="36" t="s">
        <v>90</v>
      </c>
      <c s="37">
        <v>1</v>
      </c>
      <c s="36">
        <v>0</v>
      </c>
      <c s="36">
        <f>ROUND(G156*H156,6)</f>
      </c>
      <c r="L156" s="38">
        <v>0</v>
      </c>
      <c s="32">
        <f>ROUND(ROUND(L156,2)*ROUND(G156,3),2)</f>
      </c>
      <c s="36" t="s">
        <v>55</v>
      </c>
      <c>
        <f>(M156*21)/100</f>
      </c>
      <c t="s">
        <v>27</v>
      </c>
    </row>
    <row r="157" spans="1:5" ht="12.75">
      <c r="A157" s="35" t="s">
        <v>56</v>
      </c>
      <c r="E157" s="39" t="s">
        <v>65</v>
      </c>
    </row>
    <row r="158" spans="1:5" ht="38.25">
      <c r="A158" s="35" t="s">
        <v>57</v>
      </c>
      <c r="E158" s="40" t="s">
        <v>7384</v>
      </c>
    </row>
    <row r="159" spans="1:5" ht="89.25">
      <c r="A159" t="s">
        <v>59</v>
      </c>
      <c r="E159" s="39" t="s">
        <v>1812</v>
      </c>
    </row>
    <row r="160" spans="1:16" ht="12.75">
      <c r="A160" t="s">
        <v>49</v>
      </c>
      <c s="34" t="s">
        <v>226</v>
      </c>
      <c s="34" t="s">
        <v>1813</v>
      </c>
      <c s="35" t="s">
        <v>5</v>
      </c>
      <c s="6" t="s">
        <v>1814</v>
      </c>
      <c s="36" t="s">
        <v>738</v>
      </c>
      <c s="37">
        <v>15</v>
      </c>
      <c s="36">
        <v>0</v>
      </c>
      <c s="36">
        <f>ROUND(G160*H160,6)</f>
      </c>
      <c r="L160" s="38">
        <v>0</v>
      </c>
      <c s="32">
        <f>ROUND(ROUND(L160,2)*ROUND(G160,3),2)</f>
      </c>
      <c s="36" t="s">
        <v>55</v>
      </c>
      <c>
        <f>(M160*21)/100</f>
      </c>
      <c t="s">
        <v>27</v>
      </c>
    </row>
    <row r="161" spans="1:5" ht="12.75">
      <c r="A161" s="35" t="s">
        <v>56</v>
      </c>
      <c r="E161" s="39" t="s">
        <v>65</v>
      </c>
    </row>
    <row r="162" spans="1:5" ht="38.25">
      <c r="A162" s="35" t="s">
        <v>57</v>
      </c>
      <c r="E162" s="40" t="s">
        <v>7386</v>
      </c>
    </row>
    <row r="163" spans="1:5" ht="89.25">
      <c r="A163" t="s">
        <v>59</v>
      </c>
      <c r="E163" s="39" t="s">
        <v>1815</v>
      </c>
    </row>
    <row r="164" spans="1:16" ht="12.75">
      <c r="A164" t="s">
        <v>49</v>
      </c>
      <c s="34" t="s">
        <v>231</v>
      </c>
      <c s="34" t="s">
        <v>1816</v>
      </c>
      <c s="35" t="s">
        <v>5</v>
      </c>
      <c s="6" t="s">
        <v>1817</v>
      </c>
      <c s="36" t="s">
        <v>738</v>
      </c>
      <c s="37">
        <v>15</v>
      </c>
      <c s="36">
        <v>0</v>
      </c>
      <c s="36">
        <f>ROUND(G164*H164,6)</f>
      </c>
      <c r="L164" s="38">
        <v>0</v>
      </c>
      <c s="32">
        <f>ROUND(ROUND(L164,2)*ROUND(G164,3),2)</f>
      </c>
      <c s="36" t="s">
        <v>55</v>
      </c>
      <c>
        <f>(M164*21)/100</f>
      </c>
      <c t="s">
        <v>27</v>
      </c>
    </row>
    <row r="165" spans="1:5" ht="12.75">
      <c r="A165" s="35" t="s">
        <v>56</v>
      </c>
      <c r="E165" s="39" t="s">
        <v>65</v>
      </c>
    </row>
    <row r="166" spans="1:5" ht="38.25">
      <c r="A166" s="35" t="s">
        <v>57</v>
      </c>
      <c r="E166" s="40" t="s">
        <v>7386</v>
      </c>
    </row>
    <row r="167" spans="1:5" ht="89.25">
      <c r="A167" t="s">
        <v>59</v>
      </c>
      <c r="E167" s="39" t="s">
        <v>1818</v>
      </c>
    </row>
    <row r="168" spans="1:16" ht="12.75">
      <c r="A168" t="s">
        <v>49</v>
      </c>
      <c s="34" t="s">
        <v>235</v>
      </c>
      <c s="34" t="s">
        <v>1819</v>
      </c>
      <c s="35" t="s">
        <v>5</v>
      </c>
      <c s="6" t="s">
        <v>1820</v>
      </c>
      <c s="36" t="s">
        <v>738</v>
      </c>
      <c s="37">
        <v>10</v>
      </c>
      <c s="36">
        <v>0</v>
      </c>
      <c s="36">
        <f>ROUND(G168*H168,6)</f>
      </c>
      <c r="L168" s="38">
        <v>0</v>
      </c>
      <c s="32">
        <f>ROUND(ROUND(L168,2)*ROUND(G168,3),2)</f>
      </c>
      <c s="36" t="s">
        <v>55</v>
      </c>
      <c>
        <f>(M168*21)/100</f>
      </c>
      <c t="s">
        <v>27</v>
      </c>
    </row>
    <row r="169" spans="1:5" ht="12.75">
      <c r="A169" s="35" t="s">
        <v>56</v>
      </c>
      <c r="E169" s="39" t="s">
        <v>65</v>
      </c>
    </row>
    <row r="170" spans="1:5" ht="38.25">
      <c r="A170" s="35" t="s">
        <v>57</v>
      </c>
      <c r="E170" s="40" t="s">
        <v>7387</v>
      </c>
    </row>
    <row r="171" spans="1:5" ht="89.25">
      <c r="A171" t="s">
        <v>59</v>
      </c>
      <c r="E171" s="39" t="s">
        <v>1821</v>
      </c>
    </row>
    <row r="172" spans="1:16" ht="12.75">
      <c r="A172" t="s">
        <v>49</v>
      </c>
      <c s="34" t="s">
        <v>239</v>
      </c>
      <c s="34" t="s">
        <v>1822</v>
      </c>
      <c s="35" t="s">
        <v>5</v>
      </c>
      <c s="6" t="s">
        <v>1823</v>
      </c>
      <c s="36" t="s">
        <v>738</v>
      </c>
      <c s="37">
        <v>20</v>
      </c>
      <c s="36">
        <v>0</v>
      </c>
      <c s="36">
        <f>ROUND(G172*H172,6)</f>
      </c>
      <c r="L172" s="38">
        <v>0</v>
      </c>
      <c s="32">
        <f>ROUND(ROUND(L172,2)*ROUND(G172,3),2)</f>
      </c>
      <c s="36" t="s">
        <v>55</v>
      </c>
      <c>
        <f>(M172*21)/100</f>
      </c>
      <c t="s">
        <v>27</v>
      </c>
    </row>
    <row r="173" spans="1:5" ht="12.75">
      <c r="A173" s="35" t="s">
        <v>56</v>
      </c>
      <c r="E173" s="39" t="s">
        <v>65</v>
      </c>
    </row>
    <row r="174" spans="1:5" ht="38.25">
      <c r="A174" s="35" t="s">
        <v>57</v>
      </c>
      <c r="E174" s="40" t="s">
        <v>7388</v>
      </c>
    </row>
    <row r="175" spans="1:5" ht="89.25">
      <c r="A175" t="s">
        <v>59</v>
      </c>
      <c r="E17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7389</v>
      </c>
      <c s="41">
        <f>Rekapitulace!C80</f>
      </c>
      <c s="20" t="s">
        <v>0</v>
      </c>
      <c t="s">
        <v>23</v>
      </c>
      <c t="s">
        <v>27</v>
      </c>
    </row>
    <row r="4" spans="1:16" ht="32" customHeight="1">
      <c r="A4" s="24" t="s">
        <v>20</v>
      </c>
      <c s="25" t="s">
        <v>28</v>
      </c>
      <c s="27" t="s">
        <v>7389</v>
      </c>
      <c r="E4" s="26" t="s">
        <v>7390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7393</v>
      </c>
      <c r="E8" s="30" t="s">
        <v>7392</v>
      </c>
      <c r="J8" s="29">
        <f>0+J9+J14+J31</f>
      </c>
      <c s="29">
        <f>0+K9+K14+K31</f>
      </c>
      <c s="29">
        <f>0+L9+L14+L31</f>
      </c>
      <c s="29">
        <f>0+M9+M14+M31</f>
      </c>
    </row>
    <row r="9" spans="1:13" ht="12.75">
      <c r="A9" t="s">
        <v>46</v>
      </c>
      <c r="C9" s="31" t="s">
        <v>47</v>
      </c>
      <c r="E9" s="33" t="s">
        <v>48</v>
      </c>
      <c r="J9" s="32">
        <f>0</f>
      </c>
      <c s="32">
        <f>0</f>
      </c>
      <c s="32">
        <f>0+L10</f>
      </c>
      <c s="32">
        <f>0+M10</f>
      </c>
    </row>
    <row r="10" spans="1:16" ht="12.75">
      <c r="A10" t="s">
        <v>49</v>
      </c>
      <c s="34" t="s">
        <v>128</v>
      </c>
      <c s="34" t="s">
        <v>7394</v>
      </c>
      <c s="35" t="s">
        <v>5</v>
      </c>
      <c s="6" t="s">
        <v>7395</v>
      </c>
      <c s="36" t="s">
        <v>54</v>
      </c>
      <c s="37">
        <v>2</v>
      </c>
      <c s="36">
        <v>0</v>
      </c>
      <c s="36">
        <f>ROUND(G10*H10,6)</f>
      </c>
      <c r="L10" s="38">
        <v>0</v>
      </c>
      <c s="32">
        <f>ROUND(ROUND(L10,2)*ROUND(G10,3),2)</f>
      </c>
      <c s="36" t="s">
        <v>55</v>
      </c>
      <c>
        <f>(M10*21)/100</f>
      </c>
      <c t="s">
        <v>27</v>
      </c>
    </row>
    <row r="11" spans="1:5" ht="12.75">
      <c r="A11" s="35" t="s">
        <v>56</v>
      </c>
      <c r="E11" s="39" t="s">
        <v>5</v>
      </c>
    </row>
    <row r="12" spans="1:5" ht="25.5">
      <c r="A12" s="35" t="s">
        <v>57</v>
      </c>
      <c r="E12" s="40" t="s">
        <v>1370</v>
      </c>
    </row>
    <row r="13" spans="1:5" ht="12.75">
      <c r="A13" t="s">
        <v>59</v>
      </c>
      <c r="E13" s="39" t="s">
        <v>7396</v>
      </c>
    </row>
    <row r="14" spans="1:13" ht="12.75">
      <c r="A14" t="s">
        <v>46</v>
      </c>
      <c r="C14" s="31" t="s">
        <v>4</v>
      </c>
      <c r="E14" s="33" t="s">
        <v>837</v>
      </c>
      <c r="J14" s="32">
        <f>0</f>
      </c>
      <c s="32">
        <f>0</f>
      </c>
      <c s="32">
        <f>0+L15+L19+L23+L27</f>
      </c>
      <c s="32">
        <f>0+M15+M19+M23+M27</f>
      </c>
    </row>
    <row r="15" spans="1:16" ht="12.75">
      <c r="A15" t="s">
        <v>49</v>
      </c>
      <c s="34" t="s">
        <v>4</v>
      </c>
      <c s="34" t="s">
        <v>7397</v>
      </c>
      <c s="35" t="s">
        <v>5</v>
      </c>
      <c s="6" t="s">
        <v>7398</v>
      </c>
      <c s="36" t="s">
        <v>64</v>
      </c>
      <c s="37">
        <v>8</v>
      </c>
      <c s="36">
        <v>0</v>
      </c>
      <c s="36">
        <f>ROUND(G15*H15,6)</f>
      </c>
      <c r="L15" s="38">
        <v>0</v>
      </c>
      <c s="32">
        <f>ROUND(ROUND(L15,2)*ROUND(G15,3),2)</f>
      </c>
      <c s="36" t="s">
        <v>7399</v>
      </c>
      <c>
        <f>(M15*21)/100</f>
      </c>
      <c t="s">
        <v>27</v>
      </c>
    </row>
    <row r="16" spans="1:5" ht="12.75">
      <c r="A16" s="35" t="s">
        <v>56</v>
      </c>
      <c r="E16" s="39" t="s">
        <v>65</v>
      </c>
    </row>
    <row r="17" spans="1:5" ht="38.25">
      <c r="A17" s="35" t="s">
        <v>57</v>
      </c>
      <c r="E17" s="40" t="s">
        <v>7400</v>
      </c>
    </row>
    <row r="18" spans="1:5" ht="344.25">
      <c r="A18" t="s">
        <v>59</v>
      </c>
      <c r="E18" s="39" t="s">
        <v>7401</v>
      </c>
    </row>
    <row r="19" spans="1:16" ht="12.75">
      <c r="A19" t="s">
        <v>49</v>
      </c>
      <c s="34" t="s">
        <v>27</v>
      </c>
      <c s="34" t="s">
        <v>62</v>
      </c>
      <c s="35" t="s">
        <v>5</v>
      </c>
      <c s="6" t="s">
        <v>63</v>
      </c>
      <c s="36" t="s">
        <v>64</v>
      </c>
      <c s="37">
        <v>26.4</v>
      </c>
      <c s="36">
        <v>0</v>
      </c>
      <c s="36">
        <f>ROUND(G19*H19,6)</f>
      </c>
      <c r="L19" s="38">
        <v>0</v>
      </c>
      <c s="32">
        <f>ROUND(ROUND(L19,2)*ROUND(G19,3),2)</f>
      </c>
      <c s="36" t="s">
        <v>7399</v>
      </c>
      <c>
        <f>(M19*21)/100</f>
      </c>
      <c t="s">
        <v>27</v>
      </c>
    </row>
    <row r="20" spans="1:5" ht="12.75">
      <c r="A20" s="35" t="s">
        <v>56</v>
      </c>
      <c r="E20" s="39" t="s">
        <v>65</v>
      </c>
    </row>
    <row r="21" spans="1:5" ht="38.25">
      <c r="A21" s="35" t="s">
        <v>57</v>
      </c>
      <c r="E21" s="40" t="s">
        <v>7402</v>
      </c>
    </row>
    <row r="22" spans="1:5" ht="344.25">
      <c r="A22" t="s">
        <v>59</v>
      </c>
      <c r="E22" s="39" t="s">
        <v>7401</v>
      </c>
    </row>
    <row r="23" spans="1:16" ht="12.75">
      <c r="A23" t="s">
        <v>49</v>
      </c>
      <c s="34" t="s">
        <v>26</v>
      </c>
      <c s="34" t="s">
        <v>78</v>
      </c>
      <c s="35" t="s">
        <v>5</v>
      </c>
      <c s="6" t="s">
        <v>842</v>
      </c>
      <c s="36" t="s">
        <v>64</v>
      </c>
      <c s="37">
        <v>34.4</v>
      </c>
      <c s="36">
        <v>0</v>
      </c>
      <c s="36">
        <f>ROUND(G23*H23,6)</f>
      </c>
      <c r="L23" s="38">
        <v>0</v>
      </c>
      <c s="32">
        <f>ROUND(ROUND(L23,2)*ROUND(G23,3),2)</f>
      </c>
      <c s="36" t="s">
        <v>55</v>
      </c>
      <c>
        <f>(M23*21)/100</f>
      </c>
      <c t="s">
        <v>27</v>
      </c>
    </row>
    <row r="24" spans="1:5" ht="12.75">
      <c r="A24" s="35" t="s">
        <v>56</v>
      </c>
      <c r="E24" s="39" t="s">
        <v>5</v>
      </c>
    </row>
    <row r="25" spans="1:5" ht="25.5">
      <c r="A25" s="35" t="s">
        <v>57</v>
      </c>
      <c r="E25" s="40" t="s">
        <v>7403</v>
      </c>
    </row>
    <row r="26" spans="1:5" ht="229.5">
      <c r="A26" t="s">
        <v>59</v>
      </c>
      <c r="E26" s="39" t="s">
        <v>843</v>
      </c>
    </row>
    <row r="27" spans="1:16" ht="12.75">
      <c r="A27" t="s">
        <v>49</v>
      </c>
      <c s="34" t="s">
        <v>72</v>
      </c>
      <c s="34" t="s">
        <v>7404</v>
      </c>
      <c s="35" t="s">
        <v>5</v>
      </c>
      <c s="6" t="s">
        <v>7405</v>
      </c>
      <c s="36" t="s">
        <v>75</v>
      </c>
      <c s="37">
        <v>18</v>
      </c>
      <c s="36">
        <v>0</v>
      </c>
      <c s="36">
        <f>ROUND(G27*H27,6)</f>
      </c>
      <c r="L27" s="38">
        <v>0</v>
      </c>
      <c s="32">
        <f>ROUND(ROUND(L27,2)*ROUND(G27,3),2)</f>
      </c>
      <c s="36" t="s">
        <v>55</v>
      </c>
      <c>
        <f>(M27*21)/100</f>
      </c>
      <c t="s">
        <v>27</v>
      </c>
    </row>
    <row r="28" spans="1:5" ht="12.75">
      <c r="A28" s="35" t="s">
        <v>56</v>
      </c>
      <c r="E28" s="39" t="s">
        <v>5</v>
      </c>
    </row>
    <row r="29" spans="1:5" ht="25.5">
      <c r="A29" s="35" t="s">
        <v>57</v>
      </c>
      <c r="E29" s="40" t="s">
        <v>5332</v>
      </c>
    </row>
    <row r="30" spans="1:5" ht="25.5">
      <c r="A30" t="s">
        <v>59</v>
      </c>
      <c r="E30" s="39" t="s">
        <v>7307</v>
      </c>
    </row>
    <row r="31" spans="1:13" ht="12.75">
      <c r="A31" t="s">
        <v>46</v>
      </c>
      <c r="C31" s="31" t="s">
        <v>87</v>
      </c>
      <c r="E31" s="33" t="s">
        <v>848</v>
      </c>
      <c r="J31" s="32">
        <f>0</f>
      </c>
      <c s="32">
        <f>0</f>
      </c>
      <c s="32">
        <f>0+L32+L36+L40+L44+L48+L52+L56+L60+L64+L68+L72</f>
      </c>
      <c s="32">
        <f>0+M32+M36+M40+M44+M48+M52+M56+M60+M64+M68+M72</f>
      </c>
    </row>
    <row r="32" spans="1:16" ht="12.75">
      <c r="A32" t="s">
        <v>49</v>
      </c>
      <c s="34" t="s">
        <v>77</v>
      </c>
      <c s="34" t="s">
        <v>872</v>
      </c>
      <c s="35" t="s">
        <v>5</v>
      </c>
      <c s="6" t="s">
        <v>873</v>
      </c>
      <c s="36" t="s">
        <v>75</v>
      </c>
      <c s="37">
        <v>16</v>
      </c>
      <c s="36">
        <v>0</v>
      </c>
      <c s="36">
        <f>ROUND(G32*H32,6)</f>
      </c>
      <c r="L32" s="38">
        <v>0</v>
      </c>
      <c s="32">
        <f>ROUND(ROUND(L32,2)*ROUND(G32,3),2)</f>
      </c>
      <c s="36" t="s">
        <v>55</v>
      </c>
      <c>
        <f>(M32*21)/100</f>
      </c>
      <c t="s">
        <v>27</v>
      </c>
    </row>
    <row r="33" spans="1:5" ht="12.75">
      <c r="A33" s="35" t="s">
        <v>56</v>
      </c>
      <c r="E33" s="39" t="s">
        <v>5</v>
      </c>
    </row>
    <row r="34" spans="1:5" ht="25.5">
      <c r="A34" s="35" t="s">
        <v>57</v>
      </c>
      <c r="E34" s="40" t="s">
        <v>1620</v>
      </c>
    </row>
    <row r="35" spans="1:5" ht="76.5">
      <c r="A35" t="s">
        <v>59</v>
      </c>
      <c r="E35" s="39" t="s">
        <v>888</v>
      </c>
    </row>
    <row r="36" spans="1:16" ht="12.75">
      <c r="A36" t="s">
        <v>49</v>
      </c>
      <c s="34" t="s">
        <v>82</v>
      </c>
      <c s="34" t="s">
        <v>7406</v>
      </c>
      <c s="35" t="s">
        <v>5</v>
      </c>
      <c s="6" t="s">
        <v>7407</v>
      </c>
      <c s="36" t="s">
        <v>75</v>
      </c>
      <c s="37">
        <v>44</v>
      </c>
      <c s="36">
        <v>0</v>
      </c>
      <c s="36">
        <f>ROUND(G36*H36,6)</f>
      </c>
      <c r="L36" s="38">
        <v>0</v>
      </c>
      <c s="32">
        <f>ROUND(ROUND(L36,2)*ROUND(G36,3),2)</f>
      </c>
      <c s="36" t="s">
        <v>55</v>
      </c>
      <c>
        <f>(M36*21)/100</f>
      </c>
      <c t="s">
        <v>27</v>
      </c>
    </row>
    <row r="37" spans="1:5" ht="12.75">
      <c r="A37" s="35" t="s">
        <v>56</v>
      </c>
      <c r="E37" s="39" t="s">
        <v>5</v>
      </c>
    </row>
    <row r="38" spans="1:5" ht="25.5">
      <c r="A38" s="35" t="s">
        <v>57</v>
      </c>
      <c r="E38" s="40" t="s">
        <v>7408</v>
      </c>
    </row>
    <row r="39" spans="1:5" ht="76.5">
      <c r="A39" t="s">
        <v>59</v>
      </c>
      <c r="E39" s="39" t="s">
        <v>888</v>
      </c>
    </row>
    <row r="40" spans="1:16" ht="12.75">
      <c r="A40" t="s">
        <v>49</v>
      </c>
      <c s="34" t="s">
        <v>87</v>
      </c>
      <c s="34" t="s">
        <v>7409</v>
      </c>
      <c s="35" t="s">
        <v>5</v>
      </c>
      <c s="6" t="s">
        <v>7410</v>
      </c>
      <c s="36" t="s">
        <v>75</v>
      </c>
      <c s="37">
        <v>186</v>
      </c>
      <c s="36">
        <v>0</v>
      </c>
      <c s="36">
        <f>ROUND(G40*H40,6)</f>
      </c>
      <c r="L40" s="38">
        <v>0</v>
      </c>
      <c s="32">
        <f>ROUND(ROUND(L40,2)*ROUND(G40,3),2)</f>
      </c>
      <c s="36" t="s">
        <v>55</v>
      </c>
      <c>
        <f>(M40*21)/100</f>
      </c>
      <c t="s">
        <v>27</v>
      </c>
    </row>
    <row r="41" spans="1:5" ht="12.75">
      <c r="A41" s="35" t="s">
        <v>56</v>
      </c>
      <c r="E41" s="39" t="s">
        <v>5</v>
      </c>
    </row>
    <row r="42" spans="1:5" ht="25.5">
      <c r="A42" s="35" t="s">
        <v>57</v>
      </c>
      <c r="E42" s="40" t="s">
        <v>7411</v>
      </c>
    </row>
    <row r="43" spans="1:5" ht="89.25">
      <c r="A43" t="s">
        <v>59</v>
      </c>
      <c r="E43" s="39" t="s">
        <v>466</v>
      </c>
    </row>
    <row r="44" spans="1:16" ht="25.5">
      <c r="A44" t="s">
        <v>49</v>
      </c>
      <c s="34" t="s">
        <v>108</v>
      </c>
      <c s="34" t="s">
        <v>7412</v>
      </c>
      <c s="35" t="s">
        <v>5</v>
      </c>
      <c s="6" t="s">
        <v>7413</v>
      </c>
      <c s="36" t="s">
        <v>90</v>
      </c>
      <c s="37">
        <v>2</v>
      </c>
      <c s="36">
        <v>0</v>
      </c>
      <c s="36">
        <f>ROUND(G44*H44,6)</f>
      </c>
      <c r="L44" s="38">
        <v>0</v>
      </c>
      <c s="32">
        <f>ROUND(ROUND(L44,2)*ROUND(G44,3),2)</f>
      </c>
      <c s="36" t="s">
        <v>55</v>
      </c>
      <c>
        <f>(M44*21)/100</f>
      </c>
      <c t="s">
        <v>27</v>
      </c>
    </row>
    <row r="45" spans="1:5" ht="12.75">
      <c r="A45" s="35" t="s">
        <v>56</v>
      </c>
      <c r="E45" s="39" t="s">
        <v>5</v>
      </c>
    </row>
    <row r="46" spans="1:5" ht="25.5">
      <c r="A46" s="35" t="s">
        <v>57</v>
      </c>
      <c r="E46" s="40" t="s">
        <v>1370</v>
      </c>
    </row>
    <row r="47" spans="1:5" ht="102">
      <c r="A47" t="s">
        <v>59</v>
      </c>
      <c r="E47" s="39" t="s">
        <v>1116</v>
      </c>
    </row>
    <row r="48" spans="1:16" ht="12.75">
      <c r="A48" t="s">
        <v>49</v>
      </c>
      <c s="34" t="s">
        <v>112</v>
      </c>
      <c s="34" t="s">
        <v>7414</v>
      </c>
      <c s="35" t="s">
        <v>5</v>
      </c>
      <c s="6" t="s">
        <v>7415</v>
      </c>
      <c s="36" t="s">
        <v>75</v>
      </c>
      <c s="37">
        <v>100</v>
      </c>
      <c s="36">
        <v>0</v>
      </c>
      <c s="36">
        <f>ROUND(G48*H48,6)</f>
      </c>
      <c r="L48" s="38">
        <v>0</v>
      </c>
      <c s="32">
        <f>ROUND(ROUND(L48,2)*ROUND(G48,3),2)</f>
      </c>
      <c s="36" t="s">
        <v>808</v>
      </c>
      <c>
        <f>(M48*21)/100</f>
      </c>
      <c t="s">
        <v>27</v>
      </c>
    </row>
    <row r="49" spans="1:5" ht="12.75">
      <c r="A49" s="35" t="s">
        <v>56</v>
      </c>
      <c r="E49" s="39" t="s">
        <v>5</v>
      </c>
    </row>
    <row r="50" spans="1:5" ht="25.5">
      <c r="A50" s="35" t="s">
        <v>57</v>
      </c>
      <c r="E50" s="40" t="s">
        <v>7416</v>
      </c>
    </row>
    <row r="51" spans="1:5" ht="114.75">
      <c r="A51" t="s">
        <v>59</v>
      </c>
      <c r="E51" s="39" t="s">
        <v>7417</v>
      </c>
    </row>
    <row r="52" spans="1:16" ht="12.75">
      <c r="A52" t="s">
        <v>49</v>
      </c>
      <c s="34" t="s">
        <v>116</v>
      </c>
      <c s="34" t="s">
        <v>7418</v>
      </c>
      <c s="35" t="s">
        <v>5</v>
      </c>
      <c s="6" t="s">
        <v>7419</v>
      </c>
      <c s="36" t="s">
        <v>54</v>
      </c>
      <c s="37">
        <v>1</v>
      </c>
      <c s="36">
        <v>0</v>
      </c>
      <c s="36">
        <f>ROUND(G52*H52,6)</f>
      </c>
      <c r="L52" s="38">
        <v>0</v>
      </c>
      <c s="32">
        <f>ROUND(ROUND(L52,2)*ROUND(G52,3),2)</f>
      </c>
      <c s="36" t="s">
        <v>808</v>
      </c>
      <c>
        <f>(M52*21)/100</f>
      </c>
      <c t="s">
        <v>27</v>
      </c>
    </row>
    <row r="53" spans="1:5" ht="12.75">
      <c r="A53" s="35" t="s">
        <v>56</v>
      </c>
      <c r="E53" s="39" t="s">
        <v>5</v>
      </c>
    </row>
    <row r="54" spans="1:5" ht="25.5">
      <c r="A54" s="35" t="s">
        <v>57</v>
      </c>
      <c r="E54" s="40" t="s">
        <v>58</v>
      </c>
    </row>
    <row r="55" spans="1:5" ht="51">
      <c r="A55" t="s">
        <v>59</v>
      </c>
      <c r="E55" s="39" t="s">
        <v>7420</v>
      </c>
    </row>
    <row r="56" spans="1:16" ht="12.75">
      <c r="A56" t="s">
        <v>49</v>
      </c>
      <c s="34" t="s">
        <v>120</v>
      </c>
      <c s="34" t="s">
        <v>7421</v>
      </c>
      <c s="35" t="s">
        <v>5</v>
      </c>
      <c s="6" t="s">
        <v>7422</v>
      </c>
      <c s="36" t="s">
        <v>75</v>
      </c>
      <c s="37">
        <v>48</v>
      </c>
      <c s="36">
        <v>0</v>
      </c>
      <c s="36">
        <f>ROUND(G56*H56,6)</f>
      </c>
      <c r="L56" s="38">
        <v>0</v>
      </c>
      <c s="32">
        <f>ROUND(ROUND(L56,2)*ROUND(G56,3),2)</f>
      </c>
      <c s="36" t="s">
        <v>55</v>
      </c>
      <c>
        <f>(M56*21)/100</f>
      </c>
      <c t="s">
        <v>27</v>
      </c>
    </row>
    <row r="57" spans="1:5" ht="12.75">
      <c r="A57" s="35" t="s">
        <v>56</v>
      </c>
      <c r="E57" s="39" t="s">
        <v>5</v>
      </c>
    </row>
    <row r="58" spans="1:5" ht="25.5">
      <c r="A58" s="35" t="s">
        <v>57</v>
      </c>
      <c r="E58" s="40" t="s">
        <v>7423</v>
      </c>
    </row>
    <row r="59" spans="1:5" ht="76.5">
      <c r="A59" t="s">
        <v>59</v>
      </c>
      <c r="E59" s="39" t="s">
        <v>7424</v>
      </c>
    </row>
    <row r="60" spans="1:16" ht="12.75">
      <c r="A60" t="s">
        <v>49</v>
      </c>
      <c s="34" t="s">
        <v>124</v>
      </c>
      <c s="34" t="s">
        <v>121</v>
      </c>
      <c s="35" t="s">
        <v>5</v>
      </c>
      <c s="6" t="s">
        <v>122</v>
      </c>
      <c s="36" t="s">
        <v>90</v>
      </c>
      <c s="37">
        <v>2</v>
      </c>
      <c s="36">
        <v>0</v>
      </c>
      <c s="36">
        <f>ROUND(G60*H60,6)</f>
      </c>
      <c r="L60" s="38">
        <v>0</v>
      </c>
      <c s="32">
        <f>ROUND(ROUND(L60,2)*ROUND(G60,3),2)</f>
      </c>
      <c s="36" t="s">
        <v>55</v>
      </c>
      <c>
        <f>(M60*21)/100</f>
      </c>
      <c t="s">
        <v>27</v>
      </c>
    </row>
    <row r="61" spans="1:5" ht="12.75">
      <c r="A61" s="35" t="s">
        <v>56</v>
      </c>
      <c r="E61" s="39" t="s">
        <v>5</v>
      </c>
    </row>
    <row r="62" spans="1:5" ht="25.5">
      <c r="A62" s="35" t="s">
        <v>57</v>
      </c>
      <c r="E62" s="40" t="s">
        <v>1370</v>
      </c>
    </row>
    <row r="63" spans="1:5" ht="76.5">
      <c r="A63" t="s">
        <v>59</v>
      </c>
      <c r="E63" s="39" t="s">
        <v>861</v>
      </c>
    </row>
    <row r="64" spans="1:16" ht="25.5">
      <c r="A64" t="s">
        <v>49</v>
      </c>
      <c s="34" t="s">
        <v>131</v>
      </c>
      <c s="34" t="s">
        <v>1807</v>
      </c>
      <c s="35" t="s">
        <v>5</v>
      </c>
      <c s="6" t="s">
        <v>1808</v>
      </c>
      <c s="36" t="s">
        <v>90</v>
      </c>
      <c s="37">
        <v>1</v>
      </c>
      <c s="36">
        <v>0</v>
      </c>
      <c s="36">
        <f>ROUND(G64*H64,6)</f>
      </c>
      <c r="L64" s="38">
        <v>0</v>
      </c>
      <c s="32">
        <f>ROUND(ROUND(L64,2)*ROUND(G64,3),2)</f>
      </c>
      <c s="36" t="s">
        <v>55</v>
      </c>
      <c>
        <f>(M64*21)/100</f>
      </c>
      <c t="s">
        <v>27</v>
      </c>
    </row>
    <row r="65" spans="1:5" ht="12.75">
      <c r="A65" s="35" t="s">
        <v>56</v>
      </c>
      <c r="E65" s="39" t="s">
        <v>5</v>
      </c>
    </row>
    <row r="66" spans="1:5" ht="25.5">
      <c r="A66" s="35" t="s">
        <v>57</v>
      </c>
      <c r="E66" s="40" t="s">
        <v>58</v>
      </c>
    </row>
    <row r="67" spans="1:5" ht="114.75">
      <c r="A67" t="s">
        <v>59</v>
      </c>
      <c r="E67" s="39" t="s">
        <v>1809</v>
      </c>
    </row>
    <row r="68" spans="1:16" ht="38.25">
      <c r="A68" t="s">
        <v>49</v>
      </c>
      <c s="34" t="s">
        <v>135</v>
      </c>
      <c s="34" t="s">
        <v>1881</v>
      </c>
      <c s="35" t="s">
        <v>5</v>
      </c>
      <c s="6" t="s">
        <v>1882</v>
      </c>
      <c s="36" t="s">
        <v>90</v>
      </c>
      <c s="37">
        <v>1</v>
      </c>
      <c s="36">
        <v>0</v>
      </c>
      <c s="36">
        <f>ROUND(G68*H68,6)</f>
      </c>
      <c r="L68" s="38">
        <v>0</v>
      </c>
      <c s="32">
        <f>ROUND(ROUND(L68,2)*ROUND(G68,3),2)</f>
      </c>
      <c s="36" t="s">
        <v>55</v>
      </c>
      <c>
        <f>(M68*21)/100</f>
      </c>
      <c t="s">
        <v>27</v>
      </c>
    </row>
    <row r="69" spans="1:5" ht="12.75">
      <c r="A69" s="35" t="s">
        <v>56</v>
      </c>
      <c r="E69" s="39" t="s">
        <v>5</v>
      </c>
    </row>
    <row r="70" spans="1:5" ht="25.5">
      <c r="A70" s="35" t="s">
        <v>57</v>
      </c>
      <c r="E70" s="40" t="s">
        <v>58</v>
      </c>
    </row>
    <row r="71" spans="1:5" ht="114.75">
      <c r="A71" t="s">
        <v>59</v>
      </c>
      <c r="E71" s="39" t="s">
        <v>1809</v>
      </c>
    </row>
    <row r="72" spans="1:16" ht="12.75">
      <c r="A72" t="s">
        <v>49</v>
      </c>
      <c s="34" t="s">
        <v>139</v>
      </c>
      <c s="34" t="s">
        <v>7425</v>
      </c>
      <c s="35" t="s">
        <v>5</v>
      </c>
      <c s="6" t="s">
        <v>7426</v>
      </c>
      <c s="36" t="s">
        <v>90</v>
      </c>
      <c s="37">
        <v>1</v>
      </c>
      <c s="36">
        <v>0</v>
      </c>
      <c s="36">
        <f>ROUND(G72*H72,6)</f>
      </c>
      <c r="L72" s="38">
        <v>0</v>
      </c>
      <c s="32">
        <f>ROUND(ROUND(L72,2)*ROUND(G72,3),2)</f>
      </c>
      <c s="36" t="s">
        <v>808</v>
      </c>
      <c>
        <f>(M72*21)/100</f>
      </c>
      <c t="s">
        <v>27</v>
      </c>
    </row>
    <row r="73" spans="1:5" ht="12.75">
      <c r="A73" s="35" t="s">
        <v>56</v>
      </c>
      <c r="E73" s="39" t="s">
        <v>5</v>
      </c>
    </row>
    <row r="74" spans="1:5" ht="25.5">
      <c r="A74" s="35" t="s">
        <v>57</v>
      </c>
      <c r="E74" s="40" t="s">
        <v>58</v>
      </c>
    </row>
    <row r="75" spans="1:5" ht="140.25">
      <c r="A75" t="s">
        <v>59</v>
      </c>
      <c r="E75" s="39" t="s">
        <v>7427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1263</v>
      </c>
      <c r="E8" s="30" t="s">
        <v>1262</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0+L10+L14+L18+L22+L26+L30+L34+L38+L42+L46+L50+L54+L58+L62+L66+L70+L74+L78+L82+L86+L90+L94+L98+L102+L106+L110+L114+L118+L122+L126+L130+L134+L138+L142+L146+L150+L154+L158+L162+L166+L170+L174+L178+L182+L186+L190+L194+L198+L202+L206+L210+L214+L218+L222</f>
      </c>
      <c s="32">
        <f>0+M10+M14+M18+M22+M26+M30+M34+M38+M42+M46+M50+M54+M58+M62+M66+M70+M74+M78+M82+M86+M90+M94+M98+M102+M106+M110+M114+M118+M122+M126+M130+M134+M138+M142+M146+M150+M154+M158+M162+M166+M170+M174+M178+M182+M186+M190+M194+M198+M202+M206+M210+M214+M218+M222</f>
      </c>
    </row>
    <row r="10" spans="1:16" ht="12.75">
      <c r="A10" t="s">
        <v>49</v>
      </c>
      <c s="34" t="s">
        <v>4</v>
      </c>
      <c s="34" t="s">
        <v>213</v>
      </c>
      <c s="35" t="s">
        <v>5</v>
      </c>
      <c s="6" t="s">
        <v>1113</v>
      </c>
      <c s="36" t="s">
        <v>75</v>
      </c>
      <c s="37">
        <v>30</v>
      </c>
      <c s="36">
        <v>0</v>
      </c>
      <c s="36">
        <f>ROUND(G10*H10,6)</f>
      </c>
      <c r="L10" s="38">
        <v>0</v>
      </c>
      <c s="32">
        <f>ROUND(ROUND(L10,2)*ROUND(G10,3),2)</f>
      </c>
      <c s="36" t="s">
        <v>55</v>
      </c>
      <c>
        <f>(M10*21)/100</f>
      </c>
      <c t="s">
        <v>27</v>
      </c>
    </row>
    <row r="11" spans="1:5" ht="12.75">
      <c r="A11" s="35" t="s">
        <v>56</v>
      </c>
      <c r="E11" s="39" t="s">
        <v>5</v>
      </c>
    </row>
    <row r="12" spans="1:5" ht="12.75">
      <c r="A12" s="35" t="s">
        <v>57</v>
      </c>
      <c r="E12" s="40" t="s">
        <v>1077</v>
      </c>
    </row>
    <row r="13" spans="1:5" ht="89.25">
      <c r="A13" t="s">
        <v>59</v>
      </c>
      <c r="E13" s="39" t="s">
        <v>466</v>
      </c>
    </row>
    <row r="14" spans="1:16" ht="12.75">
      <c r="A14" t="s">
        <v>49</v>
      </c>
      <c s="34" t="s">
        <v>27</v>
      </c>
      <c s="34" t="s">
        <v>1117</v>
      </c>
      <c s="35" t="s">
        <v>5</v>
      </c>
      <c s="6" t="s">
        <v>1118</v>
      </c>
      <c s="36" t="s">
        <v>90</v>
      </c>
      <c s="37">
        <v>2</v>
      </c>
      <c s="36">
        <v>0</v>
      </c>
      <c s="36">
        <f>ROUND(G14*H14,6)</f>
      </c>
      <c r="L14" s="38">
        <v>0</v>
      </c>
      <c s="32">
        <f>ROUND(ROUND(L14,2)*ROUND(G14,3),2)</f>
      </c>
      <c s="36" t="s">
        <v>55</v>
      </c>
      <c>
        <f>(M14*21)/100</f>
      </c>
      <c t="s">
        <v>27</v>
      </c>
    </row>
    <row r="15" spans="1:5" ht="12.75">
      <c r="A15" s="35" t="s">
        <v>56</v>
      </c>
      <c r="E15" s="39" t="s">
        <v>5</v>
      </c>
    </row>
    <row r="16" spans="1:5" ht="12.75">
      <c r="A16" s="35" t="s">
        <v>57</v>
      </c>
      <c r="E16" s="40" t="s">
        <v>895</v>
      </c>
    </row>
    <row r="17" spans="1:5" ht="102">
      <c r="A17" t="s">
        <v>59</v>
      </c>
      <c r="E17" s="39" t="s">
        <v>931</v>
      </c>
    </row>
    <row r="18" spans="1:16" ht="12.75">
      <c r="A18" t="s">
        <v>49</v>
      </c>
      <c s="34" t="s">
        <v>26</v>
      </c>
      <c s="34" t="s">
        <v>1264</v>
      </c>
      <c s="35" t="s">
        <v>5</v>
      </c>
      <c s="6" t="s">
        <v>1265</v>
      </c>
      <c s="36" t="s">
        <v>171</v>
      </c>
      <c s="37">
        <v>0.5</v>
      </c>
      <c s="36">
        <v>0</v>
      </c>
      <c s="36">
        <f>ROUND(G18*H18,6)</f>
      </c>
      <c r="L18" s="38">
        <v>0</v>
      </c>
      <c s="32">
        <f>ROUND(ROUND(L18,2)*ROUND(G18,3),2)</f>
      </c>
      <c s="36" t="s">
        <v>55</v>
      </c>
      <c>
        <f>(M18*21)/100</f>
      </c>
      <c t="s">
        <v>27</v>
      </c>
    </row>
    <row r="19" spans="1:5" ht="12.75">
      <c r="A19" s="35" t="s">
        <v>56</v>
      </c>
      <c r="E19" s="39" t="s">
        <v>5</v>
      </c>
    </row>
    <row r="20" spans="1:5" ht="12.75">
      <c r="A20" s="35" t="s">
        <v>57</v>
      </c>
      <c r="E20" s="40" t="s">
        <v>1266</v>
      </c>
    </row>
    <row r="21" spans="1:5" ht="140.25">
      <c r="A21" t="s">
        <v>59</v>
      </c>
      <c r="E21" s="39" t="s">
        <v>1175</v>
      </c>
    </row>
    <row r="22" spans="1:16" ht="12.75">
      <c r="A22" t="s">
        <v>49</v>
      </c>
      <c s="34" t="s">
        <v>72</v>
      </c>
      <c s="34" t="s">
        <v>1176</v>
      </c>
      <c s="35" t="s">
        <v>5</v>
      </c>
      <c s="6" t="s">
        <v>1177</v>
      </c>
      <c s="36" t="s">
        <v>75</v>
      </c>
      <c s="37">
        <v>250</v>
      </c>
      <c s="36">
        <v>0</v>
      </c>
      <c s="36">
        <f>ROUND(G22*H22,6)</f>
      </c>
      <c r="L22" s="38">
        <v>0</v>
      </c>
      <c s="32">
        <f>ROUND(ROUND(L22,2)*ROUND(G22,3),2)</f>
      </c>
      <c s="36" t="s">
        <v>55</v>
      </c>
      <c>
        <f>(M22*21)/100</f>
      </c>
      <c t="s">
        <v>27</v>
      </c>
    </row>
    <row r="23" spans="1:5" ht="12.75">
      <c r="A23" s="35" t="s">
        <v>56</v>
      </c>
      <c r="E23" s="39" t="s">
        <v>5</v>
      </c>
    </row>
    <row r="24" spans="1:5" ht="12.75">
      <c r="A24" s="35" t="s">
        <v>57</v>
      </c>
      <c r="E24" s="40" t="s">
        <v>1267</v>
      </c>
    </row>
    <row r="25" spans="1:5" ht="102">
      <c r="A25" t="s">
        <v>59</v>
      </c>
      <c r="E25" s="39" t="s">
        <v>1126</v>
      </c>
    </row>
    <row r="26" spans="1:16" ht="25.5">
      <c r="A26" t="s">
        <v>49</v>
      </c>
      <c s="34" t="s">
        <v>77</v>
      </c>
      <c s="34" t="s">
        <v>1268</v>
      </c>
      <c s="35" t="s">
        <v>5</v>
      </c>
      <c s="6" t="s">
        <v>1269</v>
      </c>
      <c s="36" t="s">
        <v>1149</v>
      </c>
      <c s="37">
        <v>0.36</v>
      </c>
      <c s="36">
        <v>0</v>
      </c>
      <c s="36">
        <f>ROUND(G26*H26,6)</f>
      </c>
      <c r="L26" s="38">
        <v>0</v>
      </c>
      <c s="32">
        <f>ROUND(ROUND(L26,2)*ROUND(G26,3),2)</f>
      </c>
      <c s="36" t="s">
        <v>55</v>
      </c>
      <c>
        <f>(M26*21)/100</f>
      </c>
      <c t="s">
        <v>27</v>
      </c>
    </row>
    <row r="27" spans="1:5" ht="12.75">
      <c r="A27" s="35" t="s">
        <v>56</v>
      </c>
      <c r="E27" s="39" t="s">
        <v>5</v>
      </c>
    </row>
    <row r="28" spans="1:5" ht="12.75">
      <c r="A28" s="35" t="s">
        <v>57</v>
      </c>
      <c r="E28" s="40" t="s">
        <v>1270</v>
      </c>
    </row>
    <row r="29" spans="1:5" ht="102">
      <c r="A29" t="s">
        <v>59</v>
      </c>
      <c r="E29" s="39" t="s">
        <v>1271</v>
      </c>
    </row>
    <row r="30" spans="1:16" ht="12.75">
      <c r="A30" t="s">
        <v>49</v>
      </c>
      <c s="34" t="s">
        <v>82</v>
      </c>
      <c s="34" t="s">
        <v>1272</v>
      </c>
      <c s="35" t="s">
        <v>5</v>
      </c>
      <c s="6" t="s">
        <v>1273</v>
      </c>
      <c s="36" t="s">
        <v>1149</v>
      </c>
      <c s="37">
        <v>0.36</v>
      </c>
      <c s="36">
        <v>0</v>
      </c>
      <c s="36">
        <f>ROUND(G30*H30,6)</f>
      </c>
      <c r="L30" s="38">
        <v>0</v>
      </c>
      <c s="32">
        <f>ROUND(ROUND(L30,2)*ROUND(G30,3),2)</f>
      </c>
      <c s="36" t="s">
        <v>55</v>
      </c>
      <c>
        <f>(M30*21)/100</f>
      </c>
      <c t="s">
        <v>27</v>
      </c>
    </row>
    <row r="31" spans="1:5" ht="12.75">
      <c r="A31" s="35" t="s">
        <v>56</v>
      </c>
      <c r="E31" s="39" t="s">
        <v>5</v>
      </c>
    </row>
    <row r="32" spans="1:5" ht="12.75">
      <c r="A32" s="35" t="s">
        <v>57</v>
      </c>
      <c r="E32" s="40" t="s">
        <v>1270</v>
      </c>
    </row>
    <row r="33" spans="1:5" ht="102">
      <c r="A33" t="s">
        <v>59</v>
      </c>
      <c r="E33" s="39" t="s">
        <v>1154</v>
      </c>
    </row>
    <row r="34" spans="1:16" ht="12.75">
      <c r="A34" t="s">
        <v>49</v>
      </c>
      <c s="34" t="s">
        <v>87</v>
      </c>
      <c s="34" t="s">
        <v>1274</v>
      </c>
      <c s="35" t="s">
        <v>5</v>
      </c>
      <c s="6" t="s">
        <v>1275</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91.25">
      <c r="A37" t="s">
        <v>59</v>
      </c>
      <c r="E37" s="39" t="s">
        <v>1256</v>
      </c>
    </row>
    <row r="38" spans="1:16" ht="12.75">
      <c r="A38" t="s">
        <v>49</v>
      </c>
      <c s="34" t="s">
        <v>108</v>
      </c>
      <c s="34" t="s">
        <v>1276</v>
      </c>
      <c s="35" t="s">
        <v>5</v>
      </c>
      <c s="6" t="s">
        <v>1277</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40.25">
      <c r="A41" t="s">
        <v>59</v>
      </c>
      <c r="E41" s="39" t="s">
        <v>855</v>
      </c>
    </row>
    <row r="42" spans="1:16" ht="12.75">
      <c r="A42" t="s">
        <v>49</v>
      </c>
      <c s="34" t="s">
        <v>112</v>
      </c>
      <c s="34" t="s">
        <v>1278</v>
      </c>
      <c s="35" t="s">
        <v>5</v>
      </c>
      <c s="6" t="s">
        <v>1279</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91.25">
      <c r="A45" t="s">
        <v>59</v>
      </c>
      <c r="E45" s="39" t="s">
        <v>1256</v>
      </c>
    </row>
    <row r="46" spans="1:16" ht="12.75">
      <c r="A46" t="s">
        <v>49</v>
      </c>
      <c s="34" t="s">
        <v>116</v>
      </c>
      <c s="34" t="s">
        <v>1280</v>
      </c>
      <c s="35" t="s">
        <v>5</v>
      </c>
      <c s="6" t="s">
        <v>1281</v>
      </c>
      <c s="36" t="s">
        <v>90</v>
      </c>
      <c s="37">
        <v>1</v>
      </c>
      <c s="36">
        <v>0</v>
      </c>
      <c s="36">
        <f>ROUND(G46*H46,6)</f>
      </c>
      <c r="L46" s="38">
        <v>0</v>
      </c>
      <c s="32">
        <f>ROUND(ROUND(L46,2)*ROUND(G46,3),2)</f>
      </c>
      <c s="36" t="s">
        <v>55</v>
      </c>
      <c>
        <f>(M46*21)/100</f>
      </c>
      <c t="s">
        <v>27</v>
      </c>
    </row>
    <row r="47" spans="1:5" ht="12.75">
      <c r="A47" s="35" t="s">
        <v>56</v>
      </c>
      <c r="E47" s="39" t="s">
        <v>5</v>
      </c>
    </row>
    <row r="48" spans="1:5" ht="12.75">
      <c r="A48" s="35" t="s">
        <v>57</v>
      </c>
      <c r="E48" s="40" t="s">
        <v>899</v>
      </c>
    </row>
    <row r="49" spans="1:5" ht="140.25">
      <c r="A49" t="s">
        <v>59</v>
      </c>
      <c r="E49" s="39" t="s">
        <v>855</v>
      </c>
    </row>
    <row r="50" spans="1:16" ht="12.75">
      <c r="A50" t="s">
        <v>49</v>
      </c>
      <c s="34" t="s">
        <v>120</v>
      </c>
      <c s="34" t="s">
        <v>1282</v>
      </c>
      <c s="35" t="s">
        <v>5</v>
      </c>
      <c s="6" t="s">
        <v>1283</v>
      </c>
      <c s="36" t="s">
        <v>90</v>
      </c>
      <c s="37">
        <v>9</v>
      </c>
      <c s="36">
        <v>0</v>
      </c>
      <c s="36">
        <f>ROUND(G50*H50,6)</f>
      </c>
      <c r="L50" s="38">
        <v>0</v>
      </c>
      <c s="32">
        <f>ROUND(ROUND(L50,2)*ROUND(G50,3),2)</f>
      </c>
      <c s="36" t="s">
        <v>55</v>
      </c>
      <c>
        <f>(M50*21)/100</f>
      </c>
      <c t="s">
        <v>27</v>
      </c>
    </row>
    <row r="51" spans="1:5" ht="12.75">
      <c r="A51" s="35" t="s">
        <v>56</v>
      </c>
      <c r="E51" s="39" t="s">
        <v>5</v>
      </c>
    </row>
    <row r="52" spans="1:5" ht="12.75">
      <c r="A52" s="35" t="s">
        <v>57</v>
      </c>
      <c r="E52" s="40" t="s">
        <v>1284</v>
      </c>
    </row>
    <row r="53" spans="1:5" ht="178.5">
      <c r="A53" t="s">
        <v>59</v>
      </c>
      <c r="E53" s="39" t="s">
        <v>1100</v>
      </c>
    </row>
    <row r="54" spans="1:16" ht="12.75">
      <c r="A54" t="s">
        <v>49</v>
      </c>
      <c s="34" t="s">
        <v>124</v>
      </c>
      <c s="34" t="s">
        <v>1285</v>
      </c>
      <c s="35" t="s">
        <v>5</v>
      </c>
      <c s="6" t="s">
        <v>1286</v>
      </c>
      <c s="36" t="s">
        <v>90</v>
      </c>
      <c s="37">
        <v>5</v>
      </c>
      <c s="36">
        <v>0</v>
      </c>
      <c s="36">
        <f>ROUND(G54*H54,6)</f>
      </c>
      <c r="L54" s="38">
        <v>0</v>
      </c>
      <c s="32">
        <f>ROUND(ROUND(L54,2)*ROUND(G54,3),2)</f>
      </c>
      <c s="36" t="s">
        <v>55</v>
      </c>
      <c>
        <f>(M54*21)/100</f>
      </c>
      <c t="s">
        <v>27</v>
      </c>
    </row>
    <row r="55" spans="1:5" ht="12.75">
      <c r="A55" s="35" t="s">
        <v>56</v>
      </c>
      <c r="E55" s="39" t="s">
        <v>5</v>
      </c>
    </row>
    <row r="56" spans="1:5" ht="12.75">
      <c r="A56" s="35" t="s">
        <v>57</v>
      </c>
      <c r="E56" s="40" t="s">
        <v>980</v>
      </c>
    </row>
    <row r="57" spans="1:5" ht="178.5">
      <c r="A57" t="s">
        <v>59</v>
      </c>
      <c r="E57" s="39" t="s">
        <v>1100</v>
      </c>
    </row>
    <row r="58" spans="1:16" ht="12.75">
      <c r="A58" t="s">
        <v>49</v>
      </c>
      <c s="34" t="s">
        <v>128</v>
      </c>
      <c s="34" t="s">
        <v>1287</v>
      </c>
      <c s="35" t="s">
        <v>5</v>
      </c>
      <c s="6" t="s">
        <v>1288</v>
      </c>
      <c s="36" t="s">
        <v>90</v>
      </c>
      <c s="37">
        <v>14</v>
      </c>
      <c s="36">
        <v>0</v>
      </c>
      <c s="36">
        <f>ROUND(G58*H58,6)</f>
      </c>
      <c r="L58" s="38">
        <v>0</v>
      </c>
      <c s="32">
        <f>ROUND(ROUND(L58,2)*ROUND(G58,3),2)</f>
      </c>
      <c s="36" t="s">
        <v>55</v>
      </c>
      <c>
        <f>(M58*21)/100</f>
      </c>
      <c t="s">
        <v>27</v>
      </c>
    </row>
    <row r="59" spans="1:5" ht="12.75">
      <c r="A59" s="35" t="s">
        <v>56</v>
      </c>
      <c r="E59" s="39" t="s">
        <v>5</v>
      </c>
    </row>
    <row r="60" spans="1:5" ht="12.75">
      <c r="A60" s="35" t="s">
        <v>57</v>
      </c>
      <c r="E60" s="40" t="s">
        <v>1289</v>
      </c>
    </row>
    <row r="61" spans="1:5" ht="127.5">
      <c r="A61" t="s">
        <v>59</v>
      </c>
      <c r="E61" s="39" t="s">
        <v>959</v>
      </c>
    </row>
    <row r="62" spans="1:16" ht="12.75">
      <c r="A62" t="s">
        <v>49</v>
      </c>
      <c s="34" t="s">
        <v>131</v>
      </c>
      <c s="34" t="s">
        <v>1290</v>
      </c>
      <c s="35" t="s">
        <v>5</v>
      </c>
      <c s="6" t="s">
        <v>1291</v>
      </c>
      <c s="36" t="s">
        <v>90</v>
      </c>
      <c s="37">
        <v>1</v>
      </c>
      <c s="36">
        <v>0</v>
      </c>
      <c s="36">
        <f>ROUND(G62*H62,6)</f>
      </c>
      <c r="L62" s="38">
        <v>0</v>
      </c>
      <c s="32">
        <f>ROUND(ROUND(L62,2)*ROUND(G62,3),2)</f>
      </c>
      <c s="36" t="s">
        <v>55</v>
      </c>
      <c>
        <f>(M62*21)/100</f>
      </c>
      <c t="s">
        <v>27</v>
      </c>
    </row>
    <row r="63" spans="1:5" ht="12.75">
      <c r="A63" s="35" t="s">
        <v>56</v>
      </c>
      <c r="E63" s="39" t="s">
        <v>5</v>
      </c>
    </row>
    <row r="64" spans="1:5" ht="12.75">
      <c r="A64" s="35" t="s">
        <v>57</v>
      </c>
      <c r="E64" s="40" t="s">
        <v>899</v>
      </c>
    </row>
    <row r="65" spans="1:5" ht="178.5">
      <c r="A65" t="s">
        <v>59</v>
      </c>
      <c r="E65" s="39" t="s">
        <v>1100</v>
      </c>
    </row>
    <row r="66" spans="1:16" ht="12.75">
      <c r="A66" t="s">
        <v>49</v>
      </c>
      <c s="34" t="s">
        <v>135</v>
      </c>
      <c s="34" t="s">
        <v>1292</v>
      </c>
      <c s="35" t="s">
        <v>5</v>
      </c>
      <c s="6" t="s">
        <v>1293</v>
      </c>
      <c s="36" t="s">
        <v>90</v>
      </c>
      <c s="37">
        <v>1</v>
      </c>
      <c s="36">
        <v>0</v>
      </c>
      <c s="36">
        <f>ROUND(G66*H66,6)</f>
      </c>
      <c r="L66" s="38">
        <v>0</v>
      </c>
      <c s="32">
        <f>ROUND(ROUND(L66,2)*ROUND(G66,3),2)</f>
      </c>
      <c s="36" t="s">
        <v>55</v>
      </c>
      <c>
        <f>(M66*21)/100</f>
      </c>
      <c t="s">
        <v>27</v>
      </c>
    </row>
    <row r="67" spans="1:5" ht="12.75">
      <c r="A67" s="35" t="s">
        <v>56</v>
      </c>
      <c r="E67" s="39" t="s">
        <v>5</v>
      </c>
    </row>
    <row r="68" spans="1:5" ht="12.75">
      <c r="A68" s="35" t="s">
        <v>57</v>
      </c>
      <c r="E68" s="40" t="s">
        <v>899</v>
      </c>
    </row>
    <row r="69" spans="1:5" ht="178.5">
      <c r="A69" t="s">
        <v>59</v>
      </c>
      <c r="E69" s="39" t="s">
        <v>1100</v>
      </c>
    </row>
    <row r="70" spans="1:16" ht="12.75">
      <c r="A70" t="s">
        <v>49</v>
      </c>
      <c s="34" t="s">
        <v>139</v>
      </c>
      <c s="34" t="s">
        <v>1294</v>
      </c>
      <c s="35" t="s">
        <v>5</v>
      </c>
      <c s="6" t="s">
        <v>1295</v>
      </c>
      <c s="36" t="s">
        <v>90</v>
      </c>
      <c s="37">
        <v>2</v>
      </c>
      <c s="36">
        <v>0</v>
      </c>
      <c s="36">
        <f>ROUND(G70*H70,6)</f>
      </c>
      <c r="L70" s="38">
        <v>0</v>
      </c>
      <c s="32">
        <f>ROUND(ROUND(L70,2)*ROUND(G70,3),2)</f>
      </c>
      <c s="36" t="s">
        <v>55</v>
      </c>
      <c>
        <f>(M70*21)/100</f>
      </c>
      <c t="s">
        <v>27</v>
      </c>
    </row>
    <row r="71" spans="1:5" ht="12.75">
      <c r="A71" s="35" t="s">
        <v>56</v>
      </c>
      <c r="E71" s="39" t="s">
        <v>5</v>
      </c>
    </row>
    <row r="72" spans="1:5" ht="12.75">
      <c r="A72" s="35" t="s">
        <v>57</v>
      </c>
      <c r="E72" s="40" t="s">
        <v>895</v>
      </c>
    </row>
    <row r="73" spans="1:5" ht="127.5">
      <c r="A73" t="s">
        <v>59</v>
      </c>
      <c r="E73" s="39" t="s">
        <v>959</v>
      </c>
    </row>
    <row r="74" spans="1:16" ht="12.75">
      <c r="A74" t="s">
        <v>49</v>
      </c>
      <c s="34" t="s">
        <v>143</v>
      </c>
      <c s="34" t="s">
        <v>1296</v>
      </c>
      <c s="35" t="s">
        <v>5</v>
      </c>
      <c s="6" t="s">
        <v>1297</v>
      </c>
      <c s="36" t="s">
        <v>90</v>
      </c>
      <c s="37">
        <v>1</v>
      </c>
      <c s="36">
        <v>0</v>
      </c>
      <c s="36">
        <f>ROUND(G74*H74,6)</f>
      </c>
      <c r="L74" s="38">
        <v>0</v>
      </c>
      <c s="32">
        <f>ROUND(ROUND(L74,2)*ROUND(G74,3),2)</f>
      </c>
      <c s="36" t="s">
        <v>55</v>
      </c>
      <c>
        <f>(M74*21)/100</f>
      </c>
      <c t="s">
        <v>27</v>
      </c>
    </row>
    <row r="75" spans="1:5" ht="12.75">
      <c r="A75" s="35" t="s">
        <v>56</v>
      </c>
      <c r="E75" s="39" t="s">
        <v>5</v>
      </c>
    </row>
    <row r="76" spans="1:5" ht="12.75">
      <c r="A76" s="35" t="s">
        <v>57</v>
      </c>
      <c r="E76" s="40" t="s">
        <v>899</v>
      </c>
    </row>
    <row r="77" spans="1:5" ht="178.5">
      <c r="A77" t="s">
        <v>59</v>
      </c>
      <c r="E77" s="39" t="s">
        <v>1100</v>
      </c>
    </row>
    <row r="78" spans="1:16" ht="12.75">
      <c r="A78" t="s">
        <v>49</v>
      </c>
      <c s="34" t="s">
        <v>147</v>
      </c>
      <c s="34" t="s">
        <v>1298</v>
      </c>
      <c s="35" t="s">
        <v>5</v>
      </c>
      <c s="6" t="s">
        <v>1299</v>
      </c>
      <c s="36" t="s">
        <v>90</v>
      </c>
      <c s="37">
        <v>1</v>
      </c>
      <c s="36">
        <v>0</v>
      </c>
      <c s="36">
        <f>ROUND(G78*H78,6)</f>
      </c>
      <c r="L78" s="38">
        <v>0</v>
      </c>
      <c s="32">
        <f>ROUND(ROUND(L78,2)*ROUND(G78,3),2)</f>
      </c>
      <c s="36" t="s">
        <v>55</v>
      </c>
      <c>
        <f>(M78*21)/100</f>
      </c>
      <c t="s">
        <v>27</v>
      </c>
    </row>
    <row r="79" spans="1:5" ht="12.75">
      <c r="A79" s="35" t="s">
        <v>56</v>
      </c>
      <c r="E79" s="39" t="s">
        <v>5</v>
      </c>
    </row>
    <row r="80" spans="1:5" ht="12.75">
      <c r="A80" s="35" t="s">
        <v>57</v>
      </c>
      <c r="E80" s="40" t="s">
        <v>899</v>
      </c>
    </row>
    <row r="81" spans="1:5" ht="178.5">
      <c r="A81" t="s">
        <v>59</v>
      </c>
      <c r="E81" s="39" t="s">
        <v>1100</v>
      </c>
    </row>
    <row r="82" spans="1:16" ht="12.75">
      <c r="A82" t="s">
        <v>49</v>
      </c>
      <c s="34" t="s">
        <v>151</v>
      </c>
      <c s="34" t="s">
        <v>1300</v>
      </c>
      <c s="35" t="s">
        <v>5</v>
      </c>
      <c s="6" t="s">
        <v>1301</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27.5">
      <c r="A85" t="s">
        <v>59</v>
      </c>
      <c r="E85" s="39" t="s">
        <v>959</v>
      </c>
    </row>
    <row r="86" spans="1:16" ht="12.75">
      <c r="A86" t="s">
        <v>49</v>
      </c>
      <c s="34" t="s">
        <v>155</v>
      </c>
      <c s="34" t="s">
        <v>1302</v>
      </c>
      <c s="35" t="s">
        <v>5</v>
      </c>
      <c s="6" t="s">
        <v>1303</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14.75">
      <c r="A89" t="s">
        <v>59</v>
      </c>
      <c r="E89" s="39" t="s">
        <v>852</v>
      </c>
    </row>
    <row r="90" spans="1:16" ht="12.75">
      <c r="A90" t="s">
        <v>49</v>
      </c>
      <c s="34" t="s">
        <v>158</v>
      </c>
      <c s="34" t="s">
        <v>1304</v>
      </c>
      <c s="35" t="s">
        <v>5</v>
      </c>
      <c s="6" t="s">
        <v>1305</v>
      </c>
      <c s="36" t="s">
        <v>90</v>
      </c>
      <c s="37">
        <v>3</v>
      </c>
      <c s="36">
        <v>0</v>
      </c>
      <c s="36">
        <f>ROUND(G90*H90,6)</f>
      </c>
      <c r="L90" s="38">
        <v>0</v>
      </c>
      <c s="32">
        <f>ROUND(ROUND(L90,2)*ROUND(G90,3),2)</f>
      </c>
      <c s="36" t="s">
        <v>55</v>
      </c>
      <c>
        <f>(M90*21)/100</f>
      </c>
      <c t="s">
        <v>27</v>
      </c>
    </row>
    <row r="91" spans="1:5" ht="12.75">
      <c r="A91" s="35" t="s">
        <v>56</v>
      </c>
      <c r="E91" s="39" t="s">
        <v>5</v>
      </c>
    </row>
    <row r="92" spans="1:5" ht="12.75">
      <c r="A92" s="35" t="s">
        <v>57</v>
      </c>
      <c r="E92" s="40" t="s">
        <v>1210</v>
      </c>
    </row>
    <row r="93" spans="1:5" ht="114.75">
      <c r="A93" t="s">
        <v>59</v>
      </c>
      <c r="E93" s="39" t="s">
        <v>852</v>
      </c>
    </row>
    <row r="94" spans="1:16" ht="12.75">
      <c r="A94" t="s">
        <v>49</v>
      </c>
      <c s="34" t="s">
        <v>164</v>
      </c>
      <c s="34" t="s">
        <v>1306</v>
      </c>
      <c s="35" t="s">
        <v>5</v>
      </c>
      <c s="6" t="s">
        <v>1307</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899</v>
      </c>
    </row>
    <row r="97" spans="1:5" ht="114.75">
      <c r="A97" t="s">
        <v>59</v>
      </c>
      <c r="E97" s="39" t="s">
        <v>852</v>
      </c>
    </row>
    <row r="98" spans="1:16" ht="12.75">
      <c r="A98" t="s">
        <v>49</v>
      </c>
      <c s="34" t="s">
        <v>168</v>
      </c>
      <c s="34" t="s">
        <v>1308</v>
      </c>
      <c s="35" t="s">
        <v>5</v>
      </c>
      <c s="6" t="s">
        <v>1309</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899</v>
      </c>
    </row>
    <row r="101" spans="1:5" ht="114.75">
      <c r="A101" t="s">
        <v>59</v>
      </c>
      <c r="E101" s="39" t="s">
        <v>852</v>
      </c>
    </row>
    <row r="102" spans="1:16" ht="25.5">
      <c r="A102" t="s">
        <v>49</v>
      </c>
      <c s="34" t="s">
        <v>173</v>
      </c>
      <c s="34" t="s">
        <v>1310</v>
      </c>
      <c s="35" t="s">
        <v>5</v>
      </c>
      <c s="6" t="s">
        <v>1311</v>
      </c>
      <c s="36" t="s">
        <v>738</v>
      </c>
      <c s="37">
        <v>8</v>
      </c>
      <c s="36">
        <v>0</v>
      </c>
      <c s="36">
        <f>ROUND(G102*H102,6)</f>
      </c>
      <c r="L102" s="38">
        <v>0</v>
      </c>
      <c s="32">
        <f>ROUND(ROUND(L102,2)*ROUND(G102,3),2)</f>
      </c>
      <c s="36" t="s">
        <v>55</v>
      </c>
      <c>
        <f>(M102*21)/100</f>
      </c>
      <c t="s">
        <v>27</v>
      </c>
    </row>
    <row r="103" spans="1:5" ht="12.75">
      <c r="A103" s="35" t="s">
        <v>56</v>
      </c>
      <c r="E103" s="39" t="s">
        <v>5</v>
      </c>
    </row>
    <row r="104" spans="1:5" ht="12.75">
      <c r="A104" s="35" t="s">
        <v>57</v>
      </c>
      <c r="E104" s="40" t="s">
        <v>851</v>
      </c>
    </row>
    <row r="105" spans="1:5" ht="114.75">
      <c r="A105" t="s">
        <v>59</v>
      </c>
      <c r="E105" s="39" t="s">
        <v>1312</v>
      </c>
    </row>
    <row r="106" spans="1:16" ht="25.5">
      <c r="A106" t="s">
        <v>49</v>
      </c>
      <c s="34" t="s">
        <v>176</v>
      </c>
      <c s="34" t="s">
        <v>1313</v>
      </c>
      <c s="35" t="s">
        <v>5</v>
      </c>
      <c s="6" t="s">
        <v>1314</v>
      </c>
      <c s="36" t="s">
        <v>90</v>
      </c>
      <c s="37">
        <v>2</v>
      </c>
      <c s="36">
        <v>0</v>
      </c>
      <c s="36">
        <f>ROUND(G106*H106,6)</f>
      </c>
      <c r="L106" s="38">
        <v>0</v>
      </c>
      <c s="32">
        <f>ROUND(ROUND(L106,2)*ROUND(G106,3),2)</f>
      </c>
      <c s="36" t="s">
        <v>55</v>
      </c>
      <c>
        <f>(M106*21)/100</f>
      </c>
      <c t="s">
        <v>27</v>
      </c>
    </row>
    <row r="107" spans="1:5" ht="12.75">
      <c r="A107" s="35" t="s">
        <v>56</v>
      </c>
      <c r="E107" s="39" t="s">
        <v>5</v>
      </c>
    </row>
    <row r="108" spans="1:5" ht="12.75">
      <c r="A108" s="35" t="s">
        <v>57</v>
      </c>
      <c r="E108" s="40" t="s">
        <v>895</v>
      </c>
    </row>
    <row r="109" spans="1:5" ht="140.25">
      <c r="A109" t="s">
        <v>59</v>
      </c>
      <c r="E109" s="39" t="s">
        <v>855</v>
      </c>
    </row>
    <row r="110" spans="1:16" ht="12.75">
      <c r="A110" t="s">
        <v>49</v>
      </c>
      <c s="34" t="s">
        <v>180</v>
      </c>
      <c s="34" t="s">
        <v>1315</v>
      </c>
      <c s="35" t="s">
        <v>5</v>
      </c>
      <c s="6" t="s">
        <v>1316</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40.25">
      <c r="A113" t="s">
        <v>59</v>
      </c>
      <c r="E113" s="39" t="s">
        <v>855</v>
      </c>
    </row>
    <row r="114" spans="1:16" ht="12.75">
      <c r="A114" t="s">
        <v>49</v>
      </c>
      <c s="34" t="s">
        <v>916</v>
      </c>
      <c s="34" t="s">
        <v>1317</v>
      </c>
      <c s="35" t="s">
        <v>5</v>
      </c>
      <c s="6" t="s">
        <v>1318</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40.25">
      <c r="A117" t="s">
        <v>59</v>
      </c>
      <c r="E117" s="39" t="s">
        <v>855</v>
      </c>
    </row>
    <row r="118" spans="1:16" ht="12.75">
      <c r="A118" t="s">
        <v>49</v>
      </c>
      <c s="34" t="s">
        <v>919</v>
      </c>
      <c s="34" t="s">
        <v>1319</v>
      </c>
      <c s="35" t="s">
        <v>5</v>
      </c>
      <c s="6" t="s">
        <v>1320</v>
      </c>
      <c s="36" t="s">
        <v>90</v>
      </c>
      <c s="37">
        <v>1</v>
      </c>
      <c s="36">
        <v>0</v>
      </c>
      <c s="36">
        <f>ROUND(G118*H118,6)</f>
      </c>
      <c r="L118" s="38">
        <v>0</v>
      </c>
      <c s="32">
        <f>ROUND(ROUND(L118,2)*ROUND(G118,3),2)</f>
      </c>
      <c s="36" t="s">
        <v>55</v>
      </c>
      <c>
        <f>(M118*21)/100</f>
      </c>
      <c t="s">
        <v>27</v>
      </c>
    </row>
    <row r="119" spans="1:5" ht="12.75">
      <c r="A119" s="35" t="s">
        <v>56</v>
      </c>
      <c r="E119" s="39" t="s">
        <v>5</v>
      </c>
    </row>
    <row r="120" spans="1:5" ht="12.75">
      <c r="A120" s="35" t="s">
        <v>57</v>
      </c>
      <c r="E120" s="40" t="s">
        <v>899</v>
      </c>
    </row>
    <row r="121" spans="1:5" ht="204">
      <c r="A121" t="s">
        <v>59</v>
      </c>
      <c r="E121" s="39" t="s">
        <v>1321</v>
      </c>
    </row>
    <row r="122" spans="1:16" ht="12.75">
      <c r="A122" t="s">
        <v>49</v>
      </c>
      <c s="34" t="s">
        <v>183</v>
      </c>
      <c s="34" t="s">
        <v>1322</v>
      </c>
      <c s="35" t="s">
        <v>5</v>
      </c>
      <c s="6" t="s">
        <v>1323</v>
      </c>
      <c s="36" t="s">
        <v>90</v>
      </c>
      <c s="37">
        <v>1</v>
      </c>
      <c s="36">
        <v>0</v>
      </c>
      <c s="36">
        <f>ROUND(G122*H122,6)</f>
      </c>
      <c r="L122" s="38">
        <v>0</v>
      </c>
      <c s="32">
        <f>ROUND(ROUND(L122,2)*ROUND(G122,3),2)</f>
      </c>
      <c s="36" t="s">
        <v>55</v>
      </c>
      <c>
        <f>(M122*21)/100</f>
      </c>
      <c t="s">
        <v>27</v>
      </c>
    </row>
    <row r="123" spans="1:5" ht="12.75">
      <c r="A123" s="35" t="s">
        <v>56</v>
      </c>
      <c r="E123" s="39" t="s">
        <v>5</v>
      </c>
    </row>
    <row r="124" spans="1:5" ht="12.75">
      <c r="A124" s="35" t="s">
        <v>57</v>
      </c>
      <c r="E124" s="40" t="s">
        <v>899</v>
      </c>
    </row>
    <row r="125" spans="1:5" ht="140.25">
      <c r="A125" t="s">
        <v>59</v>
      </c>
      <c r="E125" s="39" t="s">
        <v>855</v>
      </c>
    </row>
    <row r="126" spans="1:16" ht="12.75">
      <c r="A126" t="s">
        <v>49</v>
      </c>
      <c s="34" t="s">
        <v>187</v>
      </c>
      <c s="34" t="s">
        <v>1324</v>
      </c>
      <c s="35" t="s">
        <v>5</v>
      </c>
      <c s="6" t="s">
        <v>1325</v>
      </c>
      <c s="36" t="s">
        <v>90</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91.25">
      <c r="A129" t="s">
        <v>59</v>
      </c>
      <c r="E129" s="39" t="s">
        <v>1256</v>
      </c>
    </row>
    <row r="130" spans="1:16" ht="25.5">
      <c r="A130" t="s">
        <v>49</v>
      </c>
      <c s="34" t="s">
        <v>191</v>
      </c>
      <c s="34" t="s">
        <v>1326</v>
      </c>
      <c s="35" t="s">
        <v>5</v>
      </c>
      <c s="6" t="s">
        <v>1327</v>
      </c>
      <c s="36" t="s">
        <v>90</v>
      </c>
      <c s="37">
        <v>6</v>
      </c>
      <c s="36">
        <v>0</v>
      </c>
      <c s="36">
        <f>ROUND(G130*H130,6)</f>
      </c>
      <c r="L130" s="38">
        <v>0</v>
      </c>
      <c s="32">
        <f>ROUND(ROUND(L130,2)*ROUND(G130,3),2)</f>
      </c>
      <c s="36" t="s">
        <v>55</v>
      </c>
      <c>
        <f>(M130*21)/100</f>
      </c>
      <c t="s">
        <v>27</v>
      </c>
    </row>
    <row r="131" spans="1:5" ht="12.75">
      <c r="A131" s="35" t="s">
        <v>56</v>
      </c>
      <c r="E131" s="39" t="s">
        <v>5</v>
      </c>
    </row>
    <row r="132" spans="1:5" ht="12.75">
      <c r="A132" s="35" t="s">
        <v>57</v>
      </c>
      <c r="E132" s="40" t="s">
        <v>1006</v>
      </c>
    </row>
    <row r="133" spans="1:5" ht="178.5">
      <c r="A133" t="s">
        <v>59</v>
      </c>
      <c r="E133" s="39" t="s">
        <v>1100</v>
      </c>
    </row>
    <row r="134" spans="1:16" ht="12.75">
      <c r="A134" t="s">
        <v>49</v>
      </c>
      <c s="34" t="s">
        <v>196</v>
      </c>
      <c s="34" t="s">
        <v>1328</v>
      </c>
      <c s="35" t="s">
        <v>5</v>
      </c>
      <c s="6" t="s">
        <v>1329</v>
      </c>
      <c s="36" t="s">
        <v>90</v>
      </c>
      <c s="37">
        <v>6</v>
      </c>
      <c s="36">
        <v>0</v>
      </c>
      <c s="36">
        <f>ROUND(G134*H134,6)</f>
      </c>
      <c r="L134" s="38">
        <v>0</v>
      </c>
      <c s="32">
        <f>ROUND(ROUND(L134,2)*ROUND(G134,3),2)</f>
      </c>
      <c s="36" t="s">
        <v>55</v>
      </c>
      <c>
        <f>(M134*21)/100</f>
      </c>
      <c t="s">
        <v>27</v>
      </c>
    </row>
    <row r="135" spans="1:5" ht="12.75">
      <c r="A135" s="35" t="s">
        <v>56</v>
      </c>
      <c r="E135" s="39" t="s">
        <v>5</v>
      </c>
    </row>
    <row r="136" spans="1:5" ht="12.75">
      <c r="A136" s="35" t="s">
        <v>57</v>
      </c>
      <c r="E136" s="40" t="s">
        <v>1006</v>
      </c>
    </row>
    <row r="137" spans="1:5" ht="127.5">
      <c r="A137" t="s">
        <v>59</v>
      </c>
      <c r="E137" s="39" t="s">
        <v>959</v>
      </c>
    </row>
    <row r="138" spans="1:16" ht="12.75">
      <c r="A138" t="s">
        <v>49</v>
      </c>
      <c s="34" t="s">
        <v>200</v>
      </c>
      <c s="34" t="s">
        <v>1330</v>
      </c>
      <c s="35" t="s">
        <v>5</v>
      </c>
      <c s="6" t="s">
        <v>1331</v>
      </c>
      <c s="36" t="s">
        <v>90</v>
      </c>
      <c s="37">
        <v>5</v>
      </c>
      <c s="36">
        <v>0</v>
      </c>
      <c s="36">
        <f>ROUND(G138*H138,6)</f>
      </c>
      <c r="L138" s="38">
        <v>0</v>
      </c>
      <c s="32">
        <f>ROUND(ROUND(L138,2)*ROUND(G138,3),2)</f>
      </c>
      <c s="36" t="s">
        <v>55</v>
      </c>
      <c>
        <f>(M138*21)/100</f>
      </c>
      <c t="s">
        <v>27</v>
      </c>
    </row>
    <row r="139" spans="1:5" ht="12.75">
      <c r="A139" s="35" t="s">
        <v>56</v>
      </c>
      <c r="E139" s="39" t="s">
        <v>5</v>
      </c>
    </row>
    <row r="140" spans="1:5" ht="12.75">
      <c r="A140" s="35" t="s">
        <v>57</v>
      </c>
      <c r="E140" s="40" t="s">
        <v>980</v>
      </c>
    </row>
    <row r="141" spans="1:5" ht="178.5">
      <c r="A141" t="s">
        <v>59</v>
      </c>
      <c r="E141" s="39" t="s">
        <v>1100</v>
      </c>
    </row>
    <row r="142" spans="1:16" ht="12.75">
      <c r="A142" t="s">
        <v>49</v>
      </c>
      <c s="34" t="s">
        <v>204</v>
      </c>
      <c s="34" t="s">
        <v>1332</v>
      </c>
      <c s="35" t="s">
        <v>5</v>
      </c>
      <c s="6" t="s">
        <v>1333</v>
      </c>
      <c s="36" t="s">
        <v>90</v>
      </c>
      <c s="37">
        <v>5</v>
      </c>
      <c s="36">
        <v>0</v>
      </c>
      <c s="36">
        <f>ROUND(G142*H142,6)</f>
      </c>
      <c r="L142" s="38">
        <v>0</v>
      </c>
      <c s="32">
        <f>ROUND(ROUND(L142,2)*ROUND(G142,3),2)</f>
      </c>
      <c s="36" t="s">
        <v>55</v>
      </c>
      <c>
        <f>(M142*21)/100</f>
      </c>
      <c t="s">
        <v>27</v>
      </c>
    </row>
    <row r="143" spans="1:5" ht="12.75">
      <c r="A143" s="35" t="s">
        <v>56</v>
      </c>
      <c r="E143" s="39" t="s">
        <v>5</v>
      </c>
    </row>
    <row r="144" spans="1:5" ht="12.75">
      <c r="A144" s="35" t="s">
        <v>57</v>
      </c>
      <c r="E144" s="40" t="s">
        <v>980</v>
      </c>
    </row>
    <row r="145" spans="1:5" ht="127.5">
      <c r="A145" t="s">
        <v>59</v>
      </c>
      <c r="E145" s="39" t="s">
        <v>959</v>
      </c>
    </row>
    <row r="146" spans="1:16" ht="12.75">
      <c r="A146" t="s">
        <v>49</v>
      </c>
      <c s="34" t="s">
        <v>208</v>
      </c>
      <c s="34" t="s">
        <v>1334</v>
      </c>
      <c s="35" t="s">
        <v>5</v>
      </c>
      <c s="6" t="s">
        <v>1335</v>
      </c>
      <c s="36" t="s">
        <v>90</v>
      </c>
      <c s="37">
        <v>24</v>
      </c>
      <c s="36">
        <v>0</v>
      </c>
      <c s="36">
        <f>ROUND(G146*H146,6)</f>
      </c>
      <c r="L146" s="38">
        <v>0</v>
      </c>
      <c s="32">
        <f>ROUND(ROUND(L146,2)*ROUND(G146,3),2)</f>
      </c>
      <c s="36" t="s">
        <v>55</v>
      </c>
      <c>
        <f>(M146*21)/100</f>
      </c>
      <c t="s">
        <v>27</v>
      </c>
    </row>
    <row r="147" spans="1:5" ht="12.75">
      <c r="A147" s="35" t="s">
        <v>56</v>
      </c>
      <c r="E147" s="39" t="s">
        <v>5</v>
      </c>
    </row>
    <row r="148" spans="1:5" ht="12.75">
      <c r="A148" s="35" t="s">
        <v>57</v>
      </c>
      <c r="E148" s="40" t="s">
        <v>1184</v>
      </c>
    </row>
    <row r="149" spans="1:5" ht="178.5">
      <c r="A149" t="s">
        <v>59</v>
      </c>
      <c r="E149" s="39" t="s">
        <v>1100</v>
      </c>
    </row>
    <row r="150" spans="1:16" ht="12.75">
      <c r="A150" t="s">
        <v>49</v>
      </c>
      <c s="34" t="s">
        <v>212</v>
      </c>
      <c s="34" t="s">
        <v>1336</v>
      </c>
      <c s="35" t="s">
        <v>5</v>
      </c>
      <c s="6" t="s">
        <v>1337</v>
      </c>
      <c s="36" t="s">
        <v>90</v>
      </c>
      <c s="37">
        <v>24</v>
      </c>
      <c s="36">
        <v>0</v>
      </c>
      <c s="36">
        <f>ROUND(G150*H150,6)</f>
      </c>
      <c r="L150" s="38">
        <v>0</v>
      </c>
      <c s="32">
        <f>ROUND(ROUND(L150,2)*ROUND(G150,3),2)</f>
      </c>
      <c s="36" t="s">
        <v>55</v>
      </c>
      <c>
        <f>(M150*21)/100</f>
      </c>
      <c t="s">
        <v>27</v>
      </c>
    </row>
    <row r="151" spans="1:5" ht="12.75">
      <c r="A151" s="35" t="s">
        <v>56</v>
      </c>
      <c r="E151" s="39" t="s">
        <v>5</v>
      </c>
    </row>
    <row r="152" spans="1:5" ht="12.75">
      <c r="A152" s="35" t="s">
        <v>57</v>
      </c>
      <c r="E152" s="40" t="s">
        <v>1184</v>
      </c>
    </row>
    <row r="153" spans="1:5" ht="127.5">
      <c r="A153" t="s">
        <v>59</v>
      </c>
      <c r="E153" s="39" t="s">
        <v>959</v>
      </c>
    </row>
    <row r="154" spans="1:16" ht="12.75">
      <c r="A154" t="s">
        <v>49</v>
      </c>
      <c s="34" t="s">
        <v>217</v>
      </c>
      <c s="34" t="s">
        <v>1338</v>
      </c>
      <c s="35" t="s">
        <v>5</v>
      </c>
      <c s="6" t="s">
        <v>1339</v>
      </c>
      <c s="36" t="s">
        <v>90</v>
      </c>
      <c s="37">
        <v>7</v>
      </c>
      <c s="36">
        <v>0</v>
      </c>
      <c s="36">
        <f>ROUND(G154*H154,6)</f>
      </c>
      <c r="L154" s="38">
        <v>0</v>
      </c>
      <c s="32">
        <f>ROUND(ROUND(L154,2)*ROUND(G154,3),2)</f>
      </c>
      <c s="36" t="s">
        <v>55</v>
      </c>
      <c>
        <f>(M154*21)/100</f>
      </c>
      <c t="s">
        <v>27</v>
      </c>
    </row>
    <row r="155" spans="1:5" ht="12.75">
      <c r="A155" s="35" t="s">
        <v>56</v>
      </c>
      <c r="E155" s="39" t="s">
        <v>5</v>
      </c>
    </row>
    <row r="156" spans="1:5" ht="12.75">
      <c r="A156" s="35" t="s">
        <v>57</v>
      </c>
      <c r="E156" s="40" t="s">
        <v>1017</v>
      </c>
    </row>
    <row r="157" spans="1:5" ht="178.5">
      <c r="A157" t="s">
        <v>59</v>
      </c>
      <c r="E157" s="39" t="s">
        <v>1100</v>
      </c>
    </row>
    <row r="158" spans="1:16" ht="12.75">
      <c r="A158" t="s">
        <v>49</v>
      </c>
      <c s="34" t="s">
        <v>221</v>
      </c>
      <c s="34" t="s">
        <v>1340</v>
      </c>
      <c s="35" t="s">
        <v>5</v>
      </c>
      <c s="6" t="s">
        <v>1341</v>
      </c>
      <c s="36" t="s">
        <v>90</v>
      </c>
      <c s="37">
        <v>7</v>
      </c>
      <c s="36">
        <v>0</v>
      </c>
      <c s="36">
        <f>ROUND(G158*H158,6)</f>
      </c>
      <c r="L158" s="38">
        <v>0</v>
      </c>
      <c s="32">
        <f>ROUND(ROUND(L158,2)*ROUND(G158,3),2)</f>
      </c>
      <c s="36" t="s">
        <v>55</v>
      </c>
      <c>
        <f>(M158*21)/100</f>
      </c>
      <c t="s">
        <v>27</v>
      </c>
    </row>
    <row r="159" spans="1:5" ht="12.75">
      <c r="A159" s="35" t="s">
        <v>56</v>
      </c>
      <c r="E159" s="39" t="s">
        <v>5</v>
      </c>
    </row>
    <row r="160" spans="1:5" ht="12.75">
      <c r="A160" s="35" t="s">
        <v>57</v>
      </c>
      <c r="E160" s="40" t="s">
        <v>1017</v>
      </c>
    </row>
    <row r="161" spans="1:5" ht="127.5">
      <c r="A161" t="s">
        <v>59</v>
      </c>
      <c r="E161" s="39" t="s">
        <v>959</v>
      </c>
    </row>
    <row r="162" spans="1:16" ht="12.75">
      <c r="A162" t="s">
        <v>49</v>
      </c>
      <c s="34" t="s">
        <v>226</v>
      </c>
      <c s="34" t="s">
        <v>1342</v>
      </c>
      <c s="35" t="s">
        <v>5</v>
      </c>
      <c s="6" t="s">
        <v>1343</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899</v>
      </c>
    </row>
    <row r="165" spans="1:5" ht="178.5">
      <c r="A165" t="s">
        <v>59</v>
      </c>
      <c r="E165" s="39" t="s">
        <v>1100</v>
      </c>
    </row>
    <row r="166" spans="1:16" ht="12.75">
      <c r="A166" t="s">
        <v>49</v>
      </c>
      <c s="34" t="s">
        <v>231</v>
      </c>
      <c s="34" t="s">
        <v>1344</v>
      </c>
      <c s="35" t="s">
        <v>5</v>
      </c>
      <c s="6" t="s">
        <v>1345</v>
      </c>
      <c s="36" t="s">
        <v>90</v>
      </c>
      <c s="37">
        <v>1</v>
      </c>
      <c s="36">
        <v>0</v>
      </c>
      <c s="36">
        <f>ROUND(G166*H166,6)</f>
      </c>
      <c r="L166" s="38">
        <v>0</v>
      </c>
      <c s="32">
        <f>ROUND(ROUND(L166,2)*ROUND(G166,3),2)</f>
      </c>
      <c s="36" t="s">
        <v>55</v>
      </c>
      <c>
        <f>(M166*21)/100</f>
      </c>
      <c t="s">
        <v>27</v>
      </c>
    </row>
    <row r="167" spans="1:5" ht="12.75">
      <c r="A167" s="35" t="s">
        <v>56</v>
      </c>
      <c r="E167" s="39" t="s">
        <v>5</v>
      </c>
    </row>
    <row r="168" spans="1:5" ht="12.75">
      <c r="A168" s="35" t="s">
        <v>57</v>
      </c>
      <c r="E168" s="40" t="s">
        <v>899</v>
      </c>
    </row>
    <row r="169" spans="1:5" ht="127.5">
      <c r="A169" t="s">
        <v>59</v>
      </c>
      <c r="E169" s="39" t="s">
        <v>959</v>
      </c>
    </row>
    <row r="170" spans="1:16" ht="12.75">
      <c r="A170" t="s">
        <v>49</v>
      </c>
      <c s="34" t="s">
        <v>235</v>
      </c>
      <c s="34" t="s">
        <v>1346</v>
      </c>
      <c s="35" t="s">
        <v>91</v>
      </c>
      <c s="6" t="s">
        <v>1347</v>
      </c>
      <c s="36" t="s">
        <v>90</v>
      </c>
      <c s="37">
        <v>2</v>
      </c>
      <c s="36">
        <v>0</v>
      </c>
      <c s="36">
        <f>ROUND(G170*H170,6)</f>
      </c>
      <c r="L170" s="38">
        <v>0</v>
      </c>
      <c s="32">
        <f>ROUND(ROUND(L170,2)*ROUND(G170,3),2)</f>
      </c>
      <c s="36" t="s">
        <v>55</v>
      </c>
      <c>
        <f>(M170*21)/100</f>
      </c>
      <c t="s">
        <v>27</v>
      </c>
    </row>
    <row r="171" spans="1:5" ht="12.75">
      <c r="A171" s="35" t="s">
        <v>56</v>
      </c>
      <c r="E171" s="39" t="s">
        <v>5</v>
      </c>
    </row>
    <row r="172" spans="1:5" ht="12.75">
      <c r="A172" s="35" t="s">
        <v>57</v>
      </c>
      <c r="E172" s="40" t="s">
        <v>895</v>
      </c>
    </row>
    <row r="173" spans="1:5" ht="178.5">
      <c r="A173" t="s">
        <v>59</v>
      </c>
      <c r="E173" s="39" t="s">
        <v>1100</v>
      </c>
    </row>
    <row r="174" spans="1:16" ht="12.75">
      <c r="A174" t="s">
        <v>49</v>
      </c>
      <c s="34" t="s">
        <v>239</v>
      </c>
      <c s="34" t="s">
        <v>1348</v>
      </c>
      <c s="35" t="s">
        <v>91</v>
      </c>
      <c s="6" t="s">
        <v>1349</v>
      </c>
      <c s="36" t="s">
        <v>90</v>
      </c>
      <c s="37">
        <v>2</v>
      </c>
      <c s="36">
        <v>0</v>
      </c>
      <c s="36">
        <f>ROUND(G174*H174,6)</f>
      </c>
      <c r="L174" s="38">
        <v>0</v>
      </c>
      <c s="32">
        <f>ROUND(ROUND(L174,2)*ROUND(G174,3),2)</f>
      </c>
      <c s="36" t="s">
        <v>55</v>
      </c>
      <c>
        <f>(M174*21)/100</f>
      </c>
      <c t="s">
        <v>27</v>
      </c>
    </row>
    <row r="175" spans="1:5" ht="12.75">
      <c r="A175" s="35" t="s">
        <v>56</v>
      </c>
      <c r="E175" s="39" t="s">
        <v>5</v>
      </c>
    </row>
    <row r="176" spans="1:5" ht="12.75">
      <c r="A176" s="35" t="s">
        <v>57</v>
      </c>
      <c r="E176" s="40" t="s">
        <v>895</v>
      </c>
    </row>
    <row r="177" spans="1:5" ht="127.5">
      <c r="A177" t="s">
        <v>59</v>
      </c>
      <c r="E177" s="39" t="s">
        <v>959</v>
      </c>
    </row>
    <row r="178" spans="1:16" ht="12.75">
      <c r="A178" t="s">
        <v>49</v>
      </c>
      <c s="34" t="s">
        <v>243</v>
      </c>
      <c s="34" t="s">
        <v>1350</v>
      </c>
      <c s="35" t="s">
        <v>5</v>
      </c>
      <c s="6" t="s">
        <v>1351</v>
      </c>
      <c s="36" t="s">
        <v>90</v>
      </c>
      <c s="37">
        <v>1</v>
      </c>
      <c s="36">
        <v>0</v>
      </c>
      <c s="36">
        <f>ROUND(G178*H178,6)</f>
      </c>
      <c r="L178" s="38">
        <v>0</v>
      </c>
      <c s="32">
        <f>ROUND(ROUND(L178,2)*ROUND(G178,3),2)</f>
      </c>
      <c s="36" t="s">
        <v>55</v>
      </c>
      <c>
        <f>(M178*21)/100</f>
      </c>
      <c t="s">
        <v>27</v>
      </c>
    </row>
    <row r="179" spans="1:5" ht="12.75">
      <c r="A179" s="35" t="s">
        <v>56</v>
      </c>
      <c r="E179" s="39" t="s">
        <v>5</v>
      </c>
    </row>
    <row r="180" spans="1:5" ht="12.75">
      <c r="A180" s="35" t="s">
        <v>57</v>
      </c>
      <c r="E180" s="40" t="s">
        <v>899</v>
      </c>
    </row>
    <row r="181" spans="1:5" ht="178.5">
      <c r="A181" t="s">
        <v>59</v>
      </c>
      <c r="E181" s="39" t="s">
        <v>1100</v>
      </c>
    </row>
    <row r="182" spans="1:16" ht="12.75">
      <c r="A182" t="s">
        <v>49</v>
      </c>
      <c s="34" t="s">
        <v>247</v>
      </c>
      <c s="34" t="s">
        <v>1352</v>
      </c>
      <c s="35" t="s">
        <v>5</v>
      </c>
      <c s="6" t="s">
        <v>1353</v>
      </c>
      <c s="36" t="s">
        <v>90</v>
      </c>
      <c s="37">
        <v>1</v>
      </c>
      <c s="36">
        <v>0</v>
      </c>
      <c s="36">
        <f>ROUND(G182*H182,6)</f>
      </c>
      <c r="L182" s="38">
        <v>0</v>
      </c>
      <c s="32">
        <f>ROUND(ROUND(L182,2)*ROUND(G182,3),2)</f>
      </c>
      <c s="36" t="s">
        <v>55</v>
      </c>
      <c>
        <f>(M182*21)/100</f>
      </c>
      <c t="s">
        <v>27</v>
      </c>
    </row>
    <row r="183" spans="1:5" ht="12.75">
      <c r="A183" s="35" t="s">
        <v>56</v>
      </c>
      <c r="E183" s="39" t="s">
        <v>5</v>
      </c>
    </row>
    <row r="184" spans="1:5" ht="12.75">
      <c r="A184" s="35" t="s">
        <v>57</v>
      </c>
      <c r="E184" s="40" t="s">
        <v>899</v>
      </c>
    </row>
    <row r="185" spans="1:5" ht="127.5">
      <c r="A185" t="s">
        <v>59</v>
      </c>
      <c r="E185" s="39" t="s">
        <v>959</v>
      </c>
    </row>
    <row r="186" spans="1:16" ht="12.75">
      <c r="A186" t="s">
        <v>49</v>
      </c>
      <c s="34" t="s">
        <v>251</v>
      </c>
      <c s="34" t="s">
        <v>1354</v>
      </c>
      <c s="35" t="s">
        <v>5</v>
      </c>
      <c s="6" t="s">
        <v>1355</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899</v>
      </c>
    </row>
    <row r="189" spans="1:5" ht="178.5">
      <c r="A189" t="s">
        <v>59</v>
      </c>
      <c r="E189" s="39" t="s">
        <v>1100</v>
      </c>
    </row>
    <row r="190" spans="1:16" ht="12.75">
      <c r="A190" t="s">
        <v>49</v>
      </c>
      <c s="34" t="s">
        <v>255</v>
      </c>
      <c s="34" t="s">
        <v>1354</v>
      </c>
      <c s="35" t="s">
        <v>91</v>
      </c>
      <c s="6" t="s">
        <v>1355</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899</v>
      </c>
    </row>
    <row r="193" spans="1:5" ht="178.5">
      <c r="A193" t="s">
        <v>59</v>
      </c>
      <c r="E193" s="39" t="s">
        <v>1100</v>
      </c>
    </row>
    <row r="194" spans="1:16" ht="12.75">
      <c r="A194" t="s">
        <v>49</v>
      </c>
      <c s="34" t="s">
        <v>259</v>
      </c>
      <c s="34" t="s">
        <v>1356</v>
      </c>
      <c s="35" t="s">
        <v>5</v>
      </c>
      <c s="6" t="s">
        <v>1357</v>
      </c>
      <c s="36" t="s">
        <v>90</v>
      </c>
      <c s="37">
        <v>1</v>
      </c>
      <c s="36">
        <v>0</v>
      </c>
      <c s="36">
        <f>ROUND(G194*H194,6)</f>
      </c>
      <c r="L194" s="38">
        <v>0</v>
      </c>
      <c s="32">
        <f>ROUND(ROUND(L194,2)*ROUND(G194,3),2)</f>
      </c>
      <c s="36" t="s">
        <v>55</v>
      </c>
      <c>
        <f>(M194*21)/100</f>
      </c>
      <c t="s">
        <v>27</v>
      </c>
    </row>
    <row r="195" spans="1:5" ht="12.75">
      <c r="A195" s="35" t="s">
        <v>56</v>
      </c>
      <c r="E195" s="39" t="s">
        <v>5</v>
      </c>
    </row>
    <row r="196" spans="1:5" ht="12.75">
      <c r="A196" s="35" t="s">
        <v>57</v>
      </c>
      <c r="E196" s="40" t="s">
        <v>899</v>
      </c>
    </row>
    <row r="197" spans="1:5" ht="178.5">
      <c r="A197" t="s">
        <v>59</v>
      </c>
      <c r="E197" s="39" t="s">
        <v>1100</v>
      </c>
    </row>
    <row r="198" spans="1:16" ht="12.75">
      <c r="A198" t="s">
        <v>49</v>
      </c>
      <c s="34" t="s">
        <v>263</v>
      </c>
      <c s="34" t="s">
        <v>1358</v>
      </c>
      <c s="35" t="s">
        <v>5</v>
      </c>
      <c s="6" t="s">
        <v>1359</v>
      </c>
      <c s="36" t="s">
        <v>90</v>
      </c>
      <c s="37">
        <v>2</v>
      </c>
      <c s="36">
        <v>0</v>
      </c>
      <c s="36">
        <f>ROUND(G198*H198,6)</f>
      </c>
      <c r="L198" s="38">
        <v>0</v>
      </c>
      <c s="32">
        <f>ROUND(ROUND(L198,2)*ROUND(G198,3),2)</f>
      </c>
      <c s="36" t="s">
        <v>55</v>
      </c>
      <c>
        <f>(M198*21)/100</f>
      </c>
      <c t="s">
        <v>27</v>
      </c>
    </row>
    <row r="199" spans="1:5" ht="12.75">
      <c r="A199" s="35" t="s">
        <v>56</v>
      </c>
      <c r="E199" s="39" t="s">
        <v>5</v>
      </c>
    </row>
    <row r="200" spans="1:5" ht="12.75">
      <c r="A200" s="35" t="s">
        <v>57</v>
      </c>
      <c r="E200" s="40" t="s">
        <v>895</v>
      </c>
    </row>
    <row r="201" spans="1:5" ht="127.5">
      <c r="A201" t="s">
        <v>59</v>
      </c>
      <c r="E201" s="39" t="s">
        <v>959</v>
      </c>
    </row>
    <row r="202" spans="1:16" ht="12.75">
      <c r="A202" t="s">
        <v>49</v>
      </c>
      <c s="34" t="s">
        <v>267</v>
      </c>
      <c s="34" t="s">
        <v>1358</v>
      </c>
      <c s="35" t="s">
        <v>91</v>
      </c>
      <c s="6" t="s">
        <v>1359</v>
      </c>
      <c s="36" t="s">
        <v>90</v>
      </c>
      <c s="37">
        <v>1</v>
      </c>
      <c s="36">
        <v>0</v>
      </c>
      <c s="36">
        <f>ROUND(G202*H202,6)</f>
      </c>
      <c r="L202" s="38">
        <v>0</v>
      </c>
      <c s="32">
        <f>ROUND(ROUND(L202,2)*ROUND(G202,3),2)</f>
      </c>
      <c s="36" t="s">
        <v>55</v>
      </c>
      <c>
        <f>(M202*21)/100</f>
      </c>
      <c t="s">
        <v>27</v>
      </c>
    </row>
    <row r="203" spans="1:5" ht="12.75">
      <c r="A203" s="35" t="s">
        <v>56</v>
      </c>
      <c r="E203" s="39" t="s">
        <v>5</v>
      </c>
    </row>
    <row r="204" spans="1:5" ht="12.75">
      <c r="A204" s="35" t="s">
        <v>57</v>
      </c>
      <c r="E204" s="40" t="s">
        <v>899</v>
      </c>
    </row>
    <row r="205" spans="1:5" ht="127.5">
      <c r="A205" t="s">
        <v>59</v>
      </c>
      <c r="E205" s="39" t="s">
        <v>959</v>
      </c>
    </row>
    <row r="206" spans="1:16" ht="12.75">
      <c r="A206" t="s">
        <v>49</v>
      </c>
      <c s="34" t="s">
        <v>271</v>
      </c>
      <c s="34" t="s">
        <v>1360</v>
      </c>
      <c s="35" t="s">
        <v>5</v>
      </c>
      <c s="6" t="s">
        <v>1361</v>
      </c>
      <c s="36" t="s">
        <v>738</v>
      </c>
      <c s="37">
        <v>8</v>
      </c>
      <c s="36">
        <v>0</v>
      </c>
      <c s="36">
        <f>ROUND(G206*H206,6)</f>
      </c>
      <c r="L206" s="38">
        <v>0</v>
      </c>
      <c s="32">
        <f>ROUND(ROUND(L206,2)*ROUND(G206,3),2)</f>
      </c>
      <c s="36" t="s">
        <v>55</v>
      </c>
      <c>
        <f>(M206*21)/100</f>
      </c>
      <c t="s">
        <v>27</v>
      </c>
    </row>
    <row r="207" spans="1:5" ht="12.75">
      <c r="A207" s="35" t="s">
        <v>56</v>
      </c>
      <c r="E207" s="39" t="s">
        <v>5</v>
      </c>
    </row>
    <row r="208" spans="1:5" ht="12.75">
      <c r="A208" s="35" t="s">
        <v>57</v>
      </c>
      <c r="E208" s="40" t="s">
        <v>851</v>
      </c>
    </row>
    <row r="209" spans="1:5" ht="114.75">
      <c r="A209" t="s">
        <v>59</v>
      </c>
      <c r="E209" s="39" t="s">
        <v>1312</v>
      </c>
    </row>
    <row r="210" spans="1:16" ht="12.75">
      <c r="A210" t="s">
        <v>49</v>
      </c>
      <c s="34" t="s">
        <v>276</v>
      </c>
      <c s="34" t="s">
        <v>1362</v>
      </c>
      <c s="35" t="s">
        <v>5</v>
      </c>
      <c s="6" t="s">
        <v>1363</v>
      </c>
      <c s="36" t="s">
        <v>90</v>
      </c>
      <c s="37">
        <v>1</v>
      </c>
      <c s="36">
        <v>0</v>
      </c>
      <c s="36">
        <f>ROUND(G210*H210,6)</f>
      </c>
      <c r="L210" s="38">
        <v>0</v>
      </c>
      <c s="32">
        <f>ROUND(ROUND(L210,2)*ROUND(G210,3),2)</f>
      </c>
      <c s="36" t="s">
        <v>55</v>
      </c>
      <c>
        <f>(M210*21)/100</f>
      </c>
      <c t="s">
        <v>27</v>
      </c>
    </row>
    <row r="211" spans="1:5" ht="12.75">
      <c r="A211" s="35" t="s">
        <v>56</v>
      </c>
      <c r="E211" s="39" t="s">
        <v>5</v>
      </c>
    </row>
    <row r="212" spans="1:5" ht="12.75">
      <c r="A212" s="35" t="s">
        <v>57</v>
      </c>
      <c r="E212" s="40" t="s">
        <v>899</v>
      </c>
    </row>
    <row r="213" spans="1:5" ht="140.25">
      <c r="A213" t="s">
        <v>59</v>
      </c>
      <c r="E213" s="39" t="s">
        <v>855</v>
      </c>
    </row>
    <row r="214" spans="1:16" ht="12.75">
      <c r="A214" t="s">
        <v>49</v>
      </c>
      <c s="34" t="s">
        <v>280</v>
      </c>
      <c s="34" t="s">
        <v>1364</v>
      </c>
      <c s="35" t="s">
        <v>5</v>
      </c>
      <c s="6" t="s">
        <v>1365</v>
      </c>
      <c s="36" t="s">
        <v>90</v>
      </c>
      <c s="37">
        <v>1</v>
      </c>
      <c s="36">
        <v>0</v>
      </c>
      <c s="36">
        <f>ROUND(G214*H214,6)</f>
      </c>
      <c r="L214" s="38">
        <v>0</v>
      </c>
      <c s="32">
        <f>ROUND(ROUND(L214,2)*ROUND(G214,3),2)</f>
      </c>
      <c s="36" t="s">
        <v>55</v>
      </c>
      <c>
        <f>(M214*21)/100</f>
      </c>
      <c t="s">
        <v>27</v>
      </c>
    </row>
    <row r="215" spans="1:5" ht="12.75">
      <c r="A215" s="35" t="s">
        <v>56</v>
      </c>
      <c r="E215" s="39" t="s">
        <v>5</v>
      </c>
    </row>
    <row r="216" spans="1:5" ht="12.75">
      <c r="A216" s="35" t="s">
        <v>57</v>
      </c>
      <c r="E216" s="40" t="s">
        <v>899</v>
      </c>
    </row>
    <row r="217" spans="1:5" ht="140.25">
      <c r="A217" t="s">
        <v>59</v>
      </c>
      <c r="E217" s="39" t="s">
        <v>855</v>
      </c>
    </row>
    <row r="218" spans="1:16" ht="12.75">
      <c r="A218" t="s">
        <v>49</v>
      </c>
      <c s="34" t="s">
        <v>284</v>
      </c>
      <c s="34" t="s">
        <v>1366</v>
      </c>
      <c s="35" t="s">
        <v>5</v>
      </c>
      <c s="6" t="s">
        <v>1367</v>
      </c>
      <c s="36" t="s">
        <v>90</v>
      </c>
      <c s="37">
        <v>1</v>
      </c>
      <c s="36">
        <v>0</v>
      </c>
      <c s="36">
        <f>ROUND(G218*H218,6)</f>
      </c>
      <c r="L218" s="38">
        <v>0</v>
      </c>
      <c s="32">
        <f>ROUND(ROUND(L218,2)*ROUND(G218,3),2)</f>
      </c>
      <c s="36" t="s">
        <v>55</v>
      </c>
      <c>
        <f>(M218*21)/100</f>
      </c>
      <c t="s">
        <v>27</v>
      </c>
    </row>
    <row r="219" spans="1:5" ht="12.75">
      <c r="A219" s="35" t="s">
        <v>56</v>
      </c>
      <c r="E219" s="39" t="s">
        <v>5</v>
      </c>
    </row>
    <row r="220" spans="1:5" ht="12.75">
      <c r="A220" s="35" t="s">
        <v>57</v>
      </c>
      <c r="E220" s="40" t="s">
        <v>899</v>
      </c>
    </row>
    <row r="221" spans="1:5" ht="140.25">
      <c r="A221" t="s">
        <v>59</v>
      </c>
      <c r="E221" s="39" t="s">
        <v>855</v>
      </c>
    </row>
    <row r="222" spans="1:16" ht="25.5">
      <c r="A222" t="s">
        <v>49</v>
      </c>
      <c s="34" t="s">
        <v>288</v>
      </c>
      <c s="34" t="s">
        <v>1368</v>
      </c>
      <c s="35" t="s">
        <v>5</v>
      </c>
      <c s="6" t="s">
        <v>1369</v>
      </c>
      <c s="36" t="s">
        <v>90</v>
      </c>
      <c s="37">
        <v>2</v>
      </c>
      <c s="36">
        <v>0</v>
      </c>
      <c s="36">
        <f>ROUND(G222*H222,6)</f>
      </c>
      <c r="L222" s="38">
        <v>0</v>
      </c>
      <c s="32">
        <f>ROUND(ROUND(L222,2)*ROUND(G222,3),2)</f>
      </c>
      <c s="36" t="s">
        <v>55</v>
      </c>
      <c>
        <f>(M222*21)/100</f>
      </c>
      <c t="s">
        <v>27</v>
      </c>
    </row>
    <row r="223" spans="1:5" ht="12.75">
      <c r="A223" s="35" t="s">
        <v>56</v>
      </c>
      <c r="E223" s="39" t="s">
        <v>5</v>
      </c>
    </row>
    <row r="224" spans="1:5" ht="25.5">
      <c r="A224" s="35" t="s">
        <v>57</v>
      </c>
      <c r="E224" s="40" t="s">
        <v>1370</v>
      </c>
    </row>
    <row r="225" spans="1:5" ht="204">
      <c r="A225" t="s">
        <v>59</v>
      </c>
      <c r="E225" s="39" t="s">
        <v>1371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7389</v>
      </c>
      <c s="41">
        <f>Rekapitulace!C80</f>
      </c>
      <c s="20" t="s">
        <v>0</v>
      </c>
      <c t="s">
        <v>23</v>
      </c>
      <c t="s">
        <v>27</v>
      </c>
    </row>
    <row r="4" spans="1:16" ht="32" customHeight="1">
      <c r="A4" s="24" t="s">
        <v>20</v>
      </c>
      <c s="25" t="s">
        <v>28</v>
      </c>
      <c s="27" t="s">
        <v>7389</v>
      </c>
      <c r="E4" s="26" t="s">
        <v>7390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7430</v>
      </c>
      <c r="E8" s="30" t="s">
        <v>7429</v>
      </c>
      <c r="J8" s="29">
        <f>0+J9+J18</f>
      </c>
      <c s="29">
        <f>0+K9+K18</f>
      </c>
      <c s="29">
        <f>0+L9+L18</f>
      </c>
      <c s="29">
        <f>0+M9+M18</f>
      </c>
    </row>
    <row r="9" spans="1:13" ht="12.75">
      <c r="A9" t="s">
        <v>46</v>
      </c>
      <c r="C9" s="31" t="s">
        <v>4</v>
      </c>
      <c r="E9" s="33" t="s">
        <v>837</v>
      </c>
      <c r="J9" s="32">
        <f>0</f>
      </c>
      <c s="32">
        <f>0</f>
      </c>
      <c s="32">
        <f>0+L10+L14</f>
      </c>
      <c s="32">
        <f>0+M10+M14</f>
      </c>
    </row>
    <row r="10" spans="1:16" ht="12.75">
      <c r="A10" t="s">
        <v>49</v>
      </c>
      <c s="34" t="s">
        <v>4</v>
      </c>
      <c s="34" t="s">
        <v>62</v>
      </c>
      <c s="35" t="s">
        <v>5</v>
      </c>
      <c s="6" t="s">
        <v>63</v>
      </c>
      <c s="36" t="s">
        <v>64</v>
      </c>
      <c s="37">
        <v>28</v>
      </c>
      <c s="36">
        <v>0</v>
      </c>
      <c s="36">
        <f>ROUND(G10*H10,6)</f>
      </c>
      <c r="L10" s="38">
        <v>0</v>
      </c>
      <c s="32">
        <f>ROUND(ROUND(L10,2)*ROUND(G10,3),2)</f>
      </c>
      <c s="36" t="s">
        <v>55</v>
      </c>
      <c>
        <f>(M10*21)/100</f>
      </c>
      <c t="s">
        <v>27</v>
      </c>
    </row>
    <row r="11" spans="1:5" ht="12.75">
      <c r="A11" s="35" t="s">
        <v>56</v>
      </c>
      <c r="E11" s="39" t="s">
        <v>65</v>
      </c>
    </row>
    <row r="12" spans="1:5" ht="38.25">
      <c r="A12" s="35" t="s">
        <v>57</v>
      </c>
      <c r="E12" s="40" t="s">
        <v>7431</v>
      </c>
    </row>
    <row r="13" spans="1:5" ht="344.25">
      <c r="A13" t="s">
        <v>59</v>
      </c>
      <c r="E13" s="39" t="s">
        <v>7401</v>
      </c>
    </row>
    <row r="14" spans="1:16" ht="12.75">
      <c r="A14" t="s">
        <v>49</v>
      </c>
      <c s="34" t="s">
        <v>26</v>
      </c>
      <c s="34" t="s">
        <v>78</v>
      </c>
      <c s="35" t="s">
        <v>5</v>
      </c>
      <c s="6" t="s">
        <v>842</v>
      </c>
      <c s="36" t="s">
        <v>64</v>
      </c>
      <c s="37">
        <v>33.5</v>
      </c>
      <c s="36">
        <v>0</v>
      </c>
      <c s="36">
        <f>ROUND(G14*H14,6)</f>
      </c>
      <c r="L14" s="38">
        <v>0</v>
      </c>
      <c s="32">
        <f>ROUND(ROUND(L14,2)*ROUND(G14,3),2)</f>
      </c>
      <c s="36" t="s">
        <v>55</v>
      </c>
      <c>
        <f>(M14*21)/100</f>
      </c>
      <c t="s">
        <v>27</v>
      </c>
    </row>
    <row r="15" spans="1:5" ht="12.75">
      <c r="A15" s="35" t="s">
        <v>56</v>
      </c>
      <c r="E15" s="39" t="s">
        <v>5</v>
      </c>
    </row>
    <row r="16" spans="1:5" ht="25.5">
      <c r="A16" s="35" t="s">
        <v>57</v>
      </c>
      <c r="E16" s="40" t="s">
        <v>7432</v>
      </c>
    </row>
    <row r="17" spans="1:5" ht="229.5">
      <c r="A17" t="s">
        <v>59</v>
      </c>
      <c r="E17" s="39" t="s">
        <v>843</v>
      </c>
    </row>
    <row r="18" spans="1:13" ht="12.75">
      <c r="A18" t="s">
        <v>46</v>
      </c>
      <c r="C18" s="31" t="s">
        <v>87</v>
      </c>
      <c r="E18" s="33" t="s">
        <v>848</v>
      </c>
      <c r="J18" s="32">
        <f>0</f>
      </c>
      <c s="32">
        <f>0</f>
      </c>
      <c s="32">
        <f>0+L19+L23+L27+L31+L35+L39+L43+L47+L51+L55</f>
      </c>
      <c s="32">
        <f>0+M19+M23+M27+M31+M35+M39+M43+M47+M51+M55</f>
      </c>
    </row>
    <row r="19" spans="1:16" ht="25.5">
      <c r="A19" t="s">
        <v>49</v>
      </c>
      <c s="34" t="s">
        <v>27</v>
      </c>
      <c s="34" t="s">
        <v>7433</v>
      </c>
      <c s="35" t="s">
        <v>5</v>
      </c>
      <c s="6" t="s">
        <v>7434</v>
      </c>
      <c s="36" t="s">
        <v>75</v>
      </c>
      <c s="37">
        <v>16</v>
      </c>
      <c s="36">
        <v>0</v>
      </c>
      <c s="36">
        <f>ROUND(G19*H19,6)</f>
      </c>
      <c r="L19" s="38">
        <v>0</v>
      </c>
      <c s="32">
        <f>ROUND(ROUND(L19,2)*ROUND(G19,3),2)</f>
      </c>
      <c s="36" t="s">
        <v>55</v>
      </c>
      <c>
        <f>(M19*21)/100</f>
      </c>
      <c t="s">
        <v>27</v>
      </c>
    </row>
    <row r="20" spans="1:5" ht="12.75">
      <c r="A20" s="35" t="s">
        <v>56</v>
      </c>
      <c r="E20" s="39" t="s">
        <v>65</v>
      </c>
    </row>
    <row r="21" spans="1:5" ht="38.25">
      <c r="A21" s="35" t="s">
        <v>57</v>
      </c>
      <c r="E21" s="40" t="s">
        <v>7435</v>
      </c>
    </row>
    <row r="22" spans="1:5" ht="127.5">
      <c r="A22" t="s">
        <v>59</v>
      </c>
      <c r="E22" s="39" t="s">
        <v>7436</v>
      </c>
    </row>
    <row r="23" spans="1:16" ht="12.75">
      <c r="A23" t="s">
        <v>49</v>
      </c>
      <c s="34" t="s">
        <v>72</v>
      </c>
      <c s="34" t="s">
        <v>868</v>
      </c>
      <c s="35" t="s">
        <v>5</v>
      </c>
      <c s="6" t="s">
        <v>869</v>
      </c>
      <c s="36" t="s">
        <v>75</v>
      </c>
      <c s="37">
        <v>22</v>
      </c>
      <c s="36">
        <v>0</v>
      </c>
      <c s="36">
        <f>ROUND(G23*H23,6)</f>
      </c>
      <c r="L23" s="38">
        <v>0</v>
      </c>
      <c s="32">
        <f>ROUND(ROUND(L23,2)*ROUND(G23,3),2)</f>
      </c>
      <c s="36" t="s">
        <v>55</v>
      </c>
      <c>
        <f>(M23*21)/100</f>
      </c>
      <c t="s">
        <v>27</v>
      </c>
    </row>
    <row r="24" spans="1:5" ht="12.75">
      <c r="A24" s="35" t="s">
        <v>56</v>
      </c>
      <c r="E24" s="39" t="s">
        <v>5</v>
      </c>
    </row>
    <row r="25" spans="1:5" ht="25.5">
      <c r="A25" s="35" t="s">
        <v>57</v>
      </c>
      <c r="E25" s="40" t="s">
        <v>7437</v>
      </c>
    </row>
    <row r="26" spans="1:5" ht="76.5">
      <c r="A26" t="s">
        <v>59</v>
      </c>
      <c r="E26" s="39" t="s">
        <v>888</v>
      </c>
    </row>
    <row r="27" spans="1:16" ht="12.75">
      <c r="A27" t="s">
        <v>49</v>
      </c>
      <c s="34" t="s">
        <v>77</v>
      </c>
      <c s="34" t="s">
        <v>7438</v>
      </c>
      <c s="35" t="s">
        <v>5</v>
      </c>
      <c s="6" t="s">
        <v>7439</v>
      </c>
      <c s="36" t="s">
        <v>75</v>
      </c>
      <c s="37">
        <v>68</v>
      </c>
      <c s="36">
        <v>0</v>
      </c>
      <c s="36">
        <f>ROUND(G27*H27,6)</f>
      </c>
      <c r="L27" s="38">
        <v>0</v>
      </c>
      <c s="32">
        <f>ROUND(ROUND(L27,2)*ROUND(G27,3),2)</f>
      </c>
      <c s="36" t="s">
        <v>55</v>
      </c>
      <c>
        <f>(M27*21)/100</f>
      </c>
      <c t="s">
        <v>27</v>
      </c>
    </row>
    <row r="28" spans="1:5" ht="12.75">
      <c r="A28" s="35" t="s">
        <v>56</v>
      </c>
      <c r="E28" s="39" t="s">
        <v>5</v>
      </c>
    </row>
    <row r="29" spans="1:5" ht="25.5">
      <c r="A29" s="35" t="s">
        <v>57</v>
      </c>
      <c r="E29" s="40" t="s">
        <v>7440</v>
      </c>
    </row>
    <row r="30" spans="1:5" ht="89.25">
      <c r="A30" t="s">
        <v>59</v>
      </c>
      <c r="E30" s="39" t="s">
        <v>7441</v>
      </c>
    </row>
    <row r="31" spans="1:16" ht="25.5">
      <c r="A31" t="s">
        <v>49</v>
      </c>
      <c s="34" t="s">
        <v>82</v>
      </c>
      <c s="34" t="s">
        <v>7337</v>
      </c>
      <c s="35" t="s">
        <v>5</v>
      </c>
      <c s="6" t="s">
        <v>7442</v>
      </c>
      <c s="36" t="s">
        <v>90</v>
      </c>
      <c s="37">
        <v>2</v>
      </c>
      <c s="36">
        <v>0</v>
      </c>
      <c s="36">
        <f>ROUND(G31*H31,6)</f>
      </c>
      <c r="L31" s="38">
        <v>0</v>
      </c>
      <c s="32">
        <f>ROUND(ROUND(L31,2)*ROUND(G31,3),2)</f>
      </c>
      <c s="36" t="s">
        <v>55</v>
      </c>
      <c>
        <f>(M31*21)/100</f>
      </c>
      <c t="s">
        <v>27</v>
      </c>
    </row>
    <row r="32" spans="1:5" ht="12.75">
      <c r="A32" s="35" t="s">
        <v>56</v>
      </c>
      <c r="E32" s="39" t="s">
        <v>5</v>
      </c>
    </row>
    <row r="33" spans="1:5" ht="25.5">
      <c r="A33" s="35" t="s">
        <v>57</v>
      </c>
      <c r="E33" s="40" t="s">
        <v>1370</v>
      </c>
    </row>
    <row r="34" spans="1:5" ht="102">
      <c r="A34" t="s">
        <v>59</v>
      </c>
      <c r="E34" s="39" t="s">
        <v>1116</v>
      </c>
    </row>
    <row r="35" spans="1:16" ht="12.75">
      <c r="A35" t="s">
        <v>49</v>
      </c>
      <c s="34" t="s">
        <v>87</v>
      </c>
      <c s="34" t="s">
        <v>218</v>
      </c>
      <c s="35" t="s">
        <v>5</v>
      </c>
      <c s="6" t="s">
        <v>219</v>
      </c>
      <c s="36" t="s">
        <v>75</v>
      </c>
      <c s="37">
        <v>76</v>
      </c>
      <c s="36">
        <v>0</v>
      </c>
      <c s="36">
        <f>ROUND(G35*H35,6)</f>
      </c>
      <c r="L35" s="38">
        <v>0</v>
      </c>
      <c s="32">
        <f>ROUND(ROUND(L35,2)*ROUND(G35,3),2)</f>
      </c>
      <c s="36" t="s">
        <v>55</v>
      </c>
      <c>
        <f>(M35*21)/100</f>
      </c>
      <c t="s">
        <v>27</v>
      </c>
    </row>
    <row r="36" spans="1:5" ht="12.75">
      <c r="A36" s="35" t="s">
        <v>56</v>
      </c>
      <c r="E36" s="39" t="s">
        <v>5</v>
      </c>
    </row>
    <row r="37" spans="1:5" ht="25.5">
      <c r="A37" s="35" t="s">
        <v>57</v>
      </c>
      <c r="E37" s="40" t="s">
        <v>7443</v>
      </c>
    </row>
    <row r="38" spans="1:5" ht="89.25">
      <c r="A38" t="s">
        <v>59</v>
      </c>
      <c r="E38" s="39" t="s">
        <v>466</v>
      </c>
    </row>
    <row r="39" spans="1:16" ht="12.75">
      <c r="A39" t="s">
        <v>49</v>
      </c>
      <c s="34" t="s">
        <v>108</v>
      </c>
      <c s="34" t="s">
        <v>7444</v>
      </c>
      <c s="35" t="s">
        <v>5</v>
      </c>
      <c s="6" t="s">
        <v>7445</v>
      </c>
      <c s="36" t="s">
        <v>90</v>
      </c>
      <c s="37">
        <v>2</v>
      </c>
      <c s="36">
        <v>0</v>
      </c>
      <c s="36">
        <f>ROUND(G39*H39,6)</f>
      </c>
      <c r="L39" s="38">
        <v>0</v>
      </c>
      <c s="32">
        <f>ROUND(ROUND(L39,2)*ROUND(G39,3),2)</f>
      </c>
      <c s="36" t="s">
        <v>55</v>
      </c>
      <c>
        <f>(M39*21)/100</f>
      </c>
      <c t="s">
        <v>27</v>
      </c>
    </row>
    <row r="40" spans="1:5" ht="12.75">
      <c r="A40" s="35" t="s">
        <v>56</v>
      </c>
      <c r="E40" s="39" t="s">
        <v>5</v>
      </c>
    </row>
    <row r="41" spans="1:5" ht="25.5">
      <c r="A41" s="35" t="s">
        <v>57</v>
      </c>
      <c r="E41" s="40" t="s">
        <v>1370</v>
      </c>
    </row>
    <row r="42" spans="1:5" ht="89.25">
      <c r="A42" t="s">
        <v>59</v>
      </c>
      <c r="E42" s="39" t="s">
        <v>7446</v>
      </c>
    </row>
    <row r="43" spans="1:16" ht="12.75">
      <c r="A43" t="s">
        <v>49</v>
      </c>
      <c s="34" t="s">
        <v>112</v>
      </c>
      <c s="34" t="s">
        <v>7447</v>
      </c>
      <c s="35" t="s">
        <v>5</v>
      </c>
      <c s="6" t="s">
        <v>7448</v>
      </c>
      <c s="36" t="s">
        <v>90</v>
      </c>
      <c s="37">
        <v>1</v>
      </c>
      <c s="36">
        <v>0</v>
      </c>
      <c s="36">
        <f>ROUND(G43*H43,6)</f>
      </c>
      <c r="L43" s="38">
        <v>0</v>
      </c>
      <c s="32">
        <f>ROUND(ROUND(L43,2)*ROUND(G43,3),2)</f>
      </c>
      <c s="36" t="s">
        <v>55</v>
      </c>
      <c>
        <f>(M43*21)/100</f>
      </c>
      <c t="s">
        <v>27</v>
      </c>
    </row>
    <row r="44" spans="1:5" ht="12.75">
      <c r="A44" s="35" t="s">
        <v>56</v>
      </c>
      <c r="E44" s="39" t="s">
        <v>5</v>
      </c>
    </row>
    <row r="45" spans="1:5" ht="25.5">
      <c r="A45" s="35" t="s">
        <v>57</v>
      </c>
      <c r="E45" s="40" t="s">
        <v>58</v>
      </c>
    </row>
    <row r="46" spans="1:5" ht="114.75">
      <c r="A46" t="s">
        <v>59</v>
      </c>
      <c r="E46" s="39" t="s">
        <v>7449</v>
      </c>
    </row>
    <row r="47" spans="1:16" ht="12.75">
      <c r="A47" t="s">
        <v>49</v>
      </c>
      <c s="34" t="s">
        <v>116</v>
      </c>
      <c s="34" t="s">
        <v>7450</v>
      </c>
      <c s="35" t="s">
        <v>5</v>
      </c>
      <c s="6" t="s">
        <v>7451</v>
      </c>
      <c s="36" t="s">
        <v>75</v>
      </c>
      <c s="37">
        <v>76</v>
      </c>
      <c s="36">
        <v>0</v>
      </c>
      <c s="36">
        <f>ROUND(G47*H47,6)</f>
      </c>
      <c r="L47" s="38">
        <v>0</v>
      </c>
      <c s="32">
        <f>ROUND(ROUND(L47,2)*ROUND(G47,3),2)</f>
      </c>
      <c s="36" t="s">
        <v>55</v>
      </c>
      <c>
        <f>(M47*21)/100</f>
      </c>
      <c t="s">
        <v>27</v>
      </c>
    </row>
    <row r="48" spans="1:5" ht="12.75">
      <c r="A48" s="35" t="s">
        <v>56</v>
      </c>
      <c r="E48" s="39" t="s">
        <v>5</v>
      </c>
    </row>
    <row r="49" spans="1:5" ht="25.5">
      <c r="A49" s="35" t="s">
        <v>57</v>
      </c>
      <c r="E49" s="40" t="s">
        <v>7443</v>
      </c>
    </row>
    <row r="50" spans="1:5" ht="114.75">
      <c r="A50" t="s">
        <v>59</v>
      </c>
      <c r="E50" s="39" t="s">
        <v>7452</v>
      </c>
    </row>
    <row r="51" spans="1:16" ht="25.5">
      <c r="A51" t="s">
        <v>49</v>
      </c>
      <c s="34" t="s">
        <v>120</v>
      </c>
      <c s="34" t="s">
        <v>1807</v>
      </c>
      <c s="35" t="s">
        <v>5</v>
      </c>
      <c s="6" t="s">
        <v>1808</v>
      </c>
      <c s="36" t="s">
        <v>90</v>
      </c>
      <c s="37">
        <v>1</v>
      </c>
      <c s="36">
        <v>0</v>
      </c>
      <c s="36">
        <f>ROUND(G51*H51,6)</f>
      </c>
      <c r="L51" s="38">
        <v>0</v>
      </c>
      <c s="32">
        <f>ROUND(ROUND(L51,2)*ROUND(G51,3),2)</f>
      </c>
      <c s="36" t="s">
        <v>55</v>
      </c>
      <c>
        <f>(M51*21)/100</f>
      </c>
      <c t="s">
        <v>27</v>
      </c>
    </row>
    <row r="52" spans="1:5" ht="12.75">
      <c r="A52" s="35" t="s">
        <v>56</v>
      </c>
      <c r="E52" s="39" t="s">
        <v>5</v>
      </c>
    </row>
    <row r="53" spans="1:5" ht="25.5">
      <c r="A53" s="35" t="s">
        <v>57</v>
      </c>
      <c r="E53" s="40" t="s">
        <v>58</v>
      </c>
    </row>
    <row r="54" spans="1:5" ht="114.75">
      <c r="A54" t="s">
        <v>59</v>
      </c>
      <c r="E54" s="39" t="s">
        <v>1809</v>
      </c>
    </row>
    <row r="55" spans="1:16" ht="38.25">
      <c r="A55" t="s">
        <v>49</v>
      </c>
      <c s="34" t="s">
        <v>124</v>
      </c>
      <c s="34" t="s">
        <v>1881</v>
      </c>
      <c s="35" t="s">
        <v>5</v>
      </c>
      <c s="6" t="s">
        <v>1882</v>
      </c>
      <c s="36" t="s">
        <v>90</v>
      </c>
      <c s="37">
        <v>1</v>
      </c>
      <c s="36">
        <v>0</v>
      </c>
      <c s="36">
        <f>ROUND(G55*H55,6)</f>
      </c>
      <c r="L55" s="38">
        <v>0</v>
      </c>
      <c s="32">
        <f>ROUND(ROUND(L55,2)*ROUND(G55,3),2)</f>
      </c>
      <c s="36" t="s">
        <v>55</v>
      </c>
      <c>
        <f>(M55*21)/100</f>
      </c>
      <c t="s">
        <v>27</v>
      </c>
    </row>
    <row r="56" spans="1:5" ht="12.75">
      <c r="A56" s="35" t="s">
        <v>56</v>
      </c>
      <c r="E56" s="39" t="s">
        <v>5</v>
      </c>
    </row>
    <row r="57" spans="1:5" ht="25.5">
      <c r="A57" s="35" t="s">
        <v>57</v>
      </c>
      <c r="E57" s="40" t="s">
        <v>58</v>
      </c>
    </row>
    <row r="58" spans="1:5" ht="114.75">
      <c r="A58" t="s">
        <v>59</v>
      </c>
      <c r="E58" s="39" t="s">
        <v>1809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7389</v>
      </c>
      <c s="41">
        <f>Rekapitulace!C80</f>
      </c>
      <c s="20" t="s">
        <v>0</v>
      </c>
      <c t="s">
        <v>23</v>
      </c>
      <c t="s">
        <v>27</v>
      </c>
    </row>
    <row r="4" spans="1:16" ht="32" customHeight="1">
      <c r="A4" s="24" t="s">
        <v>20</v>
      </c>
      <c s="25" t="s">
        <v>28</v>
      </c>
      <c s="27" t="s">
        <v>7389</v>
      </c>
      <c r="E4" s="26" t="s">
        <v>7390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7455</v>
      </c>
      <c r="E8" s="30" t="s">
        <v>7454</v>
      </c>
      <c r="J8" s="29">
        <f>0+J9+J50+J59+J104+J141</f>
      </c>
      <c s="29">
        <f>0+K9+K50+K59+K104+K141</f>
      </c>
      <c s="29">
        <f>0+L9+L50+L59+L104+L141</f>
      </c>
      <c s="29">
        <f>0+M9+M50+M59+M104+M141</f>
      </c>
    </row>
    <row r="9" spans="1:13" ht="12.75">
      <c r="A9" t="s">
        <v>46</v>
      </c>
      <c r="C9" s="31" t="s">
        <v>4</v>
      </c>
      <c r="E9" s="33" t="s">
        <v>837</v>
      </c>
      <c r="J9" s="32">
        <f>0</f>
      </c>
      <c s="32">
        <f>0</f>
      </c>
      <c s="32">
        <f>0+L10+L14+L18+L22+L26+L30+L34+L38+L42+L46</f>
      </c>
      <c s="32">
        <f>0+M10+M14+M18+M22+M26+M30+M34+M38+M42+M46</f>
      </c>
    </row>
    <row r="10" spans="1:16" ht="12.75">
      <c r="A10" t="s">
        <v>49</v>
      </c>
      <c s="34" t="s">
        <v>4</v>
      </c>
      <c s="34" t="s">
        <v>838</v>
      </c>
      <c s="35" t="s">
        <v>5</v>
      </c>
      <c s="6" t="s">
        <v>839</v>
      </c>
      <c s="36" t="s">
        <v>64</v>
      </c>
      <c s="37">
        <v>224</v>
      </c>
      <c s="36">
        <v>0</v>
      </c>
      <c s="36">
        <f>ROUND(G10*H10,6)</f>
      </c>
      <c r="L10" s="38">
        <v>0</v>
      </c>
      <c s="32">
        <f>ROUND(ROUND(L10,2)*ROUND(G10,3),2)</f>
      </c>
      <c s="36" t="s">
        <v>55</v>
      </c>
      <c>
        <f>(M10*21)/100</f>
      </c>
      <c t="s">
        <v>27</v>
      </c>
    </row>
    <row r="11" spans="1:5" ht="12.75">
      <c r="A11" s="35" t="s">
        <v>56</v>
      </c>
      <c r="E11" s="39" t="s">
        <v>65</v>
      </c>
    </row>
    <row r="12" spans="1:5" ht="38.25">
      <c r="A12" s="35" t="s">
        <v>57</v>
      </c>
      <c r="E12" s="40" t="s">
        <v>7456</v>
      </c>
    </row>
    <row r="13" spans="1:5" ht="318.75">
      <c r="A13" t="s">
        <v>59</v>
      </c>
      <c r="E13" s="39" t="s">
        <v>1860</v>
      </c>
    </row>
    <row r="14" spans="1:16" ht="12.75">
      <c r="A14" t="s">
        <v>49</v>
      </c>
      <c s="34" t="s">
        <v>27</v>
      </c>
      <c s="34" t="s">
        <v>7304</v>
      </c>
      <c s="35" t="s">
        <v>5</v>
      </c>
      <c s="6" t="s">
        <v>7305</v>
      </c>
      <c s="36" t="s">
        <v>75</v>
      </c>
      <c s="37">
        <v>55</v>
      </c>
      <c s="36">
        <v>0</v>
      </c>
      <c s="36">
        <f>ROUND(G14*H14,6)</f>
      </c>
      <c r="L14" s="38">
        <v>0</v>
      </c>
      <c s="32">
        <f>ROUND(ROUND(L14,2)*ROUND(G14,3),2)</f>
      </c>
      <c s="36" t="s">
        <v>55</v>
      </c>
      <c>
        <f>(M14*21)/100</f>
      </c>
      <c t="s">
        <v>27</v>
      </c>
    </row>
    <row r="15" spans="1:5" ht="12.75">
      <c r="A15" s="35" t="s">
        <v>56</v>
      </c>
      <c r="E15" s="39" t="s">
        <v>65</v>
      </c>
    </row>
    <row r="16" spans="1:5" ht="38.25">
      <c r="A16" s="35" t="s">
        <v>57</v>
      </c>
      <c r="E16" s="40" t="s">
        <v>7457</v>
      </c>
    </row>
    <row r="17" spans="1:5" ht="25.5">
      <c r="A17" t="s">
        <v>59</v>
      </c>
      <c r="E17" s="39" t="s">
        <v>7307</v>
      </c>
    </row>
    <row r="18" spans="1:16" ht="12.75">
      <c r="A18" t="s">
        <v>49</v>
      </c>
      <c s="34" t="s">
        <v>26</v>
      </c>
      <c s="34" t="s">
        <v>78</v>
      </c>
      <c s="35" t="s">
        <v>5</v>
      </c>
      <c s="6" t="s">
        <v>842</v>
      </c>
      <c s="36" t="s">
        <v>64</v>
      </c>
      <c s="37">
        <v>224</v>
      </c>
      <c s="36">
        <v>0</v>
      </c>
      <c s="36">
        <f>ROUND(G18*H18,6)</f>
      </c>
      <c r="L18" s="38">
        <v>0</v>
      </c>
      <c s="32">
        <f>ROUND(ROUND(L18,2)*ROUND(G18,3),2)</f>
      </c>
      <c s="36" t="s">
        <v>55</v>
      </c>
      <c>
        <f>(M18*21)/100</f>
      </c>
      <c t="s">
        <v>27</v>
      </c>
    </row>
    <row r="19" spans="1:5" ht="12.75">
      <c r="A19" s="35" t="s">
        <v>56</v>
      </c>
      <c r="E19" s="39" t="s">
        <v>65</v>
      </c>
    </row>
    <row r="20" spans="1:5" ht="38.25">
      <c r="A20" s="35" t="s">
        <v>57</v>
      </c>
      <c r="E20" s="40" t="s">
        <v>7456</v>
      </c>
    </row>
    <row r="21" spans="1:5" ht="318.75">
      <c r="A21" t="s">
        <v>59</v>
      </c>
      <c r="E21" s="39" t="s">
        <v>1860</v>
      </c>
    </row>
    <row r="22" spans="1:16" ht="12.75">
      <c r="A22" t="s">
        <v>49</v>
      </c>
      <c s="34" t="s">
        <v>72</v>
      </c>
      <c s="34" t="s">
        <v>7308</v>
      </c>
      <c s="35" t="s">
        <v>5</v>
      </c>
      <c s="6" t="s">
        <v>7309</v>
      </c>
      <c s="36" t="s">
        <v>85</v>
      </c>
      <c s="37">
        <v>280</v>
      </c>
      <c s="36">
        <v>0</v>
      </c>
      <c s="36">
        <f>ROUND(G22*H22,6)</f>
      </c>
      <c r="L22" s="38">
        <v>0</v>
      </c>
      <c s="32">
        <f>ROUND(ROUND(L22,2)*ROUND(G22,3),2)</f>
      </c>
      <c s="36" t="s">
        <v>55</v>
      </c>
      <c>
        <f>(M22*21)/100</f>
      </c>
      <c t="s">
        <v>27</v>
      </c>
    </row>
    <row r="23" spans="1:5" ht="12.75">
      <c r="A23" s="35" t="s">
        <v>56</v>
      </c>
      <c r="E23" s="39" t="s">
        <v>65</v>
      </c>
    </row>
    <row r="24" spans="1:5" ht="38.25">
      <c r="A24" s="35" t="s">
        <v>57</v>
      </c>
      <c r="E24" s="40" t="s">
        <v>7458</v>
      </c>
    </row>
    <row r="25" spans="1:5" ht="38.25">
      <c r="A25" t="s">
        <v>59</v>
      </c>
      <c r="E25" s="39" t="s">
        <v>7311</v>
      </c>
    </row>
    <row r="26" spans="1:16" ht="12.75">
      <c r="A26" t="s">
        <v>49</v>
      </c>
      <c s="34" t="s">
        <v>77</v>
      </c>
      <c s="34" t="s">
        <v>868</v>
      </c>
      <c s="35" t="s">
        <v>5</v>
      </c>
      <c s="6" t="s">
        <v>869</v>
      </c>
      <c s="36" t="s">
        <v>75</v>
      </c>
      <c s="37">
        <v>950</v>
      </c>
      <c s="36">
        <v>0</v>
      </c>
      <c s="36">
        <f>ROUND(G26*H26,6)</f>
      </c>
      <c r="L26" s="38">
        <v>0</v>
      </c>
      <c s="32">
        <f>ROUND(ROUND(L26,2)*ROUND(G26,3),2)</f>
      </c>
      <c s="36" t="s">
        <v>55</v>
      </c>
      <c>
        <f>(M26*21)/100</f>
      </c>
      <c t="s">
        <v>27</v>
      </c>
    </row>
    <row r="27" spans="1:5" ht="12.75">
      <c r="A27" s="35" t="s">
        <v>56</v>
      </c>
      <c r="E27" s="39" t="s">
        <v>65</v>
      </c>
    </row>
    <row r="28" spans="1:5" ht="38.25">
      <c r="A28" s="35" t="s">
        <v>57</v>
      </c>
      <c r="E28" s="40" t="s">
        <v>7459</v>
      </c>
    </row>
    <row r="29" spans="1:5" ht="102">
      <c r="A29" t="s">
        <v>59</v>
      </c>
      <c r="E29" s="39" t="s">
        <v>871</v>
      </c>
    </row>
    <row r="30" spans="1:16" ht="12.75">
      <c r="A30" t="s">
        <v>49</v>
      </c>
      <c s="34" t="s">
        <v>82</v>
      </c>
      <c s="34" t="s">
        <v>136</v>
      </c>
      <c s="35" t="s">
        <v>5</v>
      </c>
      <c s="6" t="s">
        <v>137</v>
      </c>
      <c s="36" t="s">
        <v>75</v>
      </c>
      <c s="37">
        <v>800</v>
      </c>
      <c s="36">
        <v>0</v>
      </c>
      <c s="36">
        <f>ROUND(G30*H30,6)</f>
      </c>
      <c r="L30" s="38">
        <v>0</v>
      </c>
      <c s="32">
        <f>ROUND(ROUND(L30,2)*ROUND(G30,3),2)</f>
      </c>
      <c s="36" t="s">
        <v>55</v>
      </c>
      <c>
        <f>(M30*21)/100</f>
      </c>
      <c t="s">
        <v>27</v>
      </c>
    </row>
    <row r="31" spans="1:5" ht="12.75">
      <c r="A31" s="35" t="s">
        <v>56</v>
      </c>
      <c r="E31" s="39" t="s">
        <v>65</v>
      </c>
    </row>
    <row r="32" spans="1:5" ht="38.25">
      <c r="A32" s="35" t="s">
        <v>57</v>
      </c>
      <c r="E32" s="40" t="s">
        <v>7460</v>
      </c>
    </row>
    <row r="33" spans="1:5" ht="140.25">
      <c r="A33" t="s">
        <v>59</v>
      </c>
      <c r="E33" s="39" t="s">
        <v>876</v>
      </c>
    </row>
    <row r="34" spans="1:16" ht="25.5">
      <c r="A34" t="s">
        <v>49</v>
      </c>
      <c s="34" t="s">
        <v>87</v>
      </c>
      <c s="34" t="s">
        <v>877</v>
      </c>
      <c s="35" t="s">
        <v>5</v>
      </c>
      <c s="6" t="s">
        <v>878</v>
      </c>
      <c s="36" t="s">
        <v>75</v>
      </c>
      <c s="37">
        <v>800</v>
      </c>
      <c s="36">
        <v>0</v>
      </c>
      <c s="36">
        <f>ROUND(G34*H34,6)</f>
      </c>
      <c r="L34" s="38">
        <v>0</v>
      </c>
      <c s="32">
        <f>ROUND(ROUND(L34,2)*ROUND(G34,3),2)</f>
      </c>
      <c s="36" t="s">
        <v>55</v>
      </c>
      <c>
        <f>(M34*21)/100</f>
      </c>
      <c t="s">
        <v>27</v>
      </c>
    </row>
    <row r="35" spans="1:5" ht="12.75">
      <c r="A35" s="35" t="s">
        <v>56</v>
      </c>
      <c r="E35" s="39" t="s">
        <v>65</v>
      </c>
    </row>
    <row r="36" spans="1:5" ht="38.25">
      <c r="A36" s="35" t="s">
        <v>57</v>
      </c>
      <c r="E36" s="40" t="s">
        <v>7461</v>
      </c>
    </row>
    <row r="37" spans="1:5" ht="140.25">
      <c r="A37" t="s">
        <v>59</v>
      </c>
      <c r="E37" s="39" t="s">
        <v>879</v>
      </c>
    </row>
    <row r="38" spans="1:16" ht="25.5">
      <c r="A38" t="s">
        <v>49</v>
      </c>
      <c s="34" t="s">
        <v>108</v>
      </c>
      <c s="34" t="s">
        <v>156</v>
      </c>
      <c s="35" t="s">
        <v>5</v>
      </c>
      <c s="6" t="s">
        <v>157</v>
      </c>
      <c s="36" t="s">
        <v>90</v>
      </c>
      <c s="37">
        <v>8</v>
      </c>
      <c s="36">
        <v>0</v>
      </c>
      <c s="36">
        <f>ROUND(G38*H38,6)</f>
      </c>
      <c r="L38" s="38">
        <v>0</v>
      </c>
      <c s="32">
        <f>ROUND(ROUND(L38,2)*ROUND(G38,3),2)</f>
      </c>
      <c s="36" t="s">
        <v>55</v>
      </c>
      <c>
        <f>(M38*21)/100</f>
      </c>
      <c t="s">
        <v>27</v>
      </c>
    </row>
    <row r="39" spans="1:5" ht="12.75">
      <c r="A39" s="35" t="s">
        <v>56</v>
      </c>
      <c r="E39" s="39" t="s">
        <v>65</v>
      </c>
    </row>
    <row r="40" spans="1:5" ht="38.25">
      <c r="A40" s="35" t="s">
        <v>57</v>
      </c>
      <c r="E40" s="40" t="s">
        <v>7462</v>
      </c>
    </row>
    <row r="41" spans="1:5" ht="102">
      <c r="A41" t="s">
        <v>59</v>
      </c>
      <c r="E41" s="39" t="s">
        <v>867</v>
      </c>
    </row>
    <row r="42" spans="1:16" ht="12.75">
      <c r="A42" t="s">
        <v>49</v>
      </c>
      <c s="34" t="s">
        <v>112</v>
      </c>
      <c s="34" t="s">
        <v>7316</v>
      </c>
      <c s="35" t="s">
        <v>5</v>
      </c>
      <c s="6" t="s">
        <v>7317</v>
      </c>
      <c s="36" t="s">
        <v>75</v>
      </c>
      <c s="37">
        <v>950</v>
      </c>
      <c s="36">
        <v>0</v>
      </c>
      <c s="36">
        <f>ROUND(G42*H42,6)</f>
      </c>
      <c r="L42" s="38">
        <v>0</v>
      </c>
      <c s="32">
        <f>ROUND(ROUND(L42,2)*ROUND(G42,3),2)</f>
      </c>
      <c s="36" t="s">
        <v>55</v>
      </c>
      <c>
        <f>(M42*21)/100</f>
      </c>
      <c t="s">
        <v>27</v>
      </c>
    </row>
    <row r="43" spans="1:5" ht="12.75">
      <c r="A43" s="35" t="s">
        <v>56</v>
      </c>
      <c r="E43" s="39" t="s">
        <v>65</v>
      </c>
    </row>
    <row r="44" spans="1:5" ht="38.25">
      <c r="A44" s="35" t="s">
        <v>57</v>
      </c>
      <c r="E44" s="40" t="s">
        <v>7459</v>
      </c>
    </row>
    <row r="45" spans="1:5" ht="76.5">
      <c r="A45" t="s">
        <v>59</v>
      </c>
      <c r="E45" s="39" t="s">
        <v>7319</v>
      </c>
    </row>
    <row r="46" spans="1:16" ht="12.75">
      <c r="A46" t="s">
        <v>49</v>
      </c>
      <c s="34" t="s">
        <v>116</v>
      </c>
      <c s="34" t="s">
        <v>7463</v>
      </c>
      <c s="35" t="s">
        <v>5</v>
      </c>
      <c s="6" t="s">
        <v>7464</v>
      </c>
      <c s="36" t="s">
        <v>64</v>
      </c>
      <c s="37">
        <v>2.7</v>
      </c>
      <c s="36">
        <v>0</v>
      </c>
      <c s="36">
        <f>ROUND(G46*H46,6)</f>
      </c>
      <c r="L46" s="38">
        <v>0</v>
      </c>
      <c s="32">
        <f>ROUND(ROUND(L46,2)*ROUND(G46,3),2)</f>
      </c>
      <c s="36" t="s">
        <v>55</v>
      </c>
      <c>
        <f>(M46*21)/100</f>
      </c>
      <c t="s">
        <v>27</v>
      </c>
    </row>
    <row r="47" spans="1:5" ht="12.75">
      <c r="A47" s="35" t="s">
        <v>56</v>
      </c>
      <c r="E47" s="39" t="s">
        <v>65</v>
      </c>
    </row>
    <row r="48" spans="1:5" ht="38.25">
      <c r="A48" s="35" t="s">
        <v>57</v>
      </c>
      <c r="E48" s="40" t="s">
        <v>7465</v>
      </c>
    </row>
    <row r="49" spans="1:5" ht="216.75">
      <c r="A49" t="s">
        <v>59</v>
      </c>
      <c r="E49" s="39" t="s">
        <v>7466</v>
      </c>
    </row>
    <row r="50" spans="1:13" ht="12.75">
      <c r="A50" t="s">
        <v>46</v>
      </c>
      <c r="C50" s="31" t="s">
        <v>135</v>
      </c>
      <c r="E50" s="33" t="s">
        <v>7467</v>
      </c>
      <c r="J50" s="32">
        <f>0</f>
      </c>
      <c s="32">
        <f>0</f>
      </c>
      <c s="32">
        <f>0+L51+L55</f>
      </c>
      <c s="32">
        <f>0+M51+M55</f>
      </c>
    </row>
    <row r="51" spans="1:16" ht="25.5">
      <c r="A51" t="s">
        <v>49</v>
      </c>
      <c s="34" t="s">
        <v>124</v>
      </c>
      <c s="34" t="s">
        <v>811</v>
      </c>
      <c s="35" t="s">
        <v>812</v>
      </c>
      <c s="6" t="s">
        <v>7468</v>
      </c>
      <c s="36" t="s">
        <v>793</v>
      </c>
      <c s="37">
        <v>10</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7469</v>
      </c>
    </row>
    <row r="55" spans="1:16" ht="25.5">
      <c r="A55" t="s">
        <v>49</v>
      </c>
      <c s="34" t="s">
        <v>128</v>
      </c>
      <c s="34" t="s">
        <v>1772</v>
      </c>
      <c s="35" t="s">
        <v>1773</v>
      </c>
      <c s="6" t="s">
        <v>7470</v>
      </c>
      <c s="36" t="s">
        <v>793</v>
      </c>
      <c s="37">
        <v>0.8</v>
      </c>
      <c s="36">
        <v>0</v>
      </c>
      <c s="36">
        <f>ROUND(G55*H55,6)</f>
      </c>
      <c r="L55" s="38">
        <v>0</v>
      </c>
      <c s="32">
        <f>ROUND(ROUND(L55,2)*ROUND(G55,3),2)</f>
      </c>
      <c s="36" t="s">
        <v>55</v>
      </c>
      <c>
        <f>(M55*21)/100</f>
      </c>
      <c t="s">
        <v>27</v>
      </c>
    </row>
    <row r="56" spans="1:5" ht="12.75">
      <c r="A56" s="35" t="s">
        <v>56</v>
      </c>
      <c r="E56" s="39" t="s">
        <v>794</v>
      </c>
    </row>
    <row r="57" spans="1:5" ht="12.75">
      <c r="A57" s="35" t="s">
        <v>57</v>
      </c>
      <c r="E57" s="40" t="s">
        <v>5</v>
      </c>
    </row>
    <row r="58" spans="1:5" ht="140.25">
      <c r="A58" t="s">
        <v>59</v>
      </c>
      <c r="E58" s="39" t="s">
        <v>7469</v>
      </c>
    </row>
    <row r="59" spans="1:13" ht="12.75">
      <c r="A59" t="s">
        <v>46</v>
      </c>
      <c r="C59" s="31" t="s">
        <v>7320</v>
      </c>
      <c r="E59" s="33" t="s">
        <v>7321</v>
      </c>
      <c r="J59" s="32">
        <f>0</f>
      </c>
      <c s="32">
        <f>0</f>
      </c>
      <c s="32">
        <f>0+L60+L64+L68+L72+L76+L80+L84+L88+L92+L96+L100</f>
      </c>
      <c s="32">
        <f>0+M60+M64+M68+M72+M76+M80+M84+M88+M92+M96+M100</f>
      </c>
    </row>
    <row r="60" spans="1:16" ht="12.75">
      <c r="A60" t="s">
        <v>49</v>
      </c>
      <c s="34" t="s">
        <v>131</v>
      </c>
      <c s="34" t="s">
        <v>121</v>
      </c>
      <c s="35" t="s">
        <v>5</v>
      </c>
      <c s="6" t="s">
        <v>122</v>
      </c>
      <c s="36" t="s">
        <v>90</v>
      </c>
      <c s="37">
        <v>20</v>
      </c>
      <c s="36">
        <v>0</v>
      </c>
      <c s="36">
        <f>ROUND(G60*H60,6)</f>
      </c>
      <c r="L60" s="38">
        <v>0</v>
      </c>
      <c s="32">
        <f>ROUND(ROUND(L60,2)*ROUND(G60,3),2)</f>
      </c>
      <c s="36" t="s">
        <v>55</v>
      </c>
      <c>
        <f>(M60*21)/100</f>
      </c>
      <c t="s">
        <v>27</v>
      </c>
    </row>
    <row r="61" spans="1:5" ht="12.75">
      <c r="A61" s="35" t="s">
        <v>56</v>
      </c>
      <c r="E61" s="39" t="s">
        <v>65</v>
      </c>
    </row>
    <row r="62" spans="1:5" ht="38.25">
      <c r="A62" s="35" t="s">
        <v>57</v>
      </c>
      <c r="E62" s="40" t="s">
        <v>7471</v>
      </c>
    </row>
    <row r="63" spans="1:5" ht="102">
      <c r="A63" t="s">
        <v>59</v>
      </c>
      <c r="E63" s="39" t="s">
        <v>863</v>
      </c>
    </row>
    <row r="64" spans="1:16" ht="12.75">
      <c r="A64" t="s">
        <v>49</v>
      </c>
      <c s="34" t="s">
        <v>135</v>
      </c>
      <c s="34" t="s">
        <v>197</v>
      </c>
      <c s="35" t="s">
        <v>5</v>
      </c>
      <c s="6" t="s">
        <v>7323</v>
      </c>
      <c s="36" t="s">
        <v>75</v>
      </c>
      <c s="37">
        <v>200</v>
      </c>
      <c s="36">
        <v>0</v>
      </c>
      <c s="36">
        <f>ROUND(G64*H64,6)</f>
      </c>
      <c r="L64" s="38">
        <v>0</v>
      </c>
      <c s="32">
        <f>ROUND(ROUND(L64,2)*ROUND(G64,3),2)</f>
      </c>
      <c s="36" t="s">
        <v>55</v>
      </c>
      <c>
        <f>(M64*21)/100</f>
      </c>
      <c t="s">
        <v>27</v>
      </c>
    </row>
    <row r="65" spans="1:5" ht="12.75">
      <c r="A65" s="35" t="s">
        <v>56</v>
      </c>
      <c r="E65" s="39" t="s">
        <v>65</v>
      </c>
    </row>
    <row r="66" spans="1:5" ht="38.25">
      <c r="A66" s="35" t="s">
        <v>57</v>
      </c>
      <c r="E66" s="40" t="s">
        <v>7472</v>
      </c>
    </row>
    <row r="67" spans="1:5" ht="140.25">
      <c r="A67" t="s">
        <v>59</v>
      </c>
      <c r="E67" s="39" t="s">
        <v>7325</v>
      </c>
    </row>
    <row r="68" spans="1:16" ht="12.75">
      <c r="A68" t="s">
        <v>49</v>
      </c>
      <c s="34" t="s">
        <v>139</v>
      </c>
      <c s="34" t="s">
        <v>7473</v>
      </c>
      <c s="35" t="s">
        <v>5</v>
      </c>
      <c s="6" t="s">
        <v>7474</v>
      </c>
      <c s="36" t="s">
        <v>90</v>
      </c>
      <c s="37">
        <v>11</v>
      </c>
      <c s="36">
        <v>0</v>
      </c>
      <c s="36">
        <f>ROUND(G68*H68,6)</f>
      </c>
      <c r="L68" s="38">
        <v>0</v>
      </c>
      <c s="32">
        <f>ROUND(ROUND(L68,2)*ROUND(G68,3),2)</f>
      </c>
      <c s="36" t="s">
        <v>55</v>
      </c>
      <c>
        <f>(M68*21)/100</f>
      </c>
      <c t="s">
        <v>27</v>
      </c>
    </row>
    <row r="69" spans="1:5" ht="12.75">
      <c r="A69" s="35" t="s">
        <v>56</v>
      </c>
      <c r="E69" s="39" t="s">
        <v>65</v>
      </c>
    </row>
    <row r="70" spans="1:5" ht="38.25">
      <c r="A70" s="35" t="s">
        <v>57</v>
      </c>
      <c r="E70" s="40" t="s">
        <v>7475</v>
      </c>
    </row>
    <row r="71" spans="1:5" ht="89.25">
      <c r="A71" t="s">
        <v>59</v>
      </c>
      <c r="E71" s="39" t="s">
        <v>7476</v>
      </c>
    </row>
    <row r="72" spans="1:16" ht="12.75">
      <c r="A72" t="s">
        <v>49</v>
      </c>
      <c s="34" t="s">
        <v>143</v>
      </c>
      <c s="34" t="s">
        <v>7326</v>
      </c>
      <c s="35" t="s">
        <v>5</v>
      </c>
      <c s="6" t="s">
        <v>7327</v>
      </c>
      <c s="36" t="s">
        <v>75</v>
      </c>
      <c s="37">
        <v>200</v>
      </c>
      <c s="36">
        <v>0</v>
      </c>
      <c s="36">
        <f>ROUND(G72*H72,6)</f>
      </c>
      <c r="L72" s="38">
        <v>0</v>
      </c>
      <c s="32">
        <f>ROUND(ROUND(L72,2)*ROUND(G72,3),2)</f>
      </c>
      <c s="36" t="s">
        <v>55</v>
      </c>
      <c>
        <f>(M72*21)/100</f>
      </c>
      <c t="s">
        <v>27</v>
      </c>
    </row>
    <row r="73" spans="1:5" ht="12.75">
      <c r="A73" s="35" t="s">
        <v>56</v>
      </c>
      <c r="E73" s="39" t="s">
        <v>65</v>
      </c>
    </row>
    <row r="74" spans="1:5" ht="38.25">
      <c r="A74" s="35" t="s">
        <v>57</v>
      </c>
      <c r="E74" s="40" t="s">
        <v>7477</v>
      </c>
    </row>
    <row r="75" spans="1:5" ht="89.25">
      <c r="A75" t="s">
        <v>59</v>
      </c>
      <c r="E75" s="39" t="s">
        <v>466</v>
      </c>
    </row>
    <row r="76" spans="1:16" ht="12.75">
      <c r="A76" t="s">
        <v>49</v>
      </c>
      <c s="34" t="s">
        <v>147</v>
      </c>
      <c s="34" t="s">
        <v>218</v>
      </c>
      <c s="35" t="s">
        <v>5</v>
      </c>
      <c s="6" t="s">
        <v>219</v>
      </c>
      <c s="36" t="s">
        <v>75</v>
      </c>
      <c s="37">
        <v>985</v>
      </c>
      <c s="36">
        <v>0</v>
      </c>
      <c s="36">
        <f>ROUND(G76*H76,6)</f>
      </c>
      <c r="L76" s="38">
        <v>0</v>
      </c>
      <c s="32">
        <f>ROUND(ROUND(L76,2)*ROUND(G76,3),2)</f>
      </c>
      <c s="36" t="s">
        <v>55</v>
      </c>
      <c>
        <f>(M76*21)/100</f>
      </c>
      <c t="s">
        <v>27</v>
      </c>
    </row>
    <row r="77" spans="1:5" ht="12.75">
      <c r="A77" s="35" t="s">
        <v>56</v>
      </c>
      <c r="E77" s="39" t="s">
        <v>65</v>
      </c>
    </row>
    <row r="78" spans="1:5" ht="38.25">
      <c r="A78" s="35" t="s">
        <v>57</v>
      </c>
      <c r="E78" s="40" t="s">
        <v>7478</v>
      </c>
    </row>
    <row r="79" spans="1:5" ht="89.25">
      <c r="A79" t="s">
        <v>59</v>
      </c>
      <c r="E79" s="39" t="s">
        <v>466</v>
      </c>
    </row>
    <row r="80" spans="1:16" ht="25.5">
      <c r="A80" t="s">
        <v>49</v>
      </c>
      <c s="34" t="s">
        <v>151</v>
      </c>
      <c s="34" t="s">
        <v>1114</v>
      </c>
      <c s="35" t="s">
        <v>5</v>
      </c>
      <c s="6" t="s">
        <v>1115</v>
      </c>
      <c s="36" t="s">
        <v>90</v>
      </c>
      <c s="37">
        <v>18</v>
      </c>
      <c s="36">
        <v>0</v>
      </c>
      <c s="36">
        <f>ROUND(G80*H80,6)</f>
      </c>
      <c r="L80" s="38">
        <v>0</v>
      </c>
      <c s="32">
        <f>ROUND(ROUND(L80,2)*ROUND(G80,3),2)</f>
      </c>
      <c s="36" t="s">
        <v>55</v>
      </c>
      <c>
        <f>(M80*21)/100</f>
      </c>
      <c t="s">
        <v>27</v>
      </c>
    </row>
    <row r="81" spans="1:5" ht="12.75">
      <c r="A81" s="35" t="s">
        <v>56</v>
      </c>
      <c r="E81" s="39" t="s">
        <v>65</v>
      </c>
    </row>
    <row r="82" spans="1:5" ht="38.25">
      <c r="A82" s="35" t="s">
        <v>57</v>
      </c>
      <c r="E82" s="40" t="s">
        <v>7479</v>
      </c>
    </row>
    <row r="83" spans="1:5" ht="89.25">
      <c r="A83" t="s">
        <v>59</v>
      </c>
      <c r="E83" s="39" t="s">
        <v>7480</v>
      </c>
    </row>
    <row r="84" spans="1:16" ht="25.5">
      <c r="A84" t="s">
        <v>49</v>
      </c>
      <c s="34" t="s">
        <v>155</v>
      </c>
      <c s="34" t="s">
        <v>227</v>
      </c>
      <c s="35" t="s">
        <v>5</v>
      </c>
      <c s="6" t="s">
        <v>228</v>
      </c>
      <c s="36" t="s">
        <v>90</v>
      </c>
      <c s="37">
        <v>22</v>
      </c>
      <c s="36">
        <v>0</v>
      </c>
      <c s="36">
        <f>ROUND(G84*H84,6)</f>
      </c>
      <c r="L84" s="38">
        <v>0</v>
      </c>
      <c s="32">
        <f>ROUND(ROUND(L84,2)*ROUND(G84,3),2)</f>
      </c>
      <c s="36" t="s">
        <v>55</v>
      </c>
      <c>
        <f>(M84*21)/100</f>
      </c>
      <c t="s">
        <v>27</v>
      </c>
    </row>
    <row r="85" spans="1:5" ht="12.75">
      <c r="A85" s="35" t="s">
        <v>56</v>
      </c>
      <c r="E85" s="39" t="s">
        <v>65</v>
      </c>
    </row>
    <row r="86" spans="1:5" ht="38.25">
      <c r="A86" s="35" t="s">
        <v>57</v>
      </c>
      <c r="E86" s="40" t="s">
        <v>7481</v>
      </c>
    </row>
    <row r="87" spans="1:5" ht="89.25">
      <c r="A87" t="s">
        <v>59</v>
      </c>
      <c r="E87" s="39" t="s">
        <v>7480</v>
      </c>
    </row>
    <row r="88" spans="1:16" ht="12.75">
      <c r="A88" t="s">
        <v>49</v>
      </c>
      <c s="34" t="s">
        <v>158</v>
      </c>
      <c s="34" t="s">
        <v>7341</v>
      </c>
      <c s="35" t="s">
        <v>5</v>
      </c>
      <c s="6" t="s">
        <v>7342</v>
      </c>
      <c s="36" t="s">
        <v>90</v>
      </c>
      <c s="37">
        <v>30</v>
      </c>
      <c s="36">
        <v>0</v>
      </c>
      <c s="36">
        <f>ROUND(G88*H88,6)</f>
      </c>
      <c r="L88" s="38">
        <v>0</v>
      </c>
      <c s="32">
        <f>ROUND(ROUND(L88,2)*ROUND(G88,3),2)</f>
      </c>
      <c s="36" t="s">
        <v>55</v>
      </c>
      <c>
        <f>(M88*21)/100</f>
      </c>
      <c t="s">
        <v>27</v>
      </c>
    </row>
    <row r="89" spans="1:5" ht="12.75">
      <c r="A89" s="35" t="s">
        <v>56</v>
      </c>
      <c r="E89" s="39" t="s">
        <v>65</v>
      </c>
    </row>
    <row r="90" spans="1:5" ht="38.25">
      <c r="A90" s="35" t="s">
        <v>57</v>
      </c>
      <c r="E90" s="40" t="s">
        <v>7482</v>
      </c>
    </row>
    <row r="91" spans="1:5" ht="76.5">
      <c r="A91" t="s">
        <v>59</v>
      </c>
      <c r="E91" s="39" t="s">
        <v>7483</v>
      </c>
    </row>
    <row r="92" spans="1:16" ht="12.75">
      <c r="A92" t="s">
        <v>49</v>
      </c>
      <c s="34" t="s">
        <v>164</v>
      </c>
      <c s="34" t="s">
        <v>7450</v>
      </c>
      <c s="35" t="s">
        <v>5</v>
      </c>
      <c s="6" t="s">
        <v>7451</v>
      </c>
      <c s="36" t="s">
        <v>75</v>
      </c>
      <c s="37">
        <v>900</v>
      </c>
      <c s="36">
        <v>0</v>
      </c>
      <c s="36">
        <f>ROUND(G92*H92,6)</f>
      </c>
      <c r="L92" s="38">
        <v>0</v>
      </c>
      <c s="32">
        <f>ROUND(ROUND(L92,2)*ROUND(G92,3),2)</f>
      </c>
      <c s="36" t="s">
        <v>55</v>
      </c>
      <c>
        <f>(M92*21)/100</f>
      </c>
      <c t="s">
        <v>27</v>
      </c>
    </row>
    <row r="93" spans="1:5" ht="12.75">
      <c r="A93" s="35" t="s">
        <v>56</v>
      </c>
      <c r="E93" s="39" t="s">
        <v>65</v>
      </c>
    </row>
    <row r="94" spans="1:5" ht="38.25">
      <c r="A94" s="35" t="s">
        <v>57</v>
      </c>
      <c r="E94" s="40" t="s">
        <v>7484</v>
      </c>
    </row>
    <row r="95" spans="1:5" ht="114.75">
      <c r="A95" t="s">
        <v>59</v>
      </c>
      <c r="E95" s="39" t="s">
        <v>7452</v>
      </c>
    </row>
    <row r="96" spans="1:16" ht="12.75">
      <c r="A96" t="s">
        <v>49</v>
      </c>
      <c s="34" t="s">
        <v>168</v>
      </c>
      <c s="34" t="s">
        <v>7485</v>
      </c>
      <c s="35" t="s">
        <v>5</v>
      </c>
      <c s="6" t="s">
        <v>7486</v>
      </c>
      <c s="36" t="s">
        <v>90</v>
      </c>
      <c s="37">
        <v>29</v>
      </c>
      <c s="36">
        <v>0</v>
      </c>
      <c s="36">
        <f>ROUND(G96*H96,6)</f>
      </c>
      <c r="L96" s="38">
        <v>0</v>
      </c>
      <c s="32">
        <f>ROUND(ROUND(L96,2)*ROUND(G96,3),2)</f>
      </c>
      <c s="36" t="s">
        <v>55</v>
      </c>
      <c>
        <f>(M96*21)/100</f>
      </c>
      <c t="s">
        <v>27</v>
      </c>
    </row>
    <row r="97" spans="1:5" ht="12.75">
      <c r="A97" s="35" t="s">
        <v>56</v>
      </c>
      <c r="E97" s="39" t="s">
        <v>65</v>
      </c>
    </row>
    <row r="98" spans="1:5" ht="38.25">
      <c r="A98" s="35" t="s">
        <v>57</v>
      </c>
      <c r="E98" s="40" t="s">
        <v>7487</v>
      </c>
    </row>
    <row r="99" spans="1:5" ht="114.75">
      <c r="A99" t="s">
        <v>59</v>
      </c>
      <c r="E99" s="39" t="s">
        <v>7449</v>
      </c>
    </row>
    <row r="100" spans="1:16" ht="12.75">
      <c r="A100" t="s">
        <v>49</v>
      </c>
      <c s="34" t="s">
        <v>173</v>
      </c>
      <c s="34" t="s">
        <v>7488</v>
      </c>
      <c s="35" t="s">
        <v>5</v>
      </c>
      <c s="6" t="s">
        <v>7489</v>
      </c>
      <c s="36" t="s">
        <v>90</v>
      </c>
      <c s="37">
        <v>4</v>
      </c>
      <c s="36">
        <v>0</v>
      </c>
      <c s="36">
        <f>ROUND(G100*H100,6)</f>
      </c>
      <c r="L100" s="38">
        <v>0</v>
      </c>
      <c s="32">
        <f>ROUND(ROUND(L100,2)*ROUND(G100,3),2)</f>
      </c>
      <c s="36" t="s">
        <v>55</v>
      </c>
      <c>
        <f>(M100*21)/100</f>
      </c>
      <c t="s">
        <v>27</v>
      </c>
    </row>
    <row r="101" spans="1:5" ht="12.75">
      <c r="A101" s="35" t="s">
        <v>56</v>
      </c>
      <c r="E101" s="39" t="s">
        <v>65</v>
      </c>
    </row>
    <row r="102" spans="1:5" ht="38.25">
      <c r="A102" s="35" t="s">
        <v>57</v>
      </c>
      <c r="E102" s="40" t="s">
        <v>7385</v>
      </c>
    </row>
    <row r="103" spans="1:5" ht="114.75">
      <c r="A103" t="s">
        <v>59</v>
      </c>
      <c r="E103" s="39" t="s">
        <v>7449</v>
      </c>
    </row>
    <row r="104" spans="1:13" ht="12.75">
      <c r="A104" t="s">
        <v>46</v>
      </c>
      <c r="C104" s="31" t="s">
        <v>7490</v>
      </c>
      <c r="E104" s="33" t="s">
        <v>7491</v>
      </c>
      <c r="J104" s="32">
        <f>0</f>
      </c>
      <c s="32">
        <f>0</f>
      </c>
      <c s="32">
        <f>0+L105+L109+L113+L117+L121+L125+L129+L133+L137</f>
      </c>
      <c s="32">
        <f>0+M105+M109+M113+M117+M121+M125+M129+M133+M137</f>
      </c>
    </row>
    <row r="105" spans="1:16" ht="25.5">
      <c r="A105" t="s">
        <v>49</v>
      </c>
      <c s="34" t="s">
        <v>176</v>
      </c>
      <c s="34" t="s">
        <v>7492</v>
      </c>
      <c s="35" t="s">
        <v>5</v>
      </c>
      <c s="6" t="s">
        <v>7493</v>
      </c>
      <c s="36" t="s">
        <v>90</v>
      </c>
      <c s="37">
        <v>8</v>
      </c>
      <c s="36">
        <v>0</v>
      </c>
      <c s="36">
        <f>ROUND(G105*H105,6)</f>
      </c>
      <c r="L105" s="38">
        <v>0</v>
      </c>
      <c s="32">
        <f>ROUND(ROUND(L105,2)*ROUND(G105,3),2)</f>
      </c>
      <c s="36" t="s">
        <v>55</v>
      </c>
      <c>
        <f>(M105*21)/100</f>
      </c>
      <c t="s">
        <v>27</v>
      </c>
    </row>
    <row r="106" spans="1:5" ht="12.75">
      <c r="A106" s="35" t="s">
        <v>56</v>
      </c>
      <c r="E106" s="39" t="s">
        <v>65</v>
      </c>
    </row>
    <row r="107" spans="1:5" ht="38.25">
      <c r="A107" s="35" t="s">
        <v>57</v>
      </c>
      <c r="E107" s="40" t="s">
        <v>7494</v>
      </c>
    </row>
    <row r="108" spans="1:5" ht="114.75">
      <c r="A108" t="s">
        <v>59</v>
      </c>
      <c r="E108" s="39" t="s">
        <v>7495</v>
      </c>
    </row>
    <row r="109" spans="1:16" ht="12.75">
      <c r="A109" t="s">
        <v>49</v>
      </c>
      <c s="34" t="s">
        <v>180</v>
      </c>
      <c s="34" t="s">
        <v>7496</v>
      </c>
      <c s="35" t="s">
        <v>5</v>
      </c>
      <c s="6" t="s">
        <v>7497</v>
      </c>
      <c s="36" t="s">
        <v>90</v>
      </c>
      <c s="37">
        <v>9</v>
      </c>
      <c s="36">
        <v>0</v>
      </c>
      <c s="36">
        <f>ROUND(G109*H109,6)</f>
      </c>
      <c r="L109" s="38">
        <v>0</v>
      </c>
      <c s="32">
        <f>ROUND(ROUND(L109,2)*ROUND(G109,3),2)</f>
      </c>
      <c s="36" t="s">
        <v>55</v>
      </c>
      <c>
        <f>(M109*21)/100</f>
      </c>
      <c t="s">
        <v>27</v>
      </c>
    </row>
    <row r="110" spans="1:5" ht="12.75">
      <c r="A110" s="35" t="s">
        <v>56</v>
      </c>
      <c r="E110" s="39" t="s">
        <v>65</v>
      </c>
    </row>
    <row r="111" spans="1:5" ht="38.25">
      <c r="A111" s="35" t="s">
        <v>57</v>
      </c>
      <c r="E111" s="40" t="s">
        <v>7498</v>
      </c>
    </row>
    <row r="112" spans="1:5" ht="89.25">
      <c r="A112" t="s">
        <v>59</v>
      </c>
      <c r="E112" s="39" t="s">
        <v>7446</v>
      </c>
    </row>
    <row r="113" spans="1:16" ht="38.25">
      <c r="A113" t="s">
        <v>49</v>
      </c>
      <c s="34" t="s">
        <v>916</v>
      </c>
      <c s="34" t="s">
        <v>7378</v>
      </c>
      <c s="35" t="s">
        <v>5</v>
      </c>
      <c s="6" t="s">
        <v>7499</v>
      </c>
      <c s="36" t="s">
        <v>738</v>
      </c>
      <c s="37">
        <v>8</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40.25">
      <c r="A116" t="s">
        <v>59</v>
      </c>
      <c r="E116" s="39" t="s">
        <v>7500</v>
      </c>
    </row>
    <row r="117" spans="1:16" ht="25.5">
      <c r="A117" t="s">
        <v>49</v>
      </c>
      <c s="34" t="s">
        <v>919</v>
      </c>
      <c s="34" t="s">
        <v>7381</v>
      </c>
      <c s="35" t="s">
        <v>5</v>
      </c>
      <c s="6" t="s">
        <v>7501</v>
      </c>
      <c s="36" t="s">
        <v>738</v>
      </c>
      <c s="37">
        <v>8</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153">
      <c r="A120" t="s">
        <v>59</v>
      </c>
      <c r="E120" s="39" t="s">
        <v>7502</v>
      </c>
    </row>
    <row r="121" spans="1:16" ht="25.5">
      <c r="A121" t="s">
        <v>49</v>
      </c>
      <c s="34" t="s">
        <v>183</v>
      </c>
      <c s="34" t="s">
        <v>7503</v>
      </c>
      <c s="35" t="s">
        <v>5</v>
      </c>
      <c s="6" t="s">
        <v>7504</v>
      </c>
      <c s="36" t="s">
        <v>90</v>
      </c>
      <c s="37">
        <v>2</v>
      </c>
      <c s="36">
        <v>0</v>
      </c>
      <c s="36">
        <f>ROUND(G121*H121,6)</f>
      </c>
      <c r="L121" s="38">
        <v>0</v>
      </c>
      <c s="32">
        <f>ROUND(ROUND(L121,2)*ROUND(G121,3),2)</f>
      </c>
      <c s="36" t="s">
        <v>55</v>
      </c>
      <c>
        <f>(M121*21)/100</f>
      </c>
      <c t="s">
        <v>27</v>
      </c>
    </row>
    <row r="122" spans="1:5" ht="12.75">
      <c r="A122" s="35" t="s">
        <v>56</v>
      </c>
      <c r="E122" s="39" t="s">
        <v>7505</v>
      </c>
    </row>
    <row r="123" spans="1:5" ht="38.25">
      <c r="A123" s="35" t="s">
        <v>57</v>
      </c>
      <c r="E123" s="40" t="s">
        <v>7506</v>
      </c>
    </row>
    <row r="124" spans="1:5" ht="89.25">
      <c r="A124" t="s">
        <v>59</v>
      </c>
      <c r="E124" s="39" t="s">
        <v>7507</v>
      </c>
    </row>
    <row r="125" spans="1:16" ht="25.5">
      <c r="A125" t="s">
        <v>49</v>
      </c>
      <c s="34" t="s">
        <v>187</v>
      </c>
      <c s="34" t="s">
        <v>7508</v>
      </c>
      <c s="35" t="s">
        <v>5</v>
      </c>
      <c s="6" t="s">
        <v>7509</v>
      </c>
      <c s="36" t="s">
        <v>90</v>
      </c>
      <c s="37">
        <v>2</v>
      </c>
      <c s="36">
        <v>0</v>
      </c>
      <c s="36">
        <f>ROUND(G125*H125,6)</f>
      </c>
      <c r="L125" s="38">
        <v>0</v>
      </c>
      <c s="32">
        <f>ROUND(ROUND(L125,2)*ROUND(G125,3),2)</f>
      </c>
      <c s="36" t="s">
        <v>55</v>
      </c>
      <c>
        <f>(M125*21)/100</f>
      </c>
      <c t="s">
        <v>27</v>
      </c>
    </row>
    <row r="126" spans="1:5" ht="12.75">
      <c r="A126" s="35" t="s">
        <v>56</v>
      </c>
      <c r="E126" s="39" t="s">
        <v>7505</v>
      </c>
    </row>
    <row r="127" spans="1:5" ht="38.25">
      <c r="A127" s="35" t="s">
        <v>57</v>
      </c>
      <c r="E127" s="40" t="s">
        <v>7506</v>
      </c>
    </row>
    <row r="128" spans="1:5" ht="89.25">
      <c r="A128" t="s">
        <v>59</v>
      </c>
      <c r="E128" s="39" t="s">
        <v>7510</v>
      </c>
    </row>
    <row r="129" spans="1:16" ht="38.25">
      <c r="A129" t="s">
        <v>49</v>
      </c>
      <c s="34" t="s">
        <v>191</v>
      </c>
      <c s="34" t="s">
        <v>7511</v>
      </c>
      <c s="35" t="s">
        <v>5</v>
      </c>
      <c s="6" t="s">
        <v>7512</v>
      </c>
      <c s="36" t="s">
        <v>90</v>
      </c>
      <c s="37">
        <v>1</v>
      </c>
      <c s="36">
        <v>0</v>
      </c>
      <c s="36">
        <f>ROUND(G129*H129,6)</f>
      </c>
      <c r="L129" s="38">
        <v>0</v>
      </c>
      <c s="32">
        <f>ROUND(ROUND(L129,2)*ROUND(G129,3),2)</f>
      </c>
      <c s="36" t="s">
        <v>55</v>
      </c>
      <c>
        <f>(M129*21)/100</f>
      </c>
      <c t="s">
        <v>27</v>
      </c>
    </row>
    <row r="130" spans="1:5" ht="12.75">
      <c r="A130" s="35" t="s">
        <v>56</v>
      </c>
      <c r="E130" s="39" t="s">
        <v>7513</v>
      </c>
    </row>
    <row r="131" spans="1:5" ht="38.25">
      <c r="A131" s="35" t="s">
        <v>57</v>
      </c>
      <c r="E131" s="40" t="s">
        <v>7514</v>
      </c>
    </row>
    <row r="132" spans="1:5" ht="12.75">
      <c r="A132" t="s">
        <v>59</v>
      </c>
      <c r="E132" s="39" t="s">
        <v>5</v>
      </c>
    </row>
    <row r="133" spans="1:16" ht="12.75">
      <c r="A133" t="s">
        <v>49</v>
      </c>
      <c s="34" t="s">
        <v>196</v>
      </c>
      <c s="34" t="s">
        <v>7515</v>
      </c>
      <c s="35" t="s">
        <v>5</v>
      </c>
      <c s="6" t="s">
        <v>7516</v>
      </c>
      <c s="36" t="s">
        <v>90</v>
      </c>
      <c s="37">
        <v>1</v>
      </c>
      <c s="36">
        <v>0</v>
      </c>
      <c s="36">
        <f>ROUND(G133*H133,6)</f>
      </c>
      <c r="L133" s="38">
        <v>0</v>
      </c>
      <c s="32">
        <f>ROUND(ROUND(L133,2)*ROUND(G133,3),2)</f>
      </c>
      <c s="36" t="s">
        <v>55</v>
      </c>
      <c>
        <f>(M133*21)/100</f>
      </c>
      <c t="s">
        <v>27</v>
      </c>
    </row>
    <row r="134" spans="1:5" ht="12.75">
      <c r="A134" s="35" t="s">
        <v>56</v>
      </c>
      <c r="E134" s="39" t="s">
        <v>5</v>
      </c>
    </row>
    <row r="135" spans="1:5" ht="12.75">
      <c r="A135" s="35" t="s">
        <v>57</v>
      </c>
      <c r="E135" s="40" t="s">
        <v>5</v>
      </c>
    </row>
    <row r="136" spans="1:5" ht="89.25">
      <c r="A136" t="s">
        <v>59</v>
      </c>
      <c r="E136" s="39" t="s">
        <v>7517</v>
      </c>
    </row>
    <row r="137" spans="1:16" ht="12.75">
      <c r="A137" t="s">
        <v>49</v>
      </c>
      <c s="34" t="s">
        <v>200</v>
      </c>
      <c s="34" t="s">
        <v>7518</v>
      </c>
      <c s="35" t="s">
        <v>5</v>
      </c>
      <c s="6" t="s">
        <v>7519</v>
      </c>
      <c s="36" t="s">
        <v>90</v>
      </c>
      <c s="37">
        <v>4</v>
      </c>
      <c s="36">
        <v>0</v>
      </c>
      <c s="36">
        <f>ROUND(G137*H137,6)</f>
      </c>
      <c r="L137" s="38">
        <v>0</v>
      </c>
      <c s="32">
        <f>ROUND(ROUND(L137,2)*ROUND(G137,3),2)</f>
      </c>
      <c s="36" t="s">
        <v>55</v>
      </c>
      <c>
        <f>(M137*21)/100</f>
      </c>
      <c t="s">
        <v>27</v>
      </c>
    </row>
    <row r="138" spans="1:5" ht="12.75">
      <c r="A138" s="35" t="s">
        <v>56</v>
      </c>
      <c r="E138" s="39" t="s">
        <v>5</v>
      </c>
    </row>
    <row r="139" spans="1:5" ht="12.75">
      <c r="A139" s="35" t="s">
        <v>57</v>
      </c>
      <c r="E139" s="40" t="s">
        <v>5</v>
      </c>
    </row>
    <row r="140" spans="1:5" ht="102">
      <c r="A140" t="s">
        <v>59</v>
      </c>
      <c r="E140" s="39" t="s">
        <v>7520</v>
      </c>
    </row>
    <row r="141" spans="1:13" ht="12.75">
      <c r="A141" t="s">
        <v>46</v>
      </c>
      <c r="C141" s="31" t="s">
        <v>1798</v>
      </c>
      <c r="E141" s="33" t="s">
        <v>1799</v>
      </c>
      <c r="J141" s="32">
        <f>0</f>
      </c>
      <c s="32">
        <f>0</f>
      </c>
      <c s="32">
        <f>0+L142+L146+L150+L154+L158+L162+L166+L170+L174+L178</f>
      </c>
      <c s="32">
        <f>0+M142+M146+M150+M154+M158+M162+M166+M170+M174+M178</f>
      </c>
    </row>
    <row r="142" spans="1:16" ht="12.75">
      <c r="A142" t="s">
        <v>49</v>
      </c>
      <c s="34" t="s">
        <v>208</v>
      </c>
      <c s="34" t="s">
        <v>1800</v>
      </c>
      <c s="35" t="s">
        <v>5</v>
      </c>
      <c s="6" t="s">
        <v>1801</v>
      </c>
      <c s="36" t="s">
        <v>54</v>
      </c>
      <c s="37">
        <v>1</v>
      </c>
      <c s="36">
        <v>0</v>
      </c>
      <c s="36">
        <f>ROUND(G142*H142,6)</f>
      </c>
      <c r="L142" s="38">
        <v>0</v>
      </c>
      <c s="32">
        <f>ROUND(ROUND(L142,2)*ROUND(G142,3),2)</f>
      </c>
      <c s="36" t="s">
        <v>55</v>
      </c>
      <c>
        <f>(M142*21)/100</f>
      </c>
      <c t="s">
        <v>27</v>
      </c>
    </row>
    <row r="143" spans="1:5" ht="12.75">
      <c r="A143" s="35" t="s">
        <v>56</v>
      </c>
      <c r="E143" s="39" t="s">
        <v>5</v>
      </c>
    </row>
    <row r="144" spans="1:5" ht="38.25">
      <c r="A144" s="35" t="s">
        <v>57</v>
      </c>
      <c r="E144" s="40" t="s">
        <v>1802</v>
      </c>
    </row>
    <row r="145" spans="1:5" ht="12.75">
      <c r="A145" t="s">
        <v>59</v>
      </c>
      <c r="E145" s="39" t="s">
        <v>832</v>
      </c>
    </row>
    <row r="146" spans="1:16" ht="12.75">
      <c r="A146" t="s">
        <v>49</v>
      </c>
      <c s="34" t="s">
        <v>212</v>
      </c>
      <c s="34" t="s">
        <v>1803</v>
      </c>
      <c s="35" t="s">
        <v>5</v>
      </c>
      <c s="6" t="s">
        <v>1804</v>
      </c>
      <c s="36" t="s">
        <v>54</v>
      </c>
      <c s="37">
        <v>1</v>
      </c>
      <c s="36">
        <v>0</v>
      </c>
      <c s="36">
        <f>ROUND(G146*H146,6)</f>
      </c>
      <c r="L146" s="38">
        <v>0</v>
      </c>
      <c s="32">
        <f>ROUND(ROUND(L146,2)*ROUND(G146,3),2)</f>
      </c>
      <c s="36" t="s">
        <v>55</v>
      </c>
      <c>
        <f>(M146*21)/100</f>
      </c>
      <c t="s">
        <v>27</v>
      </c>
    </row>
    <row r="147" spans="1:5" ht="12.75">
      <c r="A147" s="35" t="s">
        <v>56</v>
      </c>
      <c r="E147" s="39" t="s">
        <v>5</v>
      </c>
    </row>
    <row r="148" spans="1:5" ht="38.25">
      <c r="A148" s="35" t="s">
        <v>57</v>
      </c>
      <c r="E148" s="40" t="s">
        <v>1805</v>
      </c>
    </row>
    <row r="149" spans="1:5" ht="25.5">
      <c r="A149" t="s">
        <v>59</v>
      </c>
      <c r="E149" s="39" t="s">
        <v>1806</v>
      </c>
    </row>
    <row r="150" spans="1:16" ht="25.5">
      <c r="A150" t="s">
        <v>49</v>
      </c>
      <c s="34" t="s">
        <v>217</v>
      </c>
      <c s="34" t="s">
        <v>1807</v>
      </c>
      <c s="35" t="s">
        <v>5</v>
      </c>
      <c s="6" t="s">
        <v>1808</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114.75">
      <c r="A153" t="s">
        <v>59</v>
      </c>
      <c r="E153" s="39" t="s">
        <v>1809</v>
      </c>
    </row>
    <row r="154" spans="1:16" ht="38.25">
      <c r="A154" t="s">
        <v>49</v>
      </c>
      <c s="34" t="s">
        <v>221</v>
      </c>
      <c s="34" t="s">
        <v>1881</v>
      </c>
      <c s="35" t="s">
        <v>5</v>
      </c>
      <c s="6" t="s">
        <v>7521</v>
      </c>
      <c s="36" t="s">
        <v>90</v>
      </c>
      <c s="37">
        <v>4</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114.75">
      <c r="A157" t="s">
        <v>59</v>
      </c>
      <c r="E157" s="39" t="s">
        <v>7522</v>
      </c>
    </row>
    <row r="158" spans="1:16" ht="25.5">
      <c r="A158" t="s">
        <v>49</v>
      </c>
      <c s="34" t="s">
        <v>226</v>
      </c>
      <c s="34" t="s">
        <v>1810</v>
      </c>
      <c s="35" t="s">
        <v>5</v>
      </c>
      <c s="6" t="s">
        <v>1811</v>
      </c>
      <c s="36" t="s">
        <v>90</v>
      </c>
      <c s="37">
        <v>1</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1812</v>
      </c>
    </row>
    <row r="162" spans="1:16" ht="12.75">
      <c r="A162" t="s">
        <v>49</v>
      </c>
      <c s="34" t="s">
        <v>231</v>
      </c>
      <c s="34" t="s">
        <v>7523</v>
      </c>
      <c s="35" t="s">
        <v>5</v>
      </c>
      <c s="6" t="s">
        <v>7524</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76.5">
      <c r="A165" t="s">
        <v>59</v>
      </c>
      <c r="E165" s="39" t="s">
        <v>7525</v>
      </c>
    </row>
    <row r="166" spans="1:16" ht="12.75">
      <c r="A166" t="s">
        <v>49</v>
      </c>
      <c s="34" t="s">
        <v>235</v>
      </c>
      <c s="34" t="s">
        <v>1813</v>
      </c>
      <c s="35" t="s">
        <v>5</v>
      </c>
      <c s="6" t="s">
        <v>1814</v>
      </c>
      <c s="36" t="s">
        <v>738</v>
      </c>
      <c s="37">
        <v>30</v>
      </c>
      <c s="36">
        <v>0</v>
      </c>
      <c s="36">
        <f>ROUND(G166*H166,6)</f>
      </c>
      <c r="L166" s="38">
        <v>0</v>
      </c>
      <c s="32">
        <f>ROUND(ROUND(L166,2)*ROUND(G166,3),2)</f>
      </c>
      <c s="36" t="s">
        <v>55</v>
      </c>
      <c>
        <f>(M166*21)/100</f>
      </c>
      <c t="s">
        <v>27</v>
      </c>
    </row>
    <row r="167" spans="1:5" ht="12.75">
      <c r="A167" s="35" t="s">
        <v>56</v>
      </c>
      <c r="E167" s="39" t="s">
        <v>5</v>
      </c>
    </row>
    <row r="168" spans="1:5" ht="12.75">
      <c r="A168" s="35" t="s">
        <v>57</v>
      </c>
      <c r="E168" s="40" t="s">
        <v>5</v>
      </c>
    </row>
    <row r="169" spans="1:5" ht="89.25">
      <c r="A169" t="s">
        <v>59</v>
      </c>
      <c r="E169" s="39" t="s">
        <v>1815</v>
      </c>
    </row>
    <row r="170" spans="1:16" ht="12.75">
      <c r="A170" t="s">
        <v>49</v>
      </c>
      <c s="34" t="s">
        <v>239</v>
      </c>
      <c s="34" t="s">
        <v>1816</v>
      </c>
      <c s="35" t="s">
        <v>5</v>
      </c>
      <c s="6" t="s">
        <v>1817</v>
      </c>
      <c s="36" t="s">
        <v>738</v>
      </c>
      <c s="37">
        <v>15</v>
      </c>
      <c s="36">
        <v>0</v>
      </c>
      <c s="36">
        <f>ROUND(G170*H170,6)</f>
      </c>
      <c r="L170" s="38">
        <v>0</v>
      </c>
      <c s="32">
        <f>ROUND(ROUND(L170,2)*ROUND(G170,3),2)</f>
      </c>
      <c s="36" t="s">
        <v>55</v>
      </c>
      <c>
        <f>(M170*21)/100</f>
      </c>
      <c t="s">
        <v>27</v>
      </c>
    </row>
    <row r="171" spans="1:5" ht="12.75">
      <c r="A171" s="35" t="s">
        <v>56</v>
      </c>
      <c r="E171" s="39" t="s">
        <v>5</v>
      </c>
    </row>
    <row r="172" spans="1:5" ht="12.75">
      <c r="A172" s="35" t="s">
        <v>57</v>
      </c>
      <c r="E172" s="40" t="s">
        <v>5</v>
      </c>
    </row>
    <row r="173" spans="1:5" ht="89.25">
      <c r="A173" t="s">
        <v>59</v>
      </c>
      <c r="E173" s="39" t="s">
        <v>1818</v>
      </c>
    </row>
    <row r="174" spans="1:16" ht="12.75">
      <c r="A174" t="s">
        <v>49</v>
      </c>
      <c s="34" t="s">
        <v>243</v>
      </c>
      <c s="34" t="s">
        <v>1819</v>
      </c>
      <c s="35" t="s">
        <v>5</v>
      </c>
      <c s="6" t="s">
        <v>1820</v>
      </c>
      <c s="36" t="s">
        <v>738</v>
      </c>
      <c s="37">
        <v>10</v>
      </c>
      <c s="36">
        <v>0</v>
      </c>
      <c s="36">
        <f>ROUND(G174*H174,6)</f>
      </c>
      <c r="L174" s="38">
        <v>0</v>
      </c>
      <c s="32">
        <f>ROUND(ROUND(L174,2)*ROUND(G174,3),2)</f>
      </c>
      <c s="36" t="s">
        <v>55</v>
      </c>
      <c>
        <f>(M174*21)/100</f>
      </c>
      <c t="s">
        <v>27</v>
      </c>
    </row>
    <row r="175" spans="1:5" ht="12.75">
      <c r="A175" s="35" t="s">
        <v>56</v>
      </c>
      <c r="E175" s="39" t="s">
        <v>5</v>
      </c>
    </row>
    <row r="176" spans="1:5" ht="12.75">
      <c r="A176" s="35" t="s">
        <v>57</v>
      </c>
      <c r="E176" s="40" t="s">
        <v>5</v>
      </c>
    </row>
    <row r="177" spans="1:5" ht="89.25">
      <c r="A177" t="s">
        <v>59</v>
      </c>
      <c r="E177" s="39" t="s">
        <v>1821</v>
      </c>
    </row>
    <row r="178" spans="1:16" ht="12.75">
      <c r="A178" t="s">
        <v>49</v>
      </c>
      <c s="34" t="s">
        <v>247</v>
      </c>
      <c s="34" t="s">
        <v>1822</v>
      </c>
      <c s="35" t="s">
        <v>5</v>
      </c>
      <c s="6" t="s">
        <v>1823</v>
      </c>
      <c s="36" t="s">
        <v>738</v>
      </c>
      <c s="37">
        <v>20</v>
      </c>
      <c s="36">
        <v>0</v>
      </c>
      <c s="36">
        <f>ROUND(G178*H178,6)</f>
      </c>
      <c r="L178" s="38">
        <v>0</v>
      </c>
      <c s="32">
        <f>ROUND(ROUND(L178,2)*ROUND(G178,3),2)</f>
      </c>
      <c s="36" t="s">
        <v>55</v>
      </c>
      <c>
        <f>(M178*21)/100</f>
      </c>
      <c t="s">
        <v>27</v>
      </c>
    </row>
    <row r="179" spans="1:5" ht="12.75">
      <c r="A179" s="35" t="s">
        <v>56</v>
      </c>
      <c r="E179" s="39" t="s">
        <v>5</v>
      </c>
    </row>
    <row r="180" spans="1:5" ht="12.75">
      <c r="A180" s="35" t="s">
        <v>57</v>
      </c>
      <c r="E180" s="40" t="s">
        <v>5</v>
      </c>
    </row>
    <row r="181" spans="1:5" ht="89.25">
      <c r="A181" t="s">
        <v>59</v>
      </c>
      <c r="E181"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7389</v>
      </c>
      <c s="41">
        <f>Rekapitulace!C80</f>
      </c>
      <c s="20" t="s">
        <v>0</v>
      </c>
      <c t="s">
        <v>23</v>
      </c>
      <c t="s">
        <v>27</v>
      </c>
    </row>
    <row r="4" spans="1:16" ht="32" customHeight="1">
      <c r="A4" s="24" t="s">
        <v>20</v>
      </c>
      <c s="25" t="s">
        <v>28</v>
      </c>
      <c s="27" t="s">
        <v>7389</v>
      </c>
      <c r="E4" s="26" t="s">
        <v>7390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7528</v>
      </c>
      <c r="E8" s="30" t="s">
        <v>7527</v>
      </c>
      <c r="J8" s="29">
        <f>0+J9+J46+J55+J92+J125</f>
      </c>
      <c s="29">
        <f>0+K9+K46+K55+K92+K125</f>
      </c>
      <c s="29">
        <f>0+L9+L46+L55+L92+L125</f>
      </c>
      <c s="29">
        <f>0+M9+M46+M55+M92+M125</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5.6</v>
      </c>
      <c s="36">
        <v>0</v>
      </c>
      <c s="36">
        <f>ROUND(G10*H10,6)</f>
      </c>
      <c r="L10" s="38">
        <v>0</v>
      </c>
      <c s="32">
        <f>ROUND(ROUND(L10,2)*ROUND(G10,3),2)</f>
      </c>
      <c s="36" t="s">
        <v>55</v>
      </c>
      <c>
        <f>(M10*21)/100</f>
      </c>
      <c t="s">
        <v>27</v>
      </c>
    </row>
    <row r="11" spans="1:5" ht="12.75">
      <c r="A11" s="35" t="s">
        <v>56</v>
      </c>
      <c r="E11" s="39" t="s">
        <v>65</v>
      </c>
    </row>
    <row r="12" spans="1:5" ht="38.25">
      <c r="A12" s="35" t="s">
        <v>57</v>
      </c>
      <c r="E12" s="40" t="s">
        <v>7529</v>
      </c>
    </row>
    <row r="13" spans="1:5" ht="318.75">
      <c r="A13" t="s">
        <v>59</v>
      </c>
      <c r="E13" s="39" t="s">
        <v>1860</v>
      </c>
    </row>
    <row r="14" spans="1:16" ht="12.75">
      <c r="A14" t="s">
        <v>49</v>
      </c>
      <c s="34" t="s">
        <v>27</v>
      </c>
      <c s="34" t="s">
        <v>78</v>
      </c>
      <c s="35" t="s">
        <v>5</v>
      </c>
      <c s="6" t="s">
        <v>842</v>
      </c>
      <c s="36" t="s">
        <v>64</v>
      </c>
      <c s="37">
        <v>5.6</v>
      </c>
      <c s="36">
        <v>0</v>
      </c>
      <c s="36">
        <f>ROUND(G14*H14,6)</f>
      </c>
      <c r="L14" s="38">
        <v>0</v>
      </c>
      <c s="32">
        <f>ROUND(ROUND(L14,2)*ROUND(G14,3),2)</f>
      </c>
      <c s="36" t="s">
        <v>55</v>
      </c>
      <c>
        <f>(M14*21)/100</f>
      </c>
      <c t="s">
        <v>27</v>
      </c>
    </row>
    <row r="15" spans="1:5" ht="12.75">
      <c r="A15" s="35" t="s">
        <v>56</v>
      </c>
      <c r="E15" s="39" t="s">
        <v>65</v>
      </c>
    </row>
    <row r="16" spans="1:5" ht="38.25">
      <c r="A16" s="35" t="s">
        <v>57</v>
      </c>
      <c r="E16" s="40" t="s">
        <v>7529</v>
      </c>
    </row>
    <row r="17" spans="1:5" ht="318.75">
      <c r="A17" t="s">
        <v>59</v>
      </c>
      <c r="E17" s="39" t="s">
        <v>1860</v>
      </c>
    </row>
    <row r="18" spans="1:16" ht="12.75">
      <c r="A18" t="s">
        <v>49</v>
      </c>
      <c s="34" t="s">
        <v>26</v>
      </c>
      <c s="34" t="s">
        <v>7308</v>
      </c>
      <c s="35" t="s">
        <v>5</v>
      </c>
      <c s="6" t="s">
        <v>7309</v>
      </c>
      <c s="36" t="s">
        <v>85</v>
      </c>
      <c s="37">
        <v>7</v>
      </c>
      <c s="36">
        <v>0</v>
      </c>
      <c s="36">
        <f>ROUND(G18*H18,6)</f>
      </c>
      <c r="L18" s="38">
        <v>0</v>
      </c>
      <c s="32">
        <f>ROUND(ROUND(L18,2)*ROUND(G18,3),2)</f>
      </c>
      <c s="36" t="s">
        <v>55</v>
      </c>
      <c>
        <f>(M18*21)/100</f>
      </c>
      <c t="s">
        <v>27</v>
      </c>
    </row>
    <row r="19" spans="1:5" ht="12.75">
      <c r="A19" s="35" t="s">
        <v>56</v>
      </c>
      <c r="E19" s="39" t="s">
        <v>65</v>
      </c>
    </row>
    <row r="20" spans="1:5" ht="38.25">
      <c r="A20" s="35" t="s">
        <v>57</v>
      </c>
      <c r="E20" s="40" t="s">
        <v>7530</v>
      </c>
    </row>
    <row r="21" spans="1:5" ht="38.25">
      <c r="A21" t="s">
        <v>59</v>
      </c>
      <c r="E21" s="39" t="s">
        <v>7311</v>
      </c>
    </row>
    <row r="22" spans="1:16" ht="12.75">
      <c r="A22" t="s">
        <v>49</v>
      </c>
      <c s="34" t="s">
        <v>72</v>
      </c>
      <c s="34" t="s">
        <v>868</v>
      </c>
      <c s="35" t="s">
        <v>5</v>
      </c>
      <c s="6" t="s">
        <v>869</v>
      </c>
      <c s="36" t="s">
        <v>75</v>
      </c>
      <c s="37">
        <v>200</v>
      </c>
      <c s="36">
        <v>0</v>
      </c>
      <c s="36">
        <f>ROUND(G22*H22,6)</f>
      </c>
      <c r="L22" s="38">
        <v>0</v>
      </c>
      <c s="32">
        <f>ROUND(ROUND(L22,2)*ROUND(G22,3),2)</f>
      </c>
      <c s="36" t="s">
        <v>55</v>
      </c>
      <c>
        <f>(M22*21)/100</f>
      </c>
      <c t="s">
        <v>27</v>
      </c>
    </row>
    <row r="23" spans="1:5" ht="12.75">
      <c r="A23" s="35" t="s">
        <v>56</v>
      </c>
      <c r="E23" s="39" t="s">
        <v>65</v>
      </c>
    </row>
    <row r="24" spans="1:5" ht="38.25">
      <c r="A24" s="35" t="s">
        <v>57</v>
      </c>
      <c r="E24" s="40" t="s">
        <v>7477</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7531</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7532</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7533</v>
      </c>
    </row>
    <row r="37" spans="1:5" ht="102">
      <c r="A37" t="s">
        <v>59</v>
      </c>
      <c r="E37" s="39" t="s">
        <v>867</v>
      </c>
    </row>
    <row r="38" spans="1:16" ht="12.75">
      <c r="A38" t="s">
        <v>49</v>
      </c>
      <c s="34" t="s">
        <v>108</v>
      </c>
      <c s="34" t="s">
        <v>7316</v>
      </c>
      <c s="35" t="s">
        <v>5</v>
      </c>
      <c s="6" t="s">
        <v>7317</v>
      </c>
      <c s="36" t="s">
        <v>75</v>
      </c>
      <c s="37">
        <v>220</v>
      </c>
      <c s="36">
        <v>0</v>
      </c>
      <c s="36">
        <f>ROUND(G38*H38,6)</f>
      </c>
      <c r="L38" s="38">
        <v>0</v>
      </c>
      <c s="32">
        <f>ROUND(ROUND(L38,2)*ROUND(G38,3),2)</f>
      </c>
      <c s="36" t="s">
        <v>55</v>
      </c>
      <c>
        <f>(M38*21)/100</f>
      </c>
      <c t="s">
        <v>27</v>
      </c>
    </row>
    <row r="39" spans="1:5" ht="12.75">
      <c r="A39" s="35" t="s">
        <v>56</v>
      </c>
      <c r="E39" s="39" t="s">
        <v>65</v>
      </c>
    </row>
    <row r="40" spans="1:5" ht="38.25">
      <c r="A40" s="35" t="s">
        <v>57</v>
      </c>
      <c r="E40" s="40" t="s">
        <v>7534</v>
      </c>
    </row>
    <row r="41" spans="1:5" ht="76.5">
      <c r="A41" t="s">
        <v>59</v>
      </c>
      <c r="E41" s="39" t="s">
        <v>7319</v>
      </c>
    </row>
    <row r="42" spans="1:16" ht="12.75">
      <c r="A42" t="s">
        <v>49</v>
      </c>
      <c s="34" t="s">
        <v>112</v>
      </c>
      <c s="34" t="s">
        <v>7463</v>
      </c>
      <c s="35" t="s">
        <v>5</v>
      </c>
      <c s="6" t="s">
        <v>7464</v>
      </c>
      <c s="36" t="s">
        <v>64</v>
      </c>
      <c s="37">
        <v>1</v>
      </c>
      <c s="36">
        <v>0</v>
      </c>
      <c s="36">
        <f>ROUND(G42*H42,6)</f>
      </c>
      <c r="L42" s="38">
        <v>0</v>
      </c>
      <c s="32">
        <f>ROUND(ROUND(L42,2)*ROUND(G42,3),2)</f>
      </c>
      <c s="36" t="s">
        <v>55</v>
      </c>
      <c>
        <f>(M42*21)/100</f>
      </c>
      <c t="s">
        <v>27</v>
      </c>
    </row>
    <row r="43" spans="1:5" ht="12.75">
      <c r="A43" s="35" t="s">
        <v>56</v>
      </c>
      <c r="E43" s="39" t="s">
        <v>65</v>
      </c>
    </row>
    <row r="44" spans="1:5" ht="38.25">
      <c r="A44" s="35" t="s">
        <v>57</v>
      </c>
      <c r="E44" s="40" t="s">
        <v>7535</v>
      </c>
    </row>
    <row r="45" spans="1:5" ht="216.75">
      <c r="A45" t="s">
        <v>59</v>
      </c>
      <c r="E45" s="39" t="s">
        <v>7466</v>
      </c>
    </row>
    <row r="46" spans="1:13" ht="12.75">
      <c r="A46" t="s">
        <v>46</v>
      </c>
      <c r="C46" s="31" t="s">
        <v>135</v>
      </c>
      <c r="E46" s="33" t="s">
        <v>7467</v>
      </c>
      <c r="J46" s="32">
        <f>0</f>
      </c>
      <c s="32">
        <f>0</f>
      </c>
      <c s="32">
        <f>0+L47+L51</f>
      </c>
      <c s="32">
        <f>0+M47+M51</f>
      </c>
    </row>
    <row r="47" spans="1:16" ht="25.5">
      <c r="A47" t="s">
        <v>49</v>
      </c>
      <c s="34" t="s">
        <v>120</v>
      </c>
      <c s="34" t="s">
        <v>811</v>
      </c>
      <c s="35" t="s">
        <v>812</v>
      </c>
      <c s="6" t="s">
        <v>7468</v>
      </c>
      <c s="36" t="s">
        <v>793</v>
      </c>
      <c s="37">
        <v>1</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7469</v>
      </c>
    </row>
    <row r="51" spans="1:16" ht="25.5">
      <c r="A51" t="s">
        <v>49</v>
      </c>
      <c s="34" t="s">
        <v>124</v>
      </c>
      <c s="34" t="s">
        <v>1772</v>
      </c>
      <c s="35" t="s">
        <v>1773</v>
      </c>
      <c s="6" t="s">
        <v>7470</v>
      </c>
      <c s="36" t="s">
        <v>793</v>
      </c>
      <c s="37">
        <v>0.2</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7469</v>
      </c>
    </row>
    <row r="55" spans="1:13" ht="12.75">
      <c r="A55" t="s">
        <v>46</v>
      </c>
      <c r="C55" s="31" t="s">
        <v>7320</v>
      </c>
      <c r="E55" s="33" t="s">
        <v>7321</v>
      </c>
      <c r="J55" s="32">
        <f>0</f>
      </c>
      <c s="32">
        <f>0</f>
      </c>
      <c s="32">
        <f>0+L56+L60+L64+L68+L72+L76+L80+L84+L88</f>
      </c>
      <c s="32">
        <f>0+M56+M60+M64+M68+M72+M76+M80+M84+M88</f>
      </c>
    </row>
    <row r="56" spans="1:16" ht="12.75">
      <c r="A56" t="s">
        <v>49</v>
      </c>
      <c s="34" t="s">
        <v>128</v>
      </c>
      <c s="34" t="s">
        <v>121</v>
      </c>
      <c s="35" t="s">
        <v>5</v>
      </c>
      <c s="6" t="s">
        <v>122</v>
      </c>
      <c s="36" t="s">
        <v>90</v>
      </c>
      <c s="37">
        <v>2</v>
      </c>
      <c s="36">
        <v>0</v>
      </c>
      <c s="36">
        <f>ROUND(G56*H56,6)</f>
      </c>
      <c r="L56" s="38">
        <v>0</v>
      </c>
      <c s="32">
        <f>ROUND(ROUND(L56,2)*ROUND(G56,3),2)</f>
      </c>
      <c s="36" t="s">
        <v>55</v>
      </c>
      <c>
        <f>(M56*21)/100</f>
      </c>
      <c t="s">
        <v>27</v>
      </c>
    </row>
    <row r="57" spans="1:5" ht="12.75">
      <c r="A57" s="35" t="s">
        <v>56</v>
      </c>
      <c r="E57" s="39" t="s">
        <v>65</v>
      </c>
    </row>
    <row r="58" spans="1:5" ht="38.25">
      <c r="A58" s="35" t="s">
        <v>57</v>
      </c>
      <c r="E58" s="40" t="s">
        <v>7361</v>
      </c>
    </row>
    <row r="59" spans="1:5" ht="102">
      <c r="A59" t="s">
        <v>59</v>
      </c>
      <c r="E59" s="39" t="s">
        <v>863</v>
      </c>
    </row>
    <row r="60" spans="1:16" ht="12.75">
      <c r="A60" t="s">
        <v>49</v>
      </c>
      <c s="34" t="s">
        <v>131</v>
      </c>
      <c s="34" t="s">
        <v>197</v>
      </c>
      <c s="35" t="s">
        <v>5</v>
      </c>
      <c s="6" t="s">
        <v>7323</v>
      </c>
      <c s="36" t="s">
        <v>75</v>
      </c>
      <c s="37">
        <v>40</v>
      </c>
      <c s="36">
        <v>0</v>
      </c>
      <c s="36">
        <f>ROUND(G60*H60,6)</f>
      </c>
      <c r="L60" s="38">
        <v>0</v>
      </c>
      <c s="32">
        <f>ROUND(ROUND(L60,2)*ROUND(G60,3),2)</f>
      </c>
      <c s="36" t="s">
        <v>55</v>
      </c>
      <c>
        <f>(M60*21)/100</f>
      </c>
      <c t="s">
        <v>27</v>
      </c>
    </row>
    <row r="61" spans="1:5" ht="12.75">
      <c r="A61" s="35" t="s">
        <v>56</v>
      </c>
      <c r="E61" s="39" t="s">
        <v>65</v>
      </c>
    </row>
    <row r="62" spans="1:5" ht="38.25">
      <c r="A62" s="35" t="s">
        <v>57</v>
      </c>
      <c r="E62" s="40" t="s">
        <v>7324</v>
      </c>
    </row>
    <row r="63" spans="1:5" ht="140.25">
      <c r="A63" t="s">
        <v>59</v>
      </c>
      <c r="E63" s="39" t="s">
        <v>7325</v>
      </c>
    </row>
    <row r="64" spans="1:16" ht="12.75">
      <c r="A64" t="s">
        <v>49</v>
      </c>
      <c s="34" t="s">
        <v>135</v>
      </c>
      <c s="34" t="s">
        <v>7473</v>
      </c>
      <c s="35" t="s">
        <v>5</v>
      </c>
      <c s="6" t="s">
        <v>7474</v>
      </c>
      <c s="36" t="s">
        <v>90</v>
      </c>
      <c s="37">
        <v>3</v>
      </c>
      <c s="36">
        <v>0</v>
      </c>
      <c s="36">
        <f>ROUND(G64*H64,6)</f>
      </c>
      <c r="L64" s="38">
        <v>0</v>
      </c>
      <c s="32">
        <f>ROUND(ROUND(L64,2)*ROUND(G64,3),2)</f>
      </c>
      <c s="36" t="s">
        <v>55</v>
      </c>
      <c>
        <f>(M64*21)/100</f>
      </c>
      <c t="s">
        <v>27</v>
      </c>
    </row>
    <row r="65" spans="1:5" ht="12.75">
      <c r="A65" s="35" t="s">
        <v>56</v>
      </c>
      <c r="E65" s="39" t="s">
        <v>65</v>
      </c>
    </row>
    <row r="66" spans="1:5" ht="38.25">
      <c r="A66" s="35" t="s">
        <v>57</v>
      </c>
      <c r="E66" s="40" t="s">
        <v>7536</v>
      </c>
    </row>
    <row r="67" spans="1:5" ht="89.25">
      <c r="A67" t="s">
        <v>59</v>
      </c>
      <c r="E67" s="39" t="s">
        <v>7476</v>
      </c>
    </row>
    <row r="68" spans="1:16" ht="12.75">
      <c r="A68" t="s">
        <v>49</v>
      </c>
      <c s="34" t="s">
        <v>139</v>
      </c>
      <c s="34" t="s">
        <v>7326</v>
      </c>
      <c s="35" t="s">
        <v>5</v>
      </c>
      <c s="6" t="s">
        <v>7327</v>
      </c>
      <c s="36" t="s">
        <v>75</v>
      </c>
      <c s="37">
        <v>500</v>
      </c>
      <c s="36">
        <v>0</v>
      </c>
      <c s="36">
        <f>ROUND(G68*H68,6)</f>
      </c>
      <c r="L68" s="38">
        <v>0</v>
      </c>
      <c s="32">
        <f>ROUND(ROUND(L68,2)*ROUND(G68,3),2)</f>
      </c>
      <c s="36" t="s">
        <v>55</v>
      </c>
      <c>
        <f>(M68*21)/100</f>
      </c>
      <c t="s">
        <v>27</v>
      </c>
    </row>
    <row r="69" spans="1:5" ht="12.75">
      <c r="A69" s="35" t="s">
        <v>56</v>
      </c>
      <c r="E69" s="39" t="s">
        <v>65</v>
      </c>
    </row>
    <row r="70" spans="1:5" ht="38.25">
      <c r="A70" s="35" t="s">
        <v>57</v>
      </c>
      <c r="E70" s="40" t="s">
        <v>7537</v>
      </c>
    </row>
    <row r="71" spans="1:5" ht="89.25">
      <c r="A71" t="s">
        <v>59</v>
      </c>
      <c r="E71" s="39" t="s">
        <v>466</v>
      </c>
    </row>
    <row r="72" spans="1:16" ht="12.75">
      <c r="A72" t="s">
        <v>49</v>
      </c>
      <c s="34" t="s">
        <v>143</v>
      </c>
      <c s="34" t="s">
        <v>218</v>
      </c>
      <c s="35" t="s">
        <v>5</v>
      </c>
      <c s="6" t="s">
        <v>219</v>
      </c>
      <c s="36" t="s">
        <v>75</v>
      </c>
      <c s="37">
        <v>220</v>
      </c>
      <c s="36">
        <v>0</v>
      </c>
      <c s="36">
        <f>ROUND(G72*H72,6)</f>
      </c>
      <c r="L72" s="38">
        <v>0</v>
      </c>
      <c s="32">
        <f>ROUND(ROUND(L72,2)*ROUND(G72,3),2)</f>
      </c>
      <c s="36" t="s">
        <v>55</v>
      </c>
      <c>
        <f>(M72*21)/100</f>
      </c>
      <c t="s">
        <v>27</v>
      </c>
    </row>
    <row r="73" spans="1:5" ht="12.75">
      <c r="A73" s="35" t="s">
        <v>56</v>
      </c>
      <c r="E73" s="39" t="s">
        <v>65</v>
      </c>
    </row>
    <row r="74" spans="1:5" ht="38.25">
      <c r="A74" s="35" t="s">
        <v>57</v>
      </c>
      <c r="E74" s="40" t="s">
        <v>7538</v>
      </c>
    </row>
    <row r="75" spans="1:5" ht="89.25">
      <c r="A75" t="s">
        <v>59</v>
      </c>
      <c r="E75" s="39" t="s">
        <v>466</v>
      </c>
    </row>
    <row r="76" spans="1:16" ht="25.5">
      <c r="A76" t="s">
        <v>49</v>
      </c>
      <c s="34" t="s">
        <v>147</v>
      </c>
      <c s="34" t="s">
        <v>1114</v>
      </c>
      <c s="35" t="s">
        <v>5</v>
      </c>
      <c s="6" t="s">
        <v>1115</v>
      </c>
      <c s="36" t="s">
        <v>90</v>
      </c>
      <c s="37">
        <v>25</v>
      </c>
      <c s="36">
        <v>0</v>
      </c>
      <c s="36">
        <f>ROUND(G76*H76,6)</f>
      </c>
      <c r="L76" s="38">
        <v>0</v>
      </c>
      <c s="32">
        <f>ROUND(ROUND(L76,2)*ROUND(G76,3),2)</f>
      </c>
      <c s="36" t="s">
        <v>55</v>
      </c>
      <c>
        <f>(M76*21)/100</f>
      </c>
      <c t="s">
        <v>27</v>
      </c>
    </row>
    <row r="77" spans="1:5" ht="12.75">
      <c r="A77" s="35" t="s">
        <v>56</v>
      </c>
      <c r="E77" s="39" t="s">
        <v>65</v>
      </c>
    </row>
    <row r="78" spans="1:5" ht="38.25">
      <c r="A78" s="35" t="s">
        <v>57</v>
      </c>
      <c r="E78" s="40" t="s">
        <v>7338</v>
      </c>
    </row>
    <row r="79" spans="1:5" ht="89.25">
      <c r="A79" t="s">
        <v>59</v>
      </c>
      <c r="E79" s="39" t="s">
        <v>7480</v>
      </c>
    </row>
    <row r="80" spans="1:16" ht="25.5">
      <c r="A80" t="s">
        <v>49</v>
      </c>
      <c s="34" t="s">
        <v>151</v>
      </c>
      <c s="34" t="s">
        <v>227</v>
      </c>
      <c s="35" t="s">
        <v>5</v>
      </c>
      <c s="6" t="s">
        <v>228</v>
      </c>
      <c s="36" t="s">
        <v>90</v>
      </c>
      <c s="37">
        <v>6</v>
      </c>
      <c s="36">
        <v>0</v>
      </c>
      <c s="36">
        <f>ROUND(G80*H80,6)</f>
      </c>
      <c r="L80" s="38">
        <v>0</v>
      </c>
      <c s="32">
        <f>ROUND(ROUND(L80,2)*ROUND(G80,3),2)</f>
      </c>
      <c s="36" t="s">
        <v>55</v>
      </c>
      <c>
        <f>(M80*21)/100</f>
      </c>
      <c t="s">
        <v>27</v>
      </c>
    </row>
    <row r="81" spans="1:5" ht="12.75">
      <c r="A81" s="35" t="s">
        <v>56</v>
      </c>
      <c r="E81" s="39" t="s">
        <v>65</v>
      </c>
    </row>
    <row r="82" spans="1:5" ht="38.25">
      <c r="A82" s="35" t="s">
        <v>57</v>
      </c>
      <c r="E82" s="40" t="s">
        <v>7539</v>
      </c>
    </row>
    <row r="83" spans="1:5" ht="89.25">
      <c r="A83" t="s">
        <v>59</v>
      </c>
      <c r="E83" s="39" t="s">
        <v>7480</v>
      </c>
    </row>
    <row r="84" spans="1:16" ht="12.75">
      <c r="A84" t="s">
        <v>49</v>
      </c>
      <c s="34" t="s">
        <v>155</v>
      </c>
      <c s="34" t="s">
        <v>7341</v>
      </c>
      <c s="35" t="s">
        <v>5</v>
      </c>
      <c s="6" t="s">
        <v>7342</v>
      </c>
      <c s="36" t="s">
        <v>90</v>
      </c>
      <c s="37">
        <v>6</v>
      </c>
      <c s="36">
        <v>0</v>
      </c>
      <c s="36">
        <f>ROUND(G84*H84,6)</f>
      </c>
      <c r="L84" s="38">
        <v>0</v>
      </c>
      <c s="32">
        <f>ROUND(ROUND(L84,2)*ROUND(G84,3),2)</f>
      </c>
      <c s="36" t="s">
        <v>55</v>
      </c>
      <c>
        <f>(M84*21)/100</f>
      </c>
      <c t="s">
        <v>27</v>
      </c>
    </row>
    <row r="85" spans="1:5" ht="12.75">
      <c r="A85" s="35" t="s">
        <v>56</v>
      </c>
      <c r="E85" s="39" t="s">
        <v>65</v>
      </c>
    </row>
    <row r="86" spans="1:5" ht="38.25">
      <c r="A86" s="35" t="s">
        <v>57</v>
      </c>
      <c r="E86" s="40" t="s">
        <v>7540</v>
      </c>
    </row>
    <row r="87" spans="1:5" ht="76.5">
      <c r="A87" t="s">
        <v>59</v>
      </c>
      <c r="E87" s="39" t="s">
        <v>7483</v>
      </c>
    </row>
    <row r="88" spans="1:16" ht="12.75">
      <c r="A88" t="s">
        <v>49</v>
      </c>
      <c s="34" t="s">
        <v>158</v>
      </c>
      <c s="34" t="s">
        <v>7450</v>
      </c>
      <c s="35" t="s">
        <v>5</v>
      </c>
      <c s="6" t="s">
        <v>7451</v>
      </c>
      <c s="36" t="s">
        <v>75</v>
      </c>
      <c s="37">
        <v>200</v>
      </c>
      <c s="36">
        <v>0</v>
      </c>
      <c s="36">
        <f>ROUND(G88*H88,6)</f>
      </c>
      <c r="L88" s="38">
        <v>0</v>
      </c>
      <c s="32">
        <f>ROUND(ROUND(L88,2)*ROUND(G88,3),2)</f>
      </c>
      <c s="36" t="s">
        <v>55</v>
      </c>
      <c>
        <f>(M88*21)/100</f>
      </c>
      <c t="s">
        <v>27</v>
      </c>
    </row>
    <row r="89" spans="1:5" ht="12.75">
      <c r="A89" s="35" t="s">
        <v>56</v>
      </c>
      <c r="E89" s="39" t="s">
        <v>65</v>
      </c>
    </row>
    <row r="90" spans="1:5" ht="38.25">
      <c r="A90" s="35" t="s">
        <v>57</v>
      </c>
      <c r="E90" s="40" t="s">
        <v>7541</v>
      </c>
    </row>
    <row r="91" spans="1:5" ht="114.75">
      <c r="A91" t="s">
        <v>59</v>
      </c>
      <c r="E91" s="39" t="s">
        <v>7452</v>
      </c>
    </row>
    <row r="92" spans="1:13" ht="12.75">
      <c r="A92" t="s">
        <v>46</v>
      </c>
      <c r="C92" s="31" t="s">
        <v>7490</v>
      </c>
      <c r="E92" s="33" t="s">
        <v>7491</v>
      </c>
      <c r="J92" s="32">
        <f>0</f>
      </c>
      <c s="32">
        <f>0</f>
      </c>
      <c s="32">
        <f>0+L93+L97+L101+L105+L109+L113+L117+L121</f>
      </c>
      <c s="32">
        <f>0+M93+M97+M101+M105+M109+M113+M117+M121</f>
      </c>
    </row>
    <row r="93" spans="1:16" ht="12.75">
      <c r="A93" t="s">
        <v>49</v>
      </c>
      <c s="34" t="s">
        <v>164</v>
      </c>
      <c s="34" t="s">
        <v>7542</v>
      </c>
      <c s="35" t="s">
        <v>5</v>
      </c>
      <c s="6" t="s">
        <v>7543</v>
      </c>
      <c s="36" t="s">
        <v>90</v>
      </c>
      <c s="37">
        <v>3</v>
      </c>
      <c s="36">
        <v>0</v>
      </c>
      <c s="36">
        <f>ROUND(G93*H93,6)</f>
      </c>
      <c r="L93" s="38">
        <v>0</v>
      </c>
      <c s="32">
        <f>ROUND(ROUND(L93,2)*ROUND(G93,3),2)</f>
      </c>
      <c s="36" t="s">
        <v>55</v>
      </c>
      <c>
        <f>(M93*21)/100</f>
      </c>
      <c t="s">
        <v>27</v>
      </c>
    </row>
    <row r="94" spans="1:5" ht="12.75">
      <c r="A94" s="35" t="s">
        <v>56</v>
      </c>
      <c r="E94" s="39" t="s">
        <v>65</v>
      </c>
    </row>
    <row r="95" spans="1:5" ht="38.25">
      <c r="A95" s="35" t="s">
        <v>57</v>
      </c>
      <c r="E95" s="40" t="s">
        <v>7544</v>
      </c>
    </row>
    <row r="96" spans="1:5" ht="114.75">
      <c r="A96" t="s">
        <v>59</v>
      </c>
      <c r="E96" s="39" t="s">
        <v>7545</v>
      </c>
    </row>
    <row r="97" spans="1:16" ht="25.5">
      <c r="A97" t="s">
        <v>49</v>
      </c>
      <c s="34" t="s">
        <v>168</v>
      </c>
      <c s="34" t="s">
        <v>7546</v>
      </c>
      <c s="35" t="s">
        <v>5</v>
      </c>
      <c s="6" t="s">
        <v>7547</v>
      </c>
      <c s="36" t="s">
        <v>90</v>
      </c>
      <c s="37">
        <v>3</v>
      </c>
      <c s="36">
        <v>0</v>
      </c>
      <c s="36">
        <f>ROUND(G97*H97,6)</f>
      </c>
      <c r="L97" s="38">
        <v>0</v>
      </c>
      <c s="32">
        <f>ROUND(ROUND(L97,2)*ROUND(G97,3),2)</f>
      </c>
      <c s="36" t="s">
        <v>55</v>
      </c>
      <c>
        <f>(M97*21)/100</f>
      </c>
      <c t="s">
        <v>27</v>
      </c>
    </row>
    <row r="98" spans="1:5" ht="12.75">
      <c r="A98" s="35" t="s">
        <v>56</v>
      </c>
      <c r="E98" s="39" t="s">
        <v>65</v>
      </c>
    </row>
    <row r="99" spans="1:5" ht="38.25">
      <c r="A99" s="35" t="s">
        <v>57</v>
      </c>
      <c r="E99" s="40" t="s">
        <v>7548</v>
      </c>
    </row>
    <row r="100" spans="1:5" ht="12.75">
      <c r="A100" t="s">
        <v>59</v>
      </c>
      <c r="E100" s="39" t="s">
        <v>5</v>
      </c>
    </row>
    <row r="101" spans="1:16" ht="25.5">
      <c r="A101" t="s">
        <v>49</v>
      </c>
      <c s="34" t="s">
        <v>173</v>
      </c>
      <c s="34" t="s">
        <v>7549</v>
      </c>
      <c s="35" t="s">
        <v>5</v>
      </c>
      <c s="6" t="s">
        <v>7550</v>
      </c>
      <c s="36" t="s">
        <v>90</v>
      </c>
      <c s="37">
        <v>16</v>
      </c>
      <c s="36">
        <v>0</v>
      </c>
      <c s="36">
        <f>ROUND(G101*H101,6)</f>
      </c>
      <c r="L101" s="38">
        <v>0</v>
      </c>
      <c s="32">
        <f>ROUND(ROUND(L101,2)*ROUND(G101,3),2)</f>
      </c>
      <c s="36" t="s">
        <v>55</v>
      </c>
      <c>
        <f>(M101*21)/100</f>
      </c>
      <c t="s">
        <v>27</v>
      </c>
    </row>
    <row r="102" spans="1:5" ht="12.75">
      <c r="A102" s="35" t="s">
        <v>56</v>
      </c>
      <c r="E102" s="39" t="s">
        <v>65</v>
      </c>
    </row>
    <row r="103" spans="1:5" ht="38.25">
      <c r="A103" s="35" t="s">
        <v>57</v>
      </c>
      <c r="E103" s="40" t="s">
        <v>7551</v>
      </c>
    </row>
    <row r="104" spans="1:5" ht="89.25">
      <c r="A104" t="s">
        <v>59</v>
      </c>
      <c r="E104" s="39" t="s">
        <v>7446</v>
      </c>
    </row>
    <row r="105" spans="1:16" ht="25.5">
      <c r="A105" t="s">
        <v>49</v>
      </c>
      <c s="34" t="s">
        <v>176</v>
      </c>
      <c s="34" t="s">
        <v>7552</v>
      </c>
      <c s="35" t="s">
        <v>5</v>
      </c>
      <c s="6" t="s">
        <v>7553</v>
      </c>
      <c s="36" t="s">
        <v>90</v>
      </c>
      <c s="37">
        <v>6</v>
      </c>
      <c s="36">
        <v>0</v>
      </c>
      <c s="36">
        <f>ROUND(G105*H105,6)</f>
      </c>
      <c r="L105" s="38">
        <v>0</v>
      </c>
      <c s="32">
        <f>ROUND(ROUND(L105,2)*ROUND(G105,3),2)</f>
      </c>
      <c s="36" t="s">
        <v>55</v>
      </c>
      <c>
        <f>(M105*21)/100</f>
      </c>
      <c t="s">
        <v>27</v>
      </c>
    </row>
    <row r="106" spans="1:5" ht="12.75">
      <c r="A106" s="35" t="s">
        <v>56</v>
      </c>
      <c r="E106" s="39" t="s">
        <v>65</v>
      </c>
    </row>
    <row r="107" spans="1:5" ht="38.25">
      <c r="A107" s="35" t="s">
        <v>57</v>
      </c>
      <c r="E107" s="40" t="s">
        <v>7554</v>
      </c>
    </row>
    <row r="108" spans="1:5" ht="89.25">
      <c r="A108" t="s">
        <v>59</v>
      </c>
      <c r="E108" s="39" t="s">
        <v>7446</v>
      </c>
    </row>
    <row r="109" spans="1:16" ht="38.25">
      <c r="A109" t="s">
        <v>49</v>
      </c>
      <c s="34" t="s">
        <v>180</v>
      </c>
      <c s="34" t="s">
        <v>7378</v>
      </c>
      <c s="35" t="s">
        <v>5</v>
      </c>
      <c s="6" t="s">
        <v>7499</v>
      </c>
      <c s="36" t="s">
        <v>738</v>
      </c>
      <c s="37">
        <v>2</v>
      </c>
      <c s="36">
        <v>0</v>
      </c>
      <c s="36">
        <f>ROUND(G109*H109,6)</f>
      </c>
      <c r="L109" s="38">
        <v>0</v>
      </c>
      <c s="32">
        <f>ROUND(ROUND(L109,2)*ROUND(G109,3),2)</f>
      </c>
      <c s="36" t="s">
        <v>55</v>
      </c>
      <c>
        <f>(M109*21)/100</f>
      </c>
      <c t="s">
        <v>27</v>
      </c>
    </row>
    <row r="110" spans="1:5" ht="12.75">
      <c r="A110" s="35" t="s">
        <v>56</v>
      </c>
      <c r="E110" s="39" t="s">
        <v>5</v>
      </c>
    </row>
    <row r="111" spans="1:5" ht="12.75">
      <c r="A111" s="35" t="s">
        <v>57</v>
      </c>
      <c r="E111" s="40" t="s">
        <v>5</v>
      </c>
    </row>
    <row r="112" spans="1:5" ht="140.25">
      <c r="A112" t="s">
        <v>59</v>
      </c>
      <c r="E112" s="39" t="s">
        <v>7500</v>
      </c>
    </row>
    <row r="113" spans="1:16" ht="25.5">
      <c r="A113" t="s">
        <v>49</v>
      </c>
      <c s="34" t="s">
        <v>916</v>
      </c>
      <c s="34" t="s">
        <v>7381</v>
      </c>
      <c s="35" t="s">
        <v>5</v>
      </c>
      <c s="6" t="s">
        <v>7501</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53">
      <c r="A116" t="s">
        <v>59</v>
      </c>
      <c r="E116" s="39" t="s">
        <v>7502</v>
      </c>
    </row>
    <row r="117" spans="1:16" ht="12.75">
      <c r="A117" t="s">
        <v>49</v>
      </c>
      <c s="34" t="s">
        <v>919</v>
      </c>
      <c s="34" t="s">
        <v>7515</v>
      </c>
      <c s="35" t="s">
        <v>5</v>
      </c>
      <c s="6" t="s">
        <v>7516</v>
      </c>
      <c s="36" t="s">
        <v>90</v>
      </c>
      <c s="37">
        <v>1</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89.25">
      <c r="A120" t="s">
        <v>59</v>
      </c>
      <c r="E120" s="39" t="s">
        <v>7517</v>
      </c>
    </row>
    <row r="121" spans="1:16" ht="12.75">
      <c r="A121" t="s">
        <v>49</v>
      </c>
      <c s="34" t="s">
        <v>183</v>
      </c>
      <c s="34" t="s">
        <v>7518</v>
      </c>
      <c s="35" t="s">
        <v>5</v>
      </c>
      <c s="6" t="s">
        <v>7519</v>
      </c>
      <c s="36" t="s">
        <v>90</v>
      </c>
      <c s="37">
        <v>3</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102">
      <c r="A124" t="s">
        <v>59</v>
      </c>
      <c r="E124" s="39" t="s">
        <v>7520</v>
      </c>
    </row>
    <row r="125" spans="1:13" ht="12.75">
      <c r="A125" t="s">
        <v>46</v>
      </c>
      <c r="C125" s="31" t="s">
        <v>1798</v>
      </c>
      <c r="E125" s="33" t="s">
        <v>1799</v>
      </c>
      <c r="J125" s="32">
        <f>0</f>
      </c>
      <c s="32">
        <f>0</f>
      </c>
      <c s="32">
        <f>0+L126+L130+L134+L138+L142+L146+L150+L154+L158+L162</f>
      </c>
      <c s="32">
        <f>0+M126+M130+M134+M138+M142+M146+M150+M154+M158+M162</f>
      </c>
    </row>
    <row r="126" spans="1:16" ht="12.75">
      <c r="A126" t="s">
        <v>49</v>
      </c>
      <c s="34" t="s">
        <v>191</v>
      </c>
      <c s="34" t="s">
        <v>1800</v>
      </c>
      <c s="35" t="s">
        <v>5</v>
      </c>
      <c s="6" t="s">
        <v>1801</v>
      </c>
      <c s="36" t="s">
        <v>54</v>
      </c>
      <c s="37">
        <v>1</v>
      </c>
      <c s="36">
        <v>0</v>
      </c>
      <c s="36">
        <f>ROUND(G126*H126,6)</f>
      </c>
      <c r="L126" s="38">
        <v>0</v>
      </c>
      <c s="32">
        <f>ROUND(ROUND(L126,2)*ROUND(G126,3),2)</f>
      </c>
      <c s="36" t="s">
        <v>55</v>
      </c>
      <c>
        <f>(M126*21)/100</f>
      </c>
      <c t="s">
        <v>27</v>
      </c>
    </row>
    <row r="127" spans="1:5" ht="12.75">
      <c r="A127" s="35" t="s">
        <v>56</v>
      </c>
      <c r="E127" s="39" t="s">
        <v>5</v>
      </c>
    </row>
    <row r="128" spans="1:5" ht="38.25">
      <c r="A128" s="35" t="s">
        <v>57</v>
      </c>
      <c r="E128" s="40" t="s">
        <v>1802</v>
      </c>
    </row>
    <row r="129" spans="1:5" ht="12.75">
      <c r="A129" t="s">
        <v>59</v>
      </c>
      <c r="E129" s="39" t="s">
        <v>832</v>
      </c>
    </row>
    <row r="130" spans="1:16" ht="12.75">
      <c r="A130" t="s">
        <v>49</v>
      </c>
      <c s="34" t="s">
        <v>196</v>
      </c>
      <c s="34" t="s">
        <v>1803</v>
      </c>
      <c s="35" t="s">
        <v>5</v>
      </c>
      <c s="6" t="s">
        <v>1804</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1805</v>
      </c>
    </row>
    <row r="133" spans="1:5" ht="25.5">
      <c r="A133" t="s">
        <v>59</v>
      </c>
      <c r="E133" s="39" t="s">
        <v>1806</v>
      </c>
    </row>
    <row r="134" spans="1:16" ht="25.5">
      <c r="A134" t="s">
        <v>49</v>
      </c>
      <c s="34" t="s">
        <v>200</v>
      </c>
      <c s="34" t="s">
        <v>1807</v>
      </c>
      <c s="35" t="s">
        <v>5</v>
      </c>
      <c s="6" t="s">
        <v>1808</v>
      </c>
      <c s="36" t="s">
        <v>90</v>
      </c>
      <c s="37">
        <v>1</v>
      </c>
      <c s="36">
        <v>0</v>
      </c>
      <c s="36">
        <f>ROUND(G134*H134,6)</f>
      </c>
      <c r="L134" s="38">
        <v>0</v>
      </c>
      <c s="32">
        <f>ROUND(ROUND(L134,2)*ROUND(G134,3),2)</f>
      </c>
      <c s="36" t="s">
        <v>55</v>
      </c>
      <c>
        <f>(M134*21)/100</f>
      </c>
      <c t="s">
        <v>27</v>
      </c>
    </row>
    <row r="135" spans="1:5" ht="12.75">
      <c r="A135" s="35" t="s">
        <v>56</v>
      </c>
      <c r="E135" s="39" t="s">
        <v>5</v>
      </c>
    </row>
    <row r="136" spans="1:5" ht="12.75">
      <c r="A136" s="35" t="s">
        <v>57</v>
      </c>
      <c r="E136" s="40" t="s">
        <v>5</v>
      </c>
    </row>
    <row r="137" spans="1:5" ht="114.75">
      <c r="A137" t="s">
        <v>59</v>
      </c>
      <c r="E137" s="39" t="s">
        <v>1809</v>
      </c>
    </row>
    <row r="138" spans="1:16" ht="38.25">
      <c r="A138" t="s">
        <v>49</v>
      </c>
      <c s="34" t="s">
        <v>204</v>
      </c>
      <c s="34" t="s">
        <v>1881</v>
      </c>
      <c s="35" t="s">
        <v>5</v>
      </c>
      <c s="6" t="s">
        <v>7521</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7522</v>
      </c>
    </row>
    <row r="142" spans="1:16" ht="25.5">
      <c r="A142" t="s">
        <v>49</v>
      </c>
      <c s="34" t="s">
        <v>208</v>
      </c>
      <c s="34" t="s">
        <v>1810</v>
      </c>
      <c s="35" t="s">
        <v>5</v>
      </c>
      <c s="6" t="s">
        <v>1811</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89.25">
      <c r="A145" t="s">
        <v>59</v>
      </c>
      <c r="E145" s="39" t="s">
        <v>1812</v>
      </c>
    </row>
    <row r="146" spans="1:16" ht="12.75">
      <c r="A146" t="s">
        <v>49</v>
      </c>
      <c s="34" t="s">
        <v>212</v>
      </c>
      <c s="34" t="s">
        <v>7523</v>
      </c>
      <c s="35" t="s">
        <v>5</v>
      </c>
      <c s="6" t="s">
        <v>7524</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76.5">
      <c r="A149" t="s">
        <v>59</v>
      </c>
      <c r="E149" s="39" t="s">
        <v>7525</v>
      </c>
    </row>
    <row r="150" spans="1:16" ht="12.75">
      <c r="A150" t="s">
        <v>49</v>
      </c>
      <c s="34" t="s">
        <v>217</v>
      </c>
      <c s="34" t="s">
        <v>1813</v>
      </c>
      <c s="35" t="s">
        <v>5</v>
      </c>
      <c s="6" t="s">
        <v>1814</v>
      </c>
      <c s="36" t="s">
        <v>738</v>
      </c>
      <c s="37">
        <v>20</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89.25">
      <c r="A153" t="s">
        <v>59</v>
      </c>
      <c r="E153" s="39" t="s">
        <v>1815</v>
      </c>
    </row>
    <row r="154" spans="1:16" ht="12.75">
      <c r="A154" t="s">
        <v>49</v>
      </c>
      <c s="34" t="s">
        <v>221</v>
      </c>
      <c s="34" t="s">
        <v>1816</v>
      </c>
      <c s="35" t="s">
        <v>5</v>
      </c>
      <c s="6" t="s">
        <v>1817</v>
      </c>
      <c s="36" t="s">
        <v>738</v>
      </c>
      <c s="37">
        <v>8</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1818</v>
      </c>
    </row>
    <row r="158" spans="1:16" ht="12.75">
      <c r="A158" t="s">
        <v>49</v>
      </c>
      <c s="34" t="s">
        <v>226</v>
      </c>
      <c s="34" t="s">
        <v>1819</v>
      </c>
      <c s="35" t="s">
        <v>5</v>
      </c>
      <c s="6" t="s">
        <v>1820</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1821</v>
      </c>
    </row>
    <row r="162" spans="1:16" ht="12.75">
      <c r="A162" t="s">
        <v>49</v>
      </c>
      <c s="34" t="s">
        <v>231</v>
      </c>
      <c s="34" t="s">
        <v>1822</v>
      </c>
      <c s="35" t="s">
        <v>5</v>
      </c>
      <c s="6" t="s">
        <v>1823</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7389</v>
      </c>
      <c s="41">
        <f>Rekapitulace!C80</f>
      </c>
      <c s="20" t="s">
        <v>0</v>
      </c>
      <c t="s">
        <v>23</v>
      </c>
      <c t="s">
        <v>27</v>
      </c>
    </row>
    <row r="4" spans="1:16" ht="32" customHeight="1">
      <c r="A4" s="24" t="s">
        <v>20</v>
      </c>
      <c s="25" t="s">
        <v>28</v>
      </c>
      <c s="27" t="s">
        <v>7389</v>
      </c>
      <c r="E4" s="26" t="s">
        <v>7390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7557</v>
      </c>
      <c r="E8" s="30" t="s">
        <v>7556</v>
      </c>
      <c r="J8" s="29">
        <f>0+J9+J46+J55+J92+J125</f>
      </c>
      <c s="29">
        <f>0+K9+K46+K55+K92+K125</f>
      </c>
      <c s="29">
        <f>0+L9+L46+L55+L92+L125</f>
      </c>
      <c s="29">
        <f>0+M9+M46+M55+M92+M125</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5.6</v>
      </c>
      <c s="36">
        <v>0</v>
      </c>
      <c s="36">
        <f>ROUND(G10*H10,6)</f>
      </c>
      <c r="L10" s="38">
        <v>0</v>
      </c>
      <c s="32">
        <f>ROUND(ROUND(L10,2)*ROUND(G10,3),2)</f>
      </c>
      <c s="36" t="s">
        <v>55</v>
      </c>
      <c>
        <f>(M10*21)/100</f>
      </c>
      <c t="s">
        <v>27</v>
      </c>
    </row>
    <row r="11" spans="1:5" ht="12.75">
      <c r="A11" s="35" t="s">
        <v>56</v>
      </c>
      <c r="E11" s="39" t="s">
        <v>65</v>
      </c>
    </row>
    <row r="12" spans="1:5" ht="38.25">
      <c r="A12" s="35" t="s">
        <v>57</v>
      </c>
      <c r="E12" s="40" t="s">
        <v>7529</v>
      </c>
    </row>
    <row r="13" spans="1:5" ht="318.75">
      <c r="A13" t="s">
        <v>59</v>
      </c>
      <c r="E13" s="39" t="s">
        <v>1860</v>
      </c>
    </row>
    <row r="14" spans="1:16" ht="12.75">
      <c r="A14" t="s">
        <v>49</v>
      </c>
      <c s="34" t="s">
        <v>27</v>
      </c>
      <c s="34" t="s">
        <v>78</v>
      </c>
      <c s="35" t="s">
        <v>5</v>
      </c>
      <c s="6" t="s">
        <v>842</v>
      </c>
      <c s="36" t="s">
        <v>64</v>
      </c>
      <c s="37">
        <v>5.6</v>
      </c>
      <c s="36">
        <v>0</v>
      </c>
      <c s="36">
        <f>ROUND(G14*H14,6)</f>
      </c>
      <c r="L14" s="38">
        <v>0</v>
      </c>
      <c s="32">
        <f>ROUND(ROUND(L14,2)*ROUND(G14,3),2)</f>
      </c>
      <c s="36" t="s">
        <v>55</v>
      </c>
      <c>
        <f>(M14*21)/100</f>
      </c>
      <c t="s">
        <v>27</v>
      </c>
    </row>
    <row r="15" spans="1:5" ht="12.75">
      <c r="A15" s="35" t="s">
        <v>56</v>
      </c>
      <c r="E15" s="39" t="s">
        <v>65</v>
      </c>
    </row>
    <row r="16" spans="1:5" ht="38.25">
      <c r="A16" s="35" t="s">
        <v>57</v>
      </c>
      <c r="E16" s="40" t="s">
        <v>7529</v>
      </c>
    </row>
    <row r="17" spans="1:5" ht="318.75">
      <c r="A17" t="s">
        <v>59</v>
      </c>
      <c r="E17" s="39" t="s">
        <v>1860</v>
      </c>
    </row>
    <row r="18" spans="1:16" ht="12.75">
      <c r="A18" t="s">
        <v>49</v>
      </c>
      <c s="34" t="s">
        <v>26</v>
      </c>
      <c s="34" t="s">
        <v>7308</v>
      </c>
      <c s="35" t="s">
        <v>5</v>
      </c>
      <c s="6" t="s">
        <v>7309</v>
      </c>
      <c s="36" t="s">
        <v>85</v>
      </c>
      <c s="37">
        <v>7</v>
      </c>
      <c s="36">
        <v>0</v>
      </c>
      <c s="36">
        <f>ROUND(G18*H18,6)</f>
      </c>
      <c r="L18" s="38">
        <v>0</v>
      </c>
      <c s="32">
        <f>ROUND(ROUND(L18,2)*ROUND(G18,3),2)</f>
      </c>
      <c s="36" t="s">
        <v>55</v>
      </c>
      <c>
        <f>(M18*21)/100</f>
      </c>
      <c t="s">
        <v>27</v>
      </c>
    </row>
    <row r="19" spans="1:5" ht="12.75">
      <c r="A19" s="35" t="s">
        <v>56</v>
      </c>
      <c r="E19" s="39" t="s">
        <v>65</v>
      </c>
    </row>
    <row r="20" spans="1:5" ht="38.25">
      <c r="A20" s="35" t="s">
        <v>57</v>
      </c>
      <c r="E20" s="40" t="s">
        <v>7530</v>
      </c>
    </row>
    <row r="21" spans="1:5" ht="38.25">
      <c r="A21" t="s">
        <v>59</v>
      </c>
      <c r="E21" s="39" t="s">
        <v>7311</v>
      </c>
    </row>
    <row r="22" spans="1:16" ht="12.75">
      <c r="A22" t="s">
        <v>49</v>
      </c>
      <c s="34" t="s">
        <v>72</v>
      </c>
      <c s="34" t="s">
        <v>868</v>
      </c>
      <c s="35" t="s">
        <v>5</v>
      </c>
      <c s="6" t="s">
        <v>869</v>
      </c>
      <c s="36" t="s">
        <v>75</v>
      </c>
      <c s="37">
        <v>300</v>
      </c>
      <c s="36">
        <v>0</v>
      </c>
      <c s="36">
        <f>ROUND(G22*H22,6)</f>
      </c>
      <c r="L22" s="38">
        <v>0</v>
      </c>
      <c s="32">
        <f>ROUND(ROUND(L22,2)*ROUND(G22,3),2)</f>
      </c>
      <c s="36" t="s">
        <v>55</v>
      </c>
      <c>
        <f>(M22*21)/100</f>
      </c>
      <c t="s">
        <v>27</v>
      </c>
    </row>
    <row r="23" spans="1:5" ht="12.75">
      <c r="A23" s="35" t="s">
        <v>56</v>
      </c>
      <c r="E23" s="39" t="s">
        <v>65</v>
      </c>
    </row>
    <row r="24" spans="1:5" ht="38.25">
      <c r="A24" s="35" t="s">
        <v>57</v>
      </c>
      <c r="E24" s="40" t="s">
        <v>7558</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7531</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7532</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7533</v>
      </c>
    </row>
    <row r="37" spans="1:5" ht="102">
      <c r="A37" t="s">
        <v>59</v>
      </c>
      <c r="E37" s="39" t="s">
        <v>867</v>
      </c>
    </row>
    <row r="38" spans="1:16" ht="12.75">
      <c r="A38" t="s">
        <v>49</v>
      </c>
      <c s="34" t="s">
        <v>108</v>
      </c>
      <c s="34" t="s">
        <v>7316</v>
      </c>
      <c s="35" t="s">
        <v>5</v>
      </c>
      <c s="6" t="s">
        <v>7317</v>
      </c>
      <c s="36" t="s">
        <v>75</v>
      </c>
      <c s="37">
        <v>300</v>
      </c>
      <c s="36">
        <v>0</v>
      </c>
      <c s="36">
        <f>ROUND(G38*H38,6)</f>
      </c>
      <c r="L38" s="38">
        <v>0</v>
      </c>
      <c s="32">
        <f>ROUND(ROUND(L38,2)*ROUND(G38,3),2)</f>
      </c>
      <c s="36" t="s">
        <v>55</v>
      </c>
      <c>
        <f>(M38*21)/100</f>
      </c>
      <c t="s">
        <v>27</v>
      </c>
    </row>
    <row r="39" spans="1:5" ht="12.75">
      <c r="A39" s="35" t="s">
        <v>56</v>
      </c>
      <c r="E39" s="39" t="s">
        <v>65</v>
      </c>
    </row>
    <row r="40" spans="1:5" ht="38.25">
      <c r="A40" s="35" t="s">
        <v>57</v>
      </c>
      <c r="E40" s="40" t="s">
        <v>7558</v>
      </c>
    </row>
    <row r="41" spans="1:5" ht="76.5">
      <c r="A41" t="s">
        <v>59</v>
      </c>
      <c r="E41" s="39" t="s">
        <v>7319</v>
      </c>
    </row>
    <row r="42" spans="1:16" ht="12.75">
      <c r="A42" t="s">
        <v>49</v>
      </c>
      <c s="34" t="s">
        <v>112</v>
      </c>
      <c s="34" t="s">
        <v>7463</v>
      </c>
      <c s="35" t="s">
        <v>5</v>
      </c>
      <c s="6" t="s">
        <v>7464</v>
      </c>
      <c s="36" t="s">
        <v>64</v>
      </c>
      <c s="37">
        <v>1.2</v>
      </c>
      <c s="36">
        <v>0</v>
      </c>
      <c s="36">
        <f>ROUND(G42*H42,6)</f>
      </c>
      <c r="L42" s="38">
        <v>0</v>
      </c>
      <c s="32">
        <f>ROUND(ROUND(L42,2)*ROUND(G42,3),2)</f>
      </c>
      <c s="36" t="s">
        <v>55</v>
      </c>
      <c>
        <f>(M42*21)/100</f>
      </c>
      <c t="s">
        <v>27</v>
      </c>
    </row>
    <row r="43" spans="1:5" ht="12.75">
      <c r="A43" s="35" t="s">
        <v>56</v>
      </c>
      <c r="E43" s="39" t="s">
        <v>65</v>
      </c>
    </row>
    <row r="44" spans="1:5" ht="38.25">
      <c r="A44" s="35" t="s">
        <v>57</v>
      </c>
      <c r="E44" s="40" t="s">
        <v>7559</v>
      </c>
    </row>
    <row r="45" spans="1:5" ht="216.75">
      <c r="A45" t="s">
        <v>59</v>
      </c>
      <c r="E45" s="39" t="s">
        <v>7466</v>
      </c>
    </row>
    <row r="46" spans="1:13" ht="12.75">
      <c r="A46" t="s">
        <v>46</v>
      </c>
      <c r="C46" s="31" t="s">
        <v>135</v>
      </c>
      <c r="E46" s="33" t="s">
        <v>7467</v>
      </c>
      <c r="J46" s="32">
        <f>0</f>
      </c>
      <c s="32">
        <f>0</f>
      </c>
      <c s="32">
        <f>0+L47+L51</f>
      </c>
      <c s="32">
        <f>0+M47+M51</f>
      </c>
    </row>
    <row r="47" spans="1:16" ht="25.5">
      <c r="A47" t="s">
        <v>49</v>
      </c>
      <c s="34" t="s">
        <v>120</v>
      </c>
      <c s="34" t="s">
        <v>811</v>
      </c>
      <c s="35" t="s">
        <v>812</v>
      </c>
      <c s="6" t="s">
        <v>7468</v>
      </c>
      <c s="36" t="s">
        <v>793</v>
      </c>
      <c s="37">
        <v>2.5</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7469</v>
      </c>
    </row>
    <row r="51" spans="1:16" ht="25.5">
      <c r="A51" t="s">
        <v>49</v>
      </c>
      <c s="34" t="s">
        <v>124</v>
      </c>
      <c s="34" t="s">
        <v>1772</v>
      </c>
      <c s="35" t="s">
        <v>1773</v>
      </c>
      <c s="6" t="s">
        <v>7470</v>
      </c>
      <c s="36" t="s">
        <v>793</v>
      </c>
      <c s="37">
        <v>0.2</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7469</v>
      </c>
    </row>
    <row r="55" spans="1:13" ht="12.75">
      <c r="A55" t="s">
        <v>46</v>
      </c>
      <c r="C55" s="31" t="s">
        <v>7320</v>
      </c>
      <c r="E55" s="33" t="s">
        <v>7321</v>
      </c>
      <c r="J55" s="32">
        <f>0</f>
      </c>
      <c s="32">
        <f>0</f>
      </c>
      <c s="32">
        <f>0+L56+L60+L64+L68+L72+L76+L80+L84+L88</f>
      </c>
      <c s="32">
        <f>0+M56+M60+M64+M68+M72+M76+M80+M84+M88</f>
      </c>
    </row>
    <row r="56" spans="1:16" ht="12.75">
      <c r="A56" t="s">
        <v>49</v>
      </c>
      <c s="34" t="s">
        <v>128</v>
      </c>
      <c s="34" t="s">
        <v>121</v>
      </c>
      <c s="35" t="s">
        <v>5</v>
      </c>
      <c s="6" t="s">
        <v>122</v>
      </c>
      <c s="36" t="s">
        <v>90</v>
      </c>
      <c s="37">
        <v>2</v>
      </c>
      <c s="36">
        <v>0</v>
      </c>
      <c s="36">
        <f>ROUND(G56*H56,6)</f>
      </c>
      <c r="L56" s="38">
        <v>0</v>
      </c>
      <c s="32">
        <f>ROUND(ROUND(L56,2)*ROUND(G56,3),2)</f>
      </c>
      <c s="36" t="s">
        <v>55</v>
      </c>
      <c>
        <f>(M56*21)/100</f>
      </c>
      <c t="s">
        <v>27</v>
      </c>
    </row>
    <row r="57" spans="1:5" ht="12.75">
      <c r="A57" s="35" t="s">
        <v>56</v>
      </c>
      <c r="E57" s="39" t="s">
        <v>65</v>
      </c>
    </row>
    <row r="58" spans="1:5" ht="38.25">
      <c r="A58" s="35" t="s">
        <v>57</v>
      </c>
      <c r="E58" s="40" t="s">
        <v>7361</v>
      </c>
    </row>
    <row r="59" spans="1:5" ht="102">
      <c r="A59" t="s">
        <v>59</v>
      </c>
      <c r="E59" s="39" t="s">
        <v>863</v>
      </c>
    </row>
    <row r="60" spans="1:16" ht="12.75">
      <c r="A60" t="s">
        <v>49</v>
      </c>
      <c s="34" t="s">
        <v>131</v>
      </c>
      <c s="34" t="s">
        <v>197</v>
      </c>
      <c s="35" t="s">
        <v>5</v>
      </c>
      <c s="6" t="s">
        <v>7323</v>
      </c>
      <c s="36" t="s">
        <v>75</v>
      </c>
      <c s="37">
        <v>50</v>
      </c>
      <c s="36">
        <v>0</v>
      </c>
      <c s="36">
        <f>ROUND(G60*H60,6)</f>
      </c>
      <c r="L60" s="38">
        <v>0</v>
      </c>
      <c s="32">
        <f>ROUND(ROUND(L60,2)*ROUND(G60,3),2)</f>
      </c>
      <c s="36" t="s">
        <v>55</v>
      </c>
      <c>
        <f>(M60*21)/100</f>
      </c>
      <c t="s">
        <v>27</v>
      </c>
    </row>
    <row r="61" spans="1:5" ht="12.75">
      <c r="A61" s="35" t="s">
        <v>56</v>
      </c>
      <c r="E61" s="39" t="s">
        <v>65</v>
      </c>
    </row>
    <row r="62" spans="1:5" ht="38.25">
      <c r="A62" s="35" t="s">
        <v>57</v>
      </c>
      <c r="E62" s="40" t="s">
        <v>7343</v>
      </c>
    </row>
    <row r="63" spans="1:5" ht="140.25">
      <c r="A63" t="s">
        <v>59</v>
      </c>
      <c r="E63" s="39" t="s">
        <v>7325</v>
      </c>
    </row>
    <row r="64" spans="1:16" ht="12.75">
      <c r="A64" t="s">
        <v>49</v>
      </c>
      <c s="34" t="s">
        <v>135</v>
      </c>
      <c s="34" t="s">
        <v>7473</v>
      </c>
      <c s="35" t="s">
        <v>5</v>
      </c>
      <c s="6" t="s">
        <v>7474</v>
      </c>
      <c s="36" t="s">
        <v>90</v>
      </c>
      <c s="37">
        <v>4</v>
      </c>
      <c s="36">
        <v>0</v>
      </c>
      <c s="36">
        <f>ROUND(G64*H64,6)</f>
      </c>
      <c r="L64" s="38">
        <v>0</v>
      </c>
      <c s="32">
        <f>ROUND(ROUND(L64,2)*ROUND(G64,3),2)</f>
      </c>
      <c s="36" t="s">
        <v>55</v>
      </c>
      <c>
        <f>(M64*21)/100</f>
      </c>
      <c t="s">
        <v>27</v>
      </c>
    </row>
    <row r="65" spans="1:5" ht="12.75">
      <c r="A65" s="35" t="s">
        <v>56</v>
      </c>
      <c r="E65" s="39" t="s">
        <v>65</v>
      </c>
    </row>
    <row r="66" spans="1:5" ht="38.25">
      <c r="A66" s="35" t="s">
        <v>57</v>
      </c>
      <c r="E66" s="40" t="s">
        <v>7560</v>
      </c>
    </row>
    <row r="67" spans="1:5" ht="89.25">
      <c r="A67" t="s">
        <v>59</v>
      </c>
      <c r="E67" s="39" t="s">
        <v>7476</v>
      </c>
    </row>
    <row r="68" spans="1:16" ht="12.75">
      <c r="A68" t="s">
        <v>49</v>
      </c>
      <c s="34" t="s">
        <v>139</v>
      </c>
      <c s="34" t="s">
        <v>7326</v>
      </c>
      <c s="35" t="s">
        <v>5</v>
      </c>
      <c s="6" t="s">
        <v>7327</v>
      </c>
      <c s="36" t="s">
        <v>75</v>
      </c>
      <c s="37">
        <v>810</v>
      </c>
      <c s="36">
        <v>0</v>
      </c>
      <c s="36">
        <f>ROUND(G68*H68,6)</f>
      </c>
      <c r="L68" s="38">
        <v>0</v>
      </c>
      <c s="32">
        <f>ROUND(ROUND(L68,2)*ROUND(G68,3),2)</f>
      </c>
      <c s="36" t="s">
        <v>55</v>
      </c>
      <c>
        <f>(M68*21)/100</f>
      </c>
      <c t="s">
        <v>27</v>
      </c>
    </row>
    <row r="69" spans="1:5" ht="12.75">
      <c r="A69" s="35" t="s">
        <v>56</v>
      </c>
      <c r="E69" s="39" t="s">
        <v>65</v>
      </c>
    </row>
    <row r="70" spans="1:5" ht="38.25">
      <c r="A70" s="35" t="s">
        <v>57</v>
      </c>
      <c r="E70" s="40" t="s">
        <v>7561</v>
      </c>
    </row>
    <row r="71" spans="1:5" ht="89.25">
      <c r="A71" t="s">
        <v>59</v>
      </c>
      <c r="E71" s="39" t="s">
        <v>466</v>
      </c>
    </row>
    <row r="72" spans="1:16" ht="12.75">
      <c r="A72" t="s">
        <v>49</v>
      </c>
      <c s="34" t="s">
        <v>143</v>
      </c>
      <c s="34" t="s">
        <v>218</v>
      </c>
      <c s="35" t="s">
        <v>5</v>
      </c>
      <c s="6" t="s">
        <v>219</v>
      </c>
      <c s="36" t="s">
        <v>75</v>
      </c>
      <c s="37">
        <v>250</v>
      </c>
      <c s="36">
        <v>0</v>
      </c>
      <c s="36">
        <f>ROUND(G72*H72,6)</f>
      </c>
      <c r="L72" s="38">
        <v>0</v>
      </c>
      <c s="32">
        <f>ROUND(ROUND(L72,2)*ROUND(G72,3),2)</f>
      </c>
      <c s="36" t="s">
        <v>55</v>
      </c>
      <c>
        <f>(M72*21)/100</f>
      </c>
      <c t="s">
        <v>27</v>
      </c>
    </row>
    <row r="73" spans="1:5" ht="12.75">
      <c r="A73" s="35" t="s">
        <v>56</v>
      </c>
      <c r="E73" s="39" t="s">
        <v>65</v>
      </c>
    </row>
    <row r="74" spans="1:5" ht="38.25">
      <c r="A74" s="35" t="s">
        <v>57</v>
      </c>
      <c r="E74" s="40" t="s">
        <v>7562</v>
      </c>
    </row>
    <row r="75" spans="1:5" ht="89.25">
      <c r="A75" t="s">
        <v>59</v>
      </c>
      <c r="E75" s="39" t="s">
        <v>466</v>
      </c>
    </row>
    <row r="76" spans="1:16" ht="25.5">
      <c r="A76" t="s">
        <v>49</v>
      </c>
      <c s="34" t="s">
        <v>147</v>
      </c>
      <c s="34" t="s">
        <v>1114</v>
      </c>
      <c s="35" t="s">
        <v>5</v>
      </c>
      <c s="6" t="s">
        <v>1115</v>
      </c>
      <c s="36" t="s">
        <v>90</v>
      </c>
      <c s="37">
        <v>60</v>
      </c>
      <c s="36">
        <v>0</v>
      </c>
      <c s="36">
        <f>ROUND(G76*H76,6)</f>
      </c>
      <c r="L76" s="38">
        <v>0</v>
      </c>
      <c s="32">
        <f>ROUND(ROUND(L76,2)*ROUND(G76,3),2)</f>
      </c>
      <c s="36" t="s">
        <v>55</v>
      </c>
      <c>
        <f>(M76*21)/100</f>
      </c>
      <c t="s">
        <v>27</v>
      </c>
    </row>
    <row r="77" spans="1:5" ht="12.75">
      <c r="A77" s="35" t="s">
        <v>56</v>
      </c>
      <c r="E77" s="39" t="s">
        <v>65</v>
      </c>
    </row>
    <row r="78" spans="1:5" ht="38.25">
      <c r="A78" s="35" t="s">
        <v>57</v>
      </c>
      <c r="E78" s="40" t="s">
        <v>7563</v>
      </c>
    </row>
    <row r="79" spans="1:5" ht="89.25">
      <c r="A79" t="s">
        <v>59</v>
      </c>
      <c r="E79" s="39" t="s">
        <v>7480</v>
      </c>
    </row>
    <row r="80" spans="1:16" ht="25.5">
      <c r="A80" t="s">
        <v>49</v>
      </c>
      <c s="34" t="s">
        <v>151</v>
      </c>
      <c s="34" t="s">
        <v>227</v>
      </c>
      <c s="35" t="s">
        <v>5</v>
      </c>
      <c s="6" t="s">
        <v>228</v>
      </c>
      <c s="36" t="s">
        <v>90</v>
      </c>
      <c s="37">
        <v>8</v>
      </c>
      <c s="36">
        <v>0</v>
      </c>
      <c s="36">
        <f>ROUND(G80*H80,6)</f>
      </c>
      <c r="L80" s="38">
        <v>0</v>
      </c>
      <c s="32">
        <f>ROUND(ROUND(L80,2)*ROUND(G80,3),2)</f>
      </c>
      <c s="36" t="s">
        <v>55</v>
      </c>
      <c>
        <f>(M80*21)/100</f>
      </c>
      <c t="s">
        <v>27</v>
      </c>
    </row>
    <row r="81" spans="1:5" ht="12.75">
      <c r="A81" s="35" t="s">
        <v>56</v>
      </c>
      <c r="E81" s="39" t="s">
        <v>65</v>
      </c>
    </row>
    <row r="82" spans="1:5" ht="38.25">
      <c r="A82" s="35" t="s">
        <v>57</v>
      </c>
      <c r="E82" s="40" t="s">
        <v>7564</v>
      </c>
    </row>
    <row r="83" spans="1:5" ht="89.25">
      <c r="A83" t="s">
        <v>59</v>
      </c>
      <c r="E83" s="39" t="s">
        <v>7480</v>
      </c>
    </row>
    <row r="84" spans="1:16" ht="12.75">
      <c r="A84" t="s">
        <v>49</v>
      </c>
      <c s="34" t="s">
        <v>155</v>
      </c>
      <c s="34" t="s">
        <v>7341</v>
      </c>
      <c s="35" t="s">
        <v>5</v>
      </c>
      <c s="6" t="s">
        <v>7342</v>
      </c>
      <c s="36" t="s">
        <v>90</v>
      </c>
      <c s="37">
        <v>18</v>
      </c>
      <c s="36">
        <v>0</v>
      </c>
      <c s="36">
        <f>ROUND(G84*H84,6)</f>
      </c>
      <c r="L84" s="38">
        <v>0</v>
      </c>
      <c s="32">
        <f>ROUND(ROUND(L84,2)*ROUND(G84,3),2)</f>
      </c>
      <c s="36" t="s">
        <v>55</v>
      </c>
      <c>
        <f>(M84*21)/100</f>
      </c>
      <c t="s">
        <v>27</v>
      </c>
    </row>
    <row r="85" spans="1:5" ht="12.75">
      <c r="A85" s="35" t="s">
        <v>56</v>
      </c>
      <c r="E85" s="39" t="s">
        <v>65</v>
      </c>
    </row>
    <row r="86" spans="1:5" ht="38.25">
      <c r="A86" s="35" t="s">
        <v>57</v>
      </c>
      <c r="E86" s="40" t="s">
        <v>7565</v>
      </c>
    </row>
    <row r="87" spans="1:5" ht="76.5">
      <c r="A87" t="s">
        <v>59</v>
      </c>
      <c r="E87" s="39" t="s">
        <v>7483</v>
      </c>
    </row>
    <row r="88" spans="1:16" ht="12.75">
      <c r="A88" t="s">
        <v>49</v>
      </c>
      <c s="34" t="s">
        <v>158</v>
      </c>
      <c s="34" t="s">
        <v>7450</v>
      </c>
      <c s="35" t="s">
        <v>5</v>
      </c>
      <c s="6" t="s">
        <v>7451</v>
      </c>
      <c s="36" t="s">
        <v>75</v>
      </c>
      <c s="37">
        <v>200</v>
      </c>
      <c s="36">
        <v>0</v>
      </c>
      <c s="36">
        <f>ROUND(G88*H88,6)</f>
      </c>
      <c r="L88" s="38">
        <v>0</v>
      </c>
      <c s="32">
        <f>ROUND(ROUND(L88,2)*ROUND(G88,3),2)</f>
      </c>
      <c s="36" t="s">
        <v>55</v>
      </c>
      <c>
        <f>(M88*21)/100</f>
      </c>
      <c t="s">
        <v>27</v>
      </c>
    </row>
    <row r="89" spans="1:5" ht="12.75">
      <c r="A89" s="35" t="s">
        <v>56</v>
      </c>
      <c r="E89" s="39" t="s">
        <v>65</v>
      </c>
    </row>
    <row r="90" spans="1:5" ht="38.25">
      <c r="A90" s="35" t="s">
        <v>57</v>
      </c>
      <c r="E90" s="40" t="s">
        <v>7541</v>
      </c>
    </row>
    <row r="91" spans="1:5" ht="114.75">
      <c r="A91" t="s">
        <v>59</v>
      </c>
      <c r="E91" s="39" t="s">
        <v>7452</v>
      </c>
    </row>
    <row r="92" spans="1:13" ht="12.75">
      <c r="A92" t="s">
        <v>46</v>
      </c>
      <c r="C92" s="31" t="s">
        <v>7490</v>
      </c>
      <c r="E92" s="33" t="s">
        <v>7491</v>
      </c>
      <c r="J92" s="32">
        <f>0</f>
      </c>
      <c s="32">
        <f>0</f>
      </c>
      <c s="32">
        <f>0+L93+L97+L101+L105+L109+L113+L117+L121</f>
      </c>
      <c s="32">
        <f>0+M93+M97+M101+M105+M109+M113+M117+M121</f>
      </c>
    </row>
    <row r="93" spans="1:16" ht="25.5">
      <c r="A93" t="s">
        <v>49</v>
      </c>
      <c s="34" t="s">
        <v>164</v>
      </c>
      <c s="34" t="s">
        <v>7566</v>
      </c>
      <c s="35" t="s">
        <v>5</v>
      </c>
      <c s="6" t="s">
        <v>7567</v>
      </c>
      <c s="36" t="s">
        <v>75</v>
      </c>
      <c s="37">
        <v>150</v>
      </c>
      <c s="36">
        <v>0</v>
      </c>
      <c s="36">
        <f>ROUND(G93*H93,6)</f>
      </c>
      <c r="L93" s="38">
        <v>0</v>
      </c>
      <c s="32">
        <f>ROUND(ROUND(L93,2)*ROUND(G93,3),2)</f>
      </c>
      <c s="36" t="s">
        <v>55</v>
      </c>
      <c>
        <f>(M93*21)/100</f>
      </c>
      <c t="s">
        <v>27</v>
      </c>
    </row>
    <row r="94" spans="1:5" ht="12.75">
      <c r="A94" s="35" t="s">
        <v>56</v>
      </c>
      <c r="E94" s="39" t="s">
        <v>5</v>
      </c>
    </row>
    <row r="95" spans="1:5" ht="12.75">
      <c r="A95" s="35" t="s">
        <v>57</v>
      </c>
      <c r="E95" s="40" t="s">
        <v>5</v>
      </c>
    </row>
    <row r="96" spans="1:5" ht="127.5">
      <c r="A96" t="s">
        <v>59</v>
      </c>
      <c r="E96" s="39" t="s">
        <v>7568</v>
      </c>
    </row>
    <row r="97" spans="1:16" ht="12.75">
      <c r="A97" t="s">
        <v>49</v>
      </c>
      <c s="34" t="s">
        <v>168</v>
      </c>
      <c s="34" t="s">
        <v>7542</v>
      </c>
      <c s="35" t="s">
        <v>5</v>
      </c>
      <c s="6" t="s">
        <v>7543</v>
      </c>
      <c s="36" t="s">
        <v>90</v>
      </c>
      <c s="37">
        <v>4</v>
      </c>
      <c s="36">
        <v>0</v>
      </c>
      <c s="36">
        <f>ROUND(G97*H97,6)</f>
      </c>
      <c r="L97" s="38">
        <v>0</v>
      </c>
      <c s="32">
        <f>ROUND(ROUND(L97,2)*ROUND(G97,3),2)</f>
      </c>
      <c s="36" t="s">
        <v>55</v>
      </c>
      <c>
        <f>(M97*21)/100</f>
      </c>
      <c t="s">
        <v>27</v>
      </c>
    </row>
    <row r="98" spans="1:5" ht="12.75">
      <c r="A98" s="35" t="s">
        <v>56</v>
      </c>
      <c r="E98" s="39" t="s">
        <v>65</v>
      </c>
    </row>
    <row r="99" spans="1:5" ht="38.25">
      <c r="A99" s="35" t="s">
        <v>57</v>
      </c>
      <c r="E99" s="40" t="s">
        <v>7569</v>
      </c>
    </row>
    <row r="100" spans="1:5" ht="114.75">
      <c r="A100" t="s">
        <v>59</v>
      </c>
      <c r="E100" s="39" t="s">
        <v>7545</v>
      </c>
    </row>
    <row r="101" spans="1:16" ht="25.5">
      <c r="A101" t="s">
        <v>49</v>
      </c>
      <c s="34" t="s">
        <v>173</v>
      </c>
      <c s="34" t="s">
        <v>7546</v>
      </c>
      <c s="35" t="s">
        <v>5</v>
      </c>
      <c s="6" t="s">
        <v>7547</v>
      </c>
      <c s="36" t="s">
        <v>90</v>
      </c>
      <c s="37">
        <v>4</v>
      </c>
      <c s="36">
        <v>0</v>
      </c>
      <c s="36">
        <f>ROUND(G101*H101,6)</f>
      </c>
      <c r="L101" s="38">
        <v>0</v>
      </c>
      <c s="32">
        <f>ROUND(ROUND(L101,2)*ROUND(G101,3),2)</f>
      </c>
      <c s="36" t="s">
        <v>55</v>
      </c>
      <c>
        <f>(M101*21)/100</f>
      </c>
      <c t="s">
        <v>27</v>
      </c>
    </row>
    <row r="102" spans="1:5" ht="12.75">
      <c r="A102" s="35" t="s">
        <v>56</v>
      </c>
      <c r="E102" s="39" t="s">
        <v>65</v>
      </c>
    </row>
    <row r="103" spans="1:5" ht="38.25">
      <c r="A103" s="35" t="s">
        <v>57</v>
      </c>
      <c r="E103" s="40" t="s">
        <v>7569</v>
      </c>
    </row>
    <row r="104" spans="1:5" ht="12.75">
      <c r="A104" t="s">
        <v>59</v>
      </c>
      <c r="E104" s="39" t="s">
        <v>5</v>
      </c>
    </row>
    <row r="105" spans="1:16" ht="25.5">
      <c r="A105" t="s">
        <v>49</v>
      </c>
      <c s="34" t="s">
        <v>176</v>
      </c>
      <c s="34" t="s">
        <v>7552</v>
      </c>
      <c s="35" t="s">
        <v>5</v>
      </c>
      <c s="6" t="s">
        <v>7553</v>
      </c>
      <c s="36" t="s">
        <v>90</v>
      </c>
      <c s="37">
        <v>52</v>
      </c>
      <c s="36">
        <v>0</v>
      </c>
      <c s="36">
        <f>ROUND(G105*H105,6)</f>
      </c>
      <c r="L105" s="38">
        <v>0</v>
      </c>
      <c s="32">
        <f>ROUND(ROUND(L105,2)*ROUND(G105,3),2)</f>
      </c>
      <c s="36" t="s">
        <v>55</v>
      </c>
      <c>
        <f>(M105*21)/100</f>
      </c>
      <c t="s">
        <v>27</v>
      </c>
    </row>
    <row r="106" spans="1:5" ht="12.75">
      <c r="A106" s="35" t="s">
        <v>56</v>
      </c>
      <c r="E106" s="39" t="s">
        <v>65</v>
      </c>
    </row>
    <row r="107" spans="1:5" ht="38.25">
      <c r="A107" s="35" t="s">
        <v>57</v>
      </c>
      <c r="E107" s="40" t="s">
        <v>7570</v>
      </c>
    </row>
    <row r="108" spans="1:5" ht="89.25">
      <c r="A108" t="s">
        <v>59</v>
      </c>
      <c r="E108" s="39" t="s">
        <v>7446</v>
      </c>
    </row>
    <row r="109" spans="1:16" ht="38.25">
      <c r="A109" t="s">
        <v>49</v>
      </c>
      <c s="34" t="s">
        <v>180</v>
      </c>
      <c s="34" t="s">
        <v>7378</v>
      </c>
      <c s="35" t="s">
        <v>5</v>
      </c>
      <c s="6" t="s">
        <v>7499</v>
      </c>
      <c s="36" t="s">
        <v>738</v>
      </c>
      <c s="37">
        <v>2</v>
      </c>
      <c s="36">
        <v>0</v>
      </c>
      <c s="36">
        <f>ROUND(G109*H109,6)</f>
      </c>
      <c r="L109" s="38">
        <v>0</v>
      </c>
      <c s="32">
        <f>ROUND(ROUND(L109,2)*ROUND(G109,3),2)</f>
      </c>
      <c s="36" t="s">
        <v>55</v>
      </c>
      <c>
        <f>(M109*21)/100</f>
      </c>
      <c t="s">
        <v>27</v>
      </c>
    </row>
    <row r="110" spans="1:5" ht="12.75">
      <c r="A110" s="35" t="s">
        <v>56</v>
      </c>
      <c r="E110" s="39" t="s">
        <v>5</v>
      </c>
    </row>
    <row r="111" spans="1:5" ht="12.75">
      <c r="A111" s="35" t="s">
        <v>57</v>
      </c>
      <c r="E111" s="40" t="s">
        <v>5</v>
      </c>
    </row>
    <row r="112" spans="1:5" ht="140.25">
      <c r="A112" t="s">
        <v>59</v>
      </c>
      <c r="E112" s="39" t="s">
        <v>7500</v>
      </c>
    </row>
    <row r="113" spans="1:16" ht="25.5">
      <c r="A113" t="s">
        <v>49</v>
      </c>
      <c s="34" t="s">
        <v>916</v>
      </c>
      <c s="34" t="s">
        <v>7381</v>
      </c>
      <c s="35" t="s">
        <v>5</v>
      </c>
      <c s="6" t="s">
        <v>7501</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53">
      <c r="A116" t="s">
        <v>59</v>
      </c>
      <c r="E116" s="39" t="s">
        <v>7502</v>
      </c>
    </row>
    <row r="117" spans="1:16" ht="12.75">
      <c r="A117" t="s">
        <v>49</v>
      </c>
      <c s="34" t="s">
        <v>919</v>
      </c>
      <c s="34" t="s">
        <v>7515</v>
      </c>
      <c s="35" t="s">
        <v>5</v>
      </c>
      <c s="6" t="s">
        <v>7516</v>
      </c>
      <c s="36" t="s">
        <v>90</v>
      </c>
      <c s="37">
        <v>1</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89.25">
      <c r="A120" t="s">
        <v>59</v>
      </c>
      <c r="E120" s="39" t="s">
        <v>7517</v>
      </c>
    </row>
    <row r="121" spans="1:16" ht="12.75">
      <c r="A121" t="s">
        <v>49</v>
      </c>
      <c s="34" t="s">
        <v>183</v>
      </c>
      <c s="34" t="s">
        <v>7518</v>
      </c>
      <c s="35" t="s">
        <v>5</v>
      </c>
      <c s="6" t="s">
        <v>7519</v>
      </c>
      <c s="36" t="s">
        <v>90</v>
      </c>
      <c s="37">
        <v>4</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102">
      <c r="A124" t="s">
        <v>59</v>
      </c>
      <c r="E124" s="39" t="s">
        <v>7520</v>
      </c>
    </row>
    <row r="125" spans="1:13" ht="12.75">
      <c r="A125" t="s">
        <v>46</v>
      </c>
      <c r="C125" s="31" t="s">
        <v>1798</v>
      </c>
      <c r="E125" s="33" t="s">
        <v>1799</v>
      </c>
      <c r="J125" s="32">
        <f>0</f>
      </c>
      <c s="32">
        <f>0</f>
      </c>
      <c s="32">
        <f>0+L126+L130+L134+L138+L142+L146+L150+L154+L158+L162</f>
      </c>
      <c s="32">
        <f>0+M126+M130+M134+M138+M142+M146+M150+M154+M158+M162</f>
      </c>
    </row>
    <row r="126" spans="1:16" ht="12.75">
      <c r="A126" t="s">
        <v>49</v>
      </c>
      <c s="34" t="s">
        <v>191</v>
      </c>
      <c s="34" t="s">
        <v>1800</v>
      </c>
      <c s="35" t="s">
        <v>5</v>
      </c>
      <c s="6" t="s">
        <v>1801</v>
      </c>
      <c s="36" t="s">
        <v>54</v>
      </c>
      <c s="37">
        <v>1</v>
      </c>
      <c s="36">
        <v>0</v>
      </c>
      <c s="36">
        <f>ROUND(G126*H126,6)</f>
      </c>
      <c r="L126" s="38">
        <v>0</v>
      </c>
      <c s="32">
        <f>ROUND(ROUND(L126,2)*ROUND(G126,3),2)</f>
      </c>
      <c s="36" t="s">
        <v>55</v>
      </c>
      <c>
        <f>(M126*21)/100</f>
      </c>
      <c t="s">
        <v>27</v>
      </c>
    </row>
    <row r="127" spans="1:5" ht="12.75">
      <c r="A127" s="35" t="s">
        <v>56</v>
      </c>
      <c r="E127" s="39" t="s">
        <v>5</v>
      </c>
    </row>
    <row r="128" spans="1:5" ht="38.25">
      <c r="A128" s="35" t="s">
        <v>57</v>
      </c>
      <c r="E128" s="40" t="s">
        <v>1802</v>
      </c>
    </row>
    <row r="129" spans="1:5" ht="12.75">
      <c r="A129" t="s">
        <v>59</v>
      </c>
      <c r="E129" s="39" t="s">
        <v>832</v>
      </c>
    </row>
    <row r="130" spans="1:16" ht="12.75">
      <c r="A130" t="s">
        <v>49</v>
      </c>
      <c s="34" t="s">
        <v>196</v>
      </c>
      <c s="34" t="s">
        <v>1803</v>
      </c>
      <c s="35" t="s">
        <v>5</v>
      </c>
      <c s="6" t="s">
        <v>1804</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1805</v>
      </c>
    </row>
    <row r="133" spans="1:5" ht="25.5">
      <c r="A133" t="s">
        <v>59</v>
      </c>
      <c r="E133" s="39" t="s">
        <v>1806</v>
      </c>
    </row>
    <row r="134" spans="1:16" ht="25.5">
      <c r="A134" t="s">
        <v>49</v>
      </c>
      <c s="34" t="s">
        <v>200</v>
      </c>
      <c s="34" t="s">
        <v>1807</v>
      </c>
      <c s="35" t="s">
        <v>5</v>
      </c>
      <c s="6" t="s">
        <v>1808</v>
      </c>
      <c s="36" t="s">
        <v>90</v>
      </c>
      <c s="37">
        <v>1</v>
      </c>
      <c s="36">
        <v>0</v>
      </c>
      <c s="36">
        <f>ROUND(G134*H134,6)</f>
      </c>
      <c r="L134" s="38">
        <v>0</v>
      </c>
      <c s="32">
        <f>ROUND(ROUND(L134,2)*ROUND(G134,3),2)</f>
      </c>
      <c s="36" t="s">
        <v>55</v>
      </c>
      <c>
        <f>(M134*21)/100</f>
      </c>
      <c t="s">
        <v>27</v>
      </c>
    </row>
    <row r="135" spans="1:5" ht="12.75">
      <c r="A135" s="35" t="s">
        <v>56</v>
      </c>
      <c r="E135" s="39" t="s">
        <v>5</v>
      </c>
    </row>
    <row r="136" spans="1:5" ht="12.75">
      <c r="A136" s="35" t="s">
        <v>57</v>
      </c>
      <c r="E136" s="40" t="s">
        <v>5</v>
      </c>
    </row>
    <row r="137" spans="1:5" ht="114.75">
      <c r="A137" t="s">
        <v>59</v>
      </c>
      <c r="E137" s="39" t="s">
        <v>1809</v>
      </c>
    </row>
    <row r="138" spans="1:16" ht="38.25">
      <c r="A138" t="s">
        <v>49</v>
      </c>
      <c s="34" t="s">
        <v>204</v>
      </c>
      <c s="34" t="s">
        <v>1881</v>
      </c>
      <c s="35" t="s">
        <v>5</v>
      </c>
      <c s="6" t="s">
        <v>7521</v>
      </c>
      <c s="36" t="s">
        <v>90</v>
      </c>
      <c s="37">
        <v>2</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7522</v>
      </c>
    </row>
    <row r="142" spans="1:16" ht="25.5">
      <c r="A142" t="s">
        <v>49</v>
      </c>
      <c s="34" t="s">
        <v>208</v>
      </c>
      <c s="34" t="s">
        <v>1810</v>
      </c>
      <c s="35" t="s">
        <v>5</v>
      </c>
      <c s="6" t="s">
        <v>1811</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89.25">
      <c r="A145" t="s">
        <v>59</v>
      </c>
      <c r="E145" s="39" t="s">
        <v>1812</v>
      </c>
    </row>
    <row r="146" spans="1:16" ht="12.75">
      <c r="A146" t="s">
        <v>49</v>
      </c>
      <c s="34" t="s">
        <v>212</v>
      </c>
      <c s="34" t="s">
        <v>7523</v>
      </c>
      <c s="35" t="s">
        <v>5</v>
      </c>
      <c s="6" t="s">
        <v>7524</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76.5">
      <c r="A149" t="s">
        <v>59</v>
      </c>
      <c r="E149" s="39" t="s">
        <v>7525</v>
      </c>
    </row>
    <row r="150" spans="1:16" ht="12.75">
      <c r="A150" t="s">
        <v>49</v>
      </c>
      <c s="34" t="s">
        <v>217</v>
      </c>
      <c s="34" t="s">
        <v>1813</v>
      </c>
      <c s="35" t="s">
        <v>5</v>
      </c>
      <c s="6" t="s">
        <v>1814</v>
      </c>
      <c s="36" t="s">
        <v>738</v>
      </c>
      <c s="37">
        <v>20</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89.25">
      <c r="A153" t="s">
        <v>59</v>
      </c>
      <c r="E153" s="39" t="s">
        <v>1815</v>
      </c>
    </row>
    <row r="154" spans="1:16" ht="12.75">
      <c r="A154" t="s">
        <v>49</v>
      </c>
      <c s="34" t="s">
        <v>221</v>
      </c>
      <c s="34" t="s">
        <v>1816</v>
      </c>
      <c s="35" t="s">
        <v>5</v>
      </c>
      <c s="6" t="s">
        <v>1817</v>
      </c>
      <c s="36" t="s">
        <v>738</v>
      </c>
      <c s="37">
        <v>8</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1818</v>
      </c>
    </row>
    <row r="158" spans="1:16" ht="12.75">
      <c r="A158" t="s">
        <v>49</v>
      </c>
      <c s="34" t="s">
        <v>226</v>
      </c>
      <c s="34" t="s">
        <v>1819</v>
      </c>
      <c s="35" t="s">
        <v>5</v>
      </c>
      <c s="6" t="s">
        <v>1820</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1821</v>
      </c>
    </row>
    <row r="162" spans="1:16" ht="12.75">
      <c r="A162" t="s">
        <v>49</v>
      </c>
      <c s="34" t="s">
        <v>231</v>
      </c>
      <c s="34" t="s">
        <v>1822</v>
      </c>
      <c s="35" t="s">
        <v>5</v>
      </c>
      <c s="6" t="s">
        <v>1823</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7389</v>
      </c>
      <c s="41">
        <f>Rekapitulace!C80</f>
      </c>
      <c s="20" t="s">
        <v>0</v>
      </c>
      <c t="s">
        <v>23</v>
      </c>
      <c t="s">
        <v>27</v>
      </c>
    </row>
    <row r="4" spans="1:16" ht="32" customHeight="1">
      <c r="A4" s="24" t="s">
        <v>20</v>
      </c>
      <c s="25" t="s">
        <v>28</v>
      </c>
      <c s="27" t="s">
        <v>7389</v>
      </c>
      <c r="E4" s="26" t="s">
        <v>7390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COUNTIFS(L8:L122,"=0",A8:A122,"P")+COUNTIFS(L8:L122,"",A8:A122,"P")+SUM(Q8:Q122)</f>
      </c>
    </row>
    <row r="8" spans="1:13" ht="12.75">
      <c r="A8" t="s">
        <v>44</v>
      </c>
      <c r="C8" s="28" t="s">
        <v>7573</v>
      </c>
      <c r="E8" s="30" t="s">
        <v>7572</v>
      </c>
      <c r="J8" s="29">
        <f>0+J9+J18+J35+J68+J85</f>
      </c>
      <c s="29">
        <f>0+K9+K18+K35+K68+K85</f>
      </c>
      <c s="29">
        <f>0+L9+L18+L35+L68+L85</f>
      </c>
      <c s="29">
        <f>0+M9+M18+M35+M68+M85</f>
      </c>
    </row>
    <row r="9" spans="1:13" ht="12.75">
      <c r="A9" t="s">
        <v>46</v>
      </c>
      <c r="C9" s="31" t="s">
        <v>135</v>
      </c>
      <c r="E9" s="33" t="s">
        <v>7467</v>
      </c>
      <c r="J9" s="32">
        <f>0</f>
      </c>
      <c s="32">
        <f>0</f>
      </c>
      <c s="32">
        <f>0+L10+L14</f>
      </c>
      <c s="32">
        <f>0+M10+M14</f>
      </c>
    </row>
    <row r="10" spans="1:16" ht="25.5">
      <c r="A10" t="s">
        <v>49</v>
      </c>
      <c s="34" t="s">
        <v>27</v>
      </c>
      <c s="34" t="s">
        <v>811</v>
      </c>
      <c s="35" t="s">
        <v>812</v>
      </c>
      <c s="6" t="s">
        <v>7468</v>
      </c>
      <c s="36" t="s">
        <v>793</v>
      </c>
      <c s="37">
        <v>0.5</v>
      </c>
      <c s="36">
        <v>0</v>
      </c>
      <c s="36">
        <f>ROUND(G10*H10,6)</f>
      </c>
      <c r="L10" s="38">
        <v>0</v>
      </c>
      <c s="32">
        <f>ROUND(ROUND(L10,2)*ROUND(G10,3),2)</f>
      </c>
      <c s="36" t="s">
        <v>55</v>
      </c>
      <c>
        <f>(M10*21)/100</f>
      </c>
      <c t="s">
        <v>27</v>
      </c>
    </row>
    <row r="11" spans="1:5" ht="12.75">
      <c r="A11" s="35" t="s">
        <v>56</v>
      </c>
      <c r="E11" s="39" t="s">
        <v>794</v>
      </c>
    </row>
    <row r="12" spans="1:5" ht="12.75">
      <c r="A12" s="35" t="s">
        <v>57</v>
      </c>
      <c r="E12" s="40" t="s">
        <v>5</v>
      </c>
    </row>
    <row r="13" spans="1:5" ht="140.25">
      <c r="A13" t="s">
        <v>59</v>
      </c>
      <c r="E13" s="39" t="s">
        <v>7469</v>
      </c>
    </row>
    <row r="14" spans="1:16" ht="25.5">
      <c r="A14" t="s">
        <v>49</v>
      </c>
      <c s="34" t="s">
        <v>26</v>
      </c>
      <c s="34" t="s">
        <v>1772</v>
      </c>
      <c s="35" t="s">
        <v>1773</v>
      </c>
      <c s="6" t="s">
        <v>7470</v>
      </c>
      <c s="36" t="s">
        <v>793</v>
      </c>
      <c s="37">
        <v>0.1</v>
      </c>
      <c s="36">
        <v>0</v>
      </c>
      <c s="36">
        <f>ROUND(G14*H14,6)</f>
      </c>
      <c r="L14" s="38">
        <v>0</v>
      </c>
      <c s="32">
        <f>ROUND(ROUND(L14,2)*ROUND(G14,3),2)</f>
      </c>
      <c s="36" t="s">
        <v>55</v>
      </c>
      <c>
        <f>(M14*21)/100</f>
      </c>
      <c t="s">
        <v>27</v>
      </c>
    </row>
    <row r="15" spans="1:5" ht="12.75">
      <c r="A15" s="35" t="s">
        <v>56</v>
      </c>
      <c r="E15" s="39" t="s">
        <v>794</v>
      </c>
    </row>
    <row r="16" spans="1:5" ht="12.75">
      <c r="A16" s="35" t="s">
        <v>57</v>
      </c>
      <c r="E16" s="40" t="s">
        <v>5</v>
      </c>
    </row>
    <row r="17" spans="1:5" ht="140.25">
      <c r="A17" t="s">
        <v>59</v>
      </c>
      <c r="E17" s="39" t="s">
        <v>7469</v>
      </c>
    </row>
    <row r="18" spans="1:13" ht="12.75">
      <c r="A18" t="s">
        <v>46</v>
      </c>
      <c r="C18" s="31" t="s">
        <v>7574</v>
      </c>
      <c r="E18" s="33" t="s">
        <v>7575</v>
      </c>
      <c r="J18" s="32">
        <f>0</f>
      </c>
      <c s="32">
        <f>0</f>
      </c>
      <c s="32">
        <f>0+L19+L23+L27+L31</f>
      </c>
      <c s="32">
        <f>0+M19+M23+M27+M31</f>
      </c>
    </row>
    <row r="19" spans="1:16" ht="25.5">
      <c r="A19" t="s">
        <v>49</v>
      </c>
      <c s="34" t="s">
        <v>72</v>
      </c>
      <c s="34" t="s">
        <v>7576</v>
      </c>
      <c s="35" t="s">
        <v>5</v>
      </c>
      <c s="6" t="s">
        <v>7577</v>
      </c>
      <c s="36" t="s">
        <v>75</v>
      </c>
      <c s="37">
        <v>320</v>
      </c>
      <c s="36">
        <v>0</v>
      </c>
      <c s="36">
        <f>ROUND(G19*H19,6)</f>
      </c>
      <c r="L19" s="38">
        <v>0</v>
      </c>
      <c s="32">
        <f>ROUND(ROUND(L19,2)*ROUND(G19,3),2)</f>
      </c>
      <c s="36" t="s">
        <v>55</v>
      </c>
      <c>
        <f>(M19*21)/100</f>
      </c>
      <c t="s">
        <v>27</v>
      </c>
    </row>
    <row r="20" spans="1:5" ht="12.75">
      <c r="A20" s="35" t="s">
        <v>56</v>
      </c>
      <c r="E20" s="39" t="s">
        <v>7578</v>
      </c>
    </row>
    <row r="21" spans="1:5" ht="38.25">
      <c r="A21" s="35" t="s">
        <v>57</v>
      </c>
      <c r="E21" s="40" t="s">
        <v>7579</v>
      </c>
    </row>
    <row r="22" spans="1:5" ht="76.5">
      <c r="A22" t="s">
        <v>59</v>
      </c>
      <c r="E22" s="39" t="s">
        <v>888</v>
      </c>
    </row>
    <row r="23" spans="1:16" ht="12.75">
      <c r="A23" t="s">
        <v>49</v>
      </c>
      <c s="34" t="s">
        <v>77</v>
      </c>
      <c s="34" t="s">
        <v>7580</v>
      </c>
      <c s="35" t="s">
        <v>5</v>
      </c>
      <c s="6" t="s">
        <v>7581</v>
      </c>
      <c s="36" t="s">
        <v>90</v>
      </c>
      <c s="37">
        <v>10</v>
      </c>
      <c s="36">
        <v>0</v>
      </c>
      <c s="36">
        <f>ROUND(G23*H23,6)</f>
      </c>
      <c r="L23" s="38">
        <v>0</v>
      </c>
      <c s="32">
        <f>ROUND(ROUND(L23,2)*ROUND(G23,3),2)</f>
      </c>
      <c s="36" t="s">
        <v>55</v>
      </c>
      <c>
        <f>(M23*21)/100</f>
      </c>
      <c t="s">
        <v>27</v>
      </c>
    </row>
    <row r="24" spans="1:5" ht="12.75">
      <c r="A24" s="35" t="s">
        <v>56</v>
      </c>
      <c r="E24" s="39" t="s">
        <v>65</v>
      </c>
    </row>
    <row r="25" spans="1:5" ht="38.25">
      <c r="A25" s="35" t="s">
        <v>57</v>
      </c>
      <c r="E25" s="40" t="s">
        <v>7582</v>
      </c>
    </row>
    <row r="26" spans="1:5" ht="89.25">
      <c r="A26" t="s">
        <v>59</v>
      </c>
      <c r="E26" s="39" t="s">
        <v>7583</v>
      </c>
    </row>
    <row r="27" spans="1:16" ht="12.75">
      <c r="A27" t="s">
        <v>49</v>
      </c>
      <c s="34" t="s">
        <v>82</v>
      </c>
      <c s="34" t="s">
        <v>7584</v>
      </c>
      <c s="35" t="s">
        <v>5</v>
      </c>
      <c s="6" t="s">
        <v>7585</v>
      </c>
      <c s="36" t="s">
        <v>90</v>
      </c>
      <c s="37">
        <v>25</v>
      </c>
      <c s="36">
        <v>0</v>
      </c>
      <c s="36">
        <f>ROUND(G27*H27,6)</f>
      </c>
      <c r="L27" s="38">
        <v>0</v>
      </c>
      <c s="32">
        <f>ROUND(ROUND(L27,2)*ROUND(G27,3),2)</f>
      </c>
      <c s="36" t="s">
        <v>55</v>
      </c>
      <c>
        <f>(M27*21)/100</f>
      </c>
      <c t="s">
        <v>27</v>
      </c>
    </row>
    <row r="28" spans="1:5" ht="12.75">
      <c r="A28" s="35" t="s">
        <v>56</v>
      </c>
      <c r="E28" s="39" t="s">
        <v>65</v>
      </c>
    </row>
    <row r="29" spans="1:5" ht="38.25">
      <c r="A29" s="35" t="s">
        <v>57</v>
      </c>
      <c r="E29" s="40" t="s">
        <v>7586</v>
      </c>
    </row>
    <row r="30" spans="1:5" ht="89.25">
      <c r="A30" t="s">
        <v>59</v>
      </c>
      <c r="E30" s="39" t="s">
        <v>7583</v>
      </c>
    </row>
    <row r="31" spans="1:16" ht="25.5">
      <c r="A31" t="s">
        <v>49</v>
      </c>
      <c s="34" t="s">
        <v>87</v>
      </c>
      <c s="34" t="s">
        <v>1835</v>
      </c>
      <c s="35" t="s">
        <v>5</v>
      </c>
      <c s="6" t="s">
        <v>1836</v>
      </c>
      <c s="36" t="s">
        <v>90</v>
      </c>
      <c s="37">
        <v>4</v>
      </c>
      <c s="36">
        <v>0</v>
      </c>
      <c s="36">
        <f>ROUND(G31*H31,6)</f>
      </c>
      <c r="L31" s="38">
        <v>0</v>
      </c>
      <c s="32">
        <f>ROUND(ROUND(L31,2)*ROUND(G31,3),2)</f>
      </c>
      <c s="36" t="s">
        <v>55</v>
      </c>
      <c>
        <f>(M31*21)/100</f>
      </c>
      <c t="s">
        <v>27</v>
      </c>
    </row>
    <row r="32" spans="1:5" ht="12.75">
      <c r="A32" s="35" t="s">
        <v>56</v>
      </c>
      <c r="E32" s="39" t="s">
        <v>65</v>
      </c>
    </row>
    <row r="33" spans="1:5" ht="38.25">
      <c r="A33" s="35" t="s">
        <v>57</v>
      </c>
      <c r="E33" s="40" t="s">
        <v>7587</v>
      </c>
    </row>
    <row r="34" spans="1:5" ht="76.5">
      <c r="A34" t="s">
        <v>59</v>
      </c>
      <c r="E34" s="39" t="s">
        <v>1834</v>
      </c>
    </row>
    <row r="35" spans="1:13" ht="12.75">
      <c r="A35" t="s">
        <v>46</v>
      </c>
      <c r="C35" s="31" t="s">
        <v>7320</v>
      </c>
      <c r="E35" s="33" t="s">
        <v>7321</v>
      </c>
      <c r="J35" s="32">
        <f>0</f>
      </c>
      <c s="32">
        <f>0</f>
      </c>
      <c s="32">
        <f>0+L36+L40+L44+L48+L52+L56+L60+L64</f>
      </c>
      <c s="32">
        <f>0+M36+M40+M44+M48+M52+M56+M60+M64</f>
      </c>
    </row>
    <row r="36" spans="1:16" ht="12.75">
      <c r="A36" t="s">
        <v>49</v>
      </c>
      <c s="34" t="s">
        <v>108</v>
      </c>
      <c s="34" t="s">
        <v>213</v>
      </c>
      <c s="35" t="s">
        <v>5</v>
      </c>
      <c s="6" t="s">
        <v>7588</v>
      </c>
      <c s="36" t="s">
        <v>75</v>
      </c>
      <c s="37">
        <v>270</v>
      </c>
      <c s="36">
        <v>0</v>
      </c>
      <c s="36">
        <f>ROUND(G36*H36,6)</f>
      </c>
      <c r="L36" s="38">
        <v>0</v>
      </c>
      <c s="32">
        <f>ROUND(ROUND(L36,2)*ROUND(G36,3),2)</f>
      </c>
      <c s="36" t="s">
        <v>55</v>
      </c>
      <c>
        <f>(M36*21)/100</f>
      </c>
      <c t="s">
        <v>27</v>
      </c>
    </row>
    <row r="37" spans="1:5" ht="12.75">
      <c r="A37" s="35" t="s">
        <v>56</v>
      </c>
      <c r="E37" s="39" t="s">
        <v>5</v>
      </c>
    </row>
    <row r="38" spans="1:5" ht="12.75">
      <c r="A38" s="35" t="s">
        <v>57</v>
      </c>
      <c r="E38" s="40" t="s">
        <v>5</v>
      </c>
    </row>
    <row r="39" spans="1:5" ht="89.25">
      <c r="A39" t="s">
        <v>59</v>
      </c>
      <c r="E39" s="39" t="s">
        <v>3720</v>
      </c>
    </row>
    <row r="40" spans="1:16" ht="12.75">
      <c r="A40" t="s">
        <v>49</v>
      </c>
      <c s="34" t="s">
        <v>112</v>
      </c>
      <c s="34" t="s">
        <v>923</v>
      </c>
      <c s="35" t="s">
        <v>5</v>
      </c>
      <c s="6" t="s">
        <v>3719</v>
      </c>
      <c s="36" t="s">
        <v>75</v>
      </c>
      <c s="37">
        <v>260</v>
      </c>
      <c s="36">
        <v>0</v>
      </c>
      <c s="36">
        <f>ROUND(G40*H40,6)</f>
      </c>
      <c r="L40" s="38">
        <v>0</v>
      </c>
      <c s="32">
        <f>ROUND(ROUND(L40,2)*ROUND(G40,3),2)</f>
      </c>
      <c s="36" t="s">
        <v>55</v>
      </c>
      <c>
        <f>(M40*21)/100</f>
      </c>
      <c t="s">
        <v>27</v>
      </c>
    </row>
    <row r="41" spans="1:5" ht="12.75">
      <c r="A41" s="35" t="s">
        <v>56</v>
      </c>
      <c r="E41" s="39" t="s">
        <v>5</v>
      </c>
    </row>
    <row r="42" spans="1:5" ht="12.75">
      <c r="A42" s="35" t="s">
        <v>57</v>
      </c>
      <c r="E42" s="40" t="s">
        <v>5</v>
      </c>
    </row>
    <row r="43" spans="1:5" ht="89.25">
      <c r="A43" t="s">
        <v>59</v>
      </c>
      <c r="E43" s="39" t="s">
        <v>3720</v>
      </c>
    </row>
    <row r="44" spans="1:16" ht="12.75">
      <c r="A44" t="s">
        <v>49</v>
      </c>
      <c s="34" t="s">
        <v>116</v>
      </c>
      <c s="34" t="s">
        <v>7326</v>
      </c>
      <c s="35" t="s">
        <v>5</v>
      </c>
      <c s="6" t="s">
        <v>7589</v>
      </c>
      <c s="36" t="s">
        <v>75</v>
      </c>
      <c s="37">
        <v>200</v>
      </c>
      <c s="36">
        <v>0</v>
      </c>
      <c s="36">
        <f>ROUND(G44*H44,6)</f>
      </c>
      <c r="L44" s="38">
        <v>0</v>
      </c>
      <c s="32">
        <f>ROUND(ROUND(L44,2)*ROUND(G44,3),2)</f>
      </c>
      <c s="36" t="s">
        <v>55</v>
      </c>
      <c>
        <f>(M44*21)/100</f>
      </c>
      <c t="s">
        <v>27</v>
      </c>
    </row>
    <row r="45" spans="1:5" ht="12.75">
      <c r="A45" s="35" t="s">
        <v>56</v>
      </c>
      <c r="E45" s="39" t="s">
        <v>5</v>
      </c>
    </row>
    <row r="46" spans="1:5" ht="12.75">
      <c r="A46" s="35" t="s">
        <v>57</v>
      </c>
      <c r="E46" s="40" t="s">
        <v>5</v>
      </c>
    </row>
    <row r="47" spans="1:5" ht="89.25">
      <c r="A47" t="s">
        <v>59</v>
      </c>
      <c r="E47" s="39" t="s">
        <v>3720</v>
      </c>
    </row>
    <row r="48" spans="1:16" ht="12.75">
      <c r="A48" t="s">
        <v>49</v>
      </c>
      <c s="34" t="s">
        <v>120</v>
      </c>
      <c s="34" t="s">
        <v>218</v>
      </c>
      <c s="35" t="s">
        <v>5</v>
      </c>
      <c s="6" t="s">
        <v>7590</v>
      </c>
      <c s="36" t="s">
        <v>75</v>
      </c>
      <c s="37">
        <v>520</v>
      </c>
      <c s="36">
        <v>0</v>
      </c>
      <c s="36">
        <f>ROUND(G48*H48,6)</f>
      </c>
      <c r="L48" s="38">
        <v>0</v>
      </c>
      <c s="32">
        <f>ROUND(ROUND(L48,2)*ROUND(G48,3),2)</f>
      </c>
      <c s="36" t="s">
        <v>55</v>
      </c>
      <c>
        <f>(M48*21)/100</f>
      </c>
      <c t="s">
        <v>27</v>
      </c>
    </row>
    <row r="49" spans="1:5" ht="12.75">
      <c r="A49" s="35" t="s">
        <v>56</v>
      </c>
      <c r="E49" s="39" t="s">
        <v>5</v>
      </c>
    </row>
    <row r="50" spans="1:5" ht="12.75">
      <c r="A50" s="35" t="s">
        <v>57</v>
      </c>
      <c r="E50" s="40" t="s">
        <v>5</v>
      </c>
    </row>
    <row r="51" spans="1:5" ht="89.25">
      <c r="A51" t="s">
        <v>59</v>
      </c>
      <c r="E51" s="39" t="s">
        <v>3720</v>
      </c>
    </row>
    <row r="52" spans="1:16" ht="25.5">
      <c r="A52" t="s">
        <v>49</v>
      </c>
      <c s="34" t="s">
        <v>124</v>
      </c>
      <c s="34" t="s">
        <v>1114</v>
      </c>
      <c s="35" t="s">
        <v>5</v>
      </c>
      <c s="6" t="s">
        <v>7591</v>
      </c>
      <c s="36" t="s">
        <v>90</v>
      </c>
      <c s="37">
        <v>25</v>
      </c>
      <c s="36">
        <v>0</v>
      </c>
      <c s="36">
        <f>ROUND(G52*H52,6)</f>
      </c>
      <c r="L52" s="38">
        <v>0</v>
      </c>
      <c s="32">
        <f>ROUND(ROUND(L52,2)*ROUND(G52,3),2)</f>
      </c>
      <c s="36" t="s">
        <v>55</v>
      </c>
      <c>
        <f>(M52*21)/100</f>
      </c>
      <c t="s">
        <v>27</v>
      </c>
    </row>
    <row r="53" spans="1:5" ht="12.75">
      <c r="A53" s="35" t="s">
        <v>56</v>
      </c>
      <c r="E53" s="39" t="s">
        <v>5</v>
      </c>
    </row>
    <row r="54" spans="1:5" ht="12.75">
      <c r="A54" s="35" t="s">
        <v>57</v>
      </c>
      <c r="E54" s="40" t="s">
        <v>5</v>
      </c>
    </row>
    <row r="55" spans="1:5" ht="102">
      <c r="A55" t="s">
        <v>59</v>
      </c>
      <c r="E55" s="39" t="s">
        <v>3722</v>
      </c>
    </row>
    <row r="56" spans="1:16" ht="25.5">
      <c r="A56" t="s">
        <v>49</v>
      </c>
      <c s="34" t="s">
        <v>128</v>
      </c>
      <c s="34" t="s">
        <v>227</v>
      </c>
      <c s="35" t="s">
        <v>5</v>
      </c>
      <c s="6" t="s">
        <v>3721</v>
      </c>
      <c s="36" t="s">
        <v>90</v>
      </c>
      <c s="37">
        <v>12</v>
      </c>
      <c s="36">
        <v>0</v>
      </c>
      <c s="36">
        <f>ROUND(G56*H56,6)</f>
      </c>
      <c r="L56" s="38">
        <v>0</v>
      </c>
      <c s="32">
        <f>ROUND(ROUND(L56,2)*ROUND(G56,3),2)</f>
      </c>
      <c s="36" t="s">
        <v>55</v>
      </c>
      <c>
        <f>(M56*21)/100</f>
      </c>
      <c t="s">
        <v>27</v>
      </c>
    </row>
    <row r="57" spans="1:5" ht="12.75">
      <c r="A57" s="35" t="s">
        <v>56</v>
      </c>
      <c r="E57" s="39" t="s">
        <v>5</v>
      </c>
    </row>
    <row r="58" spans="1:5" ht="12.75">
      <c r="A58" s="35" t="s">
        <v>57</v>
      </c>
      <c r="E58" s="40" t="s">
        <v>5</v>
      </c>
    </row>
    <row r="59" spans="1:5" ht="102">
      <c r="A59" t="s">
        <v>59</v>
      </c>
      <c r="E59" s="39" t="s">
        <v>3722</v>
      </c>
    </row>
    <row r="60" spans="1:16" ht="12.75">
      <c r="A60" t="s">
        <v>49</v>
      </c>
      <c s="34" t="s">
        <v>131</v>
      </c>
      <c s="34" t="s">
        <v>7316</v>
      </c>
      <c s="35" t="s">
        <v>5</v>
      </c>
      <c s="6" t="s">
        <v>7592</v>
      </c>
      <c s="36" t="s">
        <v>75</v>
      </c>
      <c s="37">
        <v>1150</v>
      </c>
      <c s="36">
        <v>0</v>
      </c>
      <c s="36">
        <f>ROUND(G60*H60,6)</f>
      </c>
      <c r="L60" s="38">
        <v>0</v>
      </c>
      <c s="32">
        <f>ROUND(ROUND(L60,2)*ROUND(G60,3),2)</f>
      </c>
      <c s="36" t="s">
        <v>55</v>
      </c>
      <c>
        <f>(M60*21)/100</f>
      </c>
      <c t="s">
        <v>27</v>
      </c>
    </row>
    <row r="61" spans="1:5" ht="12.75">
      <c r="A61" s="35" t="s">
        <v>56</v>
      </c>
      <c r="E61" s="39" t="s">
        <v>5</v>
      </c>
    </row>
    <row r="62" spans="1:5" ht="12.75">
      <c r="A62" s="35" t="s">
        <v>57</v>
      </c>
      <c r="E62" s="40" t="s">
        <v>5</v>
      </c>
    </row>
    <row r="63" spans="1:5" ht="76.5">
      <c r="A63" t="s">
        <v>59</v>
      </c>
      <c r="E63" s="39" t="s">
        <v>7593</v>
      </c>
    </row>
    <row r="64" spans="1:16" ht="12.75">
      <c r="A64" t="s">
        <v>49</v>
      </c>
      <c s="34" t="s">
        <v>135</v>
      </c>
      <c s="34" t="s">
        <v>7341</v>
      </c>
      <c s="35" t="s">
        <v>5</v>
      </c>
      <c s="6" t="s">
        <v>7594</v>
      </c>
      <c s="36" t="s">
        <v>90</v>
      </c>
      <c s="37">
        <v>20</v>
      </c>
      <c s="36">
        <v>0</v>
      </c>
      <c s="36">
        <f>ROUND(G64*H64,6)</f>
      </c>
      <c r="L64" s="38">
        <v>0</v>
      </c>
      <c s="32">
        <f>ROUND(ROUND(L64,2)*ROUND(G64,3),2)</f>
      </c>
      <c s="36" t="s">
        <v>55</v>
      </c>
      <c>
        <f>(M64*21)/100</f>
      </c>
      <c t="s">
        <v>27</v>
      </c>
    </row>
    <row r="65" spans="1:5" ht="12.75">
      <c r="A65" s="35" t="s">
        <v>56</v>
      </c>
      <c r="E65" s="39" t="s">
        <v>5</v>
      </c>
    </row>
    <row r="66" spans="1:5" ht="12.75">
      <c r="A66" s="35" t="s">
        <v>57</v>
      </c>
      <c r="E66" s="40" t="s">
        <v>5</v>
      </c>
    </row>
    <row r="67" spans="1:5" ht="89.25">
      <c r="A67" t="s">
        <v>59</v>
      </c>
      <c r="E67" s="39" t="s">
        <v>7595</v>
      </c>
    </row>
    <row r="68" spans="1:13" ht="12.75">
      <c r="A68" t="s">
        <v>46</v>
      </c>
      <c r="C68" s="31" t="s">
        <v>7490</v>
      </c>
      <c r="E68" s="33" t="s">
        <v>7596</v>
      </c>
      <c r="J68" s="32">
        <f>0</f>
      </c>
      <c s="32">
        <f>0</f>
      </c>
      <c s="32">
        <f>0+L69+L73+L77+L81</f>
      </c>
      <c s="32">
        <f>0+M69+M73+M77+M81</f>
      </c>
    </row>
    <row r="69" spans="1:16" ht="25.5">
      <c r="A69" t="s">
        <v>49</v>
      </c>
      <c s="34" t="s">
        <v>139</v>
      </c>
      <c s="34" t="s">
        <v>7597</v>
      </c>
      <c s="35" t="s">
        <v>5</v>
      </c>
      <c s="6" t="s">
        <v>7598</v>
      </c>
      <c s="36" t="s">
        <v>90</v>
      </c>
      <c s="37">
        <v>11</v>
      </c>
      <c s="36">
        <v>0</v>
      </c>
      <c s="36">
        <f>ROUND(G69*H69,6)</f>
      </c>
      <c r="L69" s="38">
        <v>0</v>
      </c>
      <c s="32">
        <f>ROUND(ROUND(L69,2)*ROUND(G69,3),2)</f>
      </c>
      <c s="36" t="s">
        <v>55</v>
      </c>
      <c>
        <f>(M69*21)/100</f>
      </c>
      <c t="s">
        <v>27</v>
      </c>
    </row>
    <row r="70" spans="1:5" ht="12.75">
      <c r="A70" s="35" t="s">
        <v>56</v>
      </c>
      <c r="E70" s="39" t="s">
        <v>65</v>
      </c>
    </row>
    <row r="71" spans="1:5" ht="38.25">
      <c r="A71" s="35" t="s">
        <v>57</v>
      </c>
      <c r="E71" s="40" t="s">
        <v>7599</v>
      </c>
    </row>
    <row r="72" spans="1:5" ht="89.25">
      <c r="A72" t="s">
        <v>59</v>
      </c>
      <c r="E72" s="39" t="s">
        <v>7446</v>
      </c>
    </row>
    <row r="73" spans="1:16" ht="38.25">
      <c r="A73" t="s">
        <v>49</v>
      </c>
      <c s="34" t="s">
        <v>143</v>
      </c>
      <c s="34" t="s">
        <v>7378</v>
      </c>
      <c s="35" t="s">
        <v>5</v>
      </c>
      <c s="6" t="s">
        <v>7499</v>
      </c>
      <c s="36" t="s">
        <v>738</v>
      </c>
      <c s="37">
        <v>2</v>
      </c>
      <c s="36">
        <v>0</v>
      </c>
      <c s="36">
        <f>ROUND(G73*H73,6)</f>
      </c>
      <c r="L73" s="38">
        <v>0</v>
      </c>
      <c s="32">
        <f>ROUND(ROUND(L73,2)*ROUND(G73,3),2)</f>
      </c>
      <c s="36" t="s">
        <v>55</v>
      </c>
      <c>
        <f>(M73*21)/100</f>
      </c>
      <c t="s">
        <v>27</v>
      </c>
    </row>
    <row r="74" spans="1:5" ht="12.75">
      <c r="A74" s="35" t="s">
        <v>56</v>
      </c>
      <c r="E74" s="39" t="s">
        <v>5</v>
      </c>
    </row>
    <row r="75" spans="1:5" ht="12.75">
      <c r="A75" s="35" t="s">
        <v>57</v>
      </c>
      <c r="E75" s="40" t="s">
        <v>5</v>
      </c>
    </row>
    <row r="76" spans="1:5" ht="140.25">
      <c r="A76" t="s">
        <v>59</v>
      </c>
      <c r="E76" s="39" t="s">
        <v>7500</v>
      </c>
    </row>
    <row r="77" spans="1:16" ht="25.5">
      <c r="A77" t="s">
        <v>49</v>
      </c>
      <c s="34" t="s">
        <v>147</v>
      </c>
      <c s="34" t="s">
        <v>7381</v>
      </c>
      <c s="35" t="s">
        <v>5</v>
      </c>
      <c s="6" t="s">
        <v>7501</v>
      </c>
      <c s="36" t="s">
        <v>738</v>
      </c>
      <c s="37">
        <v>2</v>
      </c>
      <c s="36">
        <v>0</v>
      </c>
      <c s="36">
        <f>ROUND(G77*H77,6)</f>
      </c>
      <c r="L77" s="38">
        <v>0</v>
      </c>
      <c s="32">
        <f>ROUND(ROUND(L77,2)*ROUND(G77,3),2)</f>
      </c>
      <c s="36" t="s">
        <v>55</v>
      </c>
      <c>
        <f>(M77*21)/100</f>
      </c>
      <c t="s">
        <v>27</v>
      </c>
    </row>
    <row r="78" spans="1:5" ht="12.75">
      <c r="A78" s="35" t="s">
        <v>56</v>
      </c>
      <c r="E78" s="39" t="s">
        <v>5</v>
      </c>
    </row>
    <row r="79" spans="1:5" ht="12.75">
      <c r="A79" s="35" t="s">
        <v>57</v>
      </c>
      <c r="E79" s="40" t="s">
        <v>5</v>
      </c>
    </row>
    <row r="80" spans="1:5" ht="153">
      <c r="A80" t="s">
        <v>59</v>
      </c>
      <c r="E80" s="39" t="s">
        <v>7502</v>
      </c>
    </row>
    <row r="81" spans="1:16" ht="12.75">
      <c r="A81" t="s">
        <v>49</v>
      </c>
      <c s="34" t="s">
        <v>151</v>
      </c>
      <c s="34" t="s">
        <v>7515</v>
      </c>
      <c s="35" t="s">
        <v>5</v>
      </c>
      <c s="6" t="s">
        <v>7600</v>
      </c>
      <c s="36" t="s">
        <v>90</v>
      </c>
      <c s="37">
        <v>1</v>
      </c>
      <c s="36">
        <v>0</v>
      </c>
      <c s="36">
        <f>ROUND(G81*H81,6)</f>
      </c>
      <c r="L81" s="38">
        <v>0</v>
      </c>
      <c s="32">
        <f>ROUND(ROUND(L81,2)*ROUND(G81,3),2)</f>
      </c>
      <c s="36" t="s">
        <v>55</v>
      </c>
      <c>
        <f>(M81*21)/100</f>
      </c>
      <c t="s">
        <v>27</v>
      </c>
    </row>
    <row r="82" spans="1:5" ht="12.75">
      <c r="A82" s="35" t="s">
        <v>56</v>
      </c>
      <c r="E82" s="39" t="s">
        <v>65</v>
      </c>
    </row>
    <row r="83" spans="1:5" ht="38.25">
      <c r="A83" s="35" t="s">
        <v>57</v>
      </c>
      <c r="E83" s="40" t="s">
        <v>7347</v>
      </c>
    </row>
    <row r="84" spans="1:5" ht="12.75">
      <c r="A84" t="s">
        <v>59</v>
      </c>
      <c r="E84" s="39" t="s">
        <v>5</v>
      </c>
    </row>
    <row r="85" spans="1:13" ht="12.75">
      <c r="A85" t="s">
        <v>46</v>
      </c>
      <c r="C85" s="31" t="s">
        <v>1798</v>
      </c>
      <c r="E85" s="33" t="s">
        <v>1799</v>
      </c>
      <c r="J85" s="32">
        <f>0</f>
      </c>
      <c s="32">
        <f>0</f>
      </c>
      <c s="32">
        <f>0+L86+L90+L94+L98+L102+L106+L110+L114+L118+L122</f>
      </c>
      <c s="32">
        <f>0+M86+M90+M94+M98+M102+M106+M110+M114+M118+M122</f>
      </c>
    </row>
    <row r="86" spans="1:16" ht="12.75">
      <c r="A86" t="s">
        <v>49</v>
      </c>
      <c s="34" t="s">
        <v>158</v>
      </c>
      <c s="34" t="s">
        <v>1800</v>
      </c>
      <c s="35" t="s">
        <v>5</v>
      </c>
      <c s="6" t="s">
        <v>1801</v>
      </c>
      <c s="36" t="s">
        <v>54</v>
      </c>
      <c s="37">
        <v>1</v>
      </c>
      <c s="36">
        <v>0</v>
      </c>
      <c s="36">
        <f>ROUND(G86*H86,6)</f>
      </c>
      <c r="L86" s="38">
        <v>0</v>
      </c>
      <c s="32">
        <f>ROUND(ROUND(L86,2)*ROUND(G86,3),2)</f>
      </c>
      <c s="36" t="s">
        <v>55</v>
      </c>
      <c>
        <f>(M86*21)/100</f>
      </c>
      <c t="s">
        <v>27</v>
      </c>
    </row>
    <row r="87" spans="1:5" ht="12.75">
      <c r="A87" s="35" t="s">
        <v>56</v>
      </c>
      <c r="E87" s="39" t="s">
        <v>5</v>
      </c>
    </row>
    <row r="88" spans="1:5" ht="38.25">
      <c r="A88" s="35" t="s">
        <v>57</v>
      </c>
      <c r="E88" s="40" t="s">
        <v>1802</v>
      </c>
    </row>
    <row r="89" spans="1:5" ht="12.75">
      <c r="A89" t="s">
        <v>59</v>
      </c>
      <c r="E89" s="39" t="s">
        <v>832</v>
      </c>
    </row>
    <row r="90" spans="1:16" ht="12.75">
      <c r="A90" t="s">
        <v>49</v>
      </c>
      <c s="34" t="s">
        <v>164</v>
      </c>
      <c s="34" t="s">
        <v>1803</v>
      </c>
      <c s="35" t="s">
        <v>5</v>
      </c>
      <c s="6" t="s">
        <v>1804</v>
      </c>
      <c s="36" t="s">
        <v>54</v>
      </c>
      <c s="37">
        <v>1</v>
      </c>
      <c s="36">
        <v>0</v>
      </c>
      <c s="36">
        <f>ROUND(G90*H90,6)</f>
      </c>
      <c r="L90" s="38">
        <v>0</v>
      </c>
      <c s="32">
        <f>ROUND(ROUND(L90,2)*ROUND(G90,3),2)</f>
      </c>
      <c s="36" t="s">
        <v>55</v>
      </c>
      <c>
        <f>(M90*21)/100</f>
      </c>
      <c t="s">
        <v>27</v>
      </c>
    </row>
    <row r="91" spans="1:5" ht="12.75">
      <c r="A91" s="35" t="s">
        <v>56</v>
      </c>
      <c r="E91" s="39" t="s">
        <v>5</v>
      </c>
    </row>
    <row r="92" spans="1:5" ht="38.25">
      <c r="A92" s="35" t="s">
        <v>57</v>
      </c>
      <c r="E92" s="40" t="s">
        <v>1805</v>
      </c>
    </row>
    <row r="93" spans="1:5" ht="25.5">
      <c r="A93" t="s">
        <v>59</v>
      </c>
      <c r="E93" s="39" t="s">
        <v>1806</v>
      </c>
    </row>
    <row r="94" spans="1:16" ht="25.5">
      <c r="A94" t="s">
        <v>49</v>
      </c>
      <c s="34" t="s">
        <v>168</v>
      </c>
      <c s="34" t="s">
        <v>1807</v>
      </c>
      <c s="35" t="s">
        <v>5</v>
      </c>
      <c s="6" t="s">
        <v>1808</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5</v>
      </c>
    </row>
    <row r="97" spans="1:5" ht="114.75">
      <c r="A97" t="s">
        <v>59</v>
      </c>
      <c r="E97" s="39" t="s">
        <v>1809</v>
      </c>
    </row>
    <row r="98" spans="1:16" ht="38.25">
      <c r="A98" t="s">
        <v>49</v>
      </c>
      <c s="34" t="s">
        <v>173</v>
      </c>
      <c s="34" t="s">
        <v>1881</v>
      </c>
      <c s="35" t="s">
        <v>5</v>
      </c>
      <c s="6" t="s">
        <v>7521</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5</v>
      </c>
    </row>
    <row r="101" spans="1:5" ht="114.75">
      <c r="A101" t="s">
        <v>59</v>
      </c>
      <c r="E101" s="39" t="s">
        <v>7522</v>
      </c>
    </row>
    <row r="102" spans="1:16" ht="25.5">
      <c r="A102" t="s">
        <v>49</v>
      </c>
      <c s="34" t="s">
        <v>176</v>
      </c>
      <c s="34" t="s">
        <v>1810</v>
      </c>
      <c s="35" t="s">
        <v>5</v>
      </c>
      <c s="6" t="s">
        <v>1811</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5</v>
      </c>
    </row>
    <row r="105" spans="1:5" ht="89.25">
      <c r="A105" t="s">
        <v>59</v>
      </c>
      <c r="E105" s="39" t="s">
        <v>1812</v>
      </c>
    </row>
    <row r="106" spans="1:16" ht="12.75">
      <c r="A106" t="s">
        <v>49</v>
      </c>
      <c s="34" t="s">
        <v>180</v>
      </c>
      <c s="34" t="s">
        <v>7523</v>
      </c>
      <c s="35" t="s">
        <v>5</v>
      </c>
      <c s="6" t="s">
        <v>7524</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5</v>
      </c>
    </row>
    <row r="109" spans="1:5" ht="76.5">
      <c r="A109" t="s">
        <v>59</v>
      </c>
      <c r="E109" s="39" t="s">
        <v>7525</v>
      </c>
    </row>
    <row r="110" spans="1:16" ht="12.75">
      <c r="A110" t="s">
        <v>49</v>
      </c>
      <c s="34" t="s">
        <v>916</v>
      </c>
      <c s="34" t="s">
        <v>1813</v>
      </c>
      <c s="35" t="s">
        <v>5</v>
      </c>
      <c s="6" t="s">
        <v>1814</v>
      </c>
      <c s="36" t="s">
        <v>738</v>
      </c>
      <c s="37">
        <v>16</v>
      </c>
      <c s="36">
        <v>0</v>
      </c>
      <c s="36">
        <f>ROUND(G110*H110,6)</f>
      </c>
      <c r="L110" s="38">
        <v>0</v>
      </c>
      <c s="32">
        <f>ROUND(ROUND(L110,2)*ROUND(G110,3),2)</f>
      </c>
      <c s="36" t="s">
        <v>55</v>
      </c>
      <c>
        <f>(M110*21)/100</f>
      </c>
      <c t="s">
        <v>27</v>
      </c>
    </row>
    <row r="111" spans="1:5" ht="12.75">
      <c r="A111" s="35" t="s">
        <v>56</v>
      </c>
      <c r="E111" s="39" t="s">
        <v>5</v>
      </c>
    </row>
    <row r="112" spans="1:5" ht="12.75">
      <c r="A112" s="35" t="s">
        <v>57</v>
      </c>
      <c r="E112" s="40" t="s">
        <v>5</v>
      </c>
    </row>
    <row r="113" spans="1:5" ht="89.25">
      <c r="A113" t="s">
        <v>59</v>
      </c>
      <c r="E113" s="39" t="s">
        <v>1815</v>
      </c>
    </row>
    <row r="114" spans="1:16" ht="12.75">
      <c r="A114" t="s">
        <v>49</v>
      </c>
      <c s="34" t="s">
        <v>919</v>
      </c>
      <c s="34" t="s">
        <v>1816</v>
      </c>
      <c s="35" t="s">
        <v>5</v>
      </c>
      <c s="6" t="s">
        <v>1817</v>
      </c>
      <c s="36" t="s">
        <v>738</v>
      </c>
      <c s="37">
        <v>8</v>
      </c>
      <c s="36">
        <v>0</v>
      </c>
      <c s="36">
        <f>ROUND(G114*H114,6)</f>
      </c>
      <c r="L114" s="38">
        <v>0</v>
      </c>
      <c s="32">
        <f>ROUND(ROUND(L114,2)*ROUND(G114,3),2)</f>
      </c>
      <c s="36" t="s">
        <v>55</v>
      </c>
      <c>
        <f>(M114*21)/100</f>
      </c>
      <c t="s">
        <v>27</v>
      </c>
    </row>
    <row r="115" spans="1:5" ht="12.75">
      <c r="A115" s="35" t="s">
        <v>56</v>
      </c>
      <c r="E115" s="39" t="s">
        <v>5</v>
      </c>
    </row>
    <row r="116" spans="1:5" ht="12.75">
      <c r="A116" s="35" t="s">
        <v>57</v>
      </c>
      <c r="E116" s="40" t="s">
        <v>5</v>
      </c>
    </row>
    <row r="117" spans="1:5" ht="89.25">
      <c r="A117" t="s">
        <v>59</v>
      </c>
      <c r="E117" s="39" t="s">
        <v>1818</v>
      </c>
    </row>
    <row r="118" spans="1:16" ht="12.75">
      <c r="A118" t="s">
        <v>49</v>
      </c>
      <c s="34" t="s">
        <v>183</v>
      </c>
      <c s="34" t="s">
        <v>1819</v>
      </c>
      <c s="35" t="s">
        <v>5</v>
      </c>
      <c s="6" t="s">
        <v>1820</v>
      </c>
      <c s="36" t="s">
        <v>738</v>
      </c>
      <c s="37">
        <v>8</v>
      </c>
      <c s="36">
        <v>0</v>
      </c>
      <c s="36">
        <f>ROUND(G118*H118,6)</f>
      </c>
      <c r="L118" s="38">
        <v>0</v>
      </c>
      <c s="32">
        <f>ROUND(ROUND(L118,2)*ROUND(G118,3),2)</f>
      </c>
      <c s="36" t="s">
        <v>55</v>
      </c>
      <c>
        <f>(M118*21)/100</f>
      </c>
      <c t="s">
        <v>27</v>
      </c>
    </row>
    <row r="119" spans="1:5" ht="12.75">
      <c r="A119" s="35" t="s">
        <v>56</v>
      </c>
      <c r="E119" s="39" t="s">
        <v>5</v>
      </c>
    </row>
    <row r="120" spans="1:5" ht="12.75">
      <c r="A120" s="35" t="s">
        <v>57</v>
      </c>
      <c r="E120" s="40" t="s">
        <v>5</v>
      </c>
    </row>
    <row r="121" spans="1:5" ht="89.25">
      <c r="A121" t="s">
        <v>59</v>
      </c>
      <c r="E121" s="39" t="s">
        <v>1821</v>
      </c>
    </row>
    <row r="122" spans="1:16" ht="12.75">
      <c r="A122" t="s">
        <v>49</v>
      </c>
      <c s="34" t="s">
        <v>187</v>
      </c>
      <c s="34" t="s">
        <v>1822</v>
      </c>
      <c s="35" t="s">
        <v>5</v>
      </c>
      <c s="6" t="s">
        <v>1823</v>
      </c>
      <c s="36" t="s">
        <v>738</v>
      </c>
      <c s="37">
        <v>10</v>
      </c>
      <c s="36">
        <v>0</v>
      </c>
      <c s="36">
        <f>ROUND(G122*H122,6)</f>
      </c>
      <c r="L122" s="38">
        <v>0</v>
      </c>
      <c s="32">
        <f>ROUND(ROUND(L122,2)*ROUND(G122,3),2)</f>
      </c>
      <c s="36" t="s">
        <v>55</v>
      </c>
      <c>
        <f>(M122*21)/100</f>
      </c>
      <c t="s">
        <v>27</v>
      </c>
    </row>
    <row r="123" spans="1:5" ht="12.75">
      <c r="A123" s="35" t="s">
        <v>56</v>
      </c>
      <c r="E123" s="39" t="s">
        <v>5</v>
      </c>
    </row>
    <row r="124" spans="1:5" ht="12.75">
      <c r="A124" s="35" t="s">
        <v>57</v>
      </c>
      <c r="E124" s="40" t="s">
        <v>5</v>
      </c>
    </row>
    <row r="125" spans="1:5" ht="89.25">
      <c r="A125" t="s">
        <v>59</v>
      </c>
      <c r="E12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7389</v>
      </c>
      <c s="41">
        <f>Rekapitulace!C80</f>
      </c>
      <c s="20" t="s">
        <v>0</v>
      </c>
      <c t="s">
        <v>23</v>
      </c>
      <c t="s">
        <v>27</v>
      </c>
    </row>
    <row r="4" spans="1:16" ht="32" customHeight="1">
      <c r="A4" s="24" t="s">
        <v>20</v>
      </c>
      <c s="25" t="s">
        <v>28</v>
      </c>
      <c s="27" t="s">
        <v>7389</v>
      </c>
      <c r="E4" s="26" t="s">
        <v>7390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7603</v>
      </c>
      <c r="E8" s="30" t="s">
        <v>7602</v>
      </c>
      <c r="J8" s="29">
        <f>0+J9+J46+J55+J96+J129</f>
      </c>
      <c s="29">
        <f>0+K9+K46+K55+K96+K129</f>
      </c>
      <c s="29">
        <f>0+L9+L46+L55+L96+L129</f>
      </c>
      <c s="29">
        <f>0+M9+M46+M55+M96+M129</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100</v>
      </c>
      <c s="36">
        <v>0</v>
      </c>
      <c s="36">
        <f>ROUND(G10*H10,6)</f>
      </c>
      <c r="L10" s="38">
        <v>0</v>
      </c>
      <c s="32">
        <f>ROUND(ROUND(L10,2)*ROUND(G10,3),2)</f>
      </c>
      <c s="36" t="s">
        <v>55</v>
      </c>
      <c>
        <f>(M10*21)/100</f>
      </c>
      <c t="s">
        <v>27</v>
      </c>
    </row>
    <row r="11" spans="1:5" ht="12.75">
      <c r="A11" s="35" t="s">
        <v>56</v>
      </c>
      <c r="E11" s="39" t="s">
        <v>65</v>
      </c>
    </row>
    <row r="12" spans="1:5" ht="38.25">
      <c r="A12" s="35" t="s">
        <v>57</v>
      </c>
      <c r="E12" s="40" t="s">
        <v>7604</v>
      </c>
    </row>
    <row r="13" spans="1:5" ht="318.75">
      <c r="A13" t="s">
        <v>59</v>
      </c>
      <c r="E13" s="39" t="s">
        <v>1860</v>
      </c>
    </row>
    <row r="14" spans="1:16" ht="12.75">
      <c r="A14" t="s">
        <v>49</v>
      </c>
      <c s="34" t="s">
        <v>27</v>
      </c>
      <c s="34" t="s">
        <v>78</v>
      </c>
      <c s="35" t="s">
        <v>5</v>
      </c>
      <c s="6" t="s">
        <v>842</v>
      </c>
      <c s="36" t="s">
        <v>64</v>
      </c>
      <c s="37">
        <v>100</v>
      </c>
      <c s="36">
        <v>0</v>
      </c>
      <c s="36">
        <f>ROUND(G14*H14,6)</f>
      </c>
      <c r="L14" s="38">
        <v>0</v>
      </c>
      <c s="32">
        <f>ROUND(ROUND(L14,2)*ROUND(G14,3),2)</f>
      </c>
      <c s="36" t="s">
        <v>55</v>
      </c>
      <c>
        <f>(M14*21)/100</f>
      </c>
      <c t="s">
        <v>27</v>
      </c>
    </row>
    <row r="15" spans="1:5" ht="12.75">
      <c r="A15" s="35" t="s">
        <v>56</v>
      </c>
      <c r="E15" s="39" t="s">
        <v>65</v>
      </c>
    </row>
    <row r="16" spans="1:5" ht="38.25">
      <c r="A16" s="35" t="s">
        <v>57</v>
      </c>
      <c r="E16" s="40" t="s">
        <v>7604</v>
      </c>
    </row>
    <row r="17" spans="1:5" ht="318.75">
      <c r="A17" t="s">
        <v>59</v>
      </c>
      <c r="E17" s="39" t="s">
        <v>1860</v>
      </c>
    </row>
    <row r="18" spans="1:16" ht="12.75">
      <c r="A18" t="s">
        <v>49</v>
      </c>
      <c s="34" t="s">
        <v>26</v>
      </c>
      <c s="34" t="s">
        <v>7308</v>
      </c>
      <c s="35" t="s">
        <v>5</v>
      </c>
      <c s="6" t="s">
        <v>7309</v>
      </c>
      <c s="36" t="s">
        <v>85</v>
      </c>
      <c s="37">
        <v>126</v>
      </c>
      <c s="36">
        <v>0</v>
      </c>
      <c s="36">
        <f>ROUND(G18*H18,6)</f>
      </c>
      <c r="L18" s="38">
        <v>0</v>
      </c>
      <c s="32">
        <f>ROUND(ROUND(L18,2)*ROUND(G18,3),2)</f>
      </c>
      <c s="36" t="s">
        <v>55</v>
      </c>
      <c>
        <f>(M18*21)/100</f>
      </c>
      <c t="s">
        <v>27</v>
      </c>
    </row>
    <row r="19" spans="1:5" ht="12.75">
      <c r="A19" s="35" t="s">
        <v>56</v>
      </c>
      <c r="E19" s="39" t="s">
        <v>65</v>
      </c>
    </row>
    <row r="20" spans="1:5" ht="38.25">
      <c r="A20" s="35" t="s">
        <v>57</v>
      </c>
      <c r="E20" s="40" t="s">
        <v>7605</v>
      </c>
    </row>
    <row r="21" spans="1:5" ht="38.25">
      <c r="A21" t="s">
        <v>59</v>
      </c>
      <c r="E21" s="39" t="s">
        <v>7311</v>
      </c>
    </row>
    <row r="22" spans="1:16" ht="12.75">
      <c r="A22" t="s">
        <v>49</v>
      </c>
      <c s="34" t="s">
        <v>72</v>
      </c>
      <c s="34" t="s">
        <v>868</v>
      </c>
      <c s="35" t="s">
        <v>5</v>
      </c>
      <c s="6" t="s">
        <v>869</v>
      </c>
      <c s="36" t="s">
        <v>75</v>
      </c>
      <c s="37">
        <v>500</v>
      </c>
      <c s="36">
        <v>0</v>
      </c>
      <c s="36">
        <f>ROUND(G22*H22,6)</f>
      </c>
      <c r="L22" s="38">
        <v>0</v>
      </c>
      <c s="32">
        <f>ROUND(ROUND(L22,2)*ROUND(G22,3),2)</f>
      </c>
      <c s="36" t="s">
        <v>55</v>
      </c>
      <c>
        <f>(M22*21)/100</f>
      </c>
      <c t="s">
        <v>27</v>
      </c>
    </row>
    <row r="23" spans="1:5" ht="12.75">
      <c r="A23" s="35" t="s">
        <v>56</v>
      </c>
      <c r="E23" s="39" t="s">
        <v>65</v>
      </c>
    </row>
    <row r="24" spans="1:5" ht="38.25">
      <c r="A24" s="35" t="s">
        <v>57</v>
      </c>
      <c r="E24" s="40" t="s">
        <v>7537</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7531</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7532</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7533</v>
      </c>
    </row>
    <row r="37" spans="1:5" ht="102">
      <c r="A37" t="s">
        <v>59</v>
      </c>
      <c r="E37" s="39" t="s">
        <v>867</v>
      </c>
    </row>
    <row r="38" spans="1:16" ht="12.75">
      <c r="A38" t="s">
        <v>49</v>
      </c>
      <c s="34" t="s">
        <v>108</v>
      </c>
      <c s="34" t="s">
        <v>7316</v>
      </c>
      <c s="35" t="s">
        <v>5</v>
      </c>
      <c s="6" t="s">
        <v>7317</v>
      </c>
      <c s="36" t="s">
        <v>75</v>
      </c>
      <c s="37">
        <v>250</v>
      </c>
      <c s="36">
        <v>0</v>
      </c>
      <c s="36">
        <f>ROUND(G38*H38,6)</f>
      </c>
      <c r="L38" s="38">
        <v>0</v>
      </c>
      <c s="32">
        <f>ROUND(ROUND(L38,2)*ROUND(G38,3),2)</f>
      </c>
      <c s="36" t="s">
        <v>55</v>
      </c>
      <c>
        <f>(M38*21)/100</f>
      </c>
      <c t="s">
        <v>27</v>
      </c>
    </row>
    <row r="39" spans="1:5" ht="12.75">
      <c r="A39" s="35" t="s">
        <v>56</v>
      </c>
      <c r="E39" s="39" t="s">
        <v>65</v>
      </c>
    </row>
    <row r="40" spans="1:5" ht="38.25">
      <c r="A40" s="35" t="s">
        <v>57</v>
      </c>
      <c r="E40" s="40" t="s">
        <v>7606</v>
      </c>
    </row>
    <row r="41" spans="1:5" ht="76.5">
      <c r="A41" t="s">
        <v>59</v>
      </c>
      <c r="E41" s="39" t="s">
        <v>7319</v>
      </c>
    </row>
    <row r="42" spans="1:16" ht="12.75">
      <c r="A42" t="s">
        <v>49</v>
      </c>
      <c s="34" t="s">
        <v>112</v>
      </c>
      <c s="34" t="s">
        <v>7463</v>
      </c>
      <c s="35" t="s">
        <v>5</v>
      </c>
      <c s="6" t="s">
        <v>7464</v>
      </c>
      <c s="36" t="s">
        <v>64</v>
      </c>
      <c s="37">
        <v>4.2</v>
      </c>
      <c s="36">
        <v>0</v>
      </c>
      <c s="36">
        <f>ROUND(G42*H42,6)</f>
      </c>
      <c r="L42" s="38">
        <v>0</v>
      </c>
      <c s="32">
        <f>ROUND(ROUND(L42,2)*ROUND(G42,3),2)</f>
      </c>
      <c s="36" t="s">
        <v>55</v>
      </c>
      <c>
        <f>(M42*21)/100</f>
      </c>
      <c t="s">
        <v>27</v>
      </c>
    </row>
    <row r="43" spans="1:5" ht="12.75">
      <c r="A43" s="35" t="s">
        <v>56</v>
      </c>
      <c r="E43" s="39" t="s">
        <v>65</v>
      </c>
    </row>
    <row r="44" spans="1:5" ht="38.25">
      <c r="A44" s="35" t="s">
        <v>57</v>
      </c>
      <c r="E44" s="40" t="s">
        <v>7607</v>
      </c>
    </row>
    <row r="45" spans="1:5" ht="216.75">
      <c r="A45" t="s">
        <v>59</v>
      </c>
      <c r="E45" s="39" t="s">
        <v>7466</v>
      </c>
    </row>
    <row r="46" spans="1:13" ht="12.75">
      <c r="A46" t="s">
        <v>46</v>
      </c>
      <c r="C46" s="31" t="s">
        <v>135</v>
      </c>
      <c r="E46" s="33" t="s">
        <v>7467</v>
      </c>
      <c r="J46" s="32">
        <f>0</f>
      </c>
      <c s="32">
        <f>0</f>
      </c>
      <c s="32">
        <f>0+L47+L51</f>
      </c>
      <c s="32">
        <f>0+M47+M51</f>
      </c>
    </row>
    <row r="47" spans="1:16" ht="25.5">
      <c r="A47" t="s">
        <v>49</v>
      </c>
      <c s="34" t="s">
        <v>120</v>
      </c>
      <c s="34" t="s">
        <v>811</v>
      </c>
      <c s="35" t="s">
        <v>812</v>
      </c>
      <c s="6" t="s">
        <v>7468</v>
      </c>
      <c s="36" t="s">
        <v>793</v>
      </c>
      <c s="37">
        <v>1</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7469</v>
      </c>
    </row>
    <row r="51" spans="1:16" ht="25.5">
      <c r="A51" t="s">
        <v>49</v>
      </c>
      <c s="34" t="s">
        <v>124</v>
      </c>
      <c s="34" t="s">
        <v>1772</v>
      </c>
      <c s="35" t="s">
        <v>1773</v>
      </c>
      <c s="6" t="s">
        <v>7470</v>
      </c>
      <c s="36" t="s">
        <v>793</v>
      </c>
      <c s="37">
        <v>0.5</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7469</v>
      </c>
    </row>
    <row r="55" spans="1:13" ht="12.75">
      <c r="A55" t="s">
        <v>46</v>
      </c>
      <c r="C55" s="31" t="s">
        <v>7320</v>
      </c>
      <c r="E55" s="33" t="s">
        <v>7321</v>
      </c>
      <c r="J55" s="32">
        <f>0</f>
      </c>
      <c s="32">
        <f>0</f>
      </c>
      <c s="32">
        <f>0+L56+L60+L64+L68+L72+L76+L80+L84+L88+L92</f>
      </c>
      <c s="32">
        <f>0+M56+M60+M64+M68+M72+M76+M80+M84+M88+M92</f>
      </c>
    </row>
    <row r="56" spans="1:16" ht="12.75">
      <c r="A56" t="s">
        <v>49</v>
      </c>
      <c s="34" t="s">
        <v>128</v>
      </c>
      <c s="34" t="s">
        <v>121</v>
      </c>
      <c s="35" t="s">
        <v>5</v>
      </c>
      <c s="6" t="s">
        <v>122</v>
      </c>
      <c s="36" t="s">
        <v>90</v>
      </c>
      <c s="37">
        <v>11</v>
      </c>
      <c s="36">
        <v>0</v>
      </c>
      <c s="36">
        <f>ROUND(G56*H56,6)</f>
      </c>
      <c r="L56" s="38">
        <v>0</v>
      </c>
      <c s="32">
        <f>ROUND(ROUND(L56,2)*ROUND(G56,3),2)</f>
      </c>
      <c s="36" t="s">
        <v>55</v>
      </c>
      <c>
        <f>(M56*21)/100</f>
      </c>
      <c t="s">
        <v>27</v>
      </c>
    </row>
    <row r="57" spans="1:5" ht="12.75">
      <c r="A57" s="35" t="s">
        <v>56</v>
      </c>
      <c r="E57" s="39" t="s">
        <v>65</v>
      </c>
    </row>
    <row r="58" spans="1:5" ht="38.25">
      <c r="A58" s="35" t="s">
        <v>57</v>
      </c>
      <c r="E58" s="40" t="s">
        <v>7608</v>
      </c>
    </row>
    <row r="59" spans="1:5" ht="102">
      <c r="A59" t="s">
        <v>59</v>
      </c>
      <c r="E59" s="39" t="s">
        <v>863</v>
      </c>
    </row>
    <row r="60" spans="1:16" ht="12.75">
      <c r="A60" t="s">
        <v>49</v>
      </c>
      <c s="34" t="s">
        <v>131</v>
      </c>
      <c s="34" t="s">
        <v>197</v>
      </c>
      <c s="35" t="s">
        <v>5</v>
      </c>
      <c s="6" t="s">
        <v>7323</v>
      </c>
      <c s="36" t="s">
        <v>75</v>
      </c>
      <c s="37">
        <v>170</v>
      </c>
      <c s="36">
        <v>0</v>
      </c>
      <c s="36">
        <f>ROUND(G60*H60,6)</f>
      </c>
      <c r="L60" s="38">
        <v>0</v>
      </c>
      <c s="32">
        <f>ROUND(ROUND(L60,2)*ROUND(G60,3),2)</f>
      </c>
      <c s="36" t="s">
        <v>55</v>
      </c>
      <c>
        <f>(M60*21)/100</f>
      </c>
      <c t="s">
        <v>27</v>
      </c>
    </row>
    <row r="61" spans="1:5" ht="12.75">
      <c r="A61" s="35" t="s">
        <v>56</v>
      </c>
      <c r="E61" s="39" t="s">
        <v>65</v>
      </c>
    </row>
    <row r="62" spans="1:5" ht="38.25">
      <c r="A62" s="35" t="s">
        <v>57</v>
      </c>
      <c r="E62" s="40" t="s">
        <v>7609</v>
      </c>
    </row>
    <row r="63" spans="1:5" ht="140.25">
      <c r="A63" t="s">
        <v>59</v>
      </c>
      <c r="E63" s="39" t="s">
        <v>7325</v>
      </c>
    </row>
    <row r="64" spans="1:16" ht="12.75">
      <c r="A64" t="s">
        <v>49</v>
      </c>
      <c s="34" t="s">
        <v>135</v>
      </c>
      <c s="34" t="s">
        <v>7473</v>
      </c>
      <c s="35" t="s">
        <v>5</v>
      </c>
      <c s="6" t="s">
        <v>7474</v>
      </c>
      <c s="36" t="s">
        <v>90</v>
      </c>
      <c s="37">
        <v>14</v>
      </c>
      <c s="36">
        <v>0</v>
      </c>
      <c s="36">
        <f>ROUND(G64*H64,6)</f>
      </c>
      <c r="L64" s="38">
        <v>0</v>
      </c>
      <c s="32">
        <f>ROUND(ROUND(L64,2)*ROUND(G64,3),2)</f>
      </c>
      <c s="36" t="s">
        <v>55</v>
      </c>
      <c>
        <f>(M64*21)/100</f>
      </c>
      <c t="s">
        <v>27</v>
      </c>
    </row>
    <row r="65" spans="1:5" ht="12.75">
      <c r="A65" s="35" t="s">
        <v>56</v>
      </c>
      <c r="E65" s="39" t="s">
        <v>65</v>
      </c>
    </row>
    <row r="66" spans="1:5" ht="38.25">
      <c r="A66" s="35" t="s">
        <v>57</v>
      </c>
      <c r="E66" s="40" t="s">
        <v>7610</v>
      </c>
    </row>
    <row r="67" spans="1:5" ht="89.25">
      <c r="A67" t="s">
        <v>59</v>
      </c>
      <c r="E67" s="39" t="s">
        <v>7476</v>
      </c>
    </row>
    <row r="68" spans="1:16" ht="12.75">
      <c r="A68" t="s">
        <v>49</v>
      </c>
      <c s="34" t="s">
        <v>139</v>
      </c>
      <c s="34" t="s">
        <v>213</v>
      </c>
      <c s="35" t="s">
        <v>5</v>
      </c>
      <c s="6" t="s">
        <v>1113</v>
      </c>
      <c s="36" t="s">
        <v>75</v>
      </c>
      <c s="37">
        <v>150</v>
      </c>
      <c s="36">
        <v>0</v>
      </c>
      <c s="36">
        <f>ROUND(G68*H68,6)</f>
      </c>
      <c r="L68" s="38">
        <v>0</v>
      </c>
      <c s="32">
        <f>ROUND(ROUND(L68,2)*ROUND(G68,3),2)</f>
      </c>
      <c s="36" t="s">
        <v>55</v>
      </c>
      <c>
        <f>(M68*21)/100</f>
      </c>
      <c t="s">
        <v>27</v>
      </c>
    </row>
    <row r="69" spans="1:5" ht="12.75">
      <c r="A69" s="35" t="s">
        <v>56</v>
      </c>
      <c r="E69" s="39" t="s">
        <v>65</v>
      </c>
    </row>
    <row r="70" spans="1:5" ht="38.25">
      <c r="A70" s="35" t="s">
        <v>57</v>
      </c>
      <c r="E70" s="40" t="s">
        <v>7611</v>
      </c>
    </row>
    <row r="71" spans="1:5" ht="89.25">
      <c r="A71" t="s">
        <v>59</v>
      </c>
      <c r="E71" s="39" t="s">
        <v>466</v>
      </c>
    </row>
    <row r="72" spans="1:16" ht="12.75">
      <c r="A72" t="s">
        <v>49</v>
      </c>
      <c s="34" t="s">
        <v>143</v>
      </c>
      <c s="34" t="s">
        <v>7326</v>
      </c>
      <c s="35" t="s">
        <v>5</v>
      </c>
      <c s="6" t="s">
        <v>7327</v>
      </c>
      <c s="36" t="s">
        <v>75</v>
      </c>
      <c s="37">
        <v>500</v>
      </c>
      <c s="36">
        <v>0</v>
      </c>
      <c s="36">
        <f>ROUND(G72*H72,6)</f>
      </c>
      <c r="L72" s="38">
        <v>0</v>
      </c>
      <c s="32">
        <f>ROUND(ROUND(L72,2)*ROUND(G72,3),2)</f>
      </c>
      <c s="36" t="s">
        <v>55</v>
      </c>
      <c>
        <f>(M72*21)/100</f>
      </c>
      <c t="s">
        <v>27</v>
      </c>
    </row>
    <row r="73" spans="1:5" ht="12.75">
      <c r="A73" s="35" t="s">
        <v>56</v>
      </c>
      <c r="E73" s="39" t="s">
        <v>65</v>
      </c>
    </row>
    <row r="74" spans="1:5" ht="38.25">
      <c r="A74" s="35" t="s">
        <v>57</v>
      </c>
      <c r="E74" s="40" t="s">
        <v>7332</v>
      </c>
    </row>
    <row r="75" spans="1:5" ht="89.25">
      <c r="A75" t="s">
        <v>59</v>
      </c>
      <c r="E75" s="39" t="s">
        <v>466</v>
      </c>
    </row>
    <row r="76" spans="1:16" ht="12.75">
      <c r="A76" t="s">
        <v>49</v>
      </c>
      <c s="34" t="s">
        <v>147</v>
      </c>
      <c s="34" t="s">
        <v>218</v>
      </c>
      <c s="35" t="s">
        <v>5</v>
      </c>
      <c s="6" t="s">
        <v>219</v>
      </c>
      <c s="36" t="s">
        <v>75</v>
      </c>
      <c s="37">
        <v>600</v>
      </c>
      <c s="36">
        <v>0</v>
      </c>
      <c s="36">
        <f>ROUND(G76*H76,6)</f>
      </c>
      <c r="L76" s="38">
        <v>0</v>
      </c>
      <c s="32">
        <f>ROUND(ROUND(L76,2)*ROUND(G76,3),2)</f>
      </c>
      <c s="36" t="s">
        <v>55</v>
      </c>
      <c>
        <f>(M76*21)/100</f>
      </c>
      <c t="s">
        <v>27</v>
      </c>
    </row>
    <row r="77" spans="1:5" ht="12.75">
      <c r="A77" s="35" t="s">
        <v>56</v>
      </c>
      <c r="E77" s="39" t="s">
        <v>65</v>
      </c>
    </row>
    <row r="78" spans="1:5" ht="38.25">
      <c r="A78" s="35" t="s">
        <v>57</v>
      </c>
      <c r="E78" s="40" t="s">
        <v>7612</v>
      </c>
    </row>
    <row r="79" spans="1:5" ht="89.25">
      <c r="A79" t="s">
        <v>59</v>
      </c>
      <c r="E79" s="39" t="s">
        <v>466</v>
      </c>
    </row>
    <row r="80" spans="1:16" ht="25.5">
      <c r="A80" t="s">
        <v>49</v>
      </c>
      <c s="34" t="s">
        <v>151</v>
      </c>
      <c s="34" t="s">
        <v>1114</v>
      </c>
      <c s="35" t="s">
        <v>5</v>
      </c>
      <c s="6" t="s">
        <v>1115</v>
      </c>
      <c s="36" t="s">
        <v>90</v>
      </c>
      <c s="37">
        <v>64</v>
      </c>
      <c s="36">
        <v>0</v>
      </c>
      <c s="36">
        <f>ROUND(G80*H80,6)</f>
      </c>
      <c r="L80" s="38">
        <v>0</v>
      </c>
      <c s="32">
        <f>ROUND(ROUND(L80,2)*ROUND(G80,3),2)</f>
      </c>
      <c s="36" t="s">
        <v>55</v>
      </c>
      <c>
        <f>(M80*21)/100</f>
      </c>
      <c t="s">
        <v>27</v>
      </c>
    </row>
    <row r="81" spans="1:5" ht="12.75">
      <c r="A81" s="35" t="s">
        <v>56</v>
      </c>
      <c r="E81" s="39" t="s">
        <v>65</v>
      </c>
    </row>
    <row r="82" spans="1:5" ht="38.25">
      <c r="A82" s="35" t="s">
        <v>57</v>
      </c>
      <c r="E82" s="40" t="s">
        <v>7613</v>
      </c>
    </row>
    <row r="83" spans="1:5" ht="89.25">
      <c r="A83" t="s">
        <v>59</v>
      </c>
      <c r="E83" s="39" t="s">
        <v>7480</v>
      </c>
    </row>
    <row r="84" spans="1:16" ht="25.5">
      <c r="A84" t="s">
        <v>49</v>
      </c>
      <c s="34" t="s">
        <v>155</v>
      </c>
      <c s="34" t="s">
        <v>227</v>
      </c>
      <c s="35" t="s">
        <v>5</v>
      </c>
      <c s="6" t="s">
        <v>228</v>
      </c>
      <c s="36" t="s">
        <v>90</v>
      </c>
      <c s="37">
        <v>28</v>
      </c>
      <c s="36">
        <v>0</v>
      </c>
      <c s="36">
        <f>ROUND(G84*H84,6)</f>
      </c>
      <c r="L84" s="38">
        <v>0</v>
      </c>
      <c s="32">
        <f>ROUND(ROUND(L84,2)*ROUND(G84,3),2)</f>
      </c>
      <c s="36" t="s">
        <v>55</v>
      </c>
      <c>
        <f>(M84*21)/100</f>
      </c>
      <c t="s">
        <v>27</v>
      </c>
    </row>
    <row r="85" spans="1:5" ht="12.75">
      <c r="A85" s="35" t="s">
        <v>56</v>
      </c>
      <c r="E85" s="39" t="s">
        <v>65</v>
      </c>
    </row>
    <row r="86" spans="1:5" ht="38.25">
      <c r="A86" s="35" t="s">
        <v>57</v>
      </c>
      <c r="E86" s="40" t="s">
        <v>7614</v>
      </c>
    </row>
    <row r="87" spans="1:5" ht="89.25">
      <c r="A87" t="s">
        <v>59</v>
      </c>
      <c r="E87" s="39" t="s">
        <v>7480</v>
      </c>
    </row>
    <row r="88" spans="1:16" ht="12.75">
      <c r="A88" t="s">
        <v>49</v>
      </c>
      <c s="34" t="s">
        <v>158</v>
      </c>
      <c s="34" t="s">
        <v>7341</v>
      </c>
      <c s="35" t="s">
        <v>5</v>
      </c>
      <c s="6" t="s">
        <v>7342</v>
      </c>
      <c s="36" t="s">
        <v>90</v>
      </c>
      <c s="37">
        <v>50</v>
      </c>
      <c s="36">
        <v>0</v>
      </c>
      <c s="36">
        <f>ROUND(G88*H88,6)</f>
      </c>
      <c r="L88" s="38">
        <v>0</v>
      </c>
      <c s="32">
        <f>ROUND(ROUND(L88,2)*ROUND(G88,3),2)</f>
      </c>
      <c s="36" t="s">
        <v>55</v>
      </c>
      <c>
        <f>(M88*21)/100</f>
      </c>
      <c t="s">
        <v>27</v>
      </c>
    </row>
    <row r="89" spans="1:5" ht="12.75">
      <c r="A89" s="35" t="s">
        <v>56</v>
      </c>
      <c r="E89" s="39" t="s">
        <v>65</v>
      </c>
    </row>
    <row r="90" spans="1:5" ht="38.25">
      <c r="A90" s="35" t="s">
        <v>57</v>
      </c>
      <c r="E90" s="40" t="s">
        <v>7615</v>
      </c>
    </row>
    <row r="91" spans="1:5" ht="76.5">
      <c r="A91" t="s">
        <v>59</v>
      </c>
      <c r="E91" s="39" t="s">
        <v>7483</v>
      </c>
    </row>
    <row r="92" spans="1:16" ht="12.75">
      <c r="A92" t="s">
        <v>49</v>
      </c>
      <c s="34" t="s">
        <v>164</v>
      </c>
      <c s="34" t="s">
        <v>7450</v>
      </c>
      <c s="35" t="s">
        <v>5</v>
      </c>
      <c s="6" t="s">
        <v>7451</v>
      </c>
      <c s="36" t="s">
        <v>75</v>
      </c>
      <c s="37">
        <v>300</v>
      </c>
      <c s="36">
        <v>0</v>
      </c>
      <c s="36">
        <f>ROUND(G92*H92,6)</f>
      </c>
      <c r="L92" s="38">
        <v>0</v>
      </c>
      <c s="32">
        <f>ROUND(ROUND(L92,2)*ROUND(G92,3),2)</f>
      </c>
      <c s="36" t="s">
        <v>55</v>
      </c>
      <c>
        <f>(M92*21)/100</f>
      </c>
      <c t="s">
        <v>27</v>
      </c>
    </row>
    <row r="93" spans="1:5" ht="12.75">
      <c r="A93" s="35" t="s">
        <v>56</v>
      </c>
      <c r="E93" s="39" t="s">
        <v>65</v>
      </c>
    </row>
    <row r="94" spans="1:5" ht="38.25">
      <c r="A94" s="35" t="s">
        <v>57</v>
      </c>
      <c r="E94" s="40" t="s">
        <v>7616</v>
      </c>
    </row>
    <row r="95" spans="1:5" ht="114.75">
      <c r="A95" t="s">
        <v>59</v>
      </c>
      <c r="E95" s="39" t="s">
        <v>7452</v>
      </c>
    </row>
    <row r="96" spans="1:13" ht="12.75">
      <c r="A96" t="s">
        <v>46</v>
      </c>
      <c r="C96" s="31" t="s">
        <v>7490</v>
      </c>
      <c r="E96" s="33" t="s">
        <v>7491</v>
      </c>
      <c r="J96" s="32">
        <f>0</f>
      </c>
      <c s="32">
        <f>0</f>
      </c>
      <c s="32">
        <f>0+L97+L101+L105+L109+L113+L117+L121+L125</f>
      </c>
      <c s="32">
        <f>0+M97+M101+M105+M109+M113+M117+M121+M125</f>
      </c>
    </row>
    <row r="97" spans="1:16" ht="25.5">
      <c r="A97" t="s">
        <v>49</v>
      </c>
      <c s="34" t="s">
        <v>168</v>
      </c>
      <c s="34" t="s">
        <v>7566</v>
      </c>
      <c s="35" t="s">
        <v>5</v>
      </c>
      <c s="6" t="s">
        <v>7617</v>
      </c>
      <c s="36" t="s">
        <v>75</v>
      </c>
      <c s="37">
        <v>120</v>
      </c>
      <c s="36">
        <v>0</v>
      </c>
      <c s="36">
        <f>ROUND(G97*H97,6)</f>
      </c>
      <c r="L97" s="38">
        <v>0</v>
      </c>
      <c s="32">
        <f>ROUND(ROUND(L97,2)*ROUND(G97,3),2)</f>
      </c>
      <c s="36" t="s">
        <v>55</v>
      </c>
      <c>
        <f>(M97*21)/100</f>
      </c>
      <c t="s">
        <v>27</v>
      </c>
    </row>
    <row r="98" spans="1:5" ht="12.75">
      <c r="A98" s="35" t="s">
        <v>56</v>
      </c>
      <c r="E98" s="39" t="s">
        <v>65</v>
      </c>
    </row>
    <row r="99" spans="1:5" ht="38.25">
      <c r="A99" s="35" t="s">
        <v>57</v>
      </c>
      <c r="E99" s="40" t="s">
        <v>7618</v>
      </c>
    </row>
    <row r="100" spans="1:5" ht="12.75">
      <c r="A100" t="s">
        <v>59</v>
      </c>
      <c r="E100" s="39" t="s">
        <v>5</v>
      </c>
    </row>
    <row r="101" spans="1:16" ht="12.75">
      <c r="A101" t="s">
        <v>49</v>
      </c>
      <c s="34" t="s">
        <v>173</v>
      </c>
      <c s="34" t="s">
        <v>7542</v>
      </c>
      <c s="35" t="s">
        <v>5</v>
      </c>
      <c s="6" t="s">
        <v>7543</v>
      </c>
      <c s="36" t="s">
        <v>90</v>
      </c>
      <c s="37">
        <v>14</v>
      </c>
      <c s="36">
        <v>0</v>
      </c>
      <c s="36">
        <f>ROUND(G101*H101,6)</f>
      </c>
      <c r="L101" s="38">
        <v>0</v>
      </c>
      <c s="32">
        <f>ROUND(ROUND(L101,2)*ROUND(G101,3),2)</f>
      </c>
      <c s="36" t="s">
        <v>55</v>
      </c>
      <c>
        <f>(M101*21)/100</f>
      </c>
      <c t="s">
        <v>27</v>
      </c>
    </row>
    <row r="102" spans="1:5" ht="12.75">
      <c r="A102" s="35" t="s">
        <v>56</v>
      </c>
      <c r="E102" s="39" t="s">
        <v>65</v>
      </c>
    </row>
    <row r="103" spans="1:5" ht="38.25">
      <c r="A103" s="35" t="s">
        <v>57</v>
      </c>
      <c r="E103" s="40" t="s">
        <v>7619</v>
      </c>
    </row>
    <row r="104" spans="1:5" ht="114.75">
      <c r="A104" t="s">
        <v>59</v>
      </c>
      <c r="E104" s="39" t="s">
        <v>7545</v>
      </c>
    </row>
    <row r="105" spans="1:16" ht="25.5">
      <c r="A105" t="s">
        <v>49</v>
      </c>
      <c s="34" t="s">
        <v>176</v>
      </c>
      <c s="34" t="s">
        <v>7549</v>
      </c>
      <c s="35" t="s">
        <v>5</v>
      </c>
      <c s="6" t="s">
        <v>7550</v>
      </c>
      <c s="36" t="s">
        <v>90</v>
      </c>
      <c s="37">
        <v>57</v>
      </c>
      <c s="36">
        <v>0</v>
      </c>
      <c s="36">
        <f>ROUND(G105*H105,6)</f>
      </c>
      <c r="L105" s="38">
        <v>0</v>
      </c>
      <c s="32">
        <f>ROUND(ROUND(L105,2)*ROUND(G105,3),2)</f>
      </c>
      <c s="36" t="s">
        <v>55</v>
      </c>
      <c>
        <f>(M105*21)/100</f>
      </c>
      <c t="s">
        <v>27</v>
      </c>
    </row>
    <row r="106" spans="1:5" ht="12.75">
      <c r="A106" s="35" t="s">
        <v>56</v>
      </c>
      <c r="E106" s="39" t="s">
        <v>65</v>
      </c>
    </row>
    <row r="107" spans="1:5" ht="38.25">
      <c r="A107" s="35" t="s">
        <v>57</v>
      </c>
      <c r="E107" s="40" t="s">
        <v>7620</v>
      </c>
    </row>
    <row r="108" spans="1:5" ht="89.25">
      <c r="A108" t="s">
        <v>59</v>
      </c>
      <c r="E108" s="39" t="s">
        <v>7446</v>
      </c>
    </row>
    <row r="109" spans="1:16" ht="25.5">
      <c r="A109" t="s">
        <v>49</v>
      </c>
      <c s="34" t="s">
        <v>180</v>
      </c>
      <c s="34" t="s">
        <v>7552</v>
      </c>
      <c s="35" t="s">
        <v>5</v>
      </c>
      <c s="6" t="s">
        <v>7553</v>
      </c>
      <c s="36" t="s">
        <v>90</v>
      </c>
      <c s="37">
        <v>3</v>
      </c>
      <c s="36">
        <v>0</v>
      </c>
      <c s="36">
        <f>ROUND(G109*H109,6)</f>
      </c>
      <c r="L109" s="38">
        <v>0</v>
      </c>
      <c s="32">
        <f>ROUND(ROUND(L109,2)*ROUND(G109,3),2)</f>
      </c>
      <c s="36" t="s">
        <v>55</v>
      </c>
      <c>
        <f>(M109*21)/100</f>
      </c>
      <c t="s">
        <v>27</v>
      </c>
    </row>
    <row r="110" spans="1:5" ht="12.75">
      <c r="A110" s="35" t="s">
        <v>56</v>
      </c>
      <c r="E110" s="39" t="s">
        <v>65</v>
      </c>
    </row>
    <row r="111" spans="1:5" ht="38.25">
      <c r="A111" s="35" t="s">
        <v>57</v>
      </c>
      <c r="E111" s="40" t="s">
        <v>7544</v>
      </c>
    </row>
    <row r="112" spans="1:5" ht="89.25">
      <c r="A112" t="s">
        <v>59</v>
      </c>
      <c r="E112" s="39" t="s">
        <v>7446</v>
      </c>
    </row>
    <row r="113" spans="1:16" ht="38.25">
      <c r="A113" t="s">
        <v>49</v>
      </c>
      <c s="34" t="s">
        <v>916</v>
      </c>
      <c s="34" t="s">
        <v>7378</v>
      </c>
      <c s="35" t="s">
        <v>5</v>
      </c>
      <c s="6" t="s">
        <v>7499</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40.25">
      <c r="A116" t="s">
        <v>59</v>
      </c>
      <c r="E116" s="39" t="s">
        <v>7500</v>
      </c>
    </row>
    <row r="117" spans="1:16" ht="25.5">
      <c r="A117" t="s">
        <v>49</v>
      </c>
      <c s="34" t="s">
        <v>919</v>
      </c>
      <c s="34" t="s">
        <v>7381</v>
      </c>
      <c s="35" t="s">
        <v>5</v>
      </c>
      <c s="6" t="s">
        <v>7501</v>
      </c>
      <c s="36" t="s">
        <v>738</v>
      </c>
      <c s="37">
        <v>2</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153">
      <c r="A120" t="s">
        <v>59</v>
      </c>
      <c r="E120" s="39" t="s">
        <v>7502</v>
      </c>
    </row>
    <row r="121" spans="1:16" ht="12.75">
      <c r="A121" t="s">
        <v>49</v>
      </c>
      <c s="34" t="s">
        <v>183</v>
      </c>
      <c s="34" t="s">
        <v>7515</v>
      </c>
      <c s="35" t="s">
        <v>5</v>
      </c>
      <c s="6" t="s">
        <v>7516</v>
      </c>
      <c s="36" t="s">
        <v>90</v>
      </c>
      <c s="37">
        <v>1</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89.25">
      <c r="A124" t="s">
        <v>59</v>
      </c>
      <c r="E124" s="39" t="s">
        <v>7517</v>
      </c>
    </row>
    <row r="125" spans="1:16" ht="12.75">
      <c r="A125" t="s">
        <v>49</v>
      </c>
      <c s="34" t="s">
        <v>187</v>
      </c>
      <c s="34" t="s">
        <v>7518</v>
      </c>
      <c s="35" t="s">
        <v>5</v>
      </c>
      <c s="6" t="s">
        <v>7519</v>
      </c>
      <c s="36" t="s">
        <v>90</v>
      </c>
      <c s="37">
        <v>2</v>
      </c>
      <c s="36">
        <v>0</v>
      </c>
      <c s="36">
        <f>ROUND(G125*H125,6)</f>
      </c>
      <c r="L125" s="38">
        <v>0</v>
      </c>
      <c s="32">
        <f>ROUND(ROUND(L125,2)*ROUND(G125,3),2)</f>
      </c>
      <c s="36" t="s">
        <v>55</v>
      </c>
      <c>
        <f>(M125*21)/100</f>
      </c>
      <c t="s">
        <v>27</v>
      </c>
    </row>
    <row r="126" spans="1:5" ht="12.75">
      <c r="A126" s="35" t="s">
        <v>56</v>
      </c>
      <c r="E126" s="39" t="s">
        <v>5</v>
      </c>
    </row>
    <row r="127" spans="1:5" ht="12.75">
      <c r="A127" s="35" t="s">
        <v>57</v>
      </c>
      <c r="E127" s="40" t="s">
        <v>5</v>
      </c>
    </row>
    <row r="128" spans="1:5" ht="102">
      <c r="A128" t="s">
        <v>59</v>
      </c>
      <c r="E128" s="39" t="s">
        <v>7520</v>
      </c>
    </row>
    <row r="129" spans="1:13" ht="12.75">
      <c r="A129" t="s">
        <v>46</v>
      </c>
      <c r="C129" s="31" t="s">
        <v>1798</v>
      </c>
      <c r="E129" s="33" t="s">
        <v>1799</v>
      </c>
      <c r="J129" s="32">
        <f>0</f>
      </c>
      <c s="32">
        <f>0</f>
      </c>
      <c s="32">
        <f>0+L130+L134+L138+L142+L146+L150+L154+L158+L162+L166+L170</f>
      </c>
      <c s="32">
        <f>0+M130+M134+M138+M142+M146+M150+M154+M158+M162+M166+M170</f>
      </c>
    </row>
    <row r="130" spans="1:16" ht="12.75">
      <c r="A130" t="s">
        <v>49</v>
      </c>
      <c s="34" t="s">
        <v>196</v>
      </c>
      <c s="34" t="s">
        <v>1800</v>
      </c>
      <c s="35" t="s">
        <v>5</v>
      </c>
      <c s="6" t="s">
        <v>1801</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1802</v>
      </c>
    </row>
    <row r="133" spans="1:5" ht="12.75">
      <c r="A133" t="s">
        <v>59</v>
      </c>
      <c r="E133" s="39" t="s">
        <v>832</v>
      </c>
    </row>
    <row r="134" spans="1:16" ht="12.75">
      <c r="A134" t="s">
        <v>49</v>
      </c>
      <c s="34" t="s">
        <v>200</v>
      </c>
      <c s="34" t="s">
        <v>1803</v>
      </c>
      <c s="35" t="s">
        <v>5</v>
      </c>
      <c s="6" t="s">
        <v>1804</v>
      </c>
      <c s="36" t="s">
        <v>54</v>
      </c>
      <c s="37">
        <v>1</v>
      </c>
      <c s="36">
        <v>0</v>
      </c>
      <c s="36">
        <f>ROUND(G134*H134,6)</f>
      </c>
      <c r="L134" s="38">
        <v>0</v>
      </c>
      <c s="32">
        <f>ROUND(ROUND(L134,2)*ROUND(G134,3),2)</f>
      </c>
      <c s="36" t="s">
        <v>55</v>
      </c>
      <c>
        <f>(M134*21)/100</f>
      </c>
      <c t="s">
        <v>27</v>
      </c>
    </row>
    <row r="135" spans="1:5" ht="12.75">
      <c r="A135" s="35" t="s">
        <v>56</v>
      </c>
      <c r="E135" s="39" t="s">
        <v>5</v>
      </c>
    </row>
    <row r="136" spans="1:5" ht="38.25">
      <c r="A136" s="35" t="s">
        <v>57</v>
      </c>
      <c r="E136" s="40" t="s">
        <v>1805</v>
      </c>
    </row>
    <row r="137" spans="1:5" ht="25.5">
      <c r="A137" t="s">
        <v>59</v>
      </c>
      <c r="E137" s="39" t="s">
        <v>1806</v>
      </c>
    </row>
    <row r="138" spans="1:16" ht="25.5">
      <c r="A138" t="s">
        <v>49</v>
      </c>
      <c s="34" t="s">
        <v>204</v>
      </c>
      <c s="34" t="s">
        <v>1807</v>
      </c>
      <c s="35" t="s">
        <v>5</v>
      </c>
      <c s="6" t="s">
        <v>1808</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1809</v>
      </c>
    </row>
    <row r="142" spans="1:16" ht="38.25">
      <c r="A142" t="s">
        <v>49</v>
      </c>
      <c s="34" t="s">
        <v>208</v>
      </c>
      <c s="34" t="s">
        <v>1881</v>
      </c>
      <c s="35" t="s">
        <v>5</v>
      </c>
      <c s="6" t="s">
        <v>7521</v>
      </c>
      <c s="36" t="s">
        <v>90</v>
      </c>
      <c s="37">
        <v>4</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114.75">
      <c r="A145" t="s">
        <v>59</v>
      </c>
      <c r="E145" s="39" t="s">
        <v>7522</v>
      </c>
    </row>
    <row r="146" spans="1:16" ht="25.5">
      <c r="A146" t="s">
        <v>49</v>
      </c>
      <c s="34" t="s">
        <v>212</v>
      </c>
      <c s="34" t="s">
        <v>1810</v>
      </c>
      <c s="35" t="s">
        <v>5</v>
      </c>
      <c s="6" t="s">
        <v>1811</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89.25">
      <c r="A149" t="s">
        <v>59</v>
      </c>
      <c r="E149" s="39" t="s">
        <v>1812</v>
      </c>
    </row>
    <row r="150" spans="1:16" ht="12.75">
      <c r="A150" t="s">
        <v>49</v>
      </c>
      <c s="34" t="s">
        <v>217</v>
      </c>
      <c s="34" t="s">
        <v>7523</v>
      </c>
      <c s="35" t="s">
        <v>5</v>
      </c>
      <c s="6" t="s">
        <v>7524</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76.5">
      <c r="A153" t="s">
        <v>59</v>
      </c>
      <c r="E153" s="39" t="s">
        <v>7525</v>
      </c>
    </row>
    <row r="154" spans="1:16" ht="12.75">
      <c r="A154" t="s">
        <v>49</v>
      </c>
      <c s="34" t="s">
        <v>221</v>
      </c>
      <c s="34" t="s">
        <v>1813</v>
      </c>
      <c s="35" t="s">
        <v>5</v>
      </c>
      <c s="6" t="s">
        <v>1814</v>
      </c>
      <c s="36" t="s">
        <v>738</v>
      </c>
      <c s="37">
        <v>20</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1815</v>
      </c>
    </row>
    <row r="158" spans="1:16" ht="12.75">
      <c r="A158" t="s">
        <v>49</v>
      </c>
      <c s="34" t="s">
        <v>226</v>
      </c>
      <c s="34" t="s">
        <v>1816</v>
      </c>
      <c s="35" t="s">
        <v>5</v>
      </c>
      <c s="6" t="s">
        <v>1817</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1818</v>
      </c>
    </row>
    <row r="162" spans="1:16" ht="12.75">
      <c r="A162" t="s">
        <v>49</v>
      </c>
      <c s="34" t="s">
        <v>231</v>
      </c>
      <c s="34" t="s">
        <v>1819</v>
      </c>
      <c s="35" t="s">
        <v>5</v>
      </c>
      <c s="6" t="s">
        <v>1820</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1821</v>
      </c>
    </row>
    <row r="166" spans="1:16" ht="12.75">
      <c r="A166" t="s">
        <v>49</v>
      </c>
      <c s="34" t="s">
        <v>235</v>
      </c>
      <c s="34" t="s">
        <v>1822</v>
      </c>
      <c s="35" t="s">
        <v>5</v>
      </c>
      <c s="6" t="s">
        <v>1823</v>
      </c>
      <c s="36" t="s">
        <v>738</v>
      </c>
      <c s="37">
        <v>8</v>
      </c>
      <c s="36">
        <v>0</v>
      </c>
      <c s="36">
        <f>ROUND(G166*H166,6)</f>
      </c>
      <c r="L166" s="38">
        <v>0</v>
      </c>
      <c s="32">
        <f>ROUND(ROUND(L166,2)*ROUND(G166,3),2)</f>
      </c>
      <c s="36" t="s">
        <v>55</v>
      </c>
      <c>
        <f>(M166*21)/100</f>
      </c>
      <c t="s">
        <v>27</v>
      </c>
    </row>
    <row r="167" spans="1:5" ht="12.75">
      <c r="A167" s="35" t="s">
        <v>56</v>
      </c>
      <c r="E167" s="39" t="s">
        <v>5</v>
      </c>
    </row>
    <row r="168" spans="1:5" ht="12.75">
      <c r="A168" s="35" t="s">
        <v>57</v>
      </c>
      <c r="E168" s="40" t="s">
        <v>5</v>
      </c>
    </row>
    <row r="169" spans="1:5" ht="89.25">
      <c r="A169" t="s">
        <v>59</v>
      </c>
      <c r="E169" s="39" t="s">
        <v>1824</v>
      </c>
    </row>
    <row r="170" spans="1:16" ht="25.5">
      <c r="A170" t="s">
        <v>49</v>
      </c>
      <c s="34" t="s">
        <v>239</v>
      </c>
      <c s="34" t="s">
        <v>7546</v>
      </c>
      <c s="35" t="s">
        <v>5</v>
      </c>
      <c s="6" t="s">
        <v>7547</v>
      </c>
      <c s="36" t="s">
        <v>90</v>
      </c>
      <c s="37">
        <v>1</v>
      </c>
      <c s="36">
        <v>0</v>
      </c>
      <c s="36">
        <f>ROUND(G170*H170,6)</f>
      </c>
      <c r="L170" s="38">
        <v>0</v>
      </c>
      <c s="32">
        <f>ROUND(ROUND(L170,2)*ROUND(G170,3),2)</f>
      </c>
      <c s="36" t="s">
        <v>55</v>
      </c>
      <c>
        <f>(M170*21)/100</f>
      </c>
      <c t="s">
        <v>27</v>
      </c>
    </row>
    <row r="171" spans="1:5" ht="12.75">
      <c r="A171" s="35" t="s">
        <v>56</v>
      </c>
      <c r="E171" s="39" t="s">
        <v>5</v>
      </c>
    </row>
    <row r="172" spans="1:5" ht="25.5">
      <c r="A172" s="35" t="s">
        <v>57</v>
      </c>
      <c r="E172" s="40" t="s">
        <v>58</v>
      </c>
    </row>
    <row r="173" spans="1:5" ht="102">
      <c r="A173" t="s">
        <v>59</v>
      </c>
      <c r="E173" s="39" t="s">
        <v>7621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7389</v>
      </c>
      <c s="41">
        <f>Rekapitulace!C80</f>
      </c>
      <c s="20" t="s">
        <v>0</v>
      </c>
      <c t="s">
        <v>23</v>
      </c>
      <c t="s">
        <v>27</v>
      </c>
    </row>
    <row r="4" spans="1:16" ht="32" customHeight="1">
      <c r="A4" s="24" t="s">
        <v>20</v>
      </c>
      <c s="25" t="s">
        <v>28</v>
      </c>
      <c s="27" t="s">
        <v>7389</v>
      </c>
      <c r="E4" s="26" t="s">
        <v>7390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7624</v>
      </c>
      <c r="E8" s="30" t="s">
        <v>7623</v>
      </c>
      <c r="J8" s="29">
        <f>0+J9+J34+J43+J80+J105+J114+J119+J124</f>
      </c>
      <c s="29">
        <f>0+K9+K34+K43+K80+K105+K114+K119+K124</f>
      </c>
      <c s="29">
        <f>0+L9+L34+L43+L80+L105+L114+L119+L124</f>
      </c>
      <c s="29">
        <f>0+M9+M34+M43+M80+M105+M114+M119+M124</f>
      </c>
    </row>
    <row r="9" spans="1:13" ht="12.75">
      <c r="A9" t="s">
        <v>46</v>
      </c>
      <c r="C9" s="31" t="s">
        <v>5300</v>
      </c>
      <c r="E9" s="33" t="s">
        <v>5481</v>
      </c>
      <c r="J9" s="32">
        <f>0</f>
      </c>
      <c s="32">
        <f>0</f>
      </c>
      <c s="32">
        <f>0+L10+L14+L18+L22+L26+L30</f>
      </c>
      <c s="32">
        <f>0+M10+M14+M18+M22+M26+M30</f>
      </c>
    </row>
    <row r="10" spans="1:16" ht="25.5">
      <c r="A10" t="s">
        <v>49</v>
      </c>
      <c s="34" t="s">
        <v>4</v>
      </c>
      <c s="34" t="s">
        <v>5482</v>
      </c>
      <c s="35" t="s">
        <v>5</v>
      </c>
      <c s="6" t="s">
        <v>5483</v>
      </c>
      <c s="36" t="s">
        <v>90</v>
      </c>
      <c s="37">
        <v>24</v>
      </c>
      <c s="36">
        <v>0</v>
      </c>
      <c s="36">
        <f>ROUND(G10*H10,6)</f>
      </c>
      <c r="L10" s="38">
        <v>0</v>
      </c>
      <c s="32">
        <f>ROUND(ROUND(L10,2)*ROUND(G10,3),2)</f>
      </c>
      <c s="36" t="s">
        <v>1764</v>
      </c>
      <c>
        <f>(M10*21)/100</f>
      </c>
      <c t="s">
        <v>27</v>
      </c>
    </row>
    <row r="11" spans="1:5" ht="12.75">
      <c r="A11" s="35" t="s">
        <v>56</v>
      </c>
      <c r="E11" s="39" t="s">
        <v>5</v>
      </c>
    </row>
    <row r="12" spans="1:5" ht="25.5">
      <c r="A12" s="35" t="s">
        <v>57</v>
      </c>
      <c r="E12" s="40" t="s">
        <v>2057</v>
      </c>
    </row>
    <row r="13" spans="1:5" ht="12.75">
      <c r="A13" t="s">
        <v>59</v>
      </c>
      <c r="E13" s="39" t="s">
        <v>5</v>
      </c>
    </row>
    <row r="14" spans="1:16" ht="12.75">
      <c r="A14" t="s">
        <v>49</v>
      </c>
      <c s="34" t="s">
        <v>27</v>
      </c>
      <c s="34" t="s">
        <v>5488</v>
      </c>
      <c s="35" t="s">
        <v>5</v>
      </c>
      <c s="6" t="s">
        <v>5489</v>
      </c>
      <c s="36" t="s">
        <v>90</v>
      </c>
      <c s="37">
        <v>14</v>
      </c>
      <c s="36">
        <v>0</v>
      </c>
      <c s="36">
        <f>ROUND(G14*H14,6)</f>
      </c>
      <c r="L14" s="38">
        <v>0</v>
      </c>
      <c s="32">
        <f>ROUND(ROUND(L14,2)*ROUND(G14,3),2)</f>
      </c>
      <c s="36" t="s">
        <v>1764</v>
      </c>
      <c>
        <f>(M14*21)/100</f>
      </c>
      <c t="s">
        <v>27</v>
      </c>
    </row>
    <row r="15" spans="1:5" ht="12.75">
      <c r="A15" s="35" t="s">
        <v>56</v>
      </c>
      <c r="E15" s="39" t="s">
        <v>5</v>
      </c>
    </row>
    <row r="16" spans="1:5" ht="25.5">
      <c r="A16" s="35" t="s">
        <v>57</v>
      </c>
      <c r="E16" s="40" t="s">
        <v>5453</v>
      </c>
    </row>
    <row r="17" spans="1:5" ht="12.75">
      <c r="A17" t="s">
        <v>59</v>
      </c>
      <c r="E17" s="39" t="s">
        <v>5</v>
      </c>
    </row>
    <row r="18" spans="1:16" ht="25.5">
      <c r="A18" t="s">
        <v>49</v>
      </c>
      <c s="34" t="s">
        <v>26</v>
      </c>
      <c s="34" t="s">
        <v>5499</v>
      </c>
      <c s="35" t="s">
        <v>5</v>
      </c>
      <c s="6" t="s">
        <v>5500</v>
      </c>
      <c s="36" t="s">
        <v>75</v>
      </c>
      <c s="37">
        <v>78</v>
      </c>
      <c s="36">
        <v>0</v>
      </c>
      <c s="36">
        <f>ROUND(G18*H18,6)</f>
      </c>
      <c r="L18" s="38">
        <v>0</v>
      </c>
      <c s="32">
        <f>ROUND(ROUND(L18,2)*ROUND(G18,3),2)</f>
      </c>
      <c s="36" t="s">
        <v>1764</v>
      </c>
      <c>
        <f>(M18*21)/100</f>
      </c>
      <c t="s">
        <v>27</v>
      </c>
    </row>
    <row r="19" spans="1:5" ht="12.75">
      <c r="A19" s="35" t="s">
        <v>56</v>
      </c>
      <c r="E19" s="39" t="s">
        <v>5</v>
      </c>
    </row>
    <row r="20" spans="1:5" ht="25.5">
      <c r="A20" s="35" t="s">
        <v>57</v>
      </c>
      <c r="E20" s="40" t="s">
        <v>7625</v>
      </c>
    </row>
    <row r="21" spans="1:5" ht="12.75">
      <c r="A21" t="s">
        <v>59</v>
      </c>
      <c r="E21" s="39" t="s">
        <v>5</v>
      </c>
    </row>
    <row r="22" spans="1:16" ht="25.5">
      <c r="A22" t="s">
        <v>49</v>
      </c>
      <c s="34" t="s">
        <v>72</v>
      </c>
      <c s="34" t="s">
        <v>5512</v>
      </c>
      <c s="35" t="s">
        <v>5</v>
      </c>
      <c s="6" t="s">
        <v>5514</v>
      </c>
      <c s="36" t="s">
        <v>75</v>
      </c>
      <c s="37">
        <v>78</v>
      </c>
      <c s="36">
        <v>0</v>
      </c>
      <c s="36">
        <f>ROUND(G22*H22,6)</f>
      </c>
      <c r="L22" s="38">
        <v>0</v>
      </c>
      <c s="32">
        <f>ROUND(ROUND(L22,2)*ROUND(G22,3),2)</f>
      </c>
      <c s="36" t="s">
        <v>1764</v>
      </c>
      <c>
        <f>(M22*21)/100</f>
      </c>
      <c t="s">
        <v>27</v>
      </c>
    </row>
    <row r="23" spans="1:5" ht="12.75">
      <c r="A23" s="35" t="s">
        <v>56</v>
      </c>
      <c r="E23" s="39" t="s">
        <v>5</v>
      </c>
    </row>
    <row r="24" spans="1:5" ht="25.5">
      <c r="A24" s="35" t="s">
        <v>57</v>
      </c>
      <c r="E24" s="40" t="s">
        <v>7625</v>
      </c>
    </row>
    <row r="25" spans="1:5" ht="12.75">
      <c r="A25" t="s">
        <v>59</v>
      </c>
      <c r="E25" s="39" t="s">
        <v>5</v>
      </c>
    </row>
    <row r="26" spans="1:16" ht="12.75">
      <c r="A26" t="s">
        <v>49</v>
      </c>
      <c s="34" t="s">
        <v>77</v>
      </c>
      <c s="34" t="s">
        <v>5521</v>
      </c>
      <c s="35" t="s">
        <v>5</v>
      </c>
      <c s="6" t="s">
        <v>7626</v>
      </c>
      <c s="36" t="s">
        <v>75</v>
      </c>
      <c s="37">
        <v>112</v>
      </c>
      <c s="36">
        <v>0</v>
      </c>
      <c s="36">
        <f>ROUND(G26*H26,6)</f>
      </c>
      <c r="L26" s="38">
        <v>0</v>
      </c>
      <c s="32">
        <f>ROUND(ROUND(L26,2)*ROUND(G26,3),2)</f>
      </c>
      <c s="36" t="s">
        <v>1764</v>
      </c>
      <c>
        <f>(M26*21)/100</f>
      </c>
      <c t="s">
        <v>27</v>
      </c>
    </row>
    <row r="27" spans="1:5" ht="12.75">
      <c r="A27" s="35" t="s">
        <v>56</v>
      </c>
      <c r="E27" s="39" t="s">
        <v>5</v>
      </c>
    </row>
    <row r="28" spans="1:5" ht="25.5">
      <c r="A28" s="35" t="s">
        <v>57</v>
      </c>
      <c r="E28" s="40" t="s">
        <v>7627</v>
      </c>
    </row>
    <row r="29" spans="1:5" ht="12.75">
      <c r="A29" t="s">
        <v>59</v>
      </c>
      <c r="E29" s="39" t="s">
        <v>5</v>
      </c>
    </row>
    <row r="30" spans="1:16" ht="25.5">
      <c r="A30" t="s">
        <v>49</v>
      </c>
      <c s="34" t="s">
        <v>82</v>
      </c>
      <c s="34" t="s">
        <v>7628</v>
      </c>
      <c s="35" t="s">
        <v>5</v>
      </c>
      <c s="6" t="s">
        <v>7629</v>
      </c>
      <c s="36" t="s">
        <v>75</v>
      </c>
      <c s="37">
        <v>112</v>
      </c>
      <c s="36">
        <v>0</v>
      </c>
      <c s="36">
        <f>ROUND(G30*H30,6)</f>
      </c>
      <c r="L30" s="38">
        <v>0</v>
      </c>
      <c s="32">
        <f>ROUND(ROUND(L30,2)*ROUND(G30,3),2)</f>
      </c>
      <c s="36" t="s">
        <v>1764</v>
      </c>
      <c>
        <f>(M30*21)/100</f>
      </c>
      <c t="s">
        <v>27</v>
      </c>
    </row>
    <row r="31" spans="1:5" ht="12.75">
      <c r="A31" s="35" t="s">
        <v>56</v>
      </c>
      <c r="E31" s="39" t="s">
        <v>5</v>
      </c>
    </row>
    <row r="32" spans="1:5" ht="25.5">
      <c r="A32" s="35" t="s">
        <v>57</v>
      </c>
      <c r="E32" s="40" t="s">
        <v>7627</v>
      </c>
    </row>
    <row r="33" spans="1:5" ht="12.75">
      <c r="A33" t="s">
        <v>59</v>
      </c>
      <c r="E33" s="39" t="s">
        <v>5</v>
      </c>
    </row>
    <row r="34" spans="1:13" ht="12.75">
      <c r="A34" t="s">
        <v>46</v>
      </c>
      <c r="C34" s="31" t="s">
        <v>5354</v>
      </c>
      <c r="E34" s="33" t="s">
        <v>7630</v>
      </c>
      <c r="J34" s="32">
        <f>0</f>
      </c>
      <c s="32">
        <f>0</f>
      </c>
      <c s="32">
        <f>0+L35+L39</f>
      </c>
      <c s="32">
        <f>0+M35+M39</f>
      </c>
    </row>
    <row r="35" spans="1:16" ht="25.5">
      <c r="A35" t="s">
        <v>49</v>
      </c>
      <c s="34" t="s">
        <v>87</v>
      </c>
      <c s="34" t="s">
        <v>7631</v>
      </c>
      <c s="35" t="s">
        <v>5</v>
      </c>
      <c s="6" t="s">
        <v>7632</v>
      </c>
      <c s="36" t="s">
        <v>75</v>
      </c>
      <c s="37">
        <v>42</v>
      </c>
      <c s="36">
        <v>0</v>
      </c>
      <c s="36">
        <f>ROUND(G35*H35,6)</f>
      </c>
      <c r="L35" s="38">
        <v>0</v>
      </c>
      <c s="32">
        <f>ROUND(ROUND(L35,2)*ROUND(G35,3),2)</f>
      </c>
      <c s="36" t="s">
        <v>1764</v>
      </c>
      <c>
        <f>(M35*21)/100</f>
      </c>
      <c t="s">
        <v>27</v>
      </c>
    </row>
    <row r="36" spans="1:5" ht="12.75">
      <c r="A36" s="35" t="s">
        <v>56</v>
      </c>
      <c r="E36" s="39" t="s">
        <v>5</v>
      </c>
    </row>
    <row r="37" spans="1:5" ht="25.5">
      <c r="A37" s="35" t="s">
        <v>57</v>
      </c>
      <c r="E37" s="40" t="s">
        <v>5527</v>
      </c>
    </row>
    <row r="38" spans="1:5" ht="12.75">
      <c r="A38" t="s">
        <v>59</v>
      </c>
      <c r="E38" s="39" t="s">
        <v>5</v>
      </c>
    </row>
    <row r="39" spans="1:16" ht="12.75">
      <c r="A39" t="s">
        <v>49</v>
      </c>
      <c s="34" t="s">
        <v>108</v>
      </c>
      <c s="34" t="s">
        <v>7633</v>
      </c>
      <c s="35" t="s">
        <v>5</v>
      </c>
      <c s="6" t="s">
        <v>7634</v>
      </c>
      <c s="36" t="s">
        <v>75</v>
      </c>
      <c s="37">
        <v>42</v>
      </c>
      <c s="36">
        <v>0</v>
      </c>
      <c s="36">
        <f>ROUND(G39*H39,6)</f>
      </c>
      <c r="L39" s="38">
        <v>0</v>
      </c>
      <c s="32">
        <f>ROUND(ROUND(L39,2)*ROUND(G39,3),2)</f>
      </c>
      <c s="36" t="s">
        <v>1764</v>
      </c>
      <c>
        <f>(M39*21)/100</f>
      </c>
      <c t="s">
        <v>27</v>
      </c>
    </row>
    <row r="40" spans="1:5" ht="12.75">
      <c r="A40" s="35" t="s">
        <v>56</v>
      </c>
      <c r="E40" s="39" t="s">
        <v>5</v>
      </c>
    </row>
    <row r="41" spans="1:5" ht="25.5">
      <c r="A41" s="35" t="s">
        <v>57</v>
      </c>
      <c r="E41" s="40" t="s">
        <v>5527</v>
      </c>
    </row>
    <row r="42" spans="1:5" ht="12.75">
      <c r="A42" t="s">
        <v>59</v>
      </c>
      <c r="E42" s="39" t="s">
        <v>5</v>
      </c>
    </row>
    <row r="43" spans="1:13" ht="12.75">
      <c r="A43" t="s">
        <v>46</v>
      </c>
      <c r="C43" s="31" t="s">
        <v>5462</v>
      </c>
      <c r="E43" s="33" t="s">
        <v>5301</v>
      </c>
      <c r="J43" s="32">
        <f>0</f>
      </c>
      <c s="32">
        <f>0</f>
      </c>
      <c s="32">
        <f>0+L44+L48+L52+L56+L60+L64+L68+L72+L76</f>
      </c>
      <c s="32">
        <f>0+M44+M48+M52+M56+M60+M64+M68+M72+M76</f>
      </c>
    </row>
    <row r="44" spans="1:16" ht="12.75">
      <c r="A44" t="s">
        <v>49</v>
      </c>
      <c s="34" t="s">
        <v>112</v>
      </c>
      <c s="34" t="s">
        <v>7635</v>
      </c>
      <c s="35" t="s">
        <v>5</v>
      </c>
      <c s="6" t="s">
        <v>7636</v>
      </c>
      <c s="36" t="s">
        <v>90</v>
      </c>
      <c s="37">
        <v>7</v>
      </c>
      <c s="36">
        <v>0</v>
      </c>
      <c s="36">
        <f>ROUND(G44*H44,6)</f>
      </c>
      <c r="L44" s="38">
        <v>0</v>
      </c>
      <c s="32">
        <f>ROUND(ROUND(L44,2)*ROUND(G44,3),2)</f>
      </c>
      <c s="36" t="s">
        <v>1764</v>
      </c>
      <c>
        <f>(M44*21)/100</f>
      </c>
      <c t="s">
        <v>27</v>
      </c>
    </row>
    <row r="45" spans="1:5" ht="12.75">
      <c r="A45" s="35" t="s">
        <v>56</v>
      </c>
      <c r="E45" s="39" t="s">
        <v>5</v>
      </c>
    </row>
    <row r="46" spans="1:5" ht="25.5">
      <c r="A46" s="35" t="s">
        <v>57</v>
      </c>
      <c r="E46" s="40" t="s">
        <v>5407</v>
      </c>
    </row>
    <row r="47" spans="1:5" ht="12.75">
      <c r="A47" t="s">
        <v>59</v>
      </c>
      <c r="E47" s="39" t="s">
        <v>5</v>
      </c>
    </row>
    <row r="48" spans="1:16" ht="12.75">
      <c r="A48" t="s">
        <v>49</v>
      </c>
      <c s="34" t="s">
        <v>116</v>
      </c>
      <c s="34" t="s">
        <v>7637</v>
      </c>
      <c s="35" t="s">
        <v>5</v>
      </c>
      <c s="6" t="s">
        <v>7638</v>
      </c>
      <c s="36" t="s">
        <v>90</v>
      </c>
      <c s="37">
        <v>6</v>
      </c>
      <c s="36">
        <v>0</v>
      </c>
      <c s="36">
        <f>ROUND(G48*H48,6)</f>
      </c>
      <c r="L48" s="38">
        <v>0</v>
      </c>
      <c s="32">
        <f>ROUND(ROUND(L48,2)*ROUND(G48,3),2)</f>
      </c>
      <c s="36" t="s">
        <v>1764</v>
      </c>
      <c>
        <f>(M48*21)/100</f>
      </c>
      <c t="s">
        <v>27</v>
      </c>
    </row>
    <row r="49" spans="1:5" ht="12.75">
      <c r="A49" s="35" t="s">
        <v>56</v>
      </c>
      <c r="E49" s="39" t="s">
        <v>5</v>
      </c>
    </row>
    <row r="50" spans="1:5" ht="25.5">
      <c r="A50" s="35" t="s">
        <v>57</v>
      </c>
      <c r="E50" s="40" t="s">
        <v>5361</v>
      </c>
    </row>
    <row r="51" spans="1:5" ht="12.75">
      <c r="A51" t="s">
        <v>59</v>
      </c>
      <c r="E51" s="39" t="s">
        <v>5</v>
      </c>
    </row>
    <row r="52" spans="1:16" ht="12.75">
      <c r="A52" t="s">
        <v>49</v>
      </c>
      <c s="34" t="s">
        <v>120</v>
      </c>
      <c s="34" t="s">
        <v>7639</v>
      </c>
      <c s="35" t="s">
        <v>5</v>
      </c>
      <c s="6" t="s">
        <v>7640</v>
      </c>
      <c s="36" t="s">
        <v>90</v>
      </c>
      <c s="37">
        <v>5</v>
      </c>
      <c s="36">
        <v>0</v>
      </c>
      <c s="36">
        <f>ROUND(G52*H52,6)</f>
      </c>
      <c r="L52" s="38">
        <v>0</v>
      </c>
      <c s="32">
        <f>ROUND(ROUND(L52,2)*ROUND(G52,3),2)</f>
      </c>
      <c s="36" t="s">
        <v>1764</v>
      </c>
      <c>
        <f>(M52*21)/100</f>
      </c>
      <c t="s">
        <v>27</v>
      </c>
    </row>
    <row r="53" spans="1:5" ht="12.75">
      <c r="A53" s="35" t="s">
        <v>56</v>
      </c>
      <c r="E53" s="39" t="s">
        <v>5</v>
      </c>
    </row>
    <row r="54" spans="1:5" ht="25.5">
      <c r="A54" s="35" t="s">
        <v>57</v>
      </c>
      <c r="E54" s="40" t="s">
        <v>6328</v>
      </c>
    </row>
    <row r="55" spans="1:5" ht="12.75">
      <c r="A55" t="s">
        <v>59</v>
      </c>
      <c r="E55" s="39" t="s">
        <v>5</v>
      </c>
    </row>
    <row r="56" spans="1:16" ht="12.75">
      <c r="A56" t="s">
        <v>49</v>
      </c>
      <c s="34" t="s">
        <v>124</v>
      </c>
      <c s="34" t="s">
        <v>7641</v>
      </c>
      <c s="35" t="s">
        <v>5</v>
      </c>
      <c s="6" t="s">
        <v>7642</v>
      </c>
      <c s="36" t="s">
        <v>90</v>
      </c>
      <c s="37">
        <v>1</v>
      </c>
      <c s="36">
        <v>0</v>
      </c>
      <c s="36">
        <f>ROUND(G56*H56,6)</f>
      </c>
      <c r="L56" s="38">
        <v>0</v>
      </c>
      <c s="32">
        <f>ROUND(ROUND(L56,2)*ROUND(G56,3),2)</f>
      </c>
      <c s="36" t="s">
        <v>1764</v>
      </c>
      <c>
        <f>(M56*21)/100</f>
      </c>
      <c t="s">
        <v>27</v>
      </c>
    </row>
    <row r="57" spans="1:5" ht="12.75">
      <c r="A57" s="35" t="s">
        <v>56</v>
      </c>
      <c r="E57" s="39" t="s">
        <v>5</v>
      </c>
    </row>
    <row r="58" spans="1:5" ht="25.5">
      <c r="A58" s="35" t="s">
        <v>57</v>
      </c>
      <c r="E58" s="40" t="s">
        <v>3044</v>
      </c>
    </row>
    <row r="59" spans="1:5" ht="12.75">
      <c r="A59" t="s">
        <v>59</v>
      </c>
      <c r="E59" s="39" t="s">
        <v>5</v>
      </c>
    </row>
    <row r="60" spans="1:16" ht="12.75">
      <c r="A60" t="s">
        <v>49</v>
      </c>
      <c s="34" t="s">
        <v>128</v>
      </c>
      <c s="34" t="s">
        <v>7643</v>
      </c>
      <c s="35" t="s">
        <v>5</v>
      </c>
      <c s="6" t="s">
        <v>7644</v>
      </c>
      <c s="36" t="s">
        <v>90</v>
      </c>
      <c s="37">
        <v>6</v>
      </c>
      <c s="36">
        <v>0</v>
      </c>
      <c s="36">
        <f>ROUND(G60*H60,6)</f>
      </c>
      <c r="L60" s="38">
        <v>0</v>
      </c>
      <c s="32">
        <f>ROUND(ROUND(L60,2)*ROUND(G60,3),2)</f>
      </c>
      <c s="36" t="s">
        <v>1764</v>
      </c>
      <c>
        <f>(M60*21)/100</f>
      </c>
      <c t="s">
        <v>27</v>
      </c>
    </row>
    <row r="61" spans="1:5" ht="12.75">
      <c r="A61" s="35" t="s">
        <v>56</v>
      </c>
      <c r="E61" s="39" t="s">
        <v>5</v>
      </c>
    </row>
    <row r="62" spans="1:5" ht="25.5">
      <c r="A62" s="35" t="s">
        <v>57</v>
      </c>
      <c r="E62" s="40" t="s">
        <v>5361</v>
      </c>
    </row>
    <row r="63" spans="1:5" ht="12.75">
      <c r="A63" t="s">
        <v>59</v>
      </c>
      <c r="E63" s="39" t="s">
        <v>5</v>
      </c>
    </row>
    <row r="64" spans="1:16" ht="12.75">
      <c r="A64" t="s">
        <v>49</v>
      </c>
      <c s="34" t="s">
        <v>131</v>
      </c>
      <c s="34" t="s">
        <v>7645</v>
      </c>
      <c s="35" t="s">
        <v>5</v>
      </c>
      <c s="6" t="s">
        <v>7646</v>
      </c>
      <c s="36" t="s">
        <v>90</v>
      </c>
      <c s="37">
        <v>5</v>
      </c>
      <c s="36">
        <v>0</v>
      </c>
      <c s="36">
        <f>ROUND(G64*H64,6)</f>
      </c>
      <c r="L64" s="38">
        <v>0</v>
      </c>
      <c s="32">
        <f>ROUND(ROUND(L64,2)*ROUND(G64,3),2)</f>
      </c>
      <c s="36" t="s">
        <v>1764</v>
      </c>
      <c>
        <f>(M64*21)/100</f>
      </c>
      <c t="s">
        <v>27</v>
      </c>
    </row>
    <row r="65" spans="1:5" ht="12.75">
      <c r="A65" s="35" t="s">
        <v>56</v>
      </c>
      <c r="E65" s="39" t="s">
        <v>5</v>
      </c>
    </row>
    <row r="66" spans="1:5" ht="25.5">
      <c r="A66" s="35" t="s">
        <v>57</v>
      </c>
      <c r="E66" s="40" t="s">
        <v>6328</v>
      </c>
    </row>
    <row r="67" spans="1:5" ht="12.75">
      <c r="A67" t="s">
        <v>59</v>
      </c>
      <c r="E67" s="39" t="s">
        <v>5</v>
      </c>
    </row>
    <row r="68" spans="1:16" ht="12.75">
      <c r="A68" t="s">
        <v>49</v>
      </c>
      <c s="34" t="s">
        <v>135</v>
      </c>
      <c s="34" t="s">
        <v>7647</v>
      </c>
      <c s="35" t="s">
        <v>5</v>
      </c>
      <c s="6" t="s">
        <v>7648</v>
      </c>
      <c s="36" t="s">
        <v>90</v>
      </c>
      <c s="37">
        <v>1</v>
      </c>
      <c s="36">
        <v>0</v>
      </c>
      <c s="36">
        <f>ROUND(G68*H68,6)</f>
      </c>
      <c r="L68" s="38">
        <v>0</v>
      </c>
      <c s="32">
        <f>ROUND(ROUND(L68,2)*ROUND(G68,3),2)</f>
      </c>
      <c s="36" t="s">
        <v>1764</v>
      </c>
      <c>
        <f>(M68*21)/100</f>
      </c>
      <c t="s">
        <v>27</v>
      </c>
    </row>
    <row r="69" spans="1:5" ht="12.75">
      <c r="A69" s="35" t="s">
        <v>56</v>
      </c>
      <c r="E69" s="39" t="s">
        <v>5</v>
      </c>
    </row>
    <row r="70" spans="1:5" ht="25.5">
      <c r="A70" s="35" t="s">
        <v>57</v>
      </c>
      <c r="E70" s="40" t="s">
        <v>3044</v>
      </c>
    </row>
    <row r="71" spans="1:5" ht="12.75">
      <c r="A71" t="s">
        <v>59</v>
      </c>
      <c r="E71" s="39" t="s">
        <v>5</v>
      </c>
    </row>
    <row r="72" spans="1:16" ht="12.75">
      <c r="A72" t="s">
        <v>49</v>
      </c>
      <c s="34" t="s">
        <v>139</v>
      </c>
      <c s="34" t="s">
        <v>7649</v>
      </c>
      <c s="35" t="s">
        <v>5</v>
      </c>
      <c s="6" t="s">
        <v>7650</v>
      </c>
      <c s="36" t="s">
        <v>90</v>
      </c>
      <c s="37">
        <v>6</v>
      </c>
      <c s="36">
        <v>0</v>
      </c>
      <c s="36">
        <f>ROUND(G72*H72,6)</f>
      </c>
      <c r="L72" s="38">
        <v>0</v>
      </c>
      <c s="32">
        <f>ROUND(ROUND(L72,2)*ROUND(G72,3),2)</f>
      </c>
      <c s="36" t="s">
        <v>1764</v>
      </c>
      <c>
        <f>(M72*21)/100</f>
      </c>
      <c t="s">
        <v>27</v>
      </c>
    </row>
    <row r="73" spans="1:5" ht="12.75">
      <c r="A73" s="35" t="s">
        <v>56</v>
      </c>
      <c r="E73" s="39" t="s">
        <v>5</v>
      </c>
    </row>
    <row r="74" spans="1:5" ht="25.5">
      <c r="A74" s="35" t="s">
        <v>57</v>
      </c>
      <c r="E74" s="40" t="s">
        <v>5361</v>
      </c>
    </row>
    <row r="75" spans="1:5" ht="12.75">
      <c r="A75" t="s">
        <v>59</v>
      </c>
      <c r="E75" s="39" t="s">
        <v>5</v>
      </c>
    </row>
    <row r="76" spans="1:16" ht="12.75">
      <c r="A76" t="s">
        <v>49</v>
      </c>
      <c s="34" t="s">
        <v>143</v>
      </c>
      <c s="34" t="s">
        <v>7651</v>
      </c>
      <c s="35" t="s">
        <v>5</v>
      </c>
      <c s="6" t="s">
        <v>7652</v>
      </c>
      <c s="36" t="s">
        <v>90</v>
      </c>
      <c s="37">
        <v>7</v>
      </c>
      <c s="36">
        <v>0</v>
      </c>
      <c s="36">
        <f>ROUND(G76*H76,6)</f>
      </c>
      <c r="L76" s="38">
        <v>0</v>
      </c>
      <c s="32">
        <f>ROUND(ROUND(L76,2)*ROUND(G76,3),2)</f>
      </c>
      <c s="36" t="s">
        <v>1764</v>
      </c>
      <c>
        <f>(M76*21)/100</f>
      </c>
      <c t="s">
        <v>27</v>
      </c>
    </row>
    <row r="77" spans="1:5" ht="12.75">
      <c r="A77" s="35" t="s">
        <v>56</v>
      </c>
      <c r="E77" s="39" t="s">
        <v>5</v>
      </c>
    </row>
    <row r="78" spans="1:5" ht="25.5">
      <c r="A78" s="35" t="s">
        <v>57</v>
      </c>
      <c r="E78" s="40" t="s">
        <v>5407</v>
      </c>
    </row>
    <row r="79" spans="1:5" ht="12.75">
      <c r="A79" t="s">
        <v>59</v>
      </c>
      <c r="E79" s="39" t="s">
        <v>7653</v>
      </c>
    </row>
    <row r="80" spans="1:13" ht="12.75">
      <c r="A80" t="s">
        <v>46</v>
      </c>
      <c r="C80" s="31" t="s">
        <v>5480</v>
      </c>
      <c r="E80" s="33" t="s">
        <v>5563</v>
      </c>
      <c r="J80" s="32">
        <f>0</f>
      </c>
      <c s="32">
        <f>0</f>
      </c>
      <c s="32">
        <f>0+L81+L85+L89+L93+L97+L101</f>
      </c>
      <c s="32">
        <f>0+M81+M85+M89+M93+M97+M101</f>
      </c>
    </row>
    <row r="81" spans="1:16" ht="25.5">
      <c r="A81" t="s">
        <v>49</v>
      </c>
      <c s="34" t="s">
        <v>147</v>
      </c>
      <c s="34" t="s">
        <v>5592</v>
      </c>
      <c s="35" t="s">
        <v>5</v>
      </c>
      <c s="6" t="s">
        <v>5593</v>
      </c>
      <c s="36" t="s">
        <v>75</v>
      </c>
      <c s="37">
        <v>98</v>
      </c>
      <c s="36">
        <v>0</v>
      </c>
      <c s="36">
        <f>ROUND(G81*H81,6)</f>
      </c>
      <c r="L81" s="38">
        <v>0</v>
      </c>
      <c s="32">
        <f>ROUND(ROUND(L81,2)*ROUND(G81,3),2)</f>
      </c>
      <c s="36" t="s">
        <v>1764</v>
      </c>
      <c>
        <f>(M81*21)/100</f>
      </c>
      <c t="s">
        <v>27</v>
      </c>
    </row>
    <row r="82" spans="1:5" ht="12.75">
      <c r="A82" s="35" t="s">
        <v>56</v>
      </c>
      <c r="E82" s="39" t="s">
        <v>5</v>
      </c>
    </row>
    <row r="83" spans="1:5" ht="25.5">
      <c r="A83" s="35" t="s">
        <v>57</v>
      </c>
      <c r="E83" s="40" t="s">
        <v>7654</v>
      </c>
    </row>
    <row r="84" spans="1:5" ht="12.75">
      <c r="A84" t="s">
        <v>59</v>
      </c>
      <c r="E84" s="39" t="s">
        <v>5</v>
      </c>
    </row>
    <row r="85" spans="1:16" ht="12.75">
      <c r="A85" t="s">
        <v>49</v>
      </c>
      <c s="34" t="s">
        <v>151</v>
      </c>
      <c s="34" t="s">
        <v>7655</v>
      </c>
      <c s="35" t="s">
        <v>5</v>
      </c>
      <c s="6" t="s">
        <v>7656</v>
      </c>
      <c s="36" t="s">
        <v>90</v>
      </c>
      <c s="37">
        <v>32</v>
      </c>
      <c s="36">
        <v>0</v>
      </c>
      <c s="36">
        <f>ROUND(G85*H85,6)</f>
      </c>
      <c r="L85" s="38">
        <v>0</v>
      </c>
      <c s="32">
        <f>ROUND(ROUND(L85,2)*ROUND(G85,3),2)</f>
      </c>
      <c s="36" t="s">
        <v>1764</v>
      </c>
      <c>
        <f>(M85*21)/100</f>
      </c>
      <c t="s">
        <v>27</v>
      </c>
    </row>
    <row r="86" spans="1:5" ht="12.75">
      <c r="A86" s="35" t="s">
        <v>56</v>
      </c>
      <c r="E86" s="39" t="s">
        <v>5</v>
      </c>
    </row>
    <row r="87" spans="1:5" ht="25.5">
      <c r="A87" s="35" t="s">
        <v>57</v>
      </c>
      <c r="E87" s="40" t="s">
        <v>5672</v>
      </c>
    </row>
    <row r="88" spans="1:5" ht="12.75">
      <c r="A88" t="s">
        <v>59</v>
      </c>
      <c r="E88" s="39" t="s">
        <v>5</v>
      </c>
    </row>
    <row r="89" spans="1:16" ht="12.75">
      <c r="A89" t="s">
        <v>49</v>
      </c>
      <c s="34" t="s">
        <v>155</v>
      </c>
      <c s="34" t="s">
        <v>5598</v>
      </c>
      <c s="35" t="s">
        <v>5</v>
      </c>
      <c s="6" t="s">
        <v>5599</v>
      </c>
      <c s="36" t="s">
        <v>2143</v>
      </c>
      <c s="37">
        <v>105</v>
      </c>
      <c s="36">
        <v>0</v>
      </c>
      <c s="36">
        <f>ROUND(G89*H89,6)</f>
      </c>
      <c r="L89" s="38">
        <v>0</v>
      </c>
      <c s="32">
        <f>ROUND(ROUND(L89,2)*ROUND(G89,3),2)</f>
      </c>
      <c s="36" t="s">
        <v>1764</v>
      </c>
      <c>
        <f>(M89*21)/100</f>
      </c>
      <c t="s">
        <v>27</v>
      </c>
    </row>
    <row r="90" spans="1:5" ht="12.75">
      <c r="A90" s="35" t="s">
        <v>56</v>
      </c>
      <c r="E90" s="39" t="s">
        <v>5</v>
      </c>
    </row>
    <row r="91" spans="1:5" ht="25.5">
      <c r="A91" s="35" t="s">
        <v>57</v>
      </c>
      <c r="E91" s="40" t="s">
        <v>7657</v>
      </c>
    </row>
    <row r="92" spans="1:5" ht="12.75">
      <c r="A92" t="s">
        <v>59</v>
      </c>
      <c r="E92" s="39" t="s">
        <v>5</v>
      </c>
    </row>
    <row r="93" spans="1:16" ht="12.75">
      <c r="A93" t="s">
        <v>49</v>
      </c>
      <c s="34" t="s">
        <v>158</v>
      </c>
      <c s="34" t="s">
        <v>5537</v>
      </c>
      <c s="35" t="s">
        <v>5</v>
      </c>
      <c s="6" t="s">
        <v>5538</v>
      </c>
      <c s="36" t="s">
        <v>75</v>
      </c>
      <c s="37">
        <v>98</v>
      </c>
      <c s="36">
        <v>0</v>
      </c>
      <c s="36">
        <f>ROUND(G93*H93,6)</f>
      </c>
      <c r="L93" s="38">
        <v>0</v>
      </c>
      <c s="32">
        <f>ROUND(ROUND(L93,2)*ROUND(G93,3),2)</f>
      </c>
      <c s="36" t="s">
        <v>1764</v>
      </c>
      <c>
        <f>(M93*21)/100</f>
      </c>
      <c t="s">
        <v>27</v>
      </c>
    </row>
    <row r="94" spans="1:5" ht="12.75">
      <c r="A94" s="35" t="s">
        <v>56</v>
      </c>
      <c r="E94" s="39" t="s">
        <v>5</v>
      </c>
    </row>
    <row r="95" spans="1:5" ht="25.5">
      <c r="A95" s="35" t="s">
        <v>57</v>
      </c>
      <c r="E95" s="40" t="s">
        <v>7654</v>
      </c>
    </row>
    <row r="96" spans="1:5" ht="12.75">
      <c r="A96" t="s">
        <v>59</v>
      </c>
      <c r="E96" s="39" t="s">
        <v>5</v>
      </c>
    </row>
    <row r="97" spans="1:16" ht="25.5">
      <c r="A97" t="s">
        <v>49</v>
      </c>
      <c s="34" t="s">
        <v>164</v>
      </c>
      <c s="34" t="s">
        <v>5600</v>
      </c>
      <c s="35" t="s">
        <v>5</v>
      </c>
      <c s="6" t="s">
        <v>5601</v>
      </c>
      <c s="36" t="s">
        <v>75</v>
      </c>
      <c s="37">
        <v>98</v>
      </c>
      <c s="36">
        <v>0</v>
      </c>
      <c s="36">
        <f>ROUND(G97*H97,6)</f>
      </c>
      <c r="L97" s="38">
        <v>0</v>
      </c>
      <c s="32">
        <f>ROUND(ROUND(L97,2)*ROUND(G97,3),2)</f>
      </c>
      <c s="36" t="s">
        <v>1764</v>
      </c>
      <c>
        <f>(M97*21)/100</f>
      </c>
      <c t="s">
        <v>27</v>
      </c>
    </row>
    <row r="98" spans="1:5" ht="12.75">
      <c r="A98" s="35" t="s">
        <v>56</v>
      </c>
      <c r="E98" s="39" t="s">
        <v>5</v>
      </c>
    </row>
    <row r="99" spans="1:5" ht="25.5">
      <c r="A99" s="35" t="s">
        <v>57</v>
      </c>
      <c r="E99" s="40" t="s">
        <v>7654</v>
      </c>
    </row>
    <row r="100" spans="1:5" ht="12.75">
      <c r="A100" t="s">
        <v>59</v>
      </c>
      <c r="E100" s="39" t="s">
        <v>5</v>
      </c>
    </row>
    <row r="101" spans="1:16" ht="12.75">
      <c r="A101" t="s">
        <v>49</v>
      </c>
      <c s="34" t="s">
        <v>168</v>
      </c>
      <c s="34" t="s">
        <v>5604</v>
      </c>
      <c s="35" t="s">
        <v>5</v>
      </c>
      <c s="6" t="s">
        <v>5605</v>
      </c>
      <c s="36" t="s">
        <v>90</v>
      </c>
      <c s="37">
        <v>32</v>
      </c>
      <c s="36">
        <v>0</v>
      </c>
      <c s="36">
        <f>ROUND(G101*H101,6)</f>
      </c>
      <c r="L101" s="38">
        <v>0</v>
      </c>
      <c s="32">
        <f>ROUND(ROUND(L101,2)*ROUND(G101,3),2)</f>
      </c>
      <c s="36" t="s">
        <v>1764</v>
      </c>
      <c>
        <f>(M101*21)/100</f>
      </c>
      <c t="s">
        <v>27</v>
      </c>
    </row>
    <row r="102" spans="1:5" ht="12.75">
      <c r="A102" s="35" t="s">
        <v>56</v>
      </c>
      <c r="E102" s="39" t="s">
        <v>5</v>
      </c>
    </row>
    <row r="103" spans="1:5" ht="25.5">
      <c r="A103" s="35" t="s">
        <v>57</v>
      </c>
      <c r="E103" s="40" t="s">
        <v>5672</v>
      </c>
    </row>
    <row r="104" spans="1:5" ht="12.75">
      <c r="A104" t="s">
        <v>59</v>
      </c>
      <c r="E104" s="39" t="s">
        <v>5</v>
      </c>
    </row>
    <row r="105" spans="1:13" ht="12.75">
      <c r="A105" t="s">
        <v>46</v>
      </c>
      <c r="C105" s="31" t="s">
        <v>5562</v>
      </c>
      <c r="E105" s="33" t="s">
        <v>7658</v>
      </c>
      <c r="J105" s="32">
        <f>0</f>
      </c>
      <c s="32">
        <f>0</f>
      </c>
      <c s="32">
        <f>0+L106+L110</f>
      </c>
      <c s="32">
        <f>0+M106+M110</f>
      </c>
    </row>
    <row r="106" spans="1:16" ht="12.75">
      <c r="A106" t="s">
        <v>49</v>
      </c>
      <c s="34" t="s">
        <v>173</v>
      </c>
      <c s="34" t="s">
        <v>7659</v>
      </c>
      <c s="35" t="s">
        <v>5</v>
      </c>
      <c s="6" t="s">
        <v>7660</v>
      </c>
      <c s="36" t="s">
        <v>90</v>
      </c>
      <c s="37">
        <v>1</v>
      </c>
      <c s="36">
        <v>0</v>
      </c>
      <c s="36">
        <f>ROUND(G106*H106,6)</f>
      </c>
      <c r="L106" s="38">
        <v>0</v>
      </c>
      <c s="32">
        <f>ROUND(ROUND(L106,2)*ROUND(G106,3),2)</f>
      </c>
      <c s="36" t="s">
        <v>1764</v>
      </c>
      <c>
        <f>(M106*21)/100</f>
      </c>
      <c t="s">
        <v>27</v>
      </c>
    </row>
    <row r="107" spans="1:5" ht="12.75">
      <c r="A107" s="35" t="s">
        <v>56</v>
      </c>
      <c r="E107" s="39" t="s">
        <v>5</v>
      </c>
    </row>
    <row r="108" spans="1:5" ht="25.5">
      <c r="A108" s="35" t="s">
        <v>57</v>
      </c>
      <c r="E108" s="40" t="s">
        <v>3044</v>
      </c>
    </row>
    <row r="109" spans="1:5" ht="12.75">
      <c r="A109" t="s">
        <v>59</v>
      </c>
      <c r="E109" s="39" t="s">
        <v>5</v>
      </c>
    </row>
    <row r="110" spans="1:16" ht="12.75">
      <c r="A110" t="s">
        <v>49</v>
      </c>
      <c s="34" t="s">
        <v>176</v>
      </c>
      <c s="34" t="s">
        <v>7661</v>
      </c>
      <c s="35" t="s">
        <v>5</v>
      </c>
      <c s="6" t="s">
        <v>7662</v>
      </c>
      <c s="36" t="s">
        <v>90</v>
      </c>
      <c s="37">
        <v>1</v>
      </c>
      <c s="36">
        <v>0</v>
      </c>
      <c s="36">
        <f>ROUND(G110*H110,6)</f>
      </c>
      <c r="L110" s="38">
        <v>0</v>
      </c>
      <c s="32">
        <f>ROUND(ROUND(L110,2)*ROUND(G110,3),2)</f>
      </c>
      <c s="36" t="s">
        <v>1764</v>
      </c>
      <c>
        <f>(M110*21)/100</f>
      </c>
      <c t="s">
        <v>27</v>
      </c>
    </row>
    <row r="111" spans="1:5" ht="12.75">
      <c r="A111" s="35" t="s">
        <v>56</v>
      </c>
      <c r="E111" s="39" t="s">
        <v>5</v>
      </c>
    </row>
    <row r="112" spans="1:5" ht="25.5">
      <c r="A112" s="35" t="s">
        <v>57</v>
      </c>
      <c r="E112" s="40" t="s">
        <v>3044</v>
      </c>
    </row>
    <row r="113" spans="1:5" ht="12.75">
      <c r="A113" t="s">
        <v>59</v>
      </c>
      <c r="E113" s="39" t="s">
        <v>5</v>
      </c>
    </row>
    <row r="114" spans="1:13" ht="12.75">
      <c r="A114" t="s">
        <v>46</v>
      </c>
      <c r="C114" s="31" t="s">
        <v>5611</v>
      </c>
      <c r="E114" s="33" t="s">
        <v>7663</v>
      </c>
      <c r="J114" s="32">
        <f>0</f>
      </c>
      <c s="32">
        <f>0</f>
      </c>
      <c s="32">
        <f>0+L115</f>
      </c>
      <c s="32">
        <f>0+M115</f>
      </c>
    </row>
    <row r="115" spans="1:16" ht="12.75">
      <c r="A115" t="s">
        <v>49</v>
      </c>
      <c s="34" t="s">
        <v>180</v>
      </c>
      <c s="34" t="s">
        <v>7664</v>
      </c>
      <c s="35" t="s">
        <v>5</v>
      </c>
      <c s="6" t="s">
        <v>7665</v>
      </c>
      <c s="36" t="s">
        <v>6881</v>
      </c>
      <c s="37">
        <v>42</v>
      </c>
      <c s="36">
        <v>0</v>
      </c>
      <c s="36">
        <f>ROUND(G115*H115,6)</f>
      </c>
      <c r="L115" s="38">
        <v>0</v>
      </c>
      <c s="32">
        <f>ROUND(ROUND(L115,2)*ROUND(G115,3),2)</f>
      </c>
      <c s="36" t="s">
        <v>1764</v>
      </c>
      <c>
        <f>(M115*21)/100</f>
      </c>
      <c t="s">
        <v>27</v>
      </c>
    </row>
    <row r="116" spans="1:5" ht="12.75">
      <c r="A116" s="35" t="s">
        <v>56</v>
      </c>
      <c r="E116" s="39" t="s">
        <v>5</v>
      </c>
    </row>
    <row r="117" spans="1:5" ht="25.5">
      <c r="A117" s="35" t="s">
        <v>57</v>
      </c>
      <c r="E117" s="40" t="s">
        <v>5527</v>
      </c>
    </row>
    <row r="118" spans="1:5" ht="12.75">
      <c r="A118" t="s">
        <v>59</v>
      </c>
      <c r="E118" s="39" t="s">
        <v>5</v>
      </c>
    </row>
    <row r="119" spans="1:13" ht="12.75">
      <c r="A119" t="s">
        <v>46</v>
      </c>
      <c r="C119" s="31" t="s">
        <v>5657</v>
      </c>
      <c r="E119" s="33" t="s">
        <v>7666</v>
      </c>
      <c r="J119" s="32">
        <f>0</f>
      </c>
      <c s="32">
        <f>0</f>
      </c>
      <c s="32">
        <f>0+L120</f>
      </c>
      <c s="32">
        <f>0+M120</f>
      </c>
    </row>
    <row r="120" spans="1:16" ht="25.5">
      <c r="A120" t="s">
        <v>49</v>
      </c>
      <c s="34" t="s">
        <v>916</v>
      </c>
      <c s="34" t="s">
        <v>3891</v>
      </c>
      <c s="35" t="s">
        <v>3892</v>
      </c>
      <c s="6" t="s">
        <v>5640</v>
      </c>
      <c s="36" t="s">
        <v>793</v>
      </c>
      <c s="37">
        <v>1</v>
      </c>
      <c s="36">
        <v>0</v>
      </c>
      <c s="36">
        <f>ROUND(G120*H120,6)</f>
      </c>
      <c r="L120" s="38">
        <v>0</v>
      </c>
      <c s="32">
        <f>ROUND(ROUND(L120,2)*ROUND(G120,3),2)</f>
      </c>
      <c s="36" t="s">
        <v>1764</v>
      </c>
      <c>
        <f>(M120*21)/100</f>
      </c>
      <c t="s">
        <v>27</v>
      </c>
    </row>
    <row r="121" spans="1:5" ht="12.75">
      <c r="A121" s="35" t="s">
        <v>56</v>
      </c>
      <c r="E121" s="39" t="s">
        <v>3177</v>
      </c>
    </row>
    <row r="122" spans="1:5" ht="25.5">
      <c r="A122" s="35" t="s">
        <v>57</v>
      </c>
      <c r="E122" s="40" t="s">
        <v>3044</v>
      </c>
    </row>
    <row r="123" spans="1:5" ht="12.75">
      <c r="A123" t="s">
        <v>59</v>
      </c>
      <c r="E123" s="39" t="s">
        <v>5</v>
      </c>
    </row>
    <row r="124" spans="1:13" ht="12.75">
      <c r="A124" t="s">
        <v>46</v>
      </c>
      <c r="C124" s="31" t="s">
        <v>5668</v>
      </c>
      <c r="E124" s="33" t="s">
        <v>7667</v>
      </c>
      <c r="J124" s="32">
        <f>0</f>
      </c>
      <c s="32">
        <f>0</f>
      </c>
      <c s="32">
        <f>0+L125+L129</f>
      </c>
      <c s="32">
        <f>0+M125+M129</f>
      </c>
    </row>
    <row r="125" spans="1:16" ht="12.75">
      <c r="A125" t="s">
        <v>49</v>
      </c>
      <c s="34" t="s">
        <v>919</v>
      </c>
      <c s="34" t="s">
        <v>7668</v>
      </c>
      <c s="35" t="s">
        <v>5</v>
      </c>
      <c s="6" t="s">
        <v>7669</v>
      </c>
      <c s="36" t="s">
        <v>90</v>
      </c>
      <c s="37">
        <v>6</v>
      </c>
      <c s="36">
        <v>0</v>
      </c>
      <c s="36">
        <f>ROUND(G125*H125,6)</f>
      </c>
      <c r="L125" s="38">
        <v>0</v>
      </c>
      <c s="32">
        <f>ROUND(ROUND(L125,2)*ROUND(G125,3),2)</f>
      </c>
      <c s="36" t="s">
        <v>1764</v>
      </c>
      <c>
        <f>(M125*21)/100</f>
      </c>
      <c t="s">
        <v>27</v>
      </c>
    </row>
    <row r="126" spans="1:5" ht="12.75">
      <c r="A126" s="35" t="s">
        <v>56</v>
      </c>
      <c r="E126" s="39" t="s">
        <v>5</v>
      </c>
    </row>
    <row r="127" spans="1:5" ht="25.5">
      <c r="A127" s="35" t="s">
        <v>57</v>
      </c>
      <c r="E127" s="40" t="s">
        <v>5361</v>
      </c>
    </row>
    <row r="128" spans="1:5" ht="12.75">
      <c r="A128" t="s">
        <v>59</v>
      </c>
      <c r="E128" s="39" t="s">
        <v>5</v>
      </c>
    </row>
    <row r="129" spans="1:16" ht="12.75">
      <c r="A129" t="s">
        <v>49</v>
      </c>
      <c s="34" t="s">
        <v>183</v>
      </c>
      <c s="34" t="s">
        <v>7670</v>
      </c>
      <c s="35" t="s">
        <v>5</v>
      </c>
      <c s="6" t="s">
        <v>7671</v>
      </c>
      <c s="36" t="s">
        <v>90</v>
      </c>
      <c s="37">
        <v>6</v>
      </c>
      <c s="36">
        <v>0</v>
      </c>
      <c s="36">
        <f>ROUND(G129*H129,6)</f>
      </c>
      <c r="L129" s="38">
        <v>0</v>
      </c>
      <c s="32">
        <f>ROUND(ROUND(L129,2)*ROUND(G129,3),2)</f>
      </c>
      <c s="36" t="s">
        <v>1764</v>
      </c>
      <c>
        <f>(M129*21)/100</f>
      </c>
      <c t="s">
        <v>27</v>
      </c>
    </row>
    <row r="130" spans="1:5" ht="12.75">
      <c r="A130" s="35" t="s">
        <v>56</v>
      </c>
      <c r="E130" s="39" t="s">
        <v>5</v>
      </c>
    </row>
    <row r="131" spans="1:5" ht="25.5">
      <c r="A131" s="35" t="s">
        <v>57</v>
      </c>
      <c r="E131" s="40" t="s">
        <v>5361</v>
      </c>
    </row>
    <row r="132" spans="1:5" ht="12.75">
      <c r="A132" t="s">
        <v>59</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7672</v>
      </c>
      <c s="41">
        <f>Rekapitulace!C89</f>
      </c>
      <c s="20" t="s">
        <v>0</v>
      </c>
      <c t="s">
        <v>23</v>
      </c>
      <c t="s">
        <v>27</v>
      </c>
    </row>
    <row r="4" spans="1:16" ht="32" customHeight="1">
      <c r="A4" s="24" t="s">
        <v>20</v>
      </c>
      <c s="25" t="s">
        <v>28</v>
      </c>
      <c s="27" t="s">
        <v>7672</v>
      </c>
      <c r="E4" s="26" t="s">
        <v>7673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7676</v>
      </c>
      <c r="E8" s="30" t="s">
        <v>7675</v>
      </c>
      <c r="J8" s="29">
        <f>0+J9</f>
      </c>
      <c s="29">
        <f>0+K9</f>
      </c>
      <c s="29">
        <f>0+L9</f>
      </c>
      <c s="29">
        <f>0+M9</f>
      </c>
    </row>
    <row r="9" spans="1:13" ht="12.75">
      <c r="A9" t="s">
        <v>46</v>
      </c>
      <c r="C9" s="31" t="s">
        <v>4</v>
      </c>
      <c r="E9" s="33" t="s">
        <v>837</v>
      </c>
      <c r="J9" s="32">
        <f>0</f>
      </c>
      <c s="32">
        <f>0</f>
      </c>
      <c s="32">
        <f>0+L10+L14+L18+L22</f>
      </c>
      <c s="32">
        <f>0+M10+M14+M18+M22</f>
      </c>
    </row>
    <row r="10" spans="1:16" ht="12.75">
      <c r="A10" t="s">
        <v>49</v>
      </c>
      <c s="34" t="s">
        <v>4</v>
      </c>
      <c s="34" t="s">
        <v>7677</v>
      </c>
      <c s="35" t="s">
        <v>4</v>
      </c>
      <c s="6" t="s">
        <v>7678</v>
      </c>
      <c s="36" t="s">
        <v>85</v>
      </c>
      <c s="37">
        <v>6979</v>
      </c>
      <c s="36">
        <v>0</v>
      </c>
      <c s="36">
        <f>ROUND(G10*H10,6)</f>
      </c>
      <c r="L10" s="38">
        <v>0</v>
      </c>
      <c s="32">
        <f>ROUND(ROUND(L10,2)*ROUND(G10,3),2)</f>
      </c>
      <c s="36" t="s">
        <v>55</v>
      </c>
      <c>
        <f>(M10*21)/100</f>
      </c>
      <c t="s">
        <v>27</v>
      </c>
    </row>
    <row r="11" spans="1:5" ht="38.25">
      <c r="A11" s="35" t="s">
        <v>56</v>
      </c>
      <c r="E11" s="39" t="s">
        <v>7679</v>
      </c>
    </row>
    <row r="12" spans="1:5" ht="25.5">
      <c r="A12" s="35" t="s">
        <v>57</v>
      </c>
      <c r="E12" s="40" t="s">
        <v>7680</v>
      </c>
    </row>
    <row r="13" spans="1:5" ht="12.75">
      <c r="A13" t="s">
        <v>59</v>
      </c>
      <c r="E13" s="39" t="s">
        <v>7681</v>
      </c>
    </row>
    <row r="14" spans="1:16" ht="25.5">
      <c r="A14" t="s">
        <v>49</v>
      </c>
      <c s="34" t="s">
        <v>27</v>
      </c>
      <c s="34" t="s">
        <v>7682</v>
      </c>
      <c s="35" t="s">
        <v>4</v>
      </c>
      <c s="6" t="s">
        <v>7683</v>
      </c>
      <c s="36" t="s">
        <v>90</v>
      </c>
      <c s="37">
        <v>58</v>
      </c>
      <c s="36">
        <v>0</v>
      </c>
      <c s="36">
        <f>ROUND(G14*H14,6)</f>
      </c>
      <c r="L14" s="38">
        <v>0</v>
      </c>
      <c s="32">
        <f>ROUND(ROUND(L14,2)*ROUND(G14,3),2)</f>
      </c>
      <c s="36" t="s">
        <v>55</v>
      </c>
      <c>
        <f>(M14*21)/100</f>
      </c>
      <c t="s">
        <v>27</v>
      </c>
    </row>
    <row r="15" spans="1:5" ht="178.5">
      <c r="A15" s="35" t="s">
        <v>56</v>
      </c>
      <c r="E15" s="39" t="s">
        <v>7684</v>
      </c>
    </row>
    <row r="16" spans="1:5" ht="25.5">
      <c r="A16" s="35" t="s">
        <v>57</v>
      </c>
      <c r="E16" s="40" t="s">
        <v>7685</v>
      </c>
    </row>
    <row r="17" spans="1:5" ht="12.75">
      <c r="A17" t="s">
        <v>59</v>
      </c>
      <c r="E17" s="39" t="s">
        <v>7681</v>
      </c>
    </row>
    <row r="18" spans="1:16" ht="25.5">
      <c r="A18" t="s">
        <v>49</v>
      </c>
      <c s="34" t="s">
        <v>26</v>
      </c>
      <c s="34" t="s">
        <v>7686</v>
      </c>
      <c s="35" t="s">
        <v>4</v>
      </c>
      <c s="6" t="s">
        <v>7687</v>
      </c>
      <c s="36" t="s">
        <v>90</v>
      </c>
      <c s="37">
        <v>7</v>
      </c>
      <c s="36">
        <v>0</v>
      </c>
      <c s="36">
        <f>ROUND(G18*H18,6)</f>
      </c>
      <c r="L18" s="38">
        <v>0</v>
      </c>
      <c s="32">
        <f>ROUND(ROUND(L18,2)*ROUND(G18,3),2)</f>
      </c>
      <c s="36" t="s">
        <v>55</v>
      </c>
      <c>
        <f>(M18*21)/100</f>
      </c>
      <c t="s">
        <v>27</v>
      </c>
    </row>
    <row r="19" spans="1:5" ht="178.5">
      <c r="A19" s="35" t="s">
        <v>56</v>
      </c>
      <c r="E19" s="39" t="s">
        <v>7684</v>
      </c>
    </row>
    <row r="20" spans="1:5" ht="25.5">
      <c r="A20" s="35" t="s">
        <v>57</v>
      </c>
      <c r="E20" s="40" t="s">
        <v>7688</v>
      </c>
    </row>
    <row r="21" spans="1:5" ht="12.75">
      <c r="A21" t="s">
        <v>59</v>
      </c>
      <c r="E21" s="39" t="s">
        <v>7681</v>
      </c>
    </row>
    <row r="22" spans="1:16" ht="25.5">
      <c r="A22" t="s">
        <v>49</v>
      </c>
      <c s="34" t="s">
        <v>72</v>
      </c>
      <c s="34" t="s">
        <v>7689</v>
      </c>
      <c s="35" t="s">
        <v>4</v>
      </c>
      <c s="6" t="s">
        <v>7690</v>
      </c>
      <c s="36" t="s">
        <v>90</v>
      </c>
      <c s="37">
        <v>2</v>
      </c>
      <c s="36">
        <v>0</v>
      </c>
      <c s="36">
        <f>ROUND(G22*H22,6)</f>
      </c>
      <c r="L22" s="38">
        <v>0</v>
      </c>
      <c s="32">
        <f>ROUND(ROUND(L22,2)*ROUND(G22,3),2)</f>
      </c>
      <c s="36" t="s">
        <v>55</v>
      </c>
      <c>
        <f>(M22*21)/100</f>
      </c>
      <c t="s">
        <v>27</v>
      </c>
    </row>
    <row r="23" spans="1:5" ht="178.5">
      <c r="A23" s="35" t="s">
        <v>56</v>
      </c>
      <c r="E23" s="39" t="s">
        <v>7684</v>
      </c>
    </row>
    <row r="24" spans="1:5" ht="25.5">
      <c r="A24" s="35" t="s">
        <v>57</v>
      </c>
      <c r="E24" s="40" t="s">
        <v>7691</v>
      </c>
    </row>
    <row r="25" spans="1:5" ht="12.75">
      <c r="A25" t="s">
        <v>59</v>
      </c>
      <c r="E25" s="39" t="s">
        <v>7681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7672</v>
      </c>
      <c s="41">
        <f>Rekapitulace!C89</f>
      </c>
      <c s="20" t="s">
        <v>0</v>
      </c>
      <c t="s">
        <v>23</v>
      </c>
      <c t="s">
        <v>27</v>
      </c>
    </row>
    <row r="4" spans="1:16" ht="32" customHeight="1">
      <c r="A4" s="24" t="s">
        <v>20</v>
      </c>
      <c s="25" t="s">
        <v>28</v>
      </c>
      <c s="27" t="s">
        <v>7672</v>
      </c>
      <c r="E4" s="26" t="s">
        <v>7673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7694</v>
      </c>
      <c r="E8" s="30" t="s">
        <v>7693</v>
      </c>
      <c r="J8" s="29">
        <f>0+J9+J14</f>
      </c>
      <c s="29">
        <f>0+K9+K14</f>
      </c>
      <c s="29">
        <f>0+L9+L14</f>
      </c>
      <c s="29">
        <f>0+M9+M14</f>
      </c>
    </row>
    <row r="9" spans="1:13" ht="12.75">
      <c r="A9" t="s">
        <v>46</v>
      </c>
      <c r="C9" s="31" t="s">
        <v>47</v>
      </c>
      <c r="E9" s="33" t="s">
        <v>48</v>
      </c>
      <c r="J9" s="32">
        <f>0</f>
      </c>
      <c s="32">
        <f>0</f>
      </c>
      <c s="32">
        <f>0+L10</f>
      </c>
      <c s="32">
        <f>0+M10</f>
      </c>
    </row>
    <row r="10" spans="1:16" ht="12.75">
      <c r="A10" t="s">
        <v>49</v>
      </c>
      <c s="34" t="s">
        <v>143</v>
      </c>
      <c s="34" t="s">
        <v>7695</v>
      </c>
      <c s="35" t="s">
        <v>5</v>
      </c>
      <c s="6" t="s">
        <v>7696</v>
      </c>
      <c s="36" t="s">
        <v>54</v>
      </c>
      <c s="37">
        <v>1</v>
      </c>
      <c s="36">
        <v>0</v>
      </c>
      <c s="36">
        <f>ROUND(G10*H10,6)</f>
      </c>
      <c r="L10" s="38">
        <v>0</v>
      </c>
      <c s="32">
        <f>ROUND(ROUND(L10,2)*ROUND(G10,3),2)</f>
      </c>
      <c s="36" t="s">
        <v>55</v>
      </c>
      <c>
        <f>(M10*21)/100</f>
      </c>
      <c t="s">
        <v>27</v>
      </c>
    </row>
    <row r="11" spans="1:5" ht="12.75">
      <c r="A11" s="35" t="s">
        <v>56</v>
      </c>
      <c r="E11" s="39" t="s">
        <v>5</v>
      </c>
    </row>
    <row r="12" spans="1:5" ht="25.5">
      <c r="A12" s="35" t="s">
        <v>57</v>
      </c>
      <c r="E12" s="40" t="s">
        <v>58</v>
      </c>
    </row>
    <row r="13" spans="1:5" ht="51">
      <c r="A13" t="s">
        <v>59</v>
      </c>
      <c r="E13" s="39" t="s">
        <v>7697</v>
      </c>
    </row>
    <row r="14" spans="1:13" ht="12.75">
      <c r="A14" t="s">
        <v>46</v>
      </c>
      <c r="C14" s="31" t="s">
        <v>4</v>
      </c>
      <c r="E14" s="33" t="s">
        <v>837</v>
      </c>
      <c r="J14" s="32">
        <f>0</f>
      </c>
      <c s="32">
        <f>0</f>
      </c>
      <c s="32">
        <f>0+L15+L19+L23+L27+L31+L35+L39+L43+L47+L51+L55+L59+L63+L67+L71+L75</f>
      </c>
      <c s="32">
        <f>0+M15+M19+M23+M27+M31+M35+M39+M43+M47+M51+M55+M59+M63+M67+M71+M75</f>
      </c>
    </row>
    <row r="15" spans="1:16" ht="12.75">
      <c r="A15" t="s">
        <v>49</v>
      </c>
      <c s="34" t="s">
        <v>4</v>
      </c>
      <c s="34" t="s">
        <v>2583</v>
      </c>
      <c s="35" t="s">
        <v>4</v>
      </c>
      <c s="6" t="s">
        <v>2584</v>
      </c>
      <c s="36" t="s">
        <v>85</v>
      </c>
      <c s="37">
        <v>967</v>
      </c>
      <c s="36">
        <v>0</v>
      </c>
      <c s="36">
        <f>ROUND(G15*H15,6)</f>
      </c>
      <c r="L15" s="38">
        <v>0</v>
      </c>
      <c s="32">
        <f>ROUND(ROUND(L15,2)*ROUND(G15,3),2)</f>
      </c>
      <c s="36" t="s">
        <v>55</v>
      </c>
      <c>
        <f>(M15*21)/100</f>
      </c>
      <c t="s">
        <v>27</v>
      </c>
    </row>
    <row r="16" spans="1:5" ht="25.5">
      <c r="A16" s="35" t="s">
        <v>56</v>
      </c>
      <c r="E16" s="39" t="s">
        <v>3256</v>
      </c>
    </row>
    <row r="17" spans="1:5" ht="25.5">
      <c r="A17" s="35" t="s">
        <v>57</v>
      </c>
      <c r="E17" s="40" t="s">
        <v>7698</v>
      </c>
    </row>
    <row r="18" spans="1:5" ht="12.75">
      <c r="A18" t="s">
        <v>59</v>
      </c>
      <c r="E18" s="39" t="s">
        <v>7681</v>
      </c>
    </row>
    <row r="19" spans="1:16" ht="12.75">
      <c r="A19" t="s">
        <v>49</v>
      </c>
      <c s="34" t="s">
        <v>27</v>
      </c>
      <c s="34" t="s">
        <v>2123</v>
      </c>
      <c s="35" t="s">
        <v>4</v>
      </c>
      <c s="6" t="s">
        <v>2124</v>
      </c>
      <c s="36" t="s">
        <v>85</v>
      </c>
      <c s="37">
        <v>24175</v>
      </c>
      <c s="36">
        <v>0</v>
      </c>
      <c s="36">
        <f>ROUND(G19*H19,6)</f>
      </c>
      <c r="L19" s="38">
        <v>0</v>
      </c>
      <c s="32">
        <f>ROUND(ROUND(L19,2)*ROUND(G19,3),2)</f>
      </c>
      <c s="36" t="s">
        <v>55</v>
      </c>
      <c>
        <f>(M19*21)/100</f>
      </c>
      <c t="s">
        <v>27</v>
      </c>
    </row>
    <row r="20" spans="1:5" ht="38.25">
      <c r="A20" s="35" t="s">
        <v>56</v>
      </c>
      <c r="E20" s="39" t="s">
        <v>7699</v>
      </c>
    </row>
    <row r="21" spans="1:5" ht="25.5">
      <c r="A21" s="35" t="s">
        <v>57</v>
      </c>
      <c r="E21" s="40" t="s">
        <v>7700</v>
      </c>
    </row>
    <row r="22" spans="1:5" ht="12.75">
      <c r="A22" t="s">
        <v>59</v>
      </c>
      <c r="E22" s="39" t="s">
        <v>7681</v>
      </c>
    </row>
    <row r="23" spans="1:16" ht="12.75">
      <c r="A23" t="s">
        <v>49</v>
      </c>
      <c s="34" t="s">
        <v>26</v>
      </c>
      <c s="34" t="s">
        <v>7701</v>
      </c>
      <c s="35" t="s">
        <v>4</v>
      </c>
      <c s="6" t="s">
        <v>7702</v>
      </c>
      <c s="36" t="s">
        <v>85</v>
      </c>
      <c s="37">
        <v>468</v>
      </c>
      <c s="36">
        <v>0</v>
      </c>
      <c s="36">
        <f>ROUND(G23*H23,6)</f>
      </c>
      <c r="L23" s="38">
        <v>0</v>
      </c>
      <c s="32">
        <f>ROUND(ROUND(L23,2)*ROUND(G23,3),2)</f>
      </c>
      <c s="36" t="s">
        <v>55</v>
      </c>
      <c>
        <f>(M23*21)/100</f>
      </c>
      <c t="s">
        <v>27</v>
      </c>
    </row>
    <row r="24" spans="1:5" ht="25.5">
      <c r="A24" s="35" t="s">
        <v>56</v>
      </c>
      <c r="E24" s="39" t="s">
        <v>7703</v>
      </c>
    </row>
    <row r="25" spans="1:5" ht="25.5">
      <c r="A25" s="35" t="s">
        <v>57</v>
      </c>
      <c r="E25" s="40" t="s">
        <v>7704</v>
      </c>
    </row>
    <row r="26" spans="1:5" ht="12.75">
      <c r="A26" t="s">
        <v>59</v>
      </c>
      <c r="E26" s="39" t="s">
        <v>7681</v>
      </c>
    </row>
    <row r="27" spans="1:16" ht="12.75">
      <c r="A27" t="s">
        <v>49</v>
      </c>
      <c s="34" t="s">
        <v>72</v>
      </c>
      <c s="34" t="s">
        <v>7705</v>
      </c>
      <c s="35" t="s">
        <v>4</v>
      </c>
      <c s="6" t="s">
        <v>7706</v>
      </c>
      <c s="36" t="s">
        <v>85</v>
      </c>
      <c s="37">
        <v>1630.065</v>
      </c>
      <c s="36">
        <v>0</v>
      </c>
      <c s="36">
        <f>ROUND(G27*H27,6)</f>
      </c>
      <c r="L27" s="38">
        <v>0</v>
      </c>
      <c s="32">
        <f>ROUND(ROUND(L27,2)*ROUND(G27,3),2)</f>
      </c>
      <c s="36" t="s">
        <v>55</v>
      </c>
      <c>
        <f>(M27*21)/100</f>
      </c>
      <c t="s">
        <v>27</v>
      </c>
    </row>
    <row r="28" spans="1:5" ht="51">
      <c r="A28" s="35" t="s">
        <v>56</v>
      </c>
      <c r="E28" s="39" t="s">
        <v>7707</v>
      </c>
    </row>
    <row r="29" spans="1:5" ht="25.5">
      <c r="A29" s="35" t="s">
        <v>57</v>
      </c>
      <c r="E29" s="40" t="s">
        <v>7708</v>
      </c>
    </row>
    <row r="30" spans="1:5" ht="12.75">
      <c r="A30" t="s">
        <v>59</v>
      </c>
      <c r="E30" s="39" t="s">
        <v>7681</v>
      </c>
    </row>
    <row r="31" spans="1:16" ht="12.75">
      <c r="A31" t="s">
        <v>49</v>
      </c>
      <c s="34" t="s">
        <v>77</v>
      </c>
      <c s="34" t="s">
        <v>3259</v>
      </c>
      <c s="35" t="s">
        <v>4</v>
      </c>
      <c s="6" t="s">
        <v>3260</v>
      </c>
      <c s="36" t="s">
        <v>85</v>
      </c>
      <c s="37">
        <v>2445.098</v>
      </c>
      <c s="36">
        <v>0</v>
      </c>
      <c s="36">
        <f>ROUND(G31*H31,6)</f>
      </c>
      <c r="L31" s="38">
        <v>0</v>
      </c>
      <c s="32">
        <f>ROUND(ROUND(L31,2)*ROUND(G31,3),2)</f>
      </c>
      <c s="36" t="s">
        <v>55</v>
      </c>
      <c>
        <f>(M31*21)/100</f>
      </c>
      <c t="s">
        <v>27</v>
      </c>
    </row>
    <row r="32" spans="1:5" ht="12.75">
      <c r="A32" s="35" t="s">
        <v>56</v>
      </c>
      <c r="E32" s="39" t="s">
        <v>7709</v>
      </c>
    </row>
    <row r="33" spans="1:5" ht="25.5">
      <c r="A33" s="35" t="s">
        <v>57</v>
      </c>
      <c r="E33" s="40" t="s">
        <v>7710</v>
      </c>
    </row>
    <row r="34" spans="1:5" ht="12.75">
      <c r="A34" t="s">
        <v>59</v>
      </c>
      <c r="E34" s="39" t="s">
        <v>7681</v>
      </c>
    </row>
    <row r="35" spans="1:16" ht="12.75">
      <c r="A35" t="s">
        <v>49</v>
      </c>
      <c s="34" t="s">
        <v>82</v>
      </c>
      <c s="34" t="s">
        <v>7711</v>
      </c>
      <c s="35" t="s">
        <v>4</v>
      </c>
      <c s="6" t="s">
        <v>7712</v>
      </c>
      <c s="36" t="s">
        <v>85</v>
      </c>
      <c s="37">
        <v>195.065</v>
      </c>
      <c s="36">
        <v>0</v>
      </c>
      <c s="36">
        <f>ROUND(G35*H35,6)</f>
      </c>
      <c r="L35" s="38">
        <v>0</v>
      </c>
      <c s="32">
        <f>ROUND(ROUND(L35,2)*ROUND(G35,3),2)</f>
      </c>
      <c s="36" t="s">
        <v>55</v>
      </c>
      <c>
        <f>(M35*21)/100</f>
      </c>
      <c t="s">
        <v>27</v>
      </c>
    </row>
    <row r="36" spans="1:5" ht="38.25">
      <c r="A36" s="35" t="s">
        <v>56</v>
      </c>
      <c r="E36" s="39" t="s">
        <v>7713</v>
      </c>
    </row>
    <row r="37" spans="1:5" ht="25.5">
      <c r="A37" s="35" t="s">
        <v>57</v>
      </c>
      <c r="E37" s="40" t="s">
        <v>7714</v>
      </c>
    </row>
    <row r="38" spans="1:5" ht="12.75">
      <c r="A38" t="s">
        <v>59</v>
      </c>
      <c r="E38" s="39" t="s">
        <v>7681</v>
      </c>
    </row>
    <row r="39" spans="1:16" ht="12.75">
      <c r="A39" t="s">
        <v>49</v>
      </c>
      <c s="34" t="s">
        <v>87</v>
      </c>
      <c s="34" t="s">
        <v>7715</v>
      </c>
      <c s="35" t="s">
        <v>4</v>
      </c>
      <c s="6" t="s">
        <v>7716</v>
      </c>
      <c s="36" t="s">
        <v>85</v>
      </c>
      <c s="37">
        <v>77</v>
      </c>
      <c s="36">
        <v>0</v>
      </c>
      <c s="36">
        <f>ROUND(G39*H39,6)</f>
      </c>
      <c r="L39" s="38">
        <v>0</v>
      </c>
      <c s="32">
        <f>ROUND(ROUND(L39,2)*ROUND(G39,3),2)</f>
      </c>
      <c s="36" t="s">
        <v>55</v>
      </c>
      <c>
        <f>(M39*21)/100</f>
      </c>
      <c t="s">
        <v>27</v>
      </c>
    </row>
    <row r="40" spans="1:5" ht="38.25">
      <c r="A40" s="35" t="s">
        <v>56</v>
      </c>
      <c r="E40" s="39" t="s">
        <v>7717</v>
      </c>
    </row>
    <row r="41" spans="1:5" ht="25.5">
      <c r="A41" s="35" t="s">
        <v>57</v>
      </c>
      <c r="E41" s="40" t="s">
        <v>7718</v>
      </c>
    </row>
    <row r="42" spans="1:5" ht="12.75">
      <c r="A42" t="s">
        <v>59</v>
      </c>
      <c r="E42" s="39" t="s">
        <v>7681</v>
      </c>
    </row>
    <row r="43" spans="1:16" ht="12.75">
      <c r="A43" t="s">
        <v>49</v>
      </c>
      <c s="34" t="s">
        <v>108</v>
      </c>
      <c s="34" t="s">
        <v>7719</v>
      </c>
      <c s="35" t="s">
        <v>4</v>
      </c>
      <c s="6" t="s">
        <v>7720</v>
      </c>
      <c s="36" t="s">
        <v>85</v>
      </c>
      <c s="37">
        <v>975.325</v>
      </c>
      <c s="36">
        <v>0</v>
      </c>
      <c s="36">
        <f>ROUND(G43*H43,6)</f>
      </c>
      <c r="L43" s="38">
        <v>0</v>
      </c>
      <c s="32">
        <f>ROUND(ROUND(L43,2)*ROUND(G43,3),2)</f>
      </c>
      <c s="36" t="s">
        <v>55</v>
      </c>
      <c>
        <f>(M43*21)/100</f>
      </c>
      <c t="s">
        <v>27</v>
      </c>
    </row>
    <row r="44" spans="1:5" ht="38.25">
      <c r="A44" s="35" t="s">
        <v>56</v>
      </c>
      <c r="E44" s="39" t="s">
        <v>7721</v>
      </c>
    </row>
    <row r="45" spans="1:5" ht="25.5">
      <c r="A45" s="35" t="s">
        <v>57</v>
      </c>
      <c r="E45" s="40" t="s">
        <v>7722</v>
      </c>
    </row>
    <row r="46" spans="1:5" ht="12.75">
      <c r="A46" t="s">
        <v>59</v>
      </c>
      <c r="E46" s="39" t="s">
        <v>7681</v>
      </c>
    </row>
    <row r="47" spans="1:16" ht="12.75">
      <c r="A47" t="s">
        <v>49</v>
      </c>
      <c s="34" t="s">
        <v>112</v>
      </c>
      <c s="34" t="s">
        <v>7723</v>
      </c>
      <c s="35" t="s">
        <v>4</v>
      </c>
      <c s="6" t="s">
        <v>7724</v>
      </c>
      <c s="36" t="s">
        <v>85</v>
      </c>
      <c s="37">
        <v>940</v>
      </c>
      <c s="36">
        <v>0</v>
      </c>
      <c s="36">
        <f>ROUND(G47*H47,6)</f>
      </c>
      <c r="L47" s="38">
        <v>0</v>
      </c>
      <c s="32">
        <f>ROUND(ROUND(L47,2)*ROUND(G47,3),2)</f>
      </c>
      <c s="36" t="s">
        <v>55</v>
      </c>
      <c>
        <f>(M47*21)/100</f>
      </c>
      <c t="s">
        <v>27</v>
      </c>
    </row>
    <row r="48" spans="1:5" ht="38.25">
      <c r="A48" s="35" t="s">
        <v>56</v>
      </c>
      <c r="E48" s="39" t="s">
        <v>7725</v>
      </c>
    </row>
    <row r="49" spans="1:5" ht="25.5">
      <c r="A49" s="35" t="s">
        <v>57</v>
      </c>
      <c r="E49" s="40" t="s">
        <v>7726</v>
      </c>
    </row>
    <row r="50" spans="1:5" ht="12.75">
      <c r="A50" t="s">
        <v>59</v>
      </c>
      <c r="E50" s="39" t="s">
        <v>7681</v>
      </c>
    </row>
    <row r="51" spans="1:16" ht="12.75">
      <c r="A51" t="s">
        <v>49</v>
      </c>
      <c s="34" t="s">
        <v>116</v>
      </c>
      <c s="34" t="s">
        <v>7727</v>
      </c>
      <c s="35" t="s">
        <v>4</v>
      </c>
      <c s="6" t="s">
        <v>7728</v>
      </c>
      <c s="36" t="s">
        <v>85</v>
      </c>
      <c s="37">
        <v>7020</v>
      </c>
      <c s="36">
        <v>0</v>
      </c>
      <c s="36">
        <f>ROUND(G51*H51,6)</f>
      </c>
      <c r="L51" s="38">
        <v>0</v>
      </c>
      <c s="32">
        <f>ROUND(ROUND(L51,2)*ROUND(G51,3),2)</f>
      </c>
      <c s="36" t="s">
        <v>55</v>
      </c>
      <c>
        <f>(M51*21)/100</f>
      </c>
      <c t="s">
        <v>27</v>
      </c>
    </row>
    <row r="52" spans="1:5" ht="51">
      <c r="A52" s="35" t="s">
        <v>56</v>
      </c>
      <c r="E52" s="39" t="s">
        <v>7729</v>
      </c>
    </row>
    <row r="53" spans="1:5" ht="25.5">
      <c r="A53" s="35" t="s">
        <v>57</v>
      </c>
      <c r="E53" s="40" t="s">
        <v>7730</v>
      </c>
    </row>
    <row r="54" spans="1:5" ht="12.75">
      <c r="A54" t="s">
        <v>59</v>
      </c>
      <c r="E54" s="39" t="s">
        <v>7681</v>
      </c>
    </row>
    <row r="55" spans="1:16" ht="12.75">
      <c r="A55" t="s">
        <v>49</v>
      </c>
      <c s="34" t="s">
        <v>120</v>
      </c>
      <c s="34" t="s">
        <v>7731</v>
      </c>
      <c s="35" t="s">
        <v>4</v>
      </c>
      <c s="6" t="s">
        <v>7732</v>
      </c>
      <c s="36" t="s">
        <v>90</v>
      </c>
      <c s="37">
        <v>45</v>
      </c>
      <c s="36">
        <v>0</v>
      </c>
      <c s="36">
        <f>ROUND(G55*H55,6)</f>
      </c>
      <c r="L55" s="38">
        <v>0</v>
      </c>
      <c s="32">
        <f>ROUND(ROUND(L55,2)*ROUND(G55,3),2)</f>
      </c>
      <c s="36" t="s">
        <v>55</v>
      </c>
      <c>
        <f>(M55*21)/100</f>
      </c>
      <c t="s">
        <v>27</v>
      </c>
    </row>
    <row r="56" spans="1:5" ht="51">
      <c r="A56" s="35" t="s">
        <v>56</v>
      </c>
      <c r="E56" s="39" t="s">
        <v>7733</v>
      </c>
    </row>
    <row r="57" spans="1:5" ht="25.5">
      <c r="A57" s="35" t="s">
        <v>57</v>
      </c>
      <c r="E57" s="40" t="s">
        <v>7734</v>
      </c>
    </row>
    <row r="58" spans="1:5" ht="12.75">
      <c r="A58" t="s">
        <v>59</v>
      </c>
      <c r="E58" s="39" t="s">
        <v>7681</v>
      </c>
    </row>
    <row r="59" spans="1:16" ht="12.75">
      <c r="A59" t="s">
        <v>49</v>
      </c>
      <c s="34" t="s">
        <v>124</v>
      </c>
      <c s="34" t="s">
        <v>7735</v>
      </c>
      <c s="35" t="s">
        <v>4</v>
      </c>
      <c s="6" t="s">
        <v>7736</v>
      </c>
      <c s="36" t="s">
        <v>90</v>
      </c>
      <c s="37">
        <v>580</v>
      </c>
      <c s="36">
        <v>0</v>
      </c>
      <c s="36">
        <f>ROUND(G59*H59,6)</f>
      </c>
      <c r="L59" s="38">
        <v>0</v>
      </c>
      <c s="32">
        <f>ROUND(ROUND(L59,2)*ROUND(G59,3),2)</f>
      </c>
      <c s="36" t="s">
        <v>55</v>
      </c>
      <c>
        <f>(M59*21)/100</f>
      </c>
      <c t="s">
        <v>27</v>
      </c>
    </row>
    <row r="60" spans="1:5" ht="63.75">
      <c r="A60" s="35" t="s">
        <v>56</v>
      </c>
      <c r="E60" s="39" t="s">
        <v>7737</v>
      </c>
    </row>
    <row r="61" spans="1:5" ht="25.5">
      <c r="A61" s="35" t="s">
        <v>57</v>
      </c>
      <c r="E61" s="40" t="s">
        <v>7738</v>
      </c>
    </row>
    <row r="62" spans="1:5" ht="12.75">
      <c r="A62" t="s">
        <v>59</v>
      </c>
      <c r="E62" s="39" t="s">
        <v>7681</v>
      </c>
    </row>
    <row r="63" spans="1:16" ht="12.75">
      <c r="A63" t="s">
        <v>49</v>
      </c>
      <c s="34" t="s">
        <v>128</v>
      </c>
      <c s="34" t="s">
        <v>7739</v>
      </c>
      <c s="35" t="s">
        <v>4</v>
      </c>
      <c s="6" t="s">
        <v>7740</v>
      </c>
      <c s="36" t="s">
        <v>90</v>
      </c>
      <c s="37">
        <v>14004</v>
      </c>
      <c s="36">
        <v>0</v>
      </c>
      <c s="36">
        <f>ROUND(G63*H63,6)</f>
      </c>
      <c r="L63" s="38">
        <v>0</v>
      </c>
      <c s="32">
        <f>ROUND(ROUND(L63,2)*ROUND(G63,3),2)</f>
      </c>
      <c s="36" t="s">
        <v>55</v>
      </c>
      <c>
        <f>(M63*21)/100</f>
      </c>
      <c t="s">
        <v>27</v>
      </c>
    </row>
    <row r="64" spans="1:5" ht="63.75">
      <c r="A64" s="35" t="s">
        <v>56</v>
      </c>
      <c r="E64" s="39" t="s">
        <v>7741</v>
      </c>
    </row>
    <row r="65" spans="1:5" ht="25.5">
      <c r="A65" s="35" t="s">
        <v>57</v>
      </c>
      <c r="E65" s="40" t="s">
        <v>7742</v>
      </c>
    </row>
    <row r="66" spans="1:5" ht="12.75">
      <c r="A66" t="s">
        <v>59</v>
      </c>
      <c r="E66" s="39" t="s">
        <v>7681</v>
      </c>
    </row>
    <row r="67" spans="1:16" ht="12.75">
      <c r="A67" t="s">
        <v>49</v>
      </c>
      <c s="34" t="s">
        <v>131</v>
      </c>
      <c s="34" t="s">
        <v>7743</v>
      </c>
      <c s="35" t="s">
        <v>4</v>
      </c>
      <c s="6" t="s">
        <v>7744</v>
      </c>
      <c s="36" t="s">
        <v>90</v>
      </c>
      <c s="37">
        <v>850</v>
      </c>
      <c s="36">
        <v>0</v>
      </c>
      <c s="36">
        <f>ROUND(G67*H67,6)</f>
      </c>
      <c r="L67" s="38">
        <v>0</v>
      </c>
      <c s="32">
        <f>ROUND(ROUND(L67,2)*ROUND(G67,3),2)</f>
      </c>
      <c s="36" t="s">
        <v>55</v>
      </c>
      <c>
        <f>(M67*21)/100</f>
      </c>
      <c t="s">
        <v>27</v>
      </c>
    </row>
    <row r="68" spans="1:5" ht="76.5">
      <c r="A68" s="35" t="s">
        <v>56</v>
      </c>
      <c r="E68" s="39" t="s">
        <v>7745</v>
      </c>
    </row>
    <row r="69" spans="1:5" ht="25.5">
      <c r="A69" s="35" t="s">
        <v>57</v>
      </c>
      <c r="E69" s="40" t="s">
        <v>7746</v>
      </c>
    </row>
    <row r="70" spans="1:5" ht="12.75">
      <c r="A70" t="s">
        <v>59</v>
      </c>
      <c r="E70" s="39" t="s">
        <v>7681</v>
      </c>
    </row>
    <row r="71" spans="1:16" ht="25.5">
      <c r="A71" t="s">
        <v>49</v>
      </c>
      <c s="34" t="s">
        <v>135</v>
      </c>
      <c s="34" t="s">
        <v>7747</v>
      </c>
      <c s="35" t="s">
        <v>4</v>
      </c>
      <c s="6" t="s">
        <v>7748</v>
      </c>
      <c s="36" t="s">
        <v>90</v>
      </c>
      <c s="37">
        <v>9</v>
      </c>
      <c s="36">
        <v>0</v>
      </c>
      <c s="36">
        <f>ROUND(G71*H71,6)</f>
      </c>
      <c r="L71" s="38">
        <v>0</v>
      </c>
      <c s="32">
        <f>ROUND(ROUND(L71,2)*ROUND(G71,3),2)</f>
      </c>
      <c s="36" t="s">
        <v>55</v>
      </c>
      <c>
        <f>(M71*21)/100</f>
      </c>
      <c t="s">
        <v>27</v>
      </c>
    </row>
    <row r="72" spans="1:5" ht="89.25">
      <c r="A72" s="35" t="s">
        <v>56</v>
      </c>
      <c r="E72" s="39" t="s">
        <v>7749</v>
      </c>
    </row>
    <row r="73" spans="1:5" ht="25.5">
      <c r="A73" s="35" t="s">
        <v>57</v>
      </c>
      <c r="E73" s="40" t="s">
        <v>7750</v>
      </c>
    </row>
    <row r="74" spans="1:5" ht="12.75">
      <c r="A74" t="s">
        <v>59</v>
      </c>
      <c r="E74" s="39" t="s">
        <v>7681</v>
      </c>
    </row>
    <row r="75" spans="1:16" ht="12.75">
      <c r="A75" t="s">
        <v>49</v>
      </c>
      <c s="34" t="s">
        <v>139</v>
      </c>
      <c s="34" t="s">
        <v>7751</v>
      </c>
      <c s="35" t="s">
        <v>4</v>
      </c>
      <c s="6" t="s">
        <v>7752</v>
      </c>
      <c s="36" t="s">
        <v>64</v>
      </c>
      <c s="37">
        <v>117.755</v>
      </c>
      <c s="36">
        <v>0</v>
      </c>
      <c s="36">
        <f>ROUND(G75*H75,6)</f>
      </c>
      <c r="L75" s="38">
        <v>0</v>
      </c>
      <c s="32">
        <f>ROUND(ROUND(L75,2)*ROUND(G75,3),2)</f>
      </c>
      <c s="36" t="s">
        <v>55</v>
      </c>
      <c>
        <f>(M75*21)/100</f>
      </c>
      <c t="s">
        <v>27</v>
      </c>
    </row>
    <row r="76" spans="1:5" ht="63.75">
      <c r="A76" s="35" t="s">
        <v>56</v>
      </c>
      <c r="E76" s="39" t="s">
        <v>7753</v>
      </c>
    </row>
    <row r="77" spans="1:5" ht="25.5">
      <c r="A77" s="35" t="s">
        <v>57</v>
      </c>
      <c r="E77" s="40" t="s">
        <v>7754</v>
      </c>
    </row>
    <row r="78" spans="1:5" ht="12.75">
      <c r="A78" t="s">
        <v>59</v>
      </c>
      <c r="E78" s="39" t="s">
        <v>7681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7755</v>
      </c>
      <c s="41">
        <f>Rekapitulace!C92</f>
      </c>
      <c s="20" t="s">
        <v>0</v>
      </c>
      <c t="s">
        <v>23</v>
      </c>
      <c t="s">
        <v>27</v>
      </c>
    </row>
    <row r="4" spans="1:16" ht="32" customHeight="1">
      <c r="A4" s="24" t="s">
        <v>20</v>
      </c>
      <c s="25" t="s">
        <v>28</v>
      </c>
      <c s="27" t="s">
        <v>7755</v>
      </c>
      <c r="E4" s="26" t="s">
        <v>7756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7758</v>
      </c>
      <c r="E8" s="30" t="s">
        <v>7756</v>
      </c>
      <c r="J8" s="29">
        <f>0+J9+J22</f>
      </c>
      <c s="29">
        <f>0+K9+K22</f>
      </c>
      <c s="29">
        <f>0+L9+L22</f>
      </c>
      <c s="29">
        <f>0+M9+M22</f>
      </c>
    </row>
    <row r="9" spans="1:13" ht="12.75">
      <c r="A9" t="s">
        <v>46</v>
      </c>
      <c r="C9" s="31" t="s">
        <v>4</v>
      </c>
      <c r="E9" s="33" t="s">
        <v>7759</v>
      </c>
      <c r="J9" s="32">
        <f>0</f>
      </c>
      <c s="32">
        <f>0</f>
      </c>
      <c s="32">
        <f>0+L10+L14+L18</f>
      </c>
      <c s="32">
        <f>0+M10+M14+M18</f>
      </c>
    </row>
    <row r="10" spans="1:16" ht="12.75">
      <c r="A10" t="s">
        <v>49</v>
      </c>
      <c s="34" t="s">
        <v>4</v>
      </c>
      <c s="34" t="s">
        <v>7760</v>
      </c>
      <c s="35" t="s">
        <v>5</v>
      </c>
      <c s="6" t="s">
        <v>7761</v>
      </c>
      <c s="36" t="s">
        <v>54</v>
      </c>
      <c s="37">
        <v>1</v>
      </c>
      <c s="36">
        <v>0</v>
      </c>
      <c s="36">
        <f>ROUND(G10*H10,6)</f>
      </c>
      <c r="L10" s="38">
        <v>0</v>
      </c>
      <c s="32">
        <f>ROUND(ROUND(L10,2)*ROUND(G10,3),2)</f>
      </c>
      <c s="36" t="s">
        <v>2328</v>
      </c>
      <c>
        <f>(M10*21)/100</f>
      </c>
      <c t="s">
        <v>27</v>
      </c>
    </row>
    <row r="11" spans="1:5" ht="12.75">
      <c r="A11" s="35" t="s">
        <v>56</v>
      </c>
      <c r="E11" s="39" t="s">
        <v>7762</v>
      </c>
    </row>
    <row r="12" spans="1:5" ht="25.5">
      <c r="A12" s="35" t="s">
        <v>57</v>
      </c>
      <c r="E12" s="40" t="s">
        <v>7763</v>
      </c>
    </row>
    <row r="13" spans="1:5" ht="140.25">
      <c r="A13" t="s">
        <v>59</v>
      </c>
      <c r="E13" s="39" t="s">
        <v>7764</v>
      </c>
    </row>
    <row r="14" spans="1:16" ht="12.75">
      <c r="A14" t="s">
        <v>49</v>
      </c>
      <c s="34" t="s">
        <v>27</v>
      </c>
      <c s="34" t="s">
        <v>7765</v>
      </c>
      <c s="35" t="s">
        <v>5</v>
      </c>
      <c s="6" t="s">
        <v>7766</v>
      </c>
      <c s="36" t="s">
        <v>54</v>
      </c>
      <c s="37">
        <v>1</v>
      </c>
      <c s="36">
        <v>0</v>
      </c>
      <c s="36">
        <f>ROUND(G14*H14,6)</f>
      </c>
      <c r="L14" s="38">
        <v>0</v>
      </c>
      <c s="32">
        <f>ROUND(ROUND(L14,2)*ROUND(G14,3),2)</f>
      </c>
      <c s="36" t="s">
        <v>2328</v>
      </c>
      <c>
        <f>(M14*21)/100</f>
      </c>
      <c t="s">
        <v>27</v>
      </c>
    </row>
    <row r="15" spans="1:5" ht="12.75">
      <c r="A15" s="35" t="s">
        <v>56</v>
      </c>
      <c r="E15" s="39" t="s">
        <v>7762</v>
      </c>
    </row>
    <row r="16" spans="1:5" ht="25.5">
      <c r="A16" s="35" t="s">
        <v>57</v>
      </c>
      <c r="E16" s="40" t="s">
        <v>7763</v>
      </c>
    </row>
    <row r="17" spans="1:5" ht="89.25">
      <c r="A17" t="s">
        <v>59</v>
      </c>
      <c r="E17" s="39" t="s">
        <v>7767</v>
      </c>
    </row>
    <row r="18" spans="1:16" ht="12.75">
      <c r="A18" t="s">
        <v>49</v>
      </c>
      <c s="34" t="s">
        <v>26</v>
      </c>
      <c s="34" t="s">
        <v>7768</v>
      </c>
      <c s="35" t="s">
        <v>5</v>
      </c>
      <c s="6" t="s">
        <v>7769</v>
      </c>
      <c s="36" t="s">
        <v>54</v>
      </c>
      <c s="37">
        <v>1</v>
      </c>
      <c s="36">
        <v>0</v>
      </c>
      <c s="36">
        <f>ROUND(G18*H18,6)</f>
      </c>
      <c r="L18" s="38">
        <v>0</v>
      </c>
      <c s="32">
        <f>ROUND(ROUND(L18,2)*ROUND(G18,3),2)</f>
      </c>
      <c s="36" t="s">
        <v>2328</v>
      </c>
      <c>
        <f>(M18*21)/100</f>
      </c>
      <c t="s">
        <v>27</v>
      </c>
    </row>
    <row r="19" spans="1:5" ht="12.75">
      <c r="A19" s="35" t="s">
        <v>56</v>
      </c>
      <c r="E19" s="39" t="s">
        <v>7762</v>
      </c>
    </row>
    <row r="20" spans="1:5" ht="25.5">
      <c r="A20" s="35" t="s">
        <v>57</v>
      </c>
      <c r="E20" s="40" t="s">
        <v>7763</v>
      </c>
    </row>
    <row r="21" spans="1:5" ht="89.25">
      <c r="A21" t="s">
        <v>59</v>
      </c>
      <c r="E21" s="39" t="s">
        <v>7770</v>
      </c>
    </row>
    <row r="22" spans="1:13" ht="12.75">
      <c r="A22" t="s">
        <v>46</v>
      </c>
      <c r="C22" s="31" t="s">
        <v>27</v>
      </c>
      <c r="E22" s="33" t="s">
        <v>5177</v>
      </c>
      <c r="J22" s="32">
        <f>0</f>
      </c>
      <c s="32">
        <f>0</f>
      </c>
      <c s="32">
        <f>0+L23+L27+L31+L35+L39+L43</f>
      </c>
      <c s="32">
        <f>0+M23+M27+M31+M35+M39+M43</f>
      </c>
    </row>
    <row r="23" spans="1:16" ht="12.75">
      <c r="A23" t="s">
        <v>49</v>
      </c>
      <c s="34" t="s">
        <v>72</v>
      </c>
      <c s="34" t="s">
        <v>7771</v>
      </c>
      <c s="35" t="s">
        <v>5</v>
      </c>
      <c s="6" t="s">
        <v>7772</v>
      </c>
      <c s="36" t="s">
        <v>54</v>
      </c>
      <c s="37">
        <v>1</v>
      </c>
      <c s="36">
        <v>0</v>
      </c>
      <c s="36">
        <f>ROUND(G23*H23,6)</f>
      </c>
      <c r="L23" s="38">
        <v>0</v>
      </c>
      <c s="32">
        <f>ROUND(ROUND(L23,2)*ROUND(G23,3),2)</f>
      </c>
      <c s="36" t="s">
        <v>2328</v>
      </c>
      <c>
        <f>(M23*21)/100</f>
      </c>
      <c t="s">
        <v>27</v>
      </c>
    </row>
    <row r="24" spans="1:5" ht="12.75">
      <c r="A24" s="35" t="s">
        <v>56</v>
      </c>
      <c r="E24" s="39" t="s">
        <v>7773</v>
      </c>
    </row>
    <row r="25" spans="1:5" ht="12.75">
      <c r="A25" s="35" t="s">
        <v>57</v>
      </c>
      <c r="E25" s="40" t="s">
        <v>5</v>
      </c>
    </row>
    <row r="26" spans="1:5" ht="12.75">
      <c r="A26" t="s">
        <v>59</v>
      </c>
      <c r="E26" s="39" t="s">
        <v>5</v>
      </c>
    </row>
    <row r="27" spans="1:16" ht="12.75">
      <c r="A27" t="s">
        <v>49</v>
      </c>
      <c s="34" t="s">
        <v>77</v>
      </c>
      <c s="34" t="s">
        <v>7774</v>
      </c>
      <c s="35" t="s">
        <v>5</v>
      </c>
      <c s="6" t="s">
        <v>7775</v>
      </c>
      <c s="36" t="s">
        <v>54</v>
      </c>
      <c s="37">
        <v>1</v>
      </c>
      <c s="36">
        <v>0</v>
      </c>
      <c s="36">
        <f>ROUND(G27*H27,6)</f>
      </c>
      <c r="L27" s="38">
        <v>0</v>
      </c>
      <c s="32">
        <f>ROUND(ROUND(L27,2)*ROUND(G27,3),2)</f>
      </c>
      <c s="36" t="s">
        <v>2328</v>
      </c>
      <c>
        <f>(M27*21)/100</f>
      </c>
      <c t="s">
        <v>27</v>
      </c>
    </row>
    <row r="28" spans="1:5" ht="12.75">
      <c r="A28" s="35" t="s">
        <v>56</v>
      </c>
      <c r="E28" s="39" t="s">
        <v>7776</v>
      </c>
    </row>
    <row r="29" spans="1:5" ht="25.5">
      <c r="A29" s="35" t="s">
        <v>57</v>
      </c>
      <c r="E29" s="40" t="s">
        <v>7763</v>
      </c>
    </row>
    <row r="30" spans="1:5" ht="89.25">
      <c r="A30" t="s">
        <v>59</v>
      </c>
      <c r="E30" s="39" t="s">
        <v>7777</v>
      </c>
    </row>
    <row r="31" spans="1:16" ht="12.75">
      <c r="A31" t="s">
        <v>49</v>
      </c>
      <c s="34" t="s">
        <v>82</v>
      </c>
      <c s="34" t="s">
        <v>7778</v>
      </c>
      <c s="35" t="s">
        <v>5</v>
      </c>
      <c s="6" t="s">
        <v>7779</v>
      </c>
      <c s="36" t="s">
        <v>54</v>
      </c>
      <c s="37">
        <v>1</v>
      </c>
      <c s="36">
        <v>0</v>
      </c>
      <c s="36">
        <f>ROUND(G31*H31,6)</f>
      </c>
      <c r="L31" s="38">
        <v>0</v>
      </c>
      <c s="32">
        <f>ROUND(ROUND(L31,2)*ROUND(G31,3),2)</f>
      </c>
      <c s="36" t="s">
        <v>2328</v>
      </c>
      <c>
        <f>(M31*21)/100</f>
      </c>
      <c t="s">
        <v>27</v>
      </c>
    </row>
    <row r="32" spans="1:5" ht="12.75">
      <c r="A32" s="35" t="s">
        <v>56</v>
      </c>
      <c r="E32" s="39" t="s">
        <v>7780</v>
      </c>
    </row>
    <row r="33" spans="1:5" ht="25.5">
      <c r="A33" s="35" t="s">
        <v>57</v>
      </c>
      <c r="E33" s="40" t="s">
        <v>7763</v>
      </c>
    </row>
    <row r="34" spans="1:5" ht="76.5">
      <c r="A34" t="s">
        <v>59</v>
      </c>
      <c r="E34" s="39" t="s">
        <v>7781</v>
      </c>
    </row>
    <row r="35" spans="1:16" ht="12.75">
      <c r="A35" t="s">
        <v>49</v>
      </c>
      <c s="34" t="s">
        <v>108</v>
      </c>
      <c s="34" t="s">
        <v>7782</v>
      </c>
      <c s="35" t="s">
        <v>5</v>
      </c>
      <c s="6" t="s">
        <v>7783</v>
      </c>
      <c s="36" t="s">
        <v>5665</v>
      </c>
      <c s="37">
        <v>1</v>
      </c>
      <c s="36">
        <v>0</v>
      </c>
      <c s="36">
        <f>ROUND(G35*H35,6)</f>
      </c>
      <c r="L35" s="38">
        <v>0</v>
      </c>
      <c s="32">
        <f>ROUND(ROUND(L35,2)*ROUND(G35,3),2)</f>
      </c>
      <c s="36" t="s">
        <v>2328</v>
      </c>
      <c>
        <f>(M35*21)/100</f>
      </c>
      <c t="s">
        <v>27</v>
      </c>
    </row>
    <row r="36" spans="1:5" ht="12.75">
      <c r="A36" s="35" t="s">
        <v>56</v>
      </c>
      <c r="E36" s="39" t="s">
        <v>65</v>
      </c>
    </row>
    <row r="37" spans="1:5" ht="25.5">
      <c r="A37" s="35" t="s">
        <v>57</v>
      </c>
      <c r="E37" s="40" t="s">
        <v>7763</v>
      </c>
    </row>
    <row r="38" spans="1:5" ht="63.75">
      <c r="A38" t="s">
        <v>59</v>
      </c>
      <c r="E38" s="39" t="s">
        <v>7784</v>
      </c>
    </row>
    <row r="39" spans="1:16" ht="12.75">
      <c r="A39" t="s">
        <v>49</v>
      </c>
      <c s="34" t="s">
        <v>112</v>
      </c>
      <c s="34" t="s">
        <v>7785</v>
      </c>
      <c s="35" t="s">
        <v>5</v>
      </c>
      <c s="6" t="s">
        <v>7786</v>
      </c>
      <c s="36" t="s">
        <v>54</v>
      </c>
      <c s="37">
        <v>1</v>
      </c>
      <c s="36">
        <v>0</v>
      </c>
      <c s="36">
        <f>ROUND(G39*H39,6)</f>
      </c>
      <c r="L39" s="38">
        <v>0</v>
      </c>
      <c s="32">
        <f>ROUND(ROUND(L39,2)*ROUND(G39,3),2)</f>
      </c>
      <c s="36" t="s">
        <v>2328</v>
      </c>
      <c>
        <f>(M39*21)/100</f>
      </c>
      <c t="s">
        <v>27</v>
      </c>
    </row>
    <row r="40" spans="1:5" ht="12.75">
      <c r="A40" s="35" t="s">
        <v>56</v>
      </c>
      <c r="E40" s="39" t="s">
        <v>7787</v>
      </c>
    </row>
    <row r="41" spans="1:5" ht="12.75">
      <c r="A41" s="35" t="s">
        <v>57</v>
      </c>
      <c r="E41" s="40" t="s">
        <v>5</v>
      </c>
    </row>
    <row r="42" spans="1:5" ht="12.75">
      <c r="A42" t="s">
        <v>59</v>
      </c>
      <c r="E42" s="39" t="s">
        <v>5</v>
      </c>
    </row>
    <row r="43" spans="1:16" ht="12.75">
      <c r="A43" t="s">
        <v>49</v>
      </c>
      <c s="34" t="s">
        <v>124</v>
      </c>
      <c s="34" t="s">
        <v>7788</v>
      </c>
      <c s="35" t="s">
        <v>5</v>
      </c>
      <c s="6" t="s">
        <v>7789</v>
      </c>
      <c s="36" t="s">
        <v>54</v>
      </c>
      <c s="37">
        <v>1</v>
      </c>
      <c s="36">
        <v>0</v>
      </c>
      <c s="36">
        <f>ROUND(G43*H43,6)</f>
      </c>
      <c r="L43" s="38">
        <v>0</v>
      </c>
      <c s="32">
        <f>ROUND(ROUND(L43,2)*ROUND(G43,3),2)</f>
      </c>
      <c s="36" t="s">
        <v>808</v>
      </c>
      <c>
        <f>(M43*21)/100</f>
      </c>
      <c t="s">
        <v>27</v>
      </c>
    </row>
    <row r="44" spans="1:5" ht="25.5">
      <c r="A44" s="35" t="s">
        <v>56</v>
      </c>
      <c r="E44" s="39" t="s">
        <v>7790</v>
      </c>
    </row>
    <row r="45" spans="1:5" ht="25.5">
      <c r="A45" s="35" t="s">
        <v>57</v>
      </c>
      <c r="E45" s="40" t="s">
        <v>7763</v>
      </c>
    </row>
    <row r="46" spans="1:5" ht="12.75">
      <c r="A46" t="s">
        <v>59</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1374</v>
      </c>
      <c r="E8" s="30" t="s">
        <v>1373</v>
      </c>
      <c r="J8" s="29">
        <f>0+J9+J14+J19</f>
      </c>
      <c s="29">
        <f>0+K9+K14+K19</f>
      </c>
      <c s="29">
        <f>0+L9+L14+L19</f>
      </c>
      <c s="29">
        <f>0+M9+M14+M19</f>
      </c>
    </row>
    <row r="9" spans="1:13" ht="12.75">
      <c r="A9" t="s">
        <v>46</v>
      </c>
      <c r="C9" s="31" t="s">
        <v>4</v>
      </c>
      <c r="E9" s="33" t="s">
        <v>837</v>
      </c>
      <c r="J9" s="32">
        <f>0</f>
      </c>
      <c s="32">
        <f>0</f>
      </c>
      <c s="32">
        <f>0+L10</f>
      </c>
      <c s="32">
        <f>0+M10</f>
      </c>
    </row>
    <row r="10" spans="1:16" ht="12.75">
      <c r="A10" t="s">
        <v>49</v>
      </c>
      <c s="34" t="s">
        <v>4</v>
      </c>
      <c s="34" t="s">
        <v>1375</v>
      </c>
      <c s="35" t="s">
        <v>5</v>
      </c>
      <c s="6" t="s">
        <v>1376</v>
      </c>
      <c s="36" t="s">
        <v>64</v>
      </c>
      <c s="37">
        <v>200</v>
      </c>
      <c s="36">
        <v>0</v>
      </c>
      <c s="36">
        <f>ROUND(G10*H10,6)</f>
      </c>
      <c r="L10" s="38">
        <v>0</v>
      </c>
      <c s="32">
        <f>ROUND(ROUND(L10,2)*ROUND(G10,3),2)</f>
      </c>
      <c s="36" t="s">
        <v>55</v>
      </c>
      <c>
        <f>(M10*21)/100</f>
      </c>
      <c t="s">
        <v>27</v>
      </c>
    </row>
    <row r="11" spans="1:5" ht="12.75">
      <c r="A11" s="35" t="s">
        <v>56</v>
      </c>
      <c r="E11" s="39" t="s">
        <v>5</v>
      </c>
    </row>
    <row r="12" spans="1:5" ht="12.75">
      <c r="A12" s="35" t="s">
        <v>57</v>
      </c>
      <c r="E12" s="40" t="s">
        <v>1377</v>
      </c>
    </row>
    <row r="13" spans="1:5" ht="318.75">
      <c r="A13" t="s">
        <v>59</v>
      </c>
      <c r="E13" s="39" t="s">
        <v>1378</v>
      </c>
    </row>
    <row r="14" spans="1:13" ht="12.75">
      <c r="A14" t="s">
        <v>46</v>
      </c>
      <c r="C14" s="31" t="s">
        <v>27</v>
      </c>
      <c r="E14" s="33" t="s">
        <v>1379</v>
      </c>
      <c r="J14" s="32">
        <f>0</f>
      </c>
      <c s="32">
        <f>0</f>
      </c>
      <c s="32">
        <f>0+L15</f>
      </c>
      <c s="32">
        <f>0+M15</f>
      </c>
    </row>
    <row r="15" spans="1:16" ht="12.75">
      <c r="A15" t="s">
        <v>49</v>
      </c>
      <c s="34" t="s">
        <v>27</v>
      </c>
      <c s="34" t="s">
        <v>1380</v>
      </c>
      <c s="35" t="s">
        <v>5</v>
      </c>
      <c s="6" t="s">
        <v>1381</v>
      </c>
      <c s="36" t="s">
        <v>64</v>
      </c>
      <c s="37">
        <v>1</v>
      </c>
      <c s="36">
        <v>0</v>
      </c>
      <c s="36">
        <f>ROUND(G15*H15,6)</f>
      </c>
      <c r="L15" s="38">
        <v>0</v>
      </c>
      <c s="32">
        <f>ROUND(ROUND(L15,2)*ROUND(G15,3),2)</f>
      </c>
      <c s="36" t="s">
        <v>55</v>
      </c>
      <c>
        <f>(M15*21)/100</f>
      </c>
      <c t="s">
        <v>27</v>
      </c>
    </row>
    <row r="16" spans="1:5" ht="12.75">
      <c r="A16" s="35" t="s">
        <v>56</v>
      </c>
      <c r="E16" s="39" t="s">
        <v>5</v>
      </c>
    </row>
    <row r="17" spans="1:5" ht="12.75">
      <c r="A17" s="35" t="s">
        <v>57</v>
      </c>
      <c r="E17" s="40" t="s">
        <v>899</v>
      </c>
    </row>
    <row r="18" spans="1:5" ht="369.75">
      <c r="A18" t="s">
        <v>59</v>
      </c>
      <c r="E18" s="39" t="s">
        <v>1382</v>
      </c>
    </row>
    <row r="19" spans="1:13" ht="12.75">
      <c r="A19" t="s">
        <v>46</v>
      </c>
      <c r="C19" s="31" t="s">
        <v>87</v>
      </c>
      <c r="E19" s="33" t="s">
        <v>848</v>
      </c>
      <c r="J19" s="32">
        <f>0</f>
      </c>
      <c s="32">
        <f>0</f>
      </c>
      <c s="32">
        <f>0+L20+L24+L28+L32+L36+L40+L44+L48+L52+L56+L60+L64+L68+L72+L76+L80+L84+L88+L92+L96+L100+L104+L108+L112+L116+L120+L124+L128+L132+L136+L140+L144+L148+L152+L156+L160+L164+L168+L172+L176+L180+L184+L188+L192+L196</f>
      </c>
      <c s="32">
        <f>0+M20+M24+M28+M32+M36+M40+M44+M48+M52+M56+M60+M64+M68+M72+M76+M80+M84+M88+M92+M96+M100+M104+M108+M112+M116+M120+M124+M128+M132+M136+M140+M144+M148+M152+M156+M160+M164+M168+M172+M176+M180+M184+M188+M192+M196</f>
      </c>
    </row>
    <row r="20" spans="1:16" ht="12.75">
      <c r="A20" t="s">
        <v>49</v>
      </c>
      <c s="34" t="s">
        <v>26</v>
      </c>
      <c s="34" t="s">
        <v>136</v>
      </c>
      <c s="35" t="s">
        <v>5</v>
      </c>
      <c s="6" t="s">
        <v>137</v>
      </c>
      <c s="36" t="s">
        <v>75</v>
      </c>
      <c s="37">
        <v>450</v>
      </c>
      <c s="36">
        <v>0</v>
      </c>
      <c s="36">
        <f>ROUND(G20*H20,6)</f>
      </c>
      <c r="L20" s="38">
        <v>0</v>
      </c>
      <c s="32">
        <f>ROUND(ROUND(L20,2)*ROUND(G20,3),2)</f>
      </c>
      <c s="36" t="s">
        <v>55</v>
      </c>
      <c>
        <f>(M20*21)/100</f>
      </c>
      <c t="s">
        <v>27</v>
      </c>
    </row>
    <row r="21" spans="1:5" ht="12.75">
      <c r="A21" s="35" t="s">
        <v>56</v>
      </c>
      <c r="E21" s="39" t="s">
        <v>5</v>
      </c>
    </row>
    <row r="22" spans="1:5" ht="12.75">
      <c r="A22" s="35" t="s">
        <v>57</v>
      </c>
      <c r="E22" s="40" t="s">
        <v>1107</v>
      </c>
    </row>
    <row r="23" spans="1:5" ht="140.25">
      <c r="A23" t="s">
        <v>59</v>
      </c>
      <c r="E23" s="39" t="s">
        <v>876</v>
      </c>
    </row>
    <row r="24" spans="1:16" ht="38.25">
      <c r="A24" t="s">
        <v>49</v>
      </c>
      <c s="34" t="s">
        <v>72</v>
      </c>
      <c s="34" t="s">
        <v>1383</v>
      </c>
      <c s="35" t="s">
        <v>5</v>
      </c>
      <c s="6" t="s">
        <v>1384</v>
      </c>
      <c s="36" t="s">
        <v>90</v>
      </c>
      <c s="37">
        <v>2</v>
      </c>
      <c s="36">
        <v>0</v>
      </c>
      <c s="36">
        <f>ROUND(G24*H24,6)</f>
      </c>
      <c r="L24" s="38">
        <v>0</v>
      </c>
      <c s="32">
        <f>ROUND(ROUND(L24,2)*ROUND(G24,3),2)</f>
      </c>
      <c s="36" t="s">
        <v>55</v>
      </c>
      <c>
        <f>(M24*21)/100</f>
      </c>
      <c t="s">
        <v>27</v>
      </c>
    </row>
    <row r="25" spans="1:5" ht="12.75">
      <c r="A25" s="35" t="s">
        <v>56</v>
      </c>
      <c r="E25" s="39" t="s">
        <v>5</v>
      </c>
    </row>
    <row r="26" spans="1:5" ht="12.75">
      <c r="A26" s="35" t="s">
        <v>57</v>
      </c>
      <c r="E26" s="40" t="s">
        <v>895</v>
      </c>
    </row>
    <row r="27" spans="1:5" ht="89.25">
      <c r="A27" t="s">
        <v>59</v>
      </c>
      <c r="E27" s="39" t="s">
        <v>1385</v>
      </c>
    </row>
    <row r="28" spans="1:16" ht="12.75">
      <c r="A28" t="s">
        <v>49</v>
      </c>
      <c s="34" t="s">
        <v>77</v>
      </c>
      <c s="34" t="s">
        <v>213</v>
      </c>
      <c s="35" t="s">
        <v>5</v>
      </c>
      <c s="6" t="s">
        <v>1113</v>
      </c>
      <c s="36" t="s">
        <v>75</v>
      </c>
      <c s="37">
        <v>565</v>
      </c>
      <c s="36">
        <v>0</v>
      </c>
      <c s="36">
        <f>ROUND(G28*H28,6)</f>
      </c>
      <c r="L28" s="38">
        <v>0</v>
      </c>
      <c s="32">
        <f>ROUND(ROUND(L28,2)*ROUND(G28,3),2)</f>
      </c>
      <c s="36" t="s">
        <v>55</v>
      </c>
      <c>
        <f>(M28*21)/100</f>
      </c>
      <c t="s">
        <v>27</v>
      </c>
    </row>
    <row r="29" spans="1:5" ht="12.75">
      <c r="A29" s="35" t="s">
        <v>56</v>
      </c>
      <c r="E29" s="39" t="s">
        <v>5</v>
      </c>
    </row>
    <row r="30" spans="1:5" ht="12.75">
      <c r="A30" s="35" t="s">
        <v>57</v>
      </c>
      <c r="E30" s="40" t="s">
        <v>1386</v>
      </c>
    </row>
    <row r="31" spans="1:5" ht="89.25">
      <c r="A31" t="s">
        <v>59</v>
      </c>
      <c r="E31" s="39" t="s">
        <v>466</v>
      </c>
    </row>
    <row r="32" spans="1:16" ht="25.5">
      <c r="A32" t="s">
        <v>49</v>
      </c>
      <c s="34" t="s">
        <v>82</v>
      </c>
      <c s="34" t="s">
        <v>1114</v>
      </c>
      <c s="35" t="s">
        <v>5</v>
      </c>
      <c s="6" t="s">
        <v>1115</v>
      </c>
      <c s="36" t="s">
        <v>90</v>
      </c>
      <c s="37">
        <v>6</v>
      </c>
      <c s="36">
        <v>0</v>
      </c>
      <c s="36">
        <f>ROUND(G32*H32,6)</f>
      </c>
      <c r="L32" s="38">
        <v>0</v>
      </c>
      <c s="32">
        <f>ROUND(ROUND(L32,2)*ROUND(G32,3),2)</f>
      </c>
      <c s="36" t="s">
        <v>55</v>
      </c>
      <c>
        <f>(M32*21)/100</f>
      </c>
      <c t="s">
        <v>27</v>
      </c>
    </row>
    <row r="33" spans="1:5" ht="12.75">
      <c r="A33" s="35" t="s">
        <v>56</v>
      </c>
      <c r="E33" s="39" t="s">
        <v>5</v>
      </c>
    </row>
    <row r="34" spans="1:5" ht="12.75">
      <c r="A34" s="35" t="s">
        <v>57</v>
      </c>
      <c r="E34" s="40" t="s">
        <v>1006</v>
      </c>
    </row>
    <row r="35" spans="1:5" ht="102">
      <c r="A35" t="s">
        <v>59</v>
      </c>
      <c r="E35" s="39" t="s">
        <v>1116</v>
      </c>
    </row>
    <row r="36" spans="1:16" ht="12.75">
      <c r="A36" t="s">
        <v>49</v>
      </c>
      <c s="34" t="s">
        <v>87</v>
      </c>
      <c s="34" t="s">
        <v>1117</v>
      </c>
      <c s="35" t="s">
        <v>5</v>
      </c>
      <c s="6" t="s">
        <v>1118</v>
      </c>
      <c s="36" t="s">
        <v>90</v>
      </c>
      <c s="37">
        <v>4</v>
      </c>
      <c s="36">
        <v>0</v>
      </c>
      <c s="36">
        <f>ROUND(G36*H36,6)</f>
      </c>
      <c r="L36" s="38">
        <v>0</v>
      </c>
      <c s="32">
        <f>ROUND(ROUND(L36,2)*ROUND(G36,3),2)</f>
      </c>
      <c s="36" t="s">
        <v>55</v>
      </c>
      <c>
        <f>(M36*21)/100</f>
      </c>
      <c t="s">
        <v>27</v>
      </c>
    </row>
    <row r="37" spans="1:5" ht="12.75">
      <c r="A37" s="35" t="s">
        <v>56</v>
      </c>
      <c r="E37" s="39" t="s">
        <v>5</v>
      </c>
    </row>
    <row r="38" spans="1:5" ht="12.75">
      <c r="A38" s="35" t="s">
        <v>57</v>
      </c>
      <c r="E38" s="40" t="s">
        <v>860</v>
      </c>
    </row>
    <row r="39" spans="1:5" ht="102">
      <c r="A39" t="s">
        <v>59</v>
      </c>
      <c r="E39" s="39" t="s">
        <v>931</v>
      </c>
    </row>
    <row r="40" spans="1:16" ht="12.75">
      <c r="A40" t="s">
        <v>49</v>
      </c>
      <c s="34" t="s">
        <v>108</v>
      </c>
      <c s="34" t="s">
        <v>1387</v>
      </c>
      <c s="35" t="s">
        <v>5</v>
      </c>
      <c s="6" t="s">
        <v>1388</v>
      </c>
      <c s="36" t="s">
        <v>90</v>
      </c>
      <c s="37">
        <v>3</v>
      </c>
      <c s="36">
        <v>0</v>
      </c>
      <c s="36">
        <f>ROUND(G40*H40,6)</f>
      </c>
      <c r="L40" s="38">
        <v>0</v>
      </c>
      <c s="32">
        <f>ROUND(ROUND(L40,2)*ROUND(G40,3),2)</f>
      </c>
      <c s="36" t="s">
        <v>55</v>
      </c>
      <c>
        <f>(M40*21)/100</f>
      </c>
      <c t="s">
        <v>27</v>
      </c>
    </row>
    <row r="41" spans="1:5" ht="12.75">
      <c r="A41" s="35" t="s">
        <v>56</v>
      </c>
      <c r="E41" s="39" t="s">
        <v>5</v>
      </c>
    </row>
    <row r="42" spans="1:5" ht="12.75">
      <c r="A42" s="35" t="s">
        <v>57</v>
      </c>
      <c r="E42" s="40" t="s">
        <v>1210</v>
      </c>
    </row>
    <row r="43" spans="1:5" ht="102">
      <c r="A43" t="s">
        <v>59</v>
      </c>
      <c r="E43" s="39" t="s">
        <v>931</v>
      </c>
    </row>
    <row r="44" spans="1:16" ht="12.75">
      <c r="A44" t="s">
        <v>49</v>
      </c>
      <c s="34" t="s">
        <v>112</v>
      </c>
      <c s="34" t="s">
        <v>932</v>
      </c>
      <c s="35" t="s">
        <v>5</v>
      </c>
      <c s="6" t="s">
        <v>933</v>
      </c>
      <c s="36" t="s">
        <v>90</v>
      </c>
      <c s="37">
        <v>6</v>
      </c>
      <c s="36">
        <v>0</v>
      </c>
      <c s="36">
        <f>ROUND(G44*H44,6)</f>
      </c>
      <c r="L44" s="38">
        <v>0</v>
      </c>
      <c s="32">
        <f>ROUND(ROUND(L44,2)*ROUND(G44,3),2)</f>
      </c>
      <c s="36" t="s">
        <v>55</v>
      </c>
      <c>
        <f>(M44*21)/100</f>
      </c>
      <c t="s">
        <v>27</v>
      </c>
    </row>
    <row r="45" spans="1:5" ht="12.75">
      <c r="A45" s="35" t="s">
        <v>56</v>
      </c>
      <c r="E45" s="39" t="s">
        <v>5</v>
      </c>
    </row>
    <row r="46" spans="1:5" ht="12.75">
      <c r="A46" s="35" t="s">
        <v>57</v>
      </c>
      <c r="E46" s="40" t="s">
        <v>1006</v>
      </c>
    </row>
    <row r="47" spans="1:5" ht="102">
      <c r="A47" t="s">
        <v>59</v>
      </c>
      <c r="E47" s="39" t="s">
        <v>931</v>
      </c>
    </row>
    <row r="48" spans="1:16" ht="12.75">
      <c r="A48" t="s">
        <v>49</v>
      </c>
      <c s="34" t="s">
        <v>116</v>
      </c>
      <c s="34" t="s">
        <v>934</v>
      </c>
      <c s="35" t="s">
        <v>5</v>
      </c>
      <c s="6" t="s">
        <v>935</v>
      </c>
      <c s="36" t="s">
        <v>90</v>
      </c>
      <c s="37">
        <v>6</v>
      </c>
      <c s="36">
        <v>0</v>
      </c>
      <c s="36">
        <f>ROUND(G48*H48,6)</f>
      </c>
      <c r="L48" s="38">
        <v>0</v>
      </c>
      <c s="32">
        <f>ROUND(ROUND(L48,2)*ROUND(G48,3),2)</f>
      </c>
      <c s="36" t="s">
        <v>55</v>
      </c>
      <c>
        <f>(M48*21)/100</f>
      </c>
      <c t="s">
        <v>27</v>
      </c>
    </row>
    <row r="49" spans="1:5" ht="12.75">
      <c r="A49" s="35" t="s">
        <v>56</v>
      </c>
      <c r="E49" s="39" t="s">
        <v>5</v>
      </c>
    </row>
    <row r="50" spans="1:5" ht="12.75">
      <c r="A50" s="35" t="s">
        <v>57</v>
      </c>
      <c r="E50" s="40" t="s">
        <v>1006</v>
      </c>
    </row>
    <row r="51" spans="1:5" ht="102">
      <c r="A51" t="s">
        <v>59</v>
      </c>
      <c r="E51" s="39" t="s">
        <v>931</v>
      </c>
    </row>
    <row r="52" spans="1:16" ht="12.75">
      <c r="A52" t="s">
        <v>49</v>
      </c>
      <c s="34" t="s">
        <v>120</v>
      </c>
      <c s="34" t="s">
        <v>1389</v>
      </c>
      <c s="35" t="s">
        <v>5</v>
      </c>
      <c s="6" t="s">
        <v>1390</v>
      </c>
      <c s="36" t="s">
        <v>90</v>
      </c>
      <c s="37">
        <v>1</v>
      </c>
      <c s="36">
        <v>0</v>
      </c>
      <c s="36">
        <f>ROUND(G52*H52,6)</f>
      </c>
      <c r="L52" s="38">
        <v>0</v>
      </c>
      <c s="32">
        <f>ROUND(ROUND(L52,2)*ROUND(G52,3),2)</f>
      </c>
      <c s="36" t="s">
        <v>55</v>
      </c>
      <c>
        <f>(M52*21)/100</f>
      </c>
      <c t="s">
        <v>27</v>
      </c>
    </row>
    <row r="53" spans="1:5" ht="12.75">
      <c r="A53" s="35" t="s">
        <v>56</v>
      </c>
      <c r="E53" s="39" t="s">
        <v>5</v>
      </c>
    </row>
    <row r="54" spans="1:5" ht="12.75">
      <c r="A54" s="35" t="s">
        <v>57</v>
      </c>
      <c r="E54" s="40" t="s">
        <v>899</v>
      </c>
    </row>
    <row r="55" spans="1:5" ht="178.5">
      <c r="A55" t="s">
        <v>59</v>
      </c>
      <c r="E55" s="39" t="s">
        <v>956</v>
      </c>
    </row>
    <row r="56" spans="1:16" ht="12.75">
      <c r="A56" t="s">
        <v>49</v>
      </c>
      <c s="34" t="s">
        <v>124</v>
      </c>
      <c s="34" t="s">
        <v>1391</v>
      </c>
      <c s="35" t="s">
        <v>5</v>
      </c>
      <c s="6" t="s">
        <v>1392</v>
      </c>
      <c s="36" t="s">
        <v>90</v>
      </c>
      <c s="37">
        <v>1</v>
      </c>
      <c s="36">
        <v>0</v>
      </c>
      <c s="36">
        <f>ROUND(G56*H56,6)</f>
      </c>
      <c r="L56" s="38">
        <v>0</v>
      </c>
      <c s="32">
        <f>ROUND(ROUND(L56,2)*ROUND(G56,3),2)</f>
      </c>
      <c s="36" t="s">
        <v>55</v>
      </c>
      <c>
        <f>(M56*21)/100</f>
      </c>
      <c t="s">
        <v>27</v>
      </c>
    </row>
    <row r="57" spans="1:5" ht="12.75">
      <c r="A57" s="35" t="s">
        <v>56</v>
      </c>
      <c r="E57" s="39" t="s">
        <v>5</v>
      </c>
    </row>
    <row r="58" spans="1:5" ht="12.75">
      <c r="A58" s="35" t="s">
        <v>57</v>
      </c>
      <c r="E58" s="40" t="s">
        <v>899</v>
      </c>
    </row>
    <row r="59" spans="1:5" ht="127.5">
      <c r="A59" t="s">
        <v>59</v>
      </c>
      <c r="E59" s="39" t="s">
        <v>959</v>
      </c>
    </row>
    <row r="60" spans="1:16" ht="12.75">
      <c r="A60" t="s">
        <v>49</v>
      </c>
      <c s="34" t="s">
        <v>128</v>
      </c>
      <c s="34" t="s">
        <v>960</v>
      </c>
      <c s="35" t="s">
        <v>5</v>
      </c>
      <c s="6" t="s">
        <v>961</v>
      </c>
      <c s="36" t="s">
        <v>75</v>
      </c>
      <c s="37">
        <v>850</v>
      </c>
      <c s="36">
        <v>0</v>
      </c>
      <c s="36">
        <f>ROUND(G60*H60,6)</f>
      </c>
      <c r="L60" s="38">
        <v>0</v>
      </c>
      <c s="32">
        <f>ROUND(ROUND(L60,2)*ROUND(G60,3),2)</f>
      </c>
      <c s="36" t="s">
        <v>55</v>
      </c>
      <c>
        <f>(M60*21)/100</f>
      </c>
      <c t="s">
        <v>27</v>
      </c>
    </row>
    <row r="61" spans="1:5" ht="12.75">
      <c r="A61" s="35" t="s">
        <v>56</v>
      </c>
      <c r="E61" s="39" t="s">
        <v>5</v>
      </c>
    </row>
    <row r="62" spans="1:5" ht="12.75">
      <c r="A62" s="35" t="s">
        <v>57</v>
      </c>
      <c r="E62" s="40" t="s">
        <v>1393</v>
      </c>
    </row>
    <row r="63" spans="1:5" ht="153">
      <c r="A63" t="s">
        <v>59</v>
      </c>
      <c r="E63" s="39" t="s">
        <v>962</v>
      </c>
    </row>
    <row r="64" spans="1:16" ht="12.75">
      <c r="A64" t="s">
        <v>49</v>
      </c>
      <c s="34" t="s">
        <v>131</v>
      </c>
      <c s="34" t="s">
        <v>963</v>
      </c>
      <c s="35" t="s">
        <v>5</v>
      </c>
      <c s="6" t="s">
        <v>964</v>
      </c>
      <c s="36" t="s">
        <v>75</v>
      </c>
      <c s="37">
        <v>850</v>
      </c>
      <c s="36">
        <v>0</v>
      </c>
      <c s="36">
        <f>ROUND(G64*H64,6)</f>
      </c>
      <c r="L64" s="38">
        <v>0</v>
      </c>
      <c s="32">
        <f>ROUND(ROUND(L64,2)*ROUND(G64,3),2)</f>
      </c>
      <c s="36" t="s">
        <v>55</v>
      </c>
      <c>
        <f>(M64*21)/100</f>
      </c>
      <c t="s">
        <v>27</v>
      </c>
    </row>
    <row r="65" spans="1:5" ht="12.75">
      <c r="A65" s="35" t="s">
        <v>56</v>
      </c>
      <c r="E65" s="39" t="s">
        <v>5</v>
      </c>
    </row>
    <row r="66" spans="1:5" ht="12.75">
      <c r="A66" s="35" t="s">
        <v>57</v>
      </c>
      <c r="E66" s="40" t="s">
        <v>1393</v>
      </c>
    </row>
    <row r="67" spans="1:5" ht="114.75">
      <c r="A67" t="s">
        <v>59</v>
      </c>
      <c r="E67" s="39" t="s">
        <v>944</v>
      </c>
    </row>
    <row r="68" spans="1:16" ht="12.75">
      <c r="A68" t="s">
        <v>49</v>
      </c>
      <c s="34" t="s">
        <v>135</v>
      </c>
      <c s="34" t="s">
        <v>1120</v>
      </c>
      <c s="35" t="s">
        <v>5</v>
      </c>
      <c s="6" t="s">
        <v>1121</v>
      </c>
      <c s="36" t="s">
        <v>171</v>
      </c>
      <c s="37">
        <v>0.85</v>
      </c>
      <c s="36">
        <v>0</v>
      </c>
      <c s="36">
        <f>ROUND(G68*H68,6)</f>
      </c>
      <c r="L68" s="38">
        <v>0</v>
      </c>
      <c s="32">
        <f>ROUND(ROUND(L68,2)*ROUND(G68,3),2)</f>
      </c>
      <c s="36" t="s">
        <v>55</v>
      </c>
      <c>
        <f>(M68*21)/100</f>
      </c>
      <c t="s">
        <v>27</v>
      </c>
    </row>
    <row r="69" spans="1:5" ht="12.75">
      <c r="A69" s="35" t="s">
        <v>56</v>
      </c>
      <c r="E69" s="39" t="s">
        <v>5</v>
      </c>
    </row>
    <row r="70" spans="1:5" ht="12.75">
      <c r="A70" s="35" t="s">
        <v>57</v>
      </c>
      <c r="E70" s="40" t="s">
        <v>1394</v>
      </c>
    </row>
    <row r="71" spans="1:5" ht="102">
      <c r="A71" t="s">
        <v>59</v>
      </c>
      <c r="E71" s="39" t="s">
        <v>1123</v>
      </c>
    </row>
    <row r="72" spans="1:16" ht="12.75">
      <c r="A72" t="s">
        <v>49</v>
      </c>
      <c s="34" t="s">
        <v>139</v>
      </c>
      <c s="34" t="s">
        <v>1124</v>
      </c>
      <c s="35" t="s">
        <v>5</v>
      </c>
      <c s="6" t="s">
        <v>1125</v>
      </c>
      <c s="36" t="s">
        <v>171</v>
      </c>
      <c s="37">
        <v>0.85</v>
      </c>
      <c s="36">
        <v>0</v>
      </c>
      <c s="36">
        <f>ROUND(G72*H72,6)</f>
      </c>
      <c r="L72" s="38">
        <v>0</v>
      </c>
      <c s="32">
        <f>ROUND(ROUND(L72,2)*ROUND(G72,3),2)</f>
      </c>
      <c s="36" t="s">
        <v>55</v>
      </c>
      <c>
        <f>(M72*21)/100</f>
      </c>
      <c t="s">
        <v>27</v>
      </c>
    </row>
    <row r="73" spans="1:5" ht="12.75">
      <c r="A73" s="35" t="s">
        <v>56</v>
      </c>
      <c r="E73" s="39" t="s">
        <v>5</v>
      </c>
    </row>
    <row r="74" spans="1:5" ht="12.75">
      <c r="A74" s="35" t="s">
        <v>57</v>
      </c>
      <c r="E74" s="40" t="s">
        <v>1394</v>
      </c>
    </row>
    <row r="75" spans="1:5" ht="102">
      <c r="A75" t="s">
        <v>59</v>
      </c>
      <c r="E75" s="39" t="s">
        <v>1126</v>
      </c>
    </row>
    <row r="76" spans="1:16" ht="12.75">
      <c r="A76" t="s">
        <v>49</v>
      </c>
      <c s="34" t="s">
        <v>143</v>
      </c>
      <c s="34" t="s">
        <v>1395</v>
      </c>
      <c s="35" t="s">
        <v>5</v>
      </c>
      <c s="6" t="s">
        <v>1396</v>
      </c>
      <c s="36" t="s">
        <v>90</v>
      </c>
      <c s="37">
        <v>2</v>
      </c>
      <c s="36">
        <v>0</v>
      </c>
      <c s="36">
        <f>ROUND(G76*H76,6)</f>
      </c>
      <c r="L76" s="38">
        <v>0</v>
      </c>
      <c s="32">
        <f>ROUND(ROUND(L76,2)*ROUND(G76,3),2)</f>
      </c>
      <c s="36" t="s">
        <v>55</v>
      </c>
      <c>
        <f>(M76*21)/100</f>
      </c>
      <c t="s">
        <v>27</v>
      </c>
    </row>
    <row r="77" spans="1:5" ht="12.75">
      <c r="A77" s="35" t="s">
        <v>56</v>
      </c>
      <c r="E77" s="39" t="s">
        <v>5</v>
      </c>
    </row>
    <row r="78" spans="1:5" ht="12.75">
      <c r="A78" s="35" t="s">
        <v>57</v>
      </c>
      <c r="E78" s="40" t="s">
        <v>895</v>
      </c>
    </row>
    <row r="79" spans="1:5" ht="114.75">
      <c r="A79" t="s">
        <v>59</v>
      </c>
      <c r="E79" s="39" t="s">
        <v>852</v>
      </c>
    </row>
    <row r="80" spans="1:16" ht="12.75">
      <c r="A80" t="s">
        <v>49</v>
      </c>
      <c s="34" t="s">
        <v>147</v>
      </c>
      <c s="34" t="s">
        <v>1397</v>
      </c>
      <c s="35" t="s">
        <v>5</v>
      </c>
      <c s="6" t="s">
        <v>1398</v>
      </c>
      <c s="36" t="s">
        <v>90</v>
      </c>
      <c s="37">
        <v>2</v>
      </c>
      <c s="36">
        <v>0</v>
      </c>
      <c s="36">
        <f>ROUND(G80*H80,6)</f>
      </c>
      <c r="L80" s="38">
        <v>0</v>
      </c>
      <c s="32">
        <f>ROUND(ROUND(L80,2)*ROUND(G80,3),2)</f>
      </c>
      <c s="36" t="s">
        <v>55</v>
      </c>
      <c>
        <f>(M80*21)/100</f>
      </c>
      <c t="s">
        <v>27</v>
      </c>
    </row>
    <row r="81" spans="1:5" ht="12.75">
      <c r="A81" s="35" t="s">
        <v>56</v>
      </c>
      <c r="E81" s="39" t="s">
        <v>5</v>
      </c>
    </row>
    <row r="82" spans="1:5" ht="12.75">
      <c r="A82" s="35" t="s">
        <v>57</v>
      </c>
      <c r="E82" s="40" t="s">
        <v>895</v>
      </c>
    </row>
    <row r="83" spans="1:5" ht="140.25">
      <c r="A83" t="s">
        <v>59</v>
      </c>
      <c r="E83" s="39" t="s">
        <v>855</v>
      </c>
    </row>
    <row r="84" spans="1:16" ht="12.75">
      <c r="A84" t="s">
        <v>49</v>
      </c>
      <c s="34" t="s">
        <v>151</v>
      </c>
      <c s="34" t="s">
        <v>1399</v>
      </c>
      <c s="35" t="s">
        <v>5</v>
      </c>
      <c s="6" t="s">
        <v>1400</v>
      </c>
      <c s="36" t="s">
        <v>90</v>
      </c>
      <c s="37">
        <v>2</v>
      </c>
      <c s="36">
        <v>0</v>
      </c>
      <c s="36">
        <f>ROUND(G84*H84,6)</f>
      </c>
      <c r="L84" s="38">
        <v>0</v>
      </c>
      <c s="32">
        <f>ROUND(ROUND(L84,2)*ROUND(G84,3),2)</f>
      </c>
      <c s="36" t="s">
        <v>55</v>
      </c>
      <c>
        <f>(M84*21)/100</f>
      </c>
      <c t="s">
        <v>27</v>
      </c>
    </row>
    <row r="85" spans="1:5" ht="12.75">
      <c r="A85" s="35" t="s">
        <v>56</v>
      </c>
      <c r="E85" s="39" t="s">
        <v>5</v>
      </c>
    </row>
    <row r="86" spans="1:5" ht="12.75">
      <c r="A86" s="35" t="s">
        <v>57</v>
      </c>
      <c r="E86" s="40" t="s">
        <v>895</v>
      </c>
    </row>
    <row r="87" spans="1:5" ht="191.25">
      <c r="A87" t="s">
        <v>59</v>
      </c>
      <c r="E87" s="39" t="s">
        <v>1401</v>
      </c>
    </row>
    <row r="88" spans="1:16" ht="12.75">
      <c r="A88" t="s">
        <v>49</v>
      </c>
      <c s="34" t="s">
        <v>155</v>
      </c>
      <c s="34" t="s">
        <v>1402</v>
      </c>
      <c s="35" t="s">
        <v>5</v>
      </c>
      <c s="6" t="s">
        <v>1403</v>
      </c>
      <c s="36" t="s">
        <v>90</v>
      </c>
      <c s="37">
        <v>2</v>
      </c>
      <c s="36">
        <v>0</v>
      </c>
      <c s="36">
        <f>ROUND(G88*H88,6)</f>
      </c>
      <c r="L88" s="38">
        <v>0</v>
      </c>
      <c s="32">
        <f>ROUND(ROUND(L88,2)*ROUND(G88,3),2)</f>
      </c>
      <c s="36" t="s">
        <v>55</v>
      </c>
      <c>
        <f>(M88*21)/100</f>
      </c>
      <c t="s">
        <v>27</v>
      </c>
    </row>
    <row r="89" spans="1:5" ht="12.75">
      <c r="A89" s="35" t="s">
        <v>56</v>
      </c>
      <c r="E89" s="39" t="s">
        <v>5</v>
      </c>
    </row>
    <row r="90" spans="1:5" ht="12.75">
      <c r="A90" s="35" t="s">
        <v>57</v>
      </c>
      <c r="E90" s="40" t="s">
        <v>895</v>
      </c>
    </row>
    <row r="91" spans="1:5" ht="140.25">
      <c r="A91" t="s">
        <v>59</v>
      </c>
      <c r="E91" s="39" t="s">
        <v>855</v>
      </c>
    </row>
    <row r="92" spans="1:16" ht="12.75">
      <c r="A92" t="s">
        <v>49</v>
      </c>
      <c s="34" t="s">
        <v>164</v>
      </c>
      <c s="34" t="s">
        <v>1404</v>
      </c>
      <c s="35" t="s">
        <v>5</v>
      </c>
      <c s="6" t="s">
        <v>1405</v>
      </c>
      <c s="36" t="s">
        <v>90</v>
      </c>
      <c s="37">
        <v>1</v>
      </c>
      <c s="36">
        <v>0</v>
      </c>
      <c s="36">
        <f>ROUND(G92*H92,6)</f>
      </c>
      <c r="L92" s="38">
        <v>0</v>
      </c>
      <c s="32">
        <f>ROUND(ROUND(L92,2)*ROUND(G92,3),2)</f>
      </c>
      <c s="36" t="s">
        <v>55</v>
      </c>
      <c>
        <f>(M92*21)/100</f>
      </c>
      <c t="s">
        <v>27</v>
      </c>
    </row>
    <row r="93" spans="1:5" ht="12.75">
      <c r="A93" s="35" t="s">
        <v>56</v>
      </c>
      <c r="E93" s="39" t="s">
        <v>5</v>
      </c>
    </row>
    <row r="94" spans="1:5" ht="25.5">
      <c r="A94" s="35" t="s">
        <v>57</v>
      </c>
      <c r="E94" s="40" t="s">
        <v>58</v>
      </c>
    </row>
    <row r="95" spans="1:5" ht="191.25">
      <c r="A95" t="s">
        <v>59</v>
      </c>
      <c r="E95" s="39" t="s">
        <v>1401</v>
      </c>
    </row>
    <row r="96" spans="1:16" ht="12.75">
      <c r="A96" t="s">
        <v>49</v>
      </c>
      <c s="34" t="s">
        <v>168</v>
      </c>
      <c s="34" t="s">
        <v>1406</v>
      </c>
      <c s="35" t="s">
        <v>5</v>
      </c>
      <c s="6" t="s">
        <v>1407</v>
      </c>
      <c s="36" t="s">
        <v>90</v>
      </c>
      <c s="37">
        <v>4</v>
      </c>
      <c s="36">
        <v>0</v>
      </c>
      <c s="36">
        <f>ROUND(G96*H96,6)</f>
      </c>
      <c r="L96" s="38">
        <v>0</v>
      </c>
      <c s="32">
        <f>ROUND(ROUND(L96,2)*ROUND(G96,3),2)</f>
      </c>
      <c s="36" t="s">
        <v>55</v>
      </c>
      <c>
        <f>(M96*21)/100</f>
      </c>
      <c t="s">
        <v>27</v>
      </c>
    </row>
    <row r="97" spans="1:5" ht="12.75">
      <c r="A97" s="35" t="s">
        <v>56</v>
      </c>
      <c r="E97" s="39" t="s">
        <v>5</v>
      </c>
    </row>
    <row r="98" spans="1:5" ht="12.75">
      <c r="A98" s="35" t="s">
        <v>57</v>
      </c>
      <c r="E98" s="40" t="s">
        <v>860</v>
      </c>
    </row>
    <row r="99" spans="1:5" ht="140.25">
      <c r="A99" t="s">
        <v>59</v>
      </c>
      <c r="E99" s="39" t="s">
        <v>855</v>
      </c>
    </row>
    <row r="100" spans="1:16" ht="12.75">
      <c r="A100" t="s">
        <v>49</v>
      </c>
      <c s="34" t="s">
        <v>173</v>
      </c>
      <c s="34" t="s">
        <v>1408</v>
      </c>
      <c s="35" t="s">
        <v>5</v>
      </c>
      <c s="6" t="s">
        <v>1409</v>
      </c>
      <c s="36" t="s">
        <v>90</v>
      </c>
      <c s="37">
        <v>8</v>
      </c>
      <c s="36">
        <v>0</v>
      </c>
      <c s="36">
        <f>ROUND(G100*H100,6)</f>
      </c>
      <c r="L100" s="38">
        <v>0</v>
      </c>
      <c s="32">
        <f>ROUND(ROUND(L100,2)*ROUND(G100,3),2)</f>
      </c>
      <c s="36" t="s">
        <v>55</v>
      </c>
      <c>
        <f>(M100*21)/100</f>
      </c>
      <c t="s">
        <v>27</v>
      </c>
    </row>
    <row r="101" spans="1:5" ht="12.75">
      <c r="A101" s="35" t="s">
        <v>56</v>
      </c>
      <c r="E101" s="39" t="s">
        <v>5</v>
      </c>
    </row>
    <row r="102" spans="1:5" ht="25.5">
      <c r="A102" s="35" t="s">
        <v>57</v>
      </c>
      <c r="E102" s="40" t="s">
        <v>1410</v>
      </c>
    </row>
    <row r="103" spans="1:5" ht="191.25">
      <c r="A103" t="s">
        <v>59</v>
      </c>
      <c r="E103" s="39" t="s">
        <v>1401</v>
      </c>
    </row>
    <row r="104" spans="1:16" ht="12.75">
      <c r="A104" t="s">
        <v>49</v>
      </c>
      <c s="34" t="s">
        <v>176</v>
      </c>
      <c s="34" t="s">
        <v>1411</v>
      </c>
      <c s="35" t="s">
        <v>5</v>
      </c>
      <c s="6" t="s">
        <v>1412</v>
      </c>
      <c s="36" t="s">
        <v>90</v>
      </c>
      <c s="37">
        <v>4</v>
      </c>
      <c s="36">
        <v>0</v>
      </c>
      <c s="36">
        <f>ROUND(G104*H104,6)</f>
      </c>
      <c r="L104" s="38">
        <v>0</v>
      </c>
      <c s="32">
        <f>ROUND(ROUND(L104,2)*ROUND(G104,3),2)</f>
      </c>
      <c s="36" t="s">
        <v>55</v>
      </c>
      <c>
        <f>(M104*21)/100</f>
      </c>
      <c t="s">
        <v>27</v>
      </c>
    </row>
    <row r="105" spans="1:5" ht="12.75">
      <c r="A105" s="35" t="s">
        <v>56</v>
      </c>
      <c r="E105" s="39" t="s">
        <v>5</v>
      </c>
    </row>
    <row r="106" spans="1:5" ht="12.75">
      <c r="A106" s="35" t="s">
        <v>57</v>
      </c>
      <c r="E106" s="40" t="s">
        <v>860</v>
      </c>
    </row>
    <row r="107" spans="1:5" ht="191.25">
      <c r="A107" t="s">
        <v>59</v>
      </c>
      <c r="E107" s="39" t="s">
        <v>1401</v>
      </c>
    </row>
    <row r="108" spans="1:16" ht="25.5">
      <c r="A108" t="s">
        <v>49</v>
      </c>
      <c s="34" t="s">
        <v>180</v>
      </c>
      <c s="34" t="s">
        <v>1413</v>
      </c>
      <c s="35" t="s">
        <v>5</v>
      </c>
      <c s="6" t="s">
        <v>1414</v>
      </c>
      <c s="36" t="s">
        <v>90</v>
      </c>
      <c s="37">
        <v>1</v>
      </c>
      <c s="36">
        <v>0</v>
      </c>
      <c s="36">
        <f>ROUND(G108*H108,6)</f>
      </c>
      <c r="L108" s="38">
        <v>0</v>
      </c>
      <c s="32">
        <f>ROUND(ROUND(L108,2)*ROUND(G108,3),2)</f>
      </c>
      <c s="36" t="s">
        <v>55</v>
      </c>
      <c>
        <f>(M108*21)/100</f>
      </c>
      <c t="s">
        <v>27</v>
      </c>
    </row>
    <row r="109" spans="1:5" ht="12.75">
      <c r="A109" s="35" t="s">
        <v>56</v>
      </c>
      <c r="E109" s="39" t="s">
        <v>5</v>
      </c>
    </row>
    <row r="110" spans="1:5" ht="12.75">
      <c r="A110" s="35" t="s">
        <v>57</v>
      </c>
      <c r="E110" s="40" t="s">
        <v>899</v>
      </c>
    </row>
    <row r="111" spans="1:5" ht="191.25">
      <c r="A111" t="s">
        <v>59</v>
      </c>
      <c r="E111" s="39" t="s">
        <v>1401</v>
      </c>
    </row>
    <row r="112" spans="1:16" ht="12.75">
      <c r="A112" t="s">
        <v>49</v>
      </c>
      <c s="34" t="s">
        <v>916</v>
      </c>
      <c s="34" t="s">
        <v>1415</v>
      </c>
      <c s="35" t="s">
        <v>5</v>
      </c>
      <c s="6" t="s">
        <v>1416</v>
      </c>
      <c s="36" t="s">
        <v>90</v>
      </c>
      <c s="37">
        <v>14</v>
      </c>
      <c s="36">
        <v>0</v>
      </c>
      <c s="36">
        <f>ROUND(G112*H112,6)</f>
      </c>
      <c r="L112" s="38">
        <v>0</v>
      </c>
      <c s="32">
        <f>ROUND(ROUND(L112,2)*ROUND(G112,3),2)</f>
      </c>
      <c s="36" t="s">
        <v>55</v>
      </c>
      <c>
        <f>(M112*21)/100</f>
      </c>
      <c t="s">
        <v>27</v>
      </c>
    </row>
    <row r="113" spans="1:5" ht="12.75">
      <c r="A113" s="35" t="s">
        <v>56</v>
      </c>
      <c r="E113" s="39" t="s">
        <v>5</v>
      </c>
    </row>
    <row r="114" spans="1:5" ht="12.75">
      <c r="A114" s="35" t="s">
        <v>57</v>
      </c>
      <c r="E114" s="40" t="s">
        <v>1289</v>
      </c>
    </row>
    <row r="115" spans="1:5" ht="140.25">
      <c r="A115" t="s">
        <v>59</v>
      </c>
      <c r="E115" s="39" t="s">
        <v>855</v>
      </c>
    </row>
    <row r="116" spans="1:16" ht="12.75">
      <c r="A116" t="s">
        <v>49</v>
      </c>
      <c s="34" t="s">
        <v>919</v>
      </c>
      <c s="34" t="s">
        <v>1417</v>
      </c>
      <c s="35" t="s">
        <v>5</v>
      </c>
      <c s="6" t="s">
        <v>1418</v>
      </c>
      <c s="36" t="s">
        <v>90</v>
      </c>
      <c s="37">
        <v>3</v>
      </c>
      <c s="36">
        <v>0</v>
      </c>
      <c s="36">
        <f>ROUND(G116*H116,6)</f>
      </c>
      <c r="L116" s="38">
        <v>0</v>
      </c>
      <c s="32">
        <f>ROUND(ROUND(L116,2)*ROUND(G116,3),2)</f>
      </c>
      <c s="36" t="s">
        <v>55</v>
      </c>
      <c>
        <f>(M116*21)/100</f>
      </c>
      <c t="s">
        <v>27</v>
      </c>
    </row>
    <row r="117" spans="1:5" ht="12.75">
      <c r="A117" s="35" t="s">
        <v>56</v>
      </c>
      <c r="E117" s="39" t="s">
        <v>5</v>
      </c>
    </row>
    <row r="118" spans="1:5" ht="25.5">
      <c r="A118" s="35" t="s">
        <v>57</v>
      </c>
      <c r="E118" s="40" t="s">
        <v>1419</v>
      </c>
    </row>
    <row r="119" spans="1:5" ht="191.25">
      <c r="A119" t="s">
        <v>59</v>
      </c>
      <c r="E119" s="39" t="s">
        <v>1401</v>
      </c>
    </row>
    <row r="120" spans="1:16" ht="12.75">
      <c r="A120" t="s">
        <v>49</v>
      </c>
      <c s="34" t="s">
        <v>183</v>
      </c>
      <c s="34" t="s">
        <v>1420</v>
      </c>
      <c s="35" t="s">
        <v>5</v>
      </c>
      <c s="6" t="s">
        <v>1421</v>
      </c>
      <c s="36" t="s">
        <v>90</v>
      </c>
      <c s="37">
        <v>3</v>
      </c>
      <c s="36">
        <v>0</v>
      </c>
      <c s="36">
        <f>ROUND(G120*H120,6)</f>
      </c>
      <c r="L120" s="38">
        <v>0</v>
      </c>
      <c s="32">
        <f>ROUND(ROUND(L120,2)*ROUND(G120,3),2)</f>
      </c>
      <c s="36" t="s">
        <v>55</v>
      </c>
      <c>
        <f>(M120*21)/100</f>
      </c>
      <c t="s">
        <v>27</v>
      </c>
    </row>
    <row r="121" spans="1:5" ht="12.75">
      <c r="A121" s="35" t="s">
        <v>56</v>
      </c>
      <c r="E121" s="39" t="s">
        <v>5</v>
      </c>
    </row>
    <row r="122" spans="1:5" ht="12.75">
      <c r="A122" s="35" t="s">
        <v>57</v>
      </c>
      <c r="E122" s="40" t="s">
        <v>1210</v>
      </c>
    </row>
    <row r="123" spans="1:5" ht="76.5">
      <c r="A123" t="s">
        <v>59</v>
      </c>
      <c r="E123" s="39" t="s">
        <v>1422</v>
      </c>
    </row>
    <row r="124" spans="1:16" ht="12.75">
      <c r="A124" t="s">
        <v>49</v>
      </c>
      <c s="34" t="s">
        <v>187</v>
      </c>
      <c s="34" t="s">
        <v>1423</v>
      </c>
      <c s="35" t="s">
        <v>5</v>
      </c>
      <c s="6" t="s">
        <v>1424</v>
      </c>
      <c s="36" t="s">
        <v>90</v>
      </c>
      <c s="37">
        <v>3</v>
      </c>
      <c s="36">
        <v>0</v>
      </c>
      <c s="36">
        <f>ROUND(G124*H124,6)</f>
      </c>
      <c r="L124" s="38">
        <v>0</v>
      </c>
      <c s="32">
        <f>ROUND(ROUND(L124,2)*ROUND(G124,3),2)</f>
      </c>
      <c s="36" t="s">
        <v>55</v>
      </c>
      <c>
        <f>(M124*21)/100</f>
      </c>
      <c t="s">
        <v>27</v>
      </c>
    </row>
    <row r="125" spans="1:5" ht="12.75">
      <c r="A125" s="35" t="s">
        <v>56</v>
      </c>
      <c r="E125" s="39" t="s">
        <v>5</v>
      </c>
    </row>
    <row r="126" spans="1:5" ht="25.5">
      <c r="A126" s="35" t="s">
        <v>57</v>
      </c>
      <c r="E126" s="40" t="s">
        <v>1419</v>
      </c>
    </row>
    <row r="127" spans="1:5" ht="140.25">
      <c r="A127" t="s">
        <v>59</v>
      </c>
      <c r="E127" s="39" t="s">
        <v>855</v>
      </c>
    </row>
    <row r="128" spans="1:16" ht="25.5">
      <c r="A128" t="s">
        <v>49</v>
      </c>
      <c s="34" t="s">
        <v>191</v>
      </c>
      <c s="34" t="s">
        <v>1425</v>
      </c>
      <c s="35" t="s">
        <v>5</v>
      </c>
      <c s="6" t="s">
        <v>1426</v>
      </c>
      <c s="36" t="s">
        <v>90</v>
      </c>
      <c s="37">
        <v>1</v>
      </c>
      <c s="36">
        <v>0</v>
      </c>
      <c s="36">
        <f>ROUND(G128*H128,6)</f>
      </c>
      <c r="L128" s="38">
        <v>0</v>
      </c>
      <c s="32">
        <f>ROUND(ROUND(L128,2)*ROUND(G128,3),2)</f>
      </c>
      <c s="36" t="s">
        <v>55</v>
      </c>
      <c>
        <f>(M128*21)/100</f>
      </c>
      <c t="s">
        <v>27</v>
      </c>
    </row>
    <row r="129" spans="1:5" ht="12.75">
      <c r="A129" s="35" t="s">
        <v>56</v>
      </c>
      <c r="E129" s="39" t="s">
        <v>5</v>
      </c>
    </row>
    <row r="130" spans="1:5" ht="12.75">
      <c r="A130" s="35" t="s">
        <v>57</v>
      </c>
      <c r="E130" s="40" t="s">
        <v>899</v>
      </c>
    </row>
    <row r="131" spans="1:5" ht="191.25">
      <c r="A131" t="s">
        <v>59</v>
      </c>
      <c r="E131" s="39" t="s">
        <v>1401</v>
      </c>
    </row>
    <row r="132" spans="1:16" ht="12.75">
      <c r="A132" t="s">
        <v>49</v>
      </c>
      <c s="34" t="s">
        <v>196</v>
      </c>
      <c s="34" t="s">
        <v>1427</v>
      </c>
      <c s="35" t="s">
        <v>5</v>
      </c>
      <c s="6" t="s">
        <v>1428</v>
      </c>
      <c s="36" t="s">
        <v>90</v>
      </c>
      <c s="37">
        <v>1</v>
      </c>
      <c s="36">
        <v>0</v>
      </c>
      <c s="36">
        <f>ROUND(G132*H132,6)</f>
      </c>
      <c r="L132" s="38">
        <v>0</v>
      </c>
      <c s="32">
        <f>ROUND(ROUND(L132,2)*ROUND(G132,3),2)</f>
      </c>
      <c s="36" t="s">
        <v>55</v>
      </c>
      <c>
        <f>(M132*21)/100</f>
      </c>
      <c t="s">
        <v>27</v>
      </c>
    </row>
    <row r="133" spans="1:5" ht="12.75">
      <c r="A133" s="35" t="s">
        <v>56</v>
      </c>
      <c r="E133" s="39" t="s">
        <v>5</v>
      </c>
    </row>
    <row r="134" spans="1:5" ht="12.75">
      <c r="A134" s="35" t="s">
        <v>57</v>
      </c>
      <c r="E134" s="40" t="s">
        <v>899</v>
      </c>
    </row>
    <row r="135" spans="1:5" ht="191.25">
      <c r="A135" t="s">
        <v>59</v>
      </c>
      <c r="E135" s="39" t="s">
        <v>1401</v>
      </c>
    </row>
    <row r="136" spans="1:16" ht="12.75">
      <c r="A136" t="s">
        <v>49</v>
      </c>
      <c s="34" t="s">
        <v>200</v>
      </c>
      <c s="34" t="s">
        <v>1429</v>
      </c>
      <c s="35" t="s">
        <v>5</v>
      </c>
      <c s="6" t="s">
        <v>1430</v>
      </c>
      <c s="36" t="s">
        <v>90</v>
      </c>
      <c s="37">
        <v>2</v>
      </c>
      <c s="36">
        <v>0</v>
      </c>
      <c s="36">
        <f>ROUND(G136*H136,6)</f>
      </c>
      <c r="L136" s="38">
        <v>0</v>
      </c>
      <c s="32">
        <f>ROUND(ROUND(L136,2)*ROUND(G136,3),2)</f>
      </c>
      <c s="36" t="s">
        <v>55</v>
      </c>
      <c>
        <f>(M136*21)/100</f>
      </c>
      <c t="s">
        <v>27</v>
      </c>
    </row>
    <row r="137" spans="1:5" ht="12.75">
      <c r="A137" s="35" t="s">
        <v>56</v>
      </c>
      <c r="E137" s="39" t="s">
        <v>5</v>
      </c>
    </row>
    <row r="138" spans="1:5" ht="12.75">
      <c r="A138" s="35" t="s">
        <v>57</v>
      </c>
      <c r="E138" s="40" t="s">
        <v>895</v>
      </c>
    </row>
    <row r="139" spans="1:5" ht="140.25">
      <c r="A139" t="s">
        <v>59</v>
      </c>
      <c r="E139" s="39" t="s">
        <v>855</v>
      </c>
    </row>
    <row r="140" spans="1:16" ht="25.5">
      <c r="A140" t="s">
        <v>49</v>
      </c>
      <c s="34" t="s">
        <v>204</v>
      </c>
      <c s="34" t="s">
        <v>1431</v>
      </c>
      <c s="35" t="s">
        <v>5</v>
      </c>
      <c s="6" t="s">
        <v>1432</v>
      </c>
      <c s="36" t="s">
        <v>90</v>
      </c>
      <c s="37">
        <v>1</v>
      </c>
      <c s="36">
        <v>0</v>
      </c>
      <c s="36">
        <f>ROUND(G140*H140,6)</f>
      </c>
      <c r="L140" s="38">
        <v>0</v>
      </c>
      <c s="32">
        <f>ROUND(ROUND(L140,2)*ROUND(G140,3),2)</f>
      </c>
      <c s="36" t="s">
        <v>55</v>
      </c>
      <c>
        <f>(M140*21)/100</f>
      </c>
      <c t="s">
        <v>27</v>
      </c>
    </row>
    <row r="141" spans="1:5" ht="12.75">
      <c r="A141" s="35" t="s">
        <v>56</v>
      </c>
      <c r="E141" s="39" t="s">
        <v>5</v>
      </c>
    </row>
    <row r="142" spans="1:5" ht="12.75">
      <c r="A142" s="35" t="s">
        <v>57</v>
      </c>
      <c r="E142" s="40" t="s">
        <v>899</v>
      </c>
    </row>
    <row r="143" spans="1:5" ht="191.25">
      <c r="A143" t="s">
        <v>59</v>
      </c>
      <c r="E143" s="39" t="s">
        <v>1401</v>
      </c>
    </row>
    <row r="144" spans="1:16" ht="25.5">
      <c r="A144" t="s">
        <v>49</v>
      </c>
      <c s="34" t="s">
        <v>208</v>
      </c>
      <c s="34" t="s">
        <v>1433</v>
      </c>
      <c s="35" t="s">
        <v>5</v>
      </c>
      <c s="6" t="s">
        <v>1434</v>
      </c>
      <c s="36" t="s">
        <v>90</v>
      </c>
      <c s="37">
        <v>1</v>
      </c>
      <c s="36">
        <v>0</v>
      </c>
      <c s="36">
        <f>ROUND(G144*H144,6)</f>
      </c>
      <c r="L144" s="38">
        <v>0</v>
      </c>
      <c s="32">
        <f>ROUND(ROUND(L144,2)*ROUND(G144,3),2)</f>
      </c>
      <c s="36" t="s">
        <v>55</v>
      </c>
      <c>
        <f>(M144*21)/100</f>
      </c>
      <c t="s">
        <v>27</v>
      </c>
    </row>
    <row r="145" spans="1:5" ht="12.75">
      <c r="A145" s="35" t="s">
        <v>56</v>
      </c>
      <c r="E145" s="39" t="s">
        <v>5</v>
      </c>
    </row>
    <row r="146" spans="1:5" ht="25.5">
      <c r="A146" s="35" t="s">
        <v>57</v>
      </c>
      <c r="E146" s="40" t="s">
        <v>58</v>
      </c>
    </row>
    <row r="147" spans="1:5" ht="191.25">
      <c r="A147" t="s">
        <v>59</v>
      </c>
      <c r="E147" s="39" t="s">
        <v>1401</v>
      </c>
    </row>
    <row r="148" spans="1:16" ht="25.5">
      <c r="A148" t="s">
        <v>49</v>
      </c>
      <c s="34" t="s">
        <v>212</v>
      </c>
      <c s="34" t="s">
        <v>1435</v>
      </c>
      <c s="35" t="s">
        <v>5</v>
      </c>
      <c s="6" t="s">
        <v>1436</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91.25">
      <c r="A151" t="s">
        <v>59</v>
      </c>
      <c r="E151" s="39" t="s">
        <v>1401</v>
      </c>
    </row>
    <row r="152" spans="1:16" ht="12.75">
      <c r="A152" t="s">
        <v>49</v>
      </c>
      <c s="34" t="s">
        <v>217</v>
      </c>
      <c s="34" t="s">
        <v>1437</v>
      </c>
      <c s="35" t="s">
        <v>5</v>
      </c>
      <c s="6" t="s">
        <v>1438</v>
      </c>
      <c s="36" t="s">
        <v>90</v>
      </c>
      <c s="37">
        <v>2</v>
      </c>
      <c s="36">
        <v>0</v>
      </c>
      <c s="36">
        <f>ROUND(G152*H152,6)</f>
      </c>
      <c r="L152" s="38">
        <v>0</v>
      </c>
      <c s="32">
        <f>ROUND(ROUND(L152,2)*ROUND(G152,3),2)</f>
      </c>
      <c s="36" t="s">
        <v>55</v>
      </c>
      <c>
        <f>(M152*21)/100</f>
      </c>
      <c t="s">
        <v>27</v>
      </c>
    </row>
    <row r="153" spans="1:5" ht="12.75">
      <c r="A153" s="35" t="s">
        <v>56</v>
      </c>
      <c r="E153" s="39" t="s">
        <v>5</v>
      </c>
    </row>
    <row r="154" spans="1:5" ht="25.5">
      <c r="A154" s="35" t="s">
        <v>57</v>
      </c>
      <c r="E154" s="40" t="s">
        <v>1370</v>
      </c>
    </row>
    <row r="155" spans="1:5" ht="140.25">
      <c r="A155" t="s">
        <v>59</v>
      </c>
      <c r="E155" s="39" t="s">
        <v>855</v>
      </c>
    </row>
    <row r="156" spans="1:16" ht="25.5">
      <c r="A156" t="s">
        <v>49</v>
      </c>
      <c s="34" t="s">
        <v>221</v>
      </c>
      <c s="34" t="s">
        <v>1439</v>
      </c>
      <c s="35" t="s">
        <v>5</v>
      </c>
      <c s="6" t="s">
        <v>1440</v>
      </c>
      <c s="36" t="s">
        <v>90</v>
      </c>
      <c s="37">
        <v>1</v>
      </c>
      <c s="36">
        <v>0</v>
      </c>
      <c s="36">
        <f>ROUND(G156*H156,6)</f>
      </c>
      <c r="L156" s="38">
        <v>0</v>
      </c>
      <c s="32">
        <f>ROUND(ROUND(L156,2)*ROUND(G156,3),2)</f>
      </c>
      <c s="36" t="s">
        <v>55</v>
      </c>
      <c>
        <f>(M156*21)/100</f>
      </c>
      <c t="s">
        <v>27</v>
      </c>
    </row>
    <row r="157" spans="1:5" ht="12.75">
      <c r="A157" s="35" t="s">
        <v>56</v>
      </c>
      <c r="E157" s="39" t="s">
        <v>5</v>
      </c>
    </row>
    <row r="158" spans="1:5" ht="12.75">
      <c r="A158" s="35" t="s">
        <v>57</v>
      </c>
      <c r="E158" s="40" t="s">
        <v>899</v>
      </c>
    </row>
    <row r="159" spans="1:5" ht="114.75">
      <c r="A159" t="s">
        <v>59</v>
      </c>
      <c r="E159" s="39" t="s">
        <v>852</v>
      </c>
    </row>
    <row r="160" spans="1:16" ht="12.75">
      <c r="A160" t="s">
        <v>49</v>
      </c>
      <c s="34" t="s">
        <v>226</v>
      </c>
      <c s="34" t="s">
        <v>1441</v>
      </c>
      <c s="35" t="s">
        <v>5</v>
      </c>
      <c s="6" t="s">
        <v>1442</v>
      </c>
      <c s="36" t="s">
        <v>90</v>
      </c>
      <c s="37">
        <v>1</v>
      </c>
      <c s="36">
        <v>0</v>
      </c>
      <c s="36">
        <f>ROUND(G160*H160,6)</f>
      </c>
      <c r="L160" s="38">
        <v>0</v>
      </c>
      <c s="32">
        <f>ROUND(ROUND(L160,2)*ROUND(G160,3),2)</f>
      </c>
      <c s="36" t="s">
        <v>55</v>
      </c>
      <c>
        <f>(M160*21)/100</f>
      </c>
      <c t="s">
        <v>27</v>
      </c>
    </row>
    <row r="161" spans="1:5" ht="12.75">
      <c r="A161" s="35" t="s">
        <v>56</v>
      </c>
      <c r="E161" s="39" t="s">
        <v>5</v>
      </c>
    </row>
    <row r="162" spans="1:5" ht="12.75">
      <c r="A162" s="35" t="s">
        <v>57</v>
      </c>
      <c r="E162" s="40" t="s">
        <v>899</v>
      </c>
    </row>
    <row r="163" spans="1:5" ht="114.75">
      <c r="A163" t="s">
        <v>59</v>
      </c>
      <c r="E163" s="39" t="s">
        <v>852</v>
      </c>
    </row>
    <row r="164" spans="1:16" ht="12.75">
      <c r="A164" t="s">
        <v>49</v>
      </c>
      <c s="34" t="s">
        <v>231</v>
      </c>
      <c s="34" t="s">
        <v>1443</v>
      </c>
      <c s="35" t="s">
        <v>5</v>
      </c>
      <c s="6" t="s">
        <v>1444</v>
      </c>
      <c s="36" t="s">
        <v>90</v>
      </c>
      <c s="37">
        <v>1</v>
      </c>
      <c s="36">
        <v>0</v>
      </c>
      <c s="36">
        <f>ROUND(G164*H164,6)</f>
      </c>
      <c r="L164" s="38">
        <v>0</v>
      </c>
      <c s="32">
        <f>ROUND(ROUND(L164,2)*ROUND(G164,3),2)</f>
      </c>
      <c s="36" t="s">
        <v>55</v>
      </c>
      <c>
        <f>(M164*21)/100</f>
      </c>
      <c t="s">
        <v>27</v>
      </c>
    </row>
    <row r="165" spans="1:5" ht="12.75">
      <c r="A165" s="35" t="s">
        <v>56</v>
      </c>
      <c r="E165" s="39" t="s">
        <v>5</v>
      </c>
    </row>
    <row r="166" spans="1:5" ht="12.75">
      <c r="A166" s="35" t="s">
        <v>57</v>
      </c>
      <c r="E166" s="40" t="s">
        <v>899</v>
      </c>
    </row>
    <row r="167" spans="1:5" ht="114.75">
      <c r="A167" t="s">
        <v>59</v>
      </c>
      <c r="E167" s="39" t="s">
        <v>852</v>
      </c>
    </row>
    <row r="168" spans="1:16" ht="25.5">
      <c r="A168" t="s">
        <v>49</v>
      </c>
      <c s="34" t="s">
        <v>235</v>
      </c>
      <c s="34" t="s">
        <v>1445</v>
      </c>
      <c s="35" t="s">
        <v>5</v>
      </c>
      <c s="6" t="s">
        <v>1446</v>
      </c>
      <c s="36" t="s">
        <v>90</v>
      </c>
      <c s="37">
        <v>1</v>
      </c>
      <c s="36">
        <v>0</v>
      </c>
      <c s="36">
        <f>ROUND(G168*H168,6)</f>
      </c>
      <c r="L168" s="38">
        <v>0</v>
      </c>
      <c s="32">
        <f>ROUND(ROUND(L168,2)*ROUND(G168,3),2)</f>
      </c>
      <c s="36" t="s">
        <v>55</v>
      </c>
      <c>
        <f>(M168*21)/100</f>
      </c>
      <c t="s">
        <v>27</v>
      </c>
    </row>
    <row r="169" spans="1:5" ht="12.75">
      <c r="A169" s="35" t="s">
        <v>56</v>
      </c>
      <c r="E169" s="39" t="s">
        <v>5</v>
      </c>
    </row>
    <row r="170" spans="1:5" ht="25.5">
      <c r="A170" s="35" t="s">
        <v>57</v>
      </c>
      <c r="E170" s="40" t="s">
        <v>58</v>
      </c>
    </row>
    <row r="171" spans="1:5" ht="114.75">
      <c r="A171" t="s">
        <v>59</v>
      </c>
      <c r="E171" s="39" t="s">
        <v>852</v>
      </c>
    </row>
    <row r="172" spans="1:16" ht="25.5">
      <c r="A172" t="s">
        <v>49</v>
      </c>
      <c s="34" t="s">
        <v>239</v>
      </c>
      <c s="34" t="s">
        <v>1447</v>
      </c>
      <c s="35" t="s">
        <v>5</v>
      </c>
      <c s="6" t="s">
        <v>1448</v>
      </c>
      <c s="36" t="s">
        <v>90</v>
      </c>
      <c s="37">
        <v>1</v>
      </c>
      <c s="36">
        <v>0</v>
      </c>
      <c s="36">
        <f>ROUND(G172*H172,6)</f>
      </c>
      <c r="L172" s="38">
        <v>0</v>
      </c>
      <c s="32">
        <f>ROUND(ROUND(L172,2)*ROUND(G172,3),2)</f>
      </c>
      <c s="36" t="s">
        <v>55</v>
      </c>
      <c>
        <f>(M172*21)/100</f>
      </c>
      <c t="s">
        <v>27</v>
      </c>
    </row>
    <row r="173" spans="1:5" ht="12.75">
      <c r="A173" s="35" t="s">
        <v>56</v>
      </c>
      <c r="E173" s="39" t="s">
        <v>5</v>
      </c>
    </row>
    <row r="174" spans="1:5" ht="12.75">
      <c r="A174" s="35" t="s">
        <v>57</v>
      </c>
      <c r="E174" s="40" t="s">
        <v>899</v>
      </c>
    </row>
    <row r="175" spans="1:5" ht="102">
      <c r="A175" t="s">
        <v>59</v>
      </c>
      <c r="E175" s="39" t="s">
        <v>1449</v>
      </c>
    </row>
    <row r="176" spans="1:16" ht="25.5">
      <c r="A176" t="s">
        <v>49</v>
      </c>
      <c s="34" t="s">
        <v>243</v>
      </c>
      <c s="34" t="s">
        <v>1450</v>
      </c>
      <c s="35" t="s">
        <v>5</v>
      </c>
      <c s="6" t="s">
        <v>1451</v>
      </c>
      <c s="36" t="s">
        <v>90</v>
      </c>
      <c s="37">
        <v>5</v>
      </c>
      <c s="36">
        <v>0</v>
      </c>
      <c s="36">
        <f>ROUND(G176*H176,6)</f>
      </c>
      <c r="L176" s="38">
        <v>0</v>
      </c>
      <c s="32">
        <f>ROUND(ROUND(L176,2)*ROUND(G176,3),2)</f>
      </c>
      <c s="36" t="s">
        <v>55</v>
      </c>
      <c>
        <f>(M176*21)/100</f>
      </c>
      <c t="s">
        <v>27</v>
      </c>
    </row>
    <row r="177" spans="1:5" ht="12.75">
      <c r="A177" s="35" t="s">
        <v>56</v>
      </c>
      <c r="E177" s="39" t="s">
        <v>5</v>
      </c>
    </row>
    <row r="178" spans="1:5" ht="25.5">
      <c r="A178" s="35" t="s">
        <v>57</v>
      </c>
      <c r="E178" s="40" t="s">
        <v>486</v>
      </c>
    </row>
    <row r="179" spans="1:5" ht="114.75">
      <c r="A179" t="s">
        <v>59</v>
      </c>
      <c r="E179" s="39" t="s">
        <v>852</v>
      </c>
    </row>
    <row r="180" spans="1:16" ht="25.5">
      <c r="A180" t="s">
        <v>49</v>
      </c>
      <c s="34" t="s">
        <v>251</v>
      </c>
      <c s="34" t="s">
        <v>1452</v>
      </c>
      <c s="35" t="s">
        <v>5</v>
      </c>
      <c s="6" t="s">
        <v>1453</v>
      </c>
      <c s="36" t="s">
        <v>90</v>
      </c>
      <c s="37">
        <v>1</v>
      </c>
      <c s="36">
        <v>0</v>
      </c>
      <c s="36">
        <f>ROUND(G180*H180,6)</f>
      </c>
      <c r="L180" s="38">
        <v>0</v>
      </c>
      <c s="32">
        <f>ROUND(ROUND(L180,2)*ROUND(G180,3),2)</f>
      </c>
      <c s="36" t="s">
        <v>55</v>
      </c>
      <c>
        <f>(M180*21)/100</f>
      </c>
      <c t="s">
        <v>27</v>
      </c>
    </row>
    <row r="181" spans="1:5" ht="12.75">
      <c r="A181" s="35" t="s">
        <v>56</v>
      </c>
      <c r="E181" s="39" t="s">
        <v>5</v>
      </c>
    </row>
    <row r="182" spans="1:5" ht="12.75">
      <c r="A182" s="35" t="s">
        <v>57</v>
      </c>
      <c r="E182" s="40" t="s">
        <v>899</v>
      </c>
    </row>
    <row r="183" spans="1:5" ht="12.75">
      <c r="A183" t="s">
        <v>59</v>
      </c>
      <c r="E183" s="39" t="s">
        <v>5</v>
      </c>
    </row>
    <row r="184" spans="1:16" ht="12.75">
      <c r="A184" t="s">
        <v>49</v>
      </c>
      <c s="34" t="s">
        <v>255</v>
      </c>
      <c s="34" t="s">
        <v>1454</v>
      </c>
      <c s="35" t="s">
        <v>5</v>
      </c>
      <c s="6" t="s">
        <v>1455</v>
      </c>
      <c s="36" t="s">
        <v>90</v>
      </c>
      <c s="37">
        <v>1</v>
      </c>
      <c s="36">
        <v>0</v>
      </c>
      <c s="36">
        <f>ROUND(G184*H184,6)</f>
      </c>
      <c r="L184" s="38">
        <v>0</v>
      </c>
      <c s="32">
        <f>ROUND(ROUND(L184,2)*ROUND(G184,3),2)</f>
      </c>
      <c s="36" t="s">
        <v>55</v>
      </c>
      <c>
        <f>(M184*21)/100</f>
      </c>
      <c t="s">
        <v>27</v>
      </c>
    </row>
    <row r="185" spans="1:5" ht="12.75">
      <c r="A185" s="35" t="s">
        <v>56</v>
      </c>
      <c r="E185" s="39" t="s">
        <v>5</v>
      </c>
    </row>
    <row r="186" spans="1:5" ht="12.75">
      <c r="A186" s="35" t="s">
        <v>57</v>
      </c>
      <c r="E186" s="40" t="s">
        <v>899</v>
      </c>
    </row>
    <row r="187" spans="1:5" ht="114.75">
      <c r="A187" t="s">
        <v>59</v>
      </c>
      <c r="E187" s="39" t="s">
        <v>852</v>
      </c>
    </row>
    <row r="188" spans="1:16" ht="25.5">
      <c r="A188" t="s">
        <v>49</v>
      </c>
      <c s="34" t="s">
        <v>259</v>
      </c>
      <c s="34" t="s">
        <v>1456</v>
      </c>
      <c s="35" t="s">
        <v>5</v>
      </c>
      <c s="6" t="s">
        <v>1457</v>
      </c>
      <c s="36" t="s">
        <v>90</v>
      </c>
      <c s="37">
        <v>1</v>
      </c>
      <c s="36">
        <v>0</v>
      </c>
      <c s="36">
        <f>ROUND(G188*H188,6)</f>
      </c>
      <c r="L188" s="38">
        <v>0</v>
      </c>
      <c s="32">
        <f>ROUND(ROUND(L188,2)*ROUND(G188,3),2)</f>
      </c>
      <c s="36" t="s">
        <v>55</v>
      </c>
      <c>
        <f>(M188*21)/100</f>
      </c>
      <c t="s">
        <v>27</v>
      </c>
    </row>
    <row r="189" spans="1:5" ht="12.75">
      <c r="A189" s="35" t="s">
        <v>56</v>
      </c>
      <c r="E189" s="39" t="s">
        <v>5</v>
      </c>
    </row>
    <row r="190" spans="1:5" ht="12.75">
      <c r="A190" s="35" t="s">
        <v>57</v>
      </c>
      <c r="E190" s="40" t="s">
        <v>899</v>
      </c>
    </row>
    <row r="191" spans="1:5" ht="140.25">
      <c r="A191" t="s">
        <v>59</v>
      </c>
      <c r="E191" s="39" t="s">
        <v>855</v>
      </c>
    </row>
    <row r="192" spans="1:16" ht="25.5">
      <c r="A192" t="s">
        <v>49</v>
      </c>
      <c s="34" t="s">
        <v>263</v>
      </c>
      <c s="34" t="s">
        <v>1458</v>
      </c>
      <c s="35" t="s">
        <v>5</v>
      </c>
      <c s="6" t="s">
        <v>1459</v>
      </c>
      <c s="36" t="s">
        <v>90</v>
      </c>
      <c s="37">
        <v>1</v>
      </c>
      <c s="36">
        <v>0</v>
      </c>
      <c s="36">
        <f>ROUND(G192*H192,6)</f>
      </c>
      <c r="L192" s="38">
        <v>0</v>
      </c>
      <c s="32">
        <f>ROUND(ROUND(L192,2)*ROUND(G192,3),2)</f>
      </c>
      <c s="36" t="s">
        <v>55</v>
      </c>
      <c>
        <f>(M192*21)/100</f>
      </c>
      <c t="s">
        <v>27</v>
      </c>
    </row>
    <row r="193" spans="1:5" ht="12.75">
      <c r="A193" s="35" t="s">
        <v>56</v>
      </c>
      <c r="E193" s="39" t="s">
        <v>5</v>
      </c>
    </row>
    <row r="194" spans="1:5" ht="25.5">
      <c r="A194" s="35" t="s">
        <v>57</v>
      </c>
      <c r="E194" s="40" t="s">
        <v>58</v>
      </c>
    </row>
    <row r="195" spans="1:5" ht="178.5">
      <c r="A195" t="s">
        <v>59</v>
      </c>
      <c r="E195" s="39" t="s">
        <v>1460</v>
      </c>
    </row>
    <row r="196" spans="1:16" ht="25.5">
      <c r="A196" t="s">
        <v>49</v>
      </c>
      <c s="34" t="s">
        <v>267</v>
      </c>
      <c s="34" t="s">
        <v>1461</v>
      </c>
      <c s="35" t="s">
        <v>5</v>
      </c>
      <c s="6" t="s">
        <v>1462</v>
      </c>
      <c s="36" t="s">
        <v>90</v>
      </c>
      <c s="37">
        <v>3</v>
      </c>
      <c s="36">
        <v>0</v>
      </c>
      <c s="36">
        <f>ROUND(G196*H196,6)</f>
      </c>
      <c r="L196" s="38">
        <v>0</v>
      </c>
      <c s="32">
        <f>ROUND(ROUND(L196,2)*ROUND(G196,3),2)</f>
      </c>
      <c s="36" t="s">
        <v>55</v>
      </c>
      <c>
        <f>(M196*21)/100</f>
      </c>
      <c t="s">
        <v>27</v>
      </c>
    </row>
    <row r="197" spans="1:5" ht="12.75">
      <c r="A197" s="35" t="s">
        <v>56</v>
      </c>
      <c r="E197" s="39" t="s">
        <v>5</v>
      </c>
    </row>
    <row r="198" spans="1:5" ht="25.5">
      <c r="A198" s="35" t="s">
        <v>57</v>
      </c>
      <c r="E198" s="40" t="s">
        <v>1419</v>
      </c>
    </row>
    <row r="199" spans="1:5" ht="153">
      <c r="A199" t="s">
        <v>59</v>
      </c>
      <c r="E199" s="39" t="s">
        <v>1463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7791</v>
      </c>
      <c s="41">
        <f>Rekapitulace!C94</f>
      </c>
      <c s="20" t="s">
        <v>0</v>
      </c>
      <c t="s">
        <v>23</v>
      </c>
      <c t="s">
        <v>27</v>
      </c>
    </row>
    <row r="4" spans="1:16" ht="32" customHeight="1">
      <c r="A4" s="24" t="s">
        <v>20</v>
      </c>
      <c s="25" t="s">
        <v>28</v>
      </c>
      <c s="27" t="s">
        <v>7791</v>
      </c>
      <c r="E4" s="26" t="s">
        <v>7792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7794</v>
      </c>
      <c r="E8" s="30" t="s">
        <v>7792</v>
      </c>
      <c r="J8" s="29">
        <f>0+J9</f>
      </c>
      <c s="29">
        <f>0+K9</f>
      </c>
      <c s="29">
        <f>0+L9</f>
      </c>
      <c s="29">
        <f>0+M9</f>
      </c>
    </row>
    <row r="9" spans="1:13" ht="12.75">
      <c r="A9" t="s">
        <v>46</v>
      </c>
      <c r="C9" s="31" t="s">
        <v>4</v>
      </c>
      <c r="E9" s="33" t="s">
        <v>7795</v>
      </c>
      <c r="J9" s="32">
        <f>0</f>
      </c>
      <c s="32">
        <f>0</f>
      </c>
      <c s="32">
        <f>0+L10+L14+L18+L22+L26+L30+L34+L38+L42+L46+L50+L54+L58+L62+L66+L70+L74+L78+L82+L86+L90+L94+L98</f>
      </c>
      <c s="32">
        <f>0+M10+M14+M18+M22+M26+M30+M34+M38+M42+M46+M50+M54+M58+M62+M66+M70+M74+M78+M82+M86+M90+M94+M98</f>
      </c>
    </row>
    <row r="10" spans="1:16" ht="12.75">
      <c r="A10" t="s">
        <v>49</v>
      </c>
      <c s="34" t="s">
        <v>4</v>
      </c>
      <c s="34" t="s">
        <v>1761</v>
      </c>
      <c s="35" t="s">
        <v>1762</v>
      </c>
      <c s="6" t="s">
        <v>7796</v>
      </c>
      <c s="36" t="s">
        <v>793</v>
      </c>
      <c s="37">
        <v>34.9</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25.5">
      <c r="A13" t="s">
        <v>59</v>
      </c>
      <c r="E13" s="39" t="s">
        <v>1766</v>
      </c>
    </row>
    <row r="14" spans="1:16" ht="25.5">
      <c r="A14" t="s">
        <v>49</v>
      </c>
      <c s="34" t="s">
        <v>27</v>
      </c>
      <c s="34" t="s">
        <v>805</v>
      </c>
      <c s="35" t="s">
        <v>806</v>
      </c>
      <c s="6" t="s">
        <v>7797</v>
      </c>
      <c s="36" t="s">
        <v>793</v>
      </c>
      <c s="37">
        <v>35665.575</v>
      </c>
      <c s="36">
        <v>0</v>
      </c>
      <c s="36">
        <f>ROUND(G14*H14,6)</f>
      </c>
      <c r="L14" s="38">
        <v>0</v>
      </c>
      <c s="32">
        <f>ROUND(ROUND(L14,2)*ROUND(G14,3),2)</f>
      </c>
      <c s="36" t="s">
        <v>808</v>
      </c>
      <c>
        <f>(M14*21)/100</f>
      </c>
      <c t="s">
        <v>27</v>
      </c>
    </row>
    <row r="15" spans="1:5" ht="12.75">
      <c r="A15" s="35" t="s">
        <v>56</v>
      </c>
      <c r="E15" s="39" t="s">
        <v>5</v>
      </c>
    </row>
    <row r="16" spans="1:5" ht="25.5">
      <c r="A16" s="35" t="s">
        <v>57</v>
      </c>
      <c r="E16" s="40" t="s">
        <v>7798</v>
      </c>
    </row>
    <row r="17" spans="1:5" ht="127.5">
      <c r="A17" t="s">
        <v>59</v>
      </c>
      <c r="E17" s="39" t="s">
        <v>7799</v>
      </c>
    </row>
    <row r="18" spans="1:16" ht="25.5">
      <c r="A18" t="s">
        <v>49</v>
      </c>
      <c s="34" t="s">
        <v>26</v>
      </c>
      <c s="34" t="s">
        <v>2073</v>
      </c>
      <c s="35" t="s">
        <v>2074</v>
      </c>
      <c s="6" t="s">
        <v>7800</v>
      </c>
      <c s="36" t="s">
        <v>793</v>
      </c>
      <c s="37">
        <v>3008.979</v>
      </c>
      <c s="36">
        <v>0</v>
      </c>
      <c s="36">
        <f>ROUND(G18*H18,6)</f>
      </c>
      <c r="L18" s="38">
        <v>0</v>
      </c>
      <c s="32">
        <f>ROUND(ROUND(L18,2)*ROUND(G18,3),2)</f>
      </c>
      <c s="36" t="s">
        <v>808</v>
      </c>
      <c>
        <f>(M18*21)/100</f>
      </c>
      <c t="s">
        <v>27</v>
      </c>
    </row>
    <row r="19" spans="1:5" ht="12.75">
      <c r="A19" s="35" t="s">
        <v>56</v>
      </c>
      <c r="E19" s="39" t="s">
        <v>5</v>
      </c>
    </row>
    <row r="20" spans="1:5" ht="25.5">
      <c r="A20" s="35" t="s">
        <v>57</v>
      </c>
      <c r="E20" s="40" t="s">
        <v>7801</v>
      </c>
    </row>
    <row r="21" spans="1:5" ht="127.5">
      <c r="A21" t="s">
        <v>59</v>
      </c>
      <c r="E21" s="39" t="s">
        <v>7799</v>
      </c>
    </row>
    <row r="22" spans="1:16" ht="25.5">
      <c r="A22" t="s">
        <v>49</v>
      </c>
      <c s="34" t="s">
        <v>72</v>
      </c>
      <c s="34" t="s">
        <v>790</v>
      </c>
      <c s="35" t="s">
        <v>791</v>
      </c>
      <c s="6" t="s">
        <v>7802</v>
      </c>
      <c s="36" t="s">
        <v>793</v>
      </c>
      <c s="37">
        <v>8.01</v>
      </c>
      <c s="36">
        <v>0</v>
      </c>
      <c s="36">
        <f>ROUND(G22*H22,6)</f>
      </c>
      <c r="L22" s="38">
        <v>0</v>
      </c>
      <c s="32">
        <f>ROUND(ROUND(L22,2)*ROUND(G22,3),2)</f>
      </c>
      <c s="36" t="s">
        <v>808</v>
      </c>
      <c>
        <f>(M22*21)/100</f>
      </c>
      <c t="s">
        <v>27</v>
      </c>
    </row>
    <row r="23" spans="1:5" ht="12.75">
      <c r="A23" s="35" t="s">
        <v>56</v>
      </c>
      <c r="E23" s="39" t="s">
        <v>5</v>
      </c>
    </row>
    <row r="24" spans="1:5" ht="12.75">
      <c r="A24" s="35" t="s">
        <v>57</v>
      </c>
      <c r="E24" s="40" t="s">
        <v>5</v>
      </c>
    </row>
    <row r="25" spans="1:5" ht="127.5">
      <c r="A25" t="s">
        <v>59</v>
      </c>
      <c r="E25" s="39" t="s">
        <v>7799</v>
      </c>
    </row>
    <row r="26" spans="1:16" ht="25.5">
      <c r="A26" t="s">
        <v>49</v>
      </c>
      <c s="34" t="s">
        <v>77</v>
      </c>
      <c s="34" t="s">
        <v>2077</v>
      </c>
      <c s="35" t="s">
        <v>2078</v>
      </c>
      <c s="6" t="s">
        <v>7803</v>
      </c>
      <c s="36" t="s">
        <v>793</v>
      </c>
      <c s="37">
        <v>24.29</v>
      </c>
      <c s="36">
        <v>0</v>
      </c>
      <c s="36">
        <f>ROUND(G26*H26,6)</f>
      </c>
      <c r="L26" s="38">
        <v>0</v>
      </c>
      <c s="32">
        <f>ROUND(ROUND(L26,2)*ROUND(G26,3),2)</f>
      </c>
      <c s="36" t="s">
        <v>808</v>
      </c>
      <c>
        <f>(M26*21)/100</f>
      </c>
      <c t="s">
        <v>27</v>
      </c>
    </row>
    <row r="27" spans="1:5" ht="12.75">
      <c r="A27" s="35" t="s">
        <v>56</v>
      </c>
      <c r="E27" s="39" t="s">
        <v>5</v>
      </c>
    </row>
    <row r="28" spans="1:5" ht="12.75">
      <c r="A28" s="35" t="s">
        <v>57</v>
      </c>
      <c r="E28" s="40" t="s">
        <v>5</v>
      </c>
    </row>
    <row r="29" spans="1:5" ht="127.5">
      <c r="A29" t="s">
        <v>59</v>
      </c>
      <c r="E29" s="39" t="s">
        <v>7799</v>
      </c>
    </row>
    <row r="30" spans="1:16" ht="25.5">
      <c r="A30" t="s">
        <v>49</v>
      </c>
      <c s="34" t="s">
        <v>82</v>
      </c>
      <c s="34" t="s">
        <v>2080</v>
      </c>
      <c s="35" t="s">
        <v>2081</v>
      </c>
      <c s="6" t="s">
        <v>7804</v>
      </c>
      <c s="36" t="s">
        <v>793</v>
      </c>
      <c s="37">
        <v>2215.5</v>
      </c>
      <c s="36">
        <v>0</v>
      </c>
      <c s="36">
        <f>ROUND(G30*H30,6)</f>
      </c>
      <c r="L30" s="38">
        <v>0</v>
      </c>
      <c s="32">
        <f>ROUND(ROUND(L30,2)*ROUND(G30,3),2)</f>
      </c>
      <c s="36" t="s">
        <v>808</v>
      </c>
      <c>
        <f>(M30*21)/100</f>
      </c>
      <c t="s">
        <v>27</v>
      </c>
    </row>
    <row r="31" spans="1:5" ht="12.75">
      <c r="A31" s="35" t="s">
        <v>56</v>
      </c>
      <c r="E31" s="39" t="s">
        <v>5</v>
      </c>
    </row>
    <row r="32" spans="1:5" ht="38.25">
      <c r="A32" s="35" t="s">
        <v>57</v>
      </c>
      <c r="E32" s="40" t="s">
        <v>7805</v>
      </c>
    </row>
    <row r="33" spans="1:5" ht="127.5">
      <c r="A33" t="s">
        <v>59</v>
      </c>
      <c r="E33" s="39" t="s">
        <v>7799</v>
      </c>
    </row>
    <row r="34" spans="1:16" ht="25.5">
      <c r="A34" t="s">
        <v>49</v>
      </c>
      <c s="34" t="s">
        <v>87</v>
      </c>
      <c s="34" t="s">
        <v>796</v>
      </c>
      <c s="35" t="s">
        <v>797</v>
      </c>
      <c s="6" t="s">
        <v>7806</v>
      </c>
      <c s="36" t="s">
        <v>793</v>
      </c>
      <c s="37">
        <v>3009.311</v>
      </c>
      <c s="36">
        <v>0</v>
      </c>
      <c s="36">
        <f>ROUND(G34*H34,6)</f>
      </c>
      <c r="L34" s="38">
        <v>0</v>
      </c>
      <c s="32">
        <f>ROUND(ROUND(L34,2)*ROUND(G34,3),2)</f>
      </c>
      <c s="36" t="s">
        <v>808</v>
      </c>
      <c>
        <f>(M34*21)/100</f>
      </c>
      <c t="s">
        <v>27</v>
      </c>
    </row>
    <row r="35" spans="1:5" ht="12.75">
      <c r="A35" s="35" t="s">
        <v>56</v>
      </c>
      <c r="E35" s="39" t="s">
        <v>5</v>
      </c>
    </row>
    <row r="36" spans="1:5" ht="25.5">
      <c r="A36" s="35" t="s">
        <v>57</v>
      </c>
      <c r="E36" s="40" t="s">
        <v>7807</v>
      </c>
    </row>
    <row r="37" spans="1:5" ht="127.5">
      <c r="A37" t="s">
        <v>59</v>
      </c>
      <c r="E37" s="39" t="s">
        <v>7799</v>
      </c>
    </row>
    <row r="38" spans="1:16" ht="25.5">
      <c r="A38" t="s">
        <v>49</v>
      </c>
      <c s="34" t="s">
        <v>108</v>
      </c>
      <c s="34" t="s">
        <v>1888</v>
      </c>
      <c s="35" t="s">
        <v>1889</v>
      </c>
      <c s="6" t="s">
        <v>7808</v>
      </c>
      <c s="36" t="s">
        <v>793</v>
      </c>
      <c s="37">
        <v>4077.03</v>
      </c>
      <c s="36">
        <v>0</v>
      </c>
      <c s="36">
        <f>ROUND(G38*H38,6)</f>
      </c>
      <c r="L38" s="38">
        <v>0</v>
      </c>
      <c s="32">
        <f>ROUND(ROUND(L38,2)*ROUND(G38,3),2)</f>
      </c>
      <c s="36" t="s">
        <v>808</v>
      </c>
      <c>
        <f>(M38*21)/100</f>
      </c>
      <c t="s">
        <v>27</v>
      </c>
    </row>
    <row r="39" spans="1:5" ht="12.75">
      <c r="A39" s="35" t="s">
        <v>56</v>
      </c>
      <c r="E39" s="39" t="s">
        <v>5</v>
      </c>
    </row>
    <row r="40" spans="1:5" ht="12.75">
      <c r="A40" s="35" t="s">
        <v>57</v>
      </c>
      <c r="E40" s="40" t="s">
        <v>5</v>
      </c>
    </row>
    <row r="41" spans="1:5" ht="127.5">
      <c r="A41" t="s">
        <v>59</v>
      </c>
      <c r="E41" s="39" t="s">
        <v>7799</v>
      </c>
    </row>
    <row r="42" spans="1:16" ht="25.5">
      <c r="A42" t="s">
        <v>49</v>
      </c>
      <c s="34" t="s">
        <v>112</v>
      </c>
      <c s="34" t="s">
        <v>2084</v>
      </c>
      <c s="35" t="s">
        <v>2085</v>
      </c>
      <c s="6" t="s">
        <v>7809</v>
      </c>
      <c s="36" t="s">
        <v>793</v>
      </c>
      <c s="37">
        <v>0.35</v>
      </c>
      <c s="36">
        <v>0</v>
      </c>
      <c s="36">
        <f>ROUND(G42*H42,6)</f>
      </c>
      <c r="L42" s="38">
        <v>0</v>
      </c>
      <c s="32">
        <f>ROUND(ROUND(L42,2)*ROUND(G42,3),2)</f>
      </c>
      <c s="36" t="s">
        <v>808</v>
      </c>
      <c>
        <f>(M42*21)/100</f>
      </c>
      <c t="s">
        <v>27</v>
      </c>
    </row>
    <row r="43" spans="1:5" ht="12.75">
      <c r="A43" s="35" t="s">
        <v>56</v>
      </c>
      <c r="E43" s="39" t="s">
        <v>5</v>
      </c>
    </row>
    <row r="44" spans="1:5" ht="12.75">
      <c r="A44" s="35" t="s">
        <v>57</v>
      </c>
      <c r="E44" s="40" t="s">
        <v>5</v>
      </c>
    </row>
    <row r="45" spans="1:5" ht="127.5">
      <c r="A45" t="s">
        <v>59</v>
      </c>
      <c r="E45" s="39" t="s">
        <v>7799</v>
      </c>
    </row>
    <row r="46" spans="1:16" ht="25.5">
      <c r="A46" t="s">
        <v>49</v>
      </c>
      <c s="34" t="s">
        <v>116</v>
      </c>
      <c s="34" t="s">
        <v>2321</v>
      </c>
      <c s="35" t="s">
        <v>2322</v>
      </c>
      <c s="6" t="s">
        <v>7810</v>
      </c>
      <c s="36" t="s">
        <v>793</v>
      </c>
      <c s="37">
        <v>23.8</v>
      </c>
      <c s="36">
        <v>0</v>
      </c>
      <c s="36">
        <f>ROUND(G46*H46,6)</f>
      </c>
      <c r="L46" s="38">
        <v>0</v>
      </c>
      <c s="32">
        <f>ROUND(ROUND(L46,2)*ROUND(G46,3),2)</f>
      </c>
      <c s="36" t="s">
        <v>808</v>
      </c>
      <c>
        <f>(M46*21)/100</f>
      </c>
      <c t="s">
        <v>27</v>
      </c>
    </row>
    <row r="47" spans="1:5" ht="12.75">
      <c r="A47" s="35" t="s">
        <v>56</v>
      </c>
      <c r="E47" s="39" t="s">
        <v>5</v>
      </c>
    </row>
    <row r="48" spans="1:5" ht="12.75">
      <c r="A48" s="35" t="s">
        <v>57</v>
      </c>
      <c r="E48" s="40" t="s">
        <v>5</v>
      </c>
    </row>
    <row r="49" spans="1:5" ht="127.5">
      <c r="A49" t="s">
        <v>59</v>
      </c>
      <c r="E49" s="39" t="s">
        <v>7799</v>
      </c>
    </row>
    <row r="50" spans="1:16" ht="25.5">
      <c r="A50" t="s">
        <v>49</v>
      </c>
      <c s="34" t="s">
        <v>120</v>
      </c>
      <c s="34" t="s">
        <v>1894</v>
      </c>
      <c s="35" t="s">
        <v>1895</v>
      </c>
      <c s="6" t="s">
        <v>7811</v>
      </c>
      <c s="36" t="s">
        <v>793</v>
      </c>
      <c s="37">
        <v>848.466</v>
      </c>
      <c s="36">
        <v>0</v>
      </c>
      <c s="36">
        <f>ROUND(G50*H50,6)</f>
      </c>
      <c r="L50" s="38">
        <v>0</v>
      </c>
      <c s="32">
        <f>ROUND(ROUND(L50,2)*ROUND(G50,3),2)</f>
      </c>
      <c s="36" t="s">
        <v>808</v>
      </c>
      <c>
        <f>(M50*21)/100</f>
      </c>
      <c t="s">
        <v>27</v>
      </c>
    </row>
    <row r="51" spans="1:5" ht="12.75">
      <c r="A51" s="35" t="s">
        <v>56</v>
      </c>
      <c r="E51" s="39" t="s">
        <v>5</v>
      </c>
    </row>
    <row r="52" spans="1:5" ht="38.25">
      <c r="A52" s="35" t="s">
        <v>57</v>
      </c>
      <c r="E52" s="40" t="s">
        <v>7812</v>
      </c>
    </row>
    <row r="53" spans="1:5" ht="127.5">
      <c r="A53" t="s">
        <v>59</v>
      </c>
      <c r="E53" s="39" t="s">
        <v>7799</v>
      </c>
    </row>
    <row r="54" spans="1:16" ht="25.5">
      <c r="A54" t="s">
        <v>49</v>
      </c>
      <c s="34" t="s">
        <v>124</v>
      </c>
      <c s="34" t="s">
        <v>1767</v>
      </c>
      <c s="35" t="s">
        <v>1768</v>
      </c>
      <c s="6" t="s">
        <v>7813</v>
      </c>
      <c s="36" t="s">
        <v>793</v>
      </c>
      <c s="37">
        <v>0.5</v>
      </c>
      <c s="36">
        <v>0</v>
      </c>
      <c s="36">
        <f>ROUND(G54*H54,6)</f>
      </c>
      <c r="L54" s="38">
        <v>0</v>
      </c>
      <c s="32">
        <f>ROUND(ROUND(L54,2)*ROUND(G54,3),2)</f>
      </c>
      <c s="36" t="s">
        <v>808</v>
      </c>
      <c>
        <f>(M54*21)/100</f>
      </c>
      <c t="s">
        <v>27</v>
      </c>
    </row>
    <row r="55" spans="1:5" ht="12.75">
      <c r="A55" s="35" t="s">
        <v>56</v>
      </c>
      <c r="E55" s="39" t="s">
        <v>5</v>
      </c>
    </row>
    <row r="56" spans="1:5" ht="12.75">
      <c r="A56" s="35" t="s">
        <v>57</v>
      </c>
      <c r="E56" s="40" t="s">
        <v>5</v>
      </c>
    </row>
    <row r="57" spans="1:5" ht="127.5">
      <c r="A57" t="s">
        <v>59</v>
      </c>
      <c r="E57" s="39" t="s">
        <v>7799</v>
      </c>
    </row>
    <row r="58" spans="1:16" ht="25.5">
      <c r="A58" t="s">
        <v>49</v>
      </c>
      <c s="34" t="s">
        <v>128</v>
      </c>
      <c s="34" t="s">
        <v>1898</v>
      </c>
      <c s="35" t="s">
        <v>1899</v>
      </c>
      <c s="6" t="s">
        <v>7814</v>
      </c>
      <c s="36" t="s">
        <v>793</v>
      </c>
      <c s="37">
        <v>0.73</v>
      </c>
      <c s="36">
        <v>0</v>
      </c>
      <c s="36">
        <f>ROUND(G58*H58,6)</f>
      </c>
      <c r="L58" s="38">
        <v>0</v>
      </c>
      <c s="32">
        <f>ROUND(ROUND(L58,2)*ROUND(G58,3),2)</f>
      </c>
      <c s="36" t="s">
        <v>808</v>
      </c>
      <c>
        <f>(M58*21)/100</f>
      </c>
      <c t="s">
        <v>27</v>
      </c>
    </row>
    <row r="59" spans="1:5" ht="12.75">
      <c r="A59" s="35" t="s">
        <v>56</v>
      </c>
      <c r="E59" s="39" t="s">
        <v>5</v>
      </c>
    </row>
    <row r="60" spans="1:5" ht="12.75">
      <c r="A60" s="35" t="s">
        <v>57</v>
      </c>
      <c r="E60" s="40" t="s">
        <v>5</v>
      </c>
    </row>
    <row r="61" spans="1:5" ht="127.5">
      <c r="A61" t="s">
        <v>59</v>
      </c>
      <c r="E61" s="39" t="s">
        <v>7799</v>
      </c>
    </row>
    <row r="62" spans="1:16" ht="25.5">
      <c r="A62" t="s">
        <v>49</v>
      </c>
      <c s="34" t="s">
        <v>131</v>
      </c>
      <c s="34" t="s">
        <v>1901</v>
      </c>
      <c s="35" t="s">
        <v>1902</v>
      </c>
      <c s="6" t="s">
        <v>7815</v>
      </c>
      <c s="36" t="s">
        <v>793</v>
      </c>
      <c s="37">
        <v>9.28</v>
      </c>
      <c s="36">
        <v>0</v>
      </c>
      <c s="36">
        <f>ROUND(G62*H62,6)</f>
      </c>
      <c r="L62" s="38">
        <v>0</v>
      </c>
      <c s="32">
        <f>ROUND(ROUND(L62,2)*ROUND(G62,3),2)</f>
      </c>
      <c s="36" t="s">
        <v>808</v>
      </c>
      <c>
        <f>(M62*21)/100</f>
      </c>
      <c t="s">
        <v>27</v>
      </c>
    </row>
    <row r="63" spans="1:5" ht="12.75">
      <c r="A63" s="35" t="s">
        <v>56</v>
      </c>
      <c r="E63" s="39" t="s">
        <v>5</v>
      </c>
    </row>
    <row r="64" spans="1:5" ht="12.75">
      <c r="A64" s="35" t="s">
        <v>57</v>
      </c>
      <c r="E64" s="40" t="s">
        <v>5</v>
      </c>
    </row>
    <row r="65" spans="1:5" ht="127.5">
      <c r="A65" t="s">
        <v>59</v>
      </c>
      <c r="E65" s="39" t="s">
        <v>7799</v>
      </c>
    </row>
    <row r="66" spans="1:16" ht="38.25">
      <c r="A66" t="s">
        <v>49</v>
      </c>
      <c s="34" t="s">
        <v>135</v>
      </c>
      <c s="34" t="s">
        <v>811</v>
      </c>
      <c s="35" t="s">
        <v>812</v>
      </c>
      <c s="6" t="s">
        <v>7816</v>
      </c>
      <c s="36" t="s">
        <v>793</v>
      </c>
      <c s="37">
        <v>24.4</v>
      </c>
      <c s="36">
        <v>0</v>
      </c>
      <c s="36">
        <f>ROUND(G66*H66,6)</f>
      </c>
      <c r="L66" s="38">
        <v>0</v>
      </c>
      <c s="32">
        <f>ROUND(ROUND(L66,2)*ROUND(G66,3),2)</f>
      </c>
      <c s="36" t="s">
        <v>808</v>
      </c>
      <c>
        <f>(M66*21)/100</f>
      </c>
      <c t="s">
        <v>27</v>
      </c>
    </row>
    <row r="67" spans="1:5" ht="12.75">
      <c r="A67" s="35" t="s">
        <v>56</v>
      </c>
      <c r="E67" s="39" t="s">
        <v>5</v>
      </c>
    </row>
    <row r="68" spans="1:5" ht="25.5">
      <c r="A68" s="35" t="s">
        <v>57</v>
      </c>
      <c r="E68" s="40" t="s">
        <v>7817</v>
      </c>
    </row>
    <row r="69" spans="1:5" ht="127.5">
      <c r="A69" t="s">
        <v>59</v>
      </c>
      <c r="E69" s="39" t="s">
        <v>7799</v>
      </c>
    </row>
    <row r="70" spans="1:16" ht="25.5">
      <c r="A70" t="s">
        <v>49</v>
      </c>
      <c s="34" t="s">
        <v>139</v>
      </c>
      <c s="34" t="s">
        <v>2087</v>
      </c>
      <c s="35" t="s">
        <v>2088</v>
      </c>
      <c s="6" t="s">
        <v>7818</v>
      </c>
      <c s="36" t="s">
        <v>793</v>
      </c>
      <c s="37">
        <v>1238.64</v>
      </c>
      <c s="36">
        <v>0</v>
      </c>
      <c s="36">
        <f>ROUND(G70*H70,6)</f>
      </c>
      <c r="L70" s="38">
        <v>0</v>
      </c>
      <c s="32">
        <f>ROUND(ROUND(L70,2)*ROUND(G70,3),2)</f>
      </c>
      <c s="36" t="s">
        <v>808</v>
      </c>
      <c>
        <f>(M70*21)/100</f>
      </c>
      <c t="s">
        <v>27</v>
      </c>
    </row>
    <row r="71" spans="1:5" ht="12.75">
      <c r="A71" s="35" t="s">
        <v>56</v>
      </c>
      <c r="E71" s="39" t="s">
        <v>5</v>
      </c>
    </row>
    <row r="72" spans="1:5" ht="25.5">
      <c r="A72" s="35" t="s">
        <v>57</v>
      </c>
      <c r="E72" s="40" t="s">
        <v>7819</v>
      </c>
    </row>
    <row r="73" spans="1:5" ht="127.5">
      <c r="A73" t="s">
        <v>59</v>
      </c>
      <c r="E73" s="39" t="s">
        <v>7799</v>
      </c>
    </row>
    <row r="74" spans="1:16" ht="25.5">
      <c r="A74" t="s">
        <v>49</v>
      </c>
      <c s="34" t="s">
        <v>143</v>
      </c>
      <c s="34" t="s">
        <v>1772</v>
      </c>
      <c s="35" t="s">
        <v>1773</v>
      </c>
      <c s="6" t="s">
        <v>7820</v>
      </c>
      <c s="36" t="s">
        <v>793</v>
      </c>
      <c s="37">
        <v>2</v>
      </c>
      <c s="36">
        <v>0</v>
      </c>
      <c s="36">
        <f>ROUND(G74*H74,6)</f>
      </c>
      <c r="L74" s="38">
        <v>0</v>
      </c>
      <c s="32">
        <f>ROUND(ROUND(L74,2)*ROUND(G74,3),2)</f>
      </c>
      <c s="36" t="s">
        <v>808</v>
      </c>
      <c>
        <f>(M74*21)/100</f>
      </c>
      <c t="s">
        <v>27</v>
      </c>
    </row>
    <row r="75" spans="1:5" ht="12.75">
      <c r="A75" s="35" t="s">
        <v>56</v>
      </c>
      <c r="E75" s="39" t="s">
        <v>5</v>
      </c>
    </row>
    <row r="76" spans="1:5" ht="12.75">
      <c r="A76" s="35" t="s">
        <v>57</v>
      </c>
      <c r="E76" s="40" t="s">
        <v>5</v>
      </c>
    </row>
    <row r="77" spans="1:5" ht="127.5">
      <c r="A77" t="s">
        <v>59</v>
      </c>
      <c r="E77" s="39" t="s">
        <v>7799</v>
      </c>
    </row>
    <row r="78" spans="1:16" ht="25.5">
      <c r="A78" t="s">
        <v>49</v>
      </c>
      <c s="34" t="s">
        <v>147</v>
      </c>
      <c s="34" t="s">
        <v>801</v>
      </c>
      <c s="35" t="s">
        <v>802</v>
      </c>
      <c s="6" t="s">
        <v>7821</v>
      </c>
      <c s="36" t="s">
        <v>793</v>
      </c>
      <c s="37">
        <v>3194.73</v>
      </c>
      <c s="36">
        <v>0</v>
      </c>
      <c s="36">
        <f>ROUND(G78*H78,6)</f>
      </c>
      <c r="L78" s="38">
        <v>0</v>
      </c>
      <c s="32">
        <f>ROUND(ROUND(L78,2)*ROUND(G78,3),2)</f>
      </c>
      <c s="36" t="s">
        <v>808</v>
      </c>
      <c>
        <f>(M78*21)/100</f>
      </c>
      <c t="s">
        <v>27</v>
      </c>
    </row>
    <row r="79" spans="1:5" ht="12.75">
      <c r="A79" s="35" t="s">
        <v>56</v>
      </c>
      <c r="E79" s="39" t="s">
        <v>5</v>
      </c>
    </row>
    <row r="80" spans="1:5" ht="12.75">
      <c r="A80" s="35" t="s">
        <v>57</v>
      </c>
      <c r="E80" s="40" t="s">
        <v>5</v>
      </c>
    </row>
    <row r="81" spans="1:5" ht="127.5">
      <c r="A81" t="s">
        <v>59</v>
      </c>
      <c r="E81" s="39" t="s">
        <v>7799</v>
      </c>
    </row>
    <row r="82" spans="1:16" ht="25.5">
      <c r="A82" t="s">
        <v>49</v>
      </c>
      <c s="34" t="s">
        <v>151</v>
      </c>
      <c s="34" t="s">
        <v>1905</v>
      </c>
      <c s="35" t="s">
        <v>1906</v>
      </c>
      <c s="6" t="s">
        <v>7822</v>
      </c>
      <c s="36" t="s">
        <v>793</v>
      </c>
      <c s="37">
        <v>176.14</v>
      </c>
      <c s="36">
        <v>0</v>
      </c>
      <c s="36">
        <f>ROUND(G82*H82,6)</f>
      </c>
      <c r="L82" s="38">
        <v>0</v>
      </c>
      <c s="32">
        <f>ROUND(ROUND(L82,2)*ROUND(G82,3),2)</f>
      </c>
      <c s="36" t="s">
        <v>808</v>
      </c>
      <c>
        <f>(M82*21)/100</f>
      </c>
      <c t="s">
        <v>27</v>
      </c>
    </row>
    <row r="83" spans="1:5" ht="12.75">
      <c r="A83" s="35" t="s">
        <v>56</v>
      </c>
      <c r="E83" s="39" t="s">
        <v>5</v>
      </c>
    </row>
    <row r="84" spans="1:5" ht="12.75">
      <c r="A84" s="35" t="s">
        <v>57</v>
      </c>
      <c r="E84" s="40" t="s">
        <v>5</v>
      </c>
    </row>
    <row r="85" spans="1:5" ht="127.5">
      <c r="A85" t="s">
        <v>59</v>
      </c>
      <c r="E85" s="39" t="s">
        <v>7799</v>
      </c>
    </row>
    <row r="86" spans="1:16" ht="25.5">
      <c r="A86" t="s">
        <v>49</v>
      </c>
      <c s="34" t="s">
        <v>155</v>
      </c>
      <c s="34" t="s">
        <v>2549</v>
      </c>
      <c s="35" t="s">
        <v>2550</v>
      </c>
      <c s="6" t="s">
        <v>7823</v>
      </c>
      <c s="36" t="s">
        <v>793</v>
      </c>
      <c s="37">
        <v>3.36</v>
      </c>
      <c s="36">
        <v>0</v>
      </c>
      <c s="36">
        <f>ROUND(G86*H86,6)</f>
      </c>
      <c r="L86" s="38">
        <v>0</v>
      </c>
      <c s="32">
        <f>ROUND(ROUND(L86,2)*ROUND(G86,3),2)</f>
      </c>
      <c s="36" t="s">
        <v>808</v>
      </c>
      <c>
        <f>(M86*21)/100</f>
      </c>
      <c t="s">
        <v>27</v>
      </c>
    </row>
    <row r="87" spans="1:5" ht="12.75">
      <c r="A87" s="35" t="s">
        <v>56</v>
      </c>
      <c r="E87" s="39" t="s">
        <v>5</v>
      </c>
    </row>
    <row r="88" spans="1:5" ht="12.75">
      <c r="A88" s="35" t="s">
        <v>57</v>
      </c>
      <c r="E88" s="40" t="s">
        <v>5</v>
      </c>
    </row>
    <row r="89" spans="1:5" ht="127.5">
      <c r="A89" t="s">
        <v>59</v>
      </c>
      <c r="E89" s="39" t="s">
        <v>7799</v>
      </c>
    </row>
    <row r="90" spans="1:16" ht="12.75">
      <c r="A90" t="s">
        <v>49</v>
      </c>
      <c s="34" t="s">
        <v>158</v>
      </c>
      <c s="34" t="s">
        <v>5700</v>
      </c>
      <c s="35" t="s">
        <v>5701</v>
      </c>
      <c s="6" t="s">
        <v>7824</v>
      </c>
      <c s="36" t="s">
        <v>793</v>
      </c>
      <c s="37">
        <v>8</v>
      </c>
      <c s="36">
        <v>0</v>
      </c>
      <c s="36">
        <f>ROUND(G90*H90,6)</f>
      </c>
      <c r="L90" s="38">
        <v>0</v>
      </c>
      <c s="32">
        <f>ROUND(ROUND(L90,2)*ROUND(G90,3),2)</f>
      </c>
      <c s="36" t="s">
        <v>808</v>
      </c>
      <c>
        <f>(M90*21)/100</f>
      </c>
      <c t="s">
        <v>27</v>
      </c>
    </row>
    <row r="91" spans="1:5" ht="12.75">
      <c r="A91" s="35" t="s">
        <v>56</v>
      </c>
      <c r="E91" s="39" t="s">
        <v>5</v>
      </c>
    </row>
    <row r="92" spans="1:5" ht="12.75">
      <c r="A92" s="35" t="s">
        <v>57</v>
      </c>
      <c r="E92" s="40" t="s">
        <v>5</v>
      </c>
    </row>
    <row r="93" spans="1:5" ht="12.75">
      <c r="A93" t="s">
        <v>59</v>
      </c>
      <c r="E93" s="39" t="s">
        <v>5</v>
      </c>
    </row>
    <row r="94" spans="1:16" ht="25.5">
      <c r="A94" t="s">
        <v>49</v>
      </c>
      <c s="34" t="s">
        <v>164</v>
      </c>
      <c s="34" t="s">
        <v>3891</v>
      </c>
      <c s="35" t="s">
        <v>3892</v>
      </c>
      <c s="6" t="s">
        <v>7825</v>
      </c>
      <c s="36" t="s">
        <v>793</v>
      </c>
      <c s="37">
        <v>1486.041</v>
      </c>
      <c s="36">
        <v>0</v>
      </c>
      <c s="36">
        <f>ROUND(G94*H94,6)</f>
      </c>
      <c r="L94" s="38">
        <v>0</v>
      </c>
      <c s="32">
        <f>ROUND(ROUND(L94,2)*ROUND(G94,3),2)</f>
      </c>
      <c s="36" t="s">
        <v>808</v>
      </c>
      <c>
        <f>(M94*21)/100</f>
      </c>
      <c t="s">
        <v>27</v>
      </c>
    </row>
    <row r="95" spans="1:5" ht="12.75">
      <c r="A95" s="35" t="s">
        <v>56</v>
      </c>
      <c r="E95" s="39" t="s">
        <v>5</v>
      </c>
    </row>
    <row r="96" spans="1:5" ht="25.5">
      <c r="A96" s="35" t="s">
        <v>57</v>
      </c>
      <c r="E96" s="40" t="s">
        <v>7826</v>
      </c>
    </row>
    <row r="97" spans="1:5" ht="12.75">
      <c r="A97" t="s">
        <v>59</v>
      </c>
      <c r="E97" s="39" t="s">
        <v>5</v>
      </c>
    </row>
    <row r="98" spans="1:16" ht="25.5">
      <c r="A98" t="s">
        <v>49</v>
      </c>
      <c s="34" t="s">
        <v>168</v>
      </c>
      <c s="34" t="s">
        <v>6173</v>
      </c>
      <c s="35" t="s">
        <v>6174</v>
      </c>
      <c s="6" t="s">
        <v>7827</v>
      </c>
      <c s="36" t="s">
        <v>793</v>
      </c>
      <c s="37">
        <v>0.08</v>
      </c>
      <c s="36">
        <v>0</v>
      </c>
      <c s="36">
        <f>ROUND(G98*H98,6)</f>
      </c>
      <c r="L98" s="38">
        <v>0</v>
      </c>
      <c s="32">
        <f>ROUND(ROUND(L98,2)*ROUND(G98,3),2)</f>
      </c>
      <c s="36" t="s">
        <v>808</v>
      </c>
      <c>
        <f>(M98*21)/100</f>
      </c>
      <c t="s">
        <v>27</v>
      </c>
    </row>
    <row r="99" spans="1:5" ht="12.75">
      <c r="A99" s="35" t="s">
        <v>56</v>
      </c>
      <c r="E99" s="39" t="s">
        <v>5</v>
      </c>
    </row>
    <row r="100" spans="1:5" ht="25.5">
      <c r="A100" s="35" t="s">
        <v>57</v>
      </c>
      <c r="E100" s="40" t="s">
        <v>7828</v>
      </c>
    </row>
    <row r="101" spans="1:5" ht="140.25">
      <c r="A101" t="s">
        <v>59</v>
      </c>
      <c r="E101" s="39" t="s">
        <v>1893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1466</v>
      </c>
      <c r="E8" s="30" t="s">
        <v>1465</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1467</v>
      </c>
      <c s="35" t="s">
        <v>5</v>
      </c>
      <c s="6" t="s">
        <v>1468</v>
      </c>
      <c s="36" t="s">
        <v>90</v>
      </c>
      <c s="37">
        <v>1</v>
      </c>
      <c s="36">
        <v>0</v>
      </c>
      <c s="36">
        <f>ROUND(G10*H10,6)</f>
      </c>
      <c r="L10" s="38">
        <v>0</v>
      </c>
      <c s="32">
        <f>ROUND(ROUND(L10,2)*ROUND(G10,3),2)</f>
      </c>
      <c s="36" t="s">
        <v>55</v>
      </c>
      <c>
        <f>(M10*21)/100</f>
      </c>
      <c t="s">
        <v>27</v>
      </c>
    </row>
    <row r="11" spans="1:5" ht="12.75">
      <c r="A11" s="35" t="s">
        <v>56</v>
      </c>
      <c r="E11" s="39" t="s">
        <v>5</v>
      </c>
    </row>
    <row r="12" spans="1:5" ht="12.75">
      <c r="A12" s="35" t="s">
        <v>57</v>
      </c>
      <c r="E12" s="40" t="s">
        <v>899</v>
      </c>
    </row>
    <row r="13" spans="1:5" ht="191.25">
      <c r="A13" t="s">
        <v>59</v>
      </c>
      <c r="E13" s="39" t="s">
        <v>1256</v>
      </c>
    </row>
    <row r="14" spans="1:16" ht="12.75">
      <c r="A14" t="s">
        <v>49</v>
      </c>
      <c s="34" t="s">
        <v>27</v>
      </c>
      <c s="34" t="s">
        <v>1469</v>
      </c>
      <c s="35" t="s">
        <v>5</v>
      </c>
      <c s="6" t="s">
        <v>1470</v>
      </c>
      <c s="36" t="s">
        <v>90</v>
      </c>
      <c s="37">
        <v>1</v>
      </c>
      <c s="36">
        <v>0</v>
      </c>
      <c s="36">
        <f>ROUND(G14*H14,6)</f>
      </c>
      <c r="L14" s="38">
        <v>0</v>
      </c>
      <c s="32">
        <f>ROUND(ROUND(L14,2)*ROUND(G14,3),2)</f>
      </c>
      <c s="36" t="s">
        <v>55</v>
      </c>
      <c>
        <f>(M14*21)/100</f>
      </c>
      <c t="s">
        <v>27</v>
      </c>
    </row>
    <row r="15" spans="1:5" ht="12.75">
      <c r="A15" s="35" t="s">
        <v>56</v>
      </c>
      <c r="E15" s="39" t="s">
        <v>5</v>
      </c>
    </row>
    <row r="16" spans="1:5" ht="12.75">
      <c r="A16" s="35" t="s">
        <v>57</v>
      </c>
      <c r="E16" s="40" t="s">
        <v>899</v>
      </c>
    </row>
    <row r="17" spans="1:5" ht="140.25">
      <c r="A17" t="s">
        <v>59</v>
      </c>
      <c r="E17" s="39" t="s">
        <v>855</v>
      </c>
    </row>
    <row r="18" spans="1:16" ht="12.75">
      <c r="A18" t="s">
        <v>49</v>
      </c>
      <c s="34" t="s">
        <v>26</v>
      </c>
      <c s="34" t="s">
        <v>1471</v>
      </c>
      <c s="35" t="s">
        <v>5</v>
      </c>
      <c s="6" t="s">
        <v>1472</v>
      </c>
      <c s="36" t="s">
        <v>90</v>
      </c>
      <c s="37">
        <v>3</v>
      </c>
      <c s="36">
        <v>0</v>
      </c>
      <c s="36">
        <f>ROUND(G18*H18,6)</f>
      </c>
      <c r="L18" s="38">
        <v>0</v>
      </c>
      <c s="32">
        <f>ROUND(ROUND(L18,2)*ROUND(G18,3),2)</f>
      </c>
      <c s="36" t="s">
        <v>55</v>
      </c>
      <c>
        <f>(M18*21)/100</f>
      </c>
      <c t="s">
        <v>27</v>
      </c>
    </row>
    <row r="19" spans="1:5" ht="12.75">
      <c r="A19" s="35" t="s">
        <v>56</v>
      </c>
      <c r="E19" s="39" t="s">
        <v>5</v>
      </c>
    </row>
    <row r="20" spans="1:5" ht="12.75">
      <c r="A20" s="35" t="s">
        <v>57</v>
      </c>
      <c r="E20" s="40" t="s">
        <v>1210</v>
      </c>
    </row>
    <row r="21" spans="1:5" ht="153">
      <c r="A21" t="s">
        <v>59</v>
      </c>
      <c r="E21" s="39" t="s">
        <v>1231</v>
      </c>
    </row>
    <row r="22" spans="1:16" ht="25.5">
      <c r="A22" t="s">
        <v>49</v>
      </c>
      <c s="34" t="s">
        <v>72</v>
      </c>
      <c s="34" t="s">
        <v>1473</v>
      </c>
      <c s="35" t="s">
        <v>5</v>
      </c>
      <c s="6" t="s">
        <v>1474</v>
      </c>
      <c s="36" t="s">
        <v>90</v>
      </c>
      <c s="37">
        <v>1</v>
      </c>
      <c s="36">
        <v>0</v>
      </c>
      <c s="36">
        <f>ROUND(G22*H22,6)</f>
      </c>
      <c r="L22" s="38">
        <v>0</v>
      </c>
      <c s="32">
        <f>ROUND(ROUND(L22,2)*ROUND(G22,3),2)</f>
      </c>
      <c s="36" t="s">
        <v>55</v>
      </c>
      <c>
        <f>(M22*21)/100</f>
      </c>
      <c t="s">
        <v>27</v>
      </c>
    </row>
    <row r="23" spans="1:5" ht="12.75">
      <c r="A23" s="35" t="s">
        <v>56</v>
      </c>
      <c r="E23" s="39" t="s">
        <v>5</v>
      </c>
    </row>
    <row r="24" spans="1:5" ht="12.75">
      <c r="A24" s="35" t="s">
        <v>57</v>
      </c>
      <c r="E24" s="40" t="s">
        <v>899</v>
      </c>
    </row>
    <row r="25" spans="1:5" ht="191.25">
      <c r="A25" t="s">
        <v>59</v>
      </c>
      <c r="E25" s="39" t="s">
        <v>1256</v>
      </c>
    </row>
    <row r="26" spans="1:16" ht="12.75">
      <c r="A26" t="s">
        <v>49</v>
      </c>
      <c s="34" t="s">
        <v>77</v>
      </c>
      <c s="34" t="s">
        <v>1475</v>
      </c>
      <c s="35" t="s">
        <v>5</v>
      </c>
      <c s="6" t="s">
        <v>1476</v>
      </c>
      <c s="36" t="s">
        <v>90</v>
      </c>
      <c s="37">
        <v>1</v>
      </c>
      <c s="36">
        <v>0</v>
      </c>
      <c s="36">
        <f>ROUND(G26*H26,6)</f>
      </c>
      <c r="L26" s="38">
        <v>0</v>
      </c>
      <c s="32">
        <f>ROUND(ROUND(L26,2)*ROUND(G26,3),2)</f>
      </c>
      <c s="36" t="s">
        <v>55</v>
      </c>
      <c>
        <f>(M26*21)/100</f>
      </c>
      <c t="s">
        <v>27</v>
      </c>
    </row>
    <row r="27" spans="1:5" ht="12.75">
      <c r="A27" s="35" t="s">
        <v>56</v>
      </c>
      <c r="E27" s="39" t="s">
        <v>5</v>
      </c>
    </row>
    <row r="28" spans="1:5" ht="12.75">
      <c r="A28" s="35" t="s">
        <v>57</v>
      </c>
      <c r="E28" s="40" t="s">
        <v>899</v>
      </c>
    </row>
    <row r="29" spans="1:5" ht="140.25">
      <c r="A29" t="s">
        <v>59</v>
      </c>
      <c r="E29" s="39" t="s">
        <v>855</v>
      </c>
    </row>
    <row r="30" spans="1:16" ht="12.75">
      <c r="A30" t="s">
        <v>49</v>
      </c>
      <c s="34" t="s">
        <v>82</v>
      </c>
      <c s="34" t="s">
        <v>1477</v>
      </c>
      <c s="35" t="s">
        <v>5</v>
      </c>
      <c s="6" t="s">
        <v>1478</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91.25">
      <c r="A33" t="s">
        <v>59</v>
      </c>
      <c r="E33" s="39" t="s">
        <v>1256</v>
      </c>
    </row>
    <row r="34" spans="1:16" ht="12.75">
      <c r="A34" t="s">
        <v>49</v>
      </c>
      <c s="34" t="s">
        <v>87</v>
      </c>
      <c s="34" t="s">
        <v>1479</v>
      </c>
      <c s="35" t="s">
        <v>5</v>
      </c>
      <c s="6" t="s">
        <v>1480</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40.25">
      <c r="A37" t="s">
        <v>59</v>
      </c>
      <c r="E37" s="39" t="s">
        <v>855</v>
      </c>
    </row>
    <row r="38" spans="1:16" ht="12.75">
      <c r="A38" t="s">
        <v>49</v>
      </c>
      <c s="34" t="s">
        <v>108</v>
      </c>
      <c s="34" t="s">
        <v>1481</v>
      </c>
      <c s="35" t="s">
        <v>5</v>
      </c>
      <c s="6" t="s">
        <v>1482</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91.25">
      <c r="A41" t="s">
        <v>59</v>
      </c>
      <c r="E41" s="39" t="s">
        <v>1256</v>
      </c>
    </row>
    <row r="42" spans="1:16" ht="12.75">
      <c r="A42" t="s">
        <v>49</v>
      </c>
      <c s="34" t="s">
        <v>112</v>
      </c>
      <c s="34" t="s">
        <v>1483</v>
      </c>
      <c s="35" t="s">
        <v>5</v>
      </c>
      <c s="6" t="s">
        <v>1484</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91.25">
      <c r="A45" t="s">
        <v>59</v>
      </c>
      <c r="E45" s="39" t="s">
        <v>1256</v>
      </c>
    </row>
    <row r="46" spans="1:16" ht="12.75">
      <c r="A46" t="s">
        <v>49</v>
      </c>
      <c s="34" t="s">
        <v>116</v>
      </c>
      <c s="34" t="s">
        <v>1485</v>
      </c>
      <c s="35" t="s">
        <v>5</v>
      </c>
      <c s="6" t="s">
        <v>1486</v>
      </c>
      <c s="36" t="s">
        <v>90</v>
      </c>
      <c s="37">
        <v>2</v>
      </c>
      <c s="36">
        <v>0</v>
      </c>
      <c s="36">
        <f>ROUND(G46*H46,6)</f>
      </c>
      <c r="L46" s="38">
        <v>0</v>
      </c>
      <c s="32">
        <f>ROUND(ROUND(L46,2)*ROUND(G46,3),2)</f>
      </c>
      <c s="36" t="s">
        <v>55</v>
      </c>
      <c>
        <f>(M46*21)/100</f>
      </c>
      <c t="s">
        <v>27</v>
      </c>
    </row>
    <row r="47" spans="1:5" ht="12.75">
      <c r="A47" s="35" t="s">
        <v>56</v>
      </c>
      <c r="E47" s="39" t="s">
        <v>5</v>
      </c>
    </row>
    <row r="48" spans="1:5" ht="12.75">
      <c r="A48" s="35" t="s">
        <v>57</v>
      </c>
      <c r="E48" s="40" t="s">
        <v>895</v>
      </c>
    </row>
    <row r="49" spans="1:5" ht="140.25">
      <c r="A49" t="s">
        <v>59</v>
      </c>
      <c r="E49" s="39" t="s">
        <v>855</v>
      </c>
    </row>
    <row r="50" spans="1:16" ht="12.75">
      <c r="A50" t="s">
        <v>49</v>
      </c>
      <c s="34" t="s">
        <v>120</v>
      </c>
      <c s="34" t="s">
        <v>1487</v>
      </c>
      <c s="35" t="s">
        <v>5</v>
      </c>
      <c s="6" t="s">
        <v>1488</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91.25">
      <c r="A53" t="s">
        <v>59</v>
      </c>
      <c r="E53" s="39" t="s">
        <v>1256</v>
      </c>
    </row>
    <row r="54" spans="1:16" ht="12.75">
      <c r="A54" t="s">
        <v>49</v>
      </c>
      <c s="34" t="s">
        <v>124</v>
      </c>
      <c s="34" t="s">
        <v>1489</v>
      </c>
      <c s="35" t="s">
        <v>5</v>
      </c>
      <c s="6" t="s">
        <v>1490</v>
      </c>
      <c s="36" t="s">
        <v>90</v>
      </c>
      <c s="37">
        <v>1</v>
      </c>
      <c s="36">
        <v>0</v>
      </c>
      <c s="36">
        <f>ROUND(G54*H54,6)</f>
      </c>
      <c r="L54" s="38">
        <v>0</v>
      </c>
      <c s="32">
        <f>ROUND(ROUND(L54,2)*ROUND(G54,3),2)</f>
      </c>
      <c s="36" t="s">
        <v>55</v>
      </c>
      <c>
        <f>(M54*21)/100</f>
      </c>
      <c t="s">
        <v>27</v>
      </c>
    </row>
    <row r="55" spans="1:5" ht="12.75">
      <c r="A55" s="35" t="s">
        <v>56</v>
      </c>
      <c r="E55" s="39" t="s">
        <v>5</v>
      </c>
    </row>
    <row r="56" spans="1:5" ht="12.75">
      <c r="A56" s="35" t="s">
        <v>57</v>
      </c>
      <c r="E56" s="40" t="s">
        <v>899</v>
      </c>
    </row>
    <row r="57" spans="1:5" ht="127.5">
      <c r="A57" t="s">
        <v>59</v>
      </c>
      <c r="E57" s="39" t="s">
        <v>1491</v>
      </c>
    </row>
    <row r="58" spans="1:16" ht="12.75">
      <c r="A58" t="s">
        <v>49</v>
      </c>
      <c s="34" t="s">
        <v>128</v>
      </c>
      <c s="34" t="s">
        <v>1492</v>
      </c>
      <c s="35" t="s">
        <v>5</v>
      </c>
      <c s="6" t="s">
        <v>1493</v>
      </c>
      <c s="36" t="s">
        <v>90</v>
      </c>
      <c s="37">
        <v>1</v>
      </c>
      <c s="36">
        <v>0</v>
      </c>
      <c s="36">
        <f>ROUND(G58*H58,6)</f>
      </c>
      <c r="L58" s="38">
        <v>0</v>
      </c>
      <c s="32">
        <f>ROUND(ROUND(L58,2)*ROUND(G58,3),2)</f>
      </c>
      <c s="36" t="s">
        <v>55</v>
      </c>
      <c>
        <f>(M58*21)/100</f>
      </c>
      <c t="s">
        <v>27</v>
      </c>
    </row>
    <row r="59" spans="1:5" ht="12.75">
      <c r="A59" s="35" t="s">
        <v>56</v>
      </c>
      <c r="E59" s="39" t="s">
        <v>5</v>
      </c>
    </row>
    <row r="60" spans="1:5" ht="12.75">
      <c r="A60" s="35" t="s">
        <v>57</v>
      </c>
      <c r="E60" s="40" t="s">
        <v>899</v>
      </c>
    </row>
    <row r="61" spans="1:5" ht="140.25">
      <c r="A61" t="s">
        <v>59</v>
      </c>
      <c r="E61" s="39" t="s">
        <v>855</v>
      </c>
    </row>
    <row r="62" spans="1:16" ht="12.75">
      <c r="A62" t="s">
        <v>49</v>
      </c>
      <c s="34" t="s">
        <v>131</v>
      </c>
      <c s="34" t="s">
        <v>1494</v>
      </c>
      <c s="35" t="s">
        <v>5</v>
      </c>
      <c s="6" t="s">
        <v>1495</v>
      </c>
      <c s="36" t="s">
        <v>90</v>
      </c>
      <c s="37">
        <v>4</v>
      </c>
      <c s="36">
        <v>0</v>
      </c>
      <c s="36">
        <f>ROUND(G62*H62,6)</f>
      </c>
      <c r="L62" s="38">
        <v>0</v>
      </c>
      <c s="32">
        <f>ROUND(ROUND(L62,2)*ROUND(G62,3),2)</f>
      </c>
      <c s="36" t="s">
        <v>55</v>
      </c>
      <c>
        <f>(M62*21)/100</f>
      </c>
      <c t="s">
        <v>27</v>
      </c>
    </row>
    <row r="63" spans="1:5" ht="12.75">
      <c r="A63" s="35" t="s">
        <v>56</v>
      </c>
      <c r="E63" s="39" t="s">
        <v>5</v>
      </c>
    </row>
    <row r="64" spans="1:5" ht="12.75">
      <c r="A64" s="35" t="s">
        <v>57</v>
      </c>
      <c r="E64" s="40" t="s">
        <v>860</v>
      </c>
    </row>
    <row r="65" spans="1:5" ht="153">
      <c r="A65" t="s">
        <v>59</v>
      </c>
      <c r="E65" s="39" t="s">
        <v>1231</v>
      </c>
    </row>
    <row r="66" spans="1:16" ht="12.75">
      <c r="A66" t="s">
        <v>49</v>
      </c>
      <c s="34" t="s">
        <v>135</v>
      </c>
      <c s="34" t="s">
        <v>1496</v>
      </c>
      <c s="35" t="s">
        <v>5</v>
      </c>
      <c s="6" t="s">
        <v>1497</v>
      </c>
      <c s="36" t="s">
        <v>75</v>
      </c>
      <c s="37">
        <v>10</v>
      </c>
      <c s="36">
        <v>0</v>
      </c>
      <c s="36">
        <f>ROUND(G66*H66,6)</f>
      </c>
      <c r="L66" s="38">
        <v>0</v>
      </c>
      <c s="32">
        <f>ROUND(ROUND(L66,2)*ROUND(G66,3),2)</f>
      </c>
      <c s="36" t="s">
        <v>55</v>
      </c>
      <c>
        <f>(M66*21)/100</f>
      </c>
      <c t="s">
        <v>27</v>
      </c>
    </row>
    <row r="67" spans="1:5" ht="12.75">
      <c r="A67" s="35" t="s">
        <v>56</v>
      </c>
      <c r="E67" s="39" t="s">
        <v>5</v>
      </c>
    </row>
    <row r="68" spans="1:5" ht="12.75">
      <c r="A68" s="35" t="s">
        <v>57</v>
      </c>
      <c r="E68" s="40" t="s">
        <v>862</v>
      </c>
    </row>
    <row r="69" spans="1:5" ht="165.75">
      <c r="A69" t="s">
        <v>59</v>
      </c>
      <c r="E69" s="39" t="s">
        <v>1498</v>
      </c>
    </row>
    <row r="70" spans="1:16" ht="12.75">
      <c r="A70" t="s">
        <v>49</v>
      </c>
      <c s="34" t="s">
        <v>139</v>
      </c>
      <c s="34" t="s">
        <v>1499</v>
      </c>
      <c s="35" t="s">
        <v>5</v>
      </c>
      <c s="6" t="s">
        <v>1500</v>
      </c>
      <c s="36" t="s">
        <v>75</v>
      </c>
      <c s="37">
        <v>10</v>
      </c>
      <c s="36">
        <v>0</v>
      </c>
      <c s="36">
        <f>ROUND(G70*H70,6)</f>
      </c>
      <c r="L70" s="38">
        <v>0</v>
      </c>
      <c s="32">
        <f>ROUND(ROUND(L70,2)*ROUND(G70,3),2)</f>
      </c>
      <c s="36" t="s">
        <v>55</v>
      </c>
      <c>
        <f>(M70*21)/100</f>
      </c>
      <c t="s">
        <v>27</v>
      </c>
    </row>
    <row r="71" spans="1:5" ht="12.75">
      <c r="A71" s="35" t="s">
        <v>56</v>
      </c>
      <c r="E71" s="39" t="s">
        <v>5</v>
      </c>
    </row>
    <row r="72" spans="1:5" ht="12.75">
      <c r="A72" s="35" t="s">
        <v>57</v>
      </c>
      <c r="E72" s="40" t="s">
        <v>862</v>
      </c>
    </row>
    <row r="73" spans="1:5" ht="165.75">
      <c r="A73" t="s">
        <v>59</v>
      </c>
      <c r="E73" s="39" t="s">
        <v>1501</v>
      </c>
    </row>
    <row r="74" spans="1:16" ht="12.75">
      <c r="A74" t="s">
        <v>49</v>
      </c>
      <c s="34" t="s">
        <v>143</v>
      </c>
      <c s="34" t="s">
        <v>1502</v>
      </c>
      <c s="35" t="s">
        <v>5</v>
      </c>
      <c s="6" t="s">
        <v>1503</v>
      </c>
      <c s="36" t="s">
        <v>75</v>
      </c>
      <c s="37">
        <v>10</v>
      </c>
      <c s="36">
        <v>0</v>
      </c>
      <c s="36">
        <f>ROUND(G74*H74,6)</f>
      </c>
      <c r="L74" s="38">
        <v>0</v>
      </c>
      <c s="32">
        <f>ROUND(ROUND(L74,2)*ROUND(G74,3),2)</f>
      </c>
      <c s="36" t="s">
        <v>55</v>
      </c>
      <c>
        <f>(M74*21)/100</f>
      </c>
      <c t="s">
        <v>27</v>
      </c>
    </row>
    <row r="75" spans="1:5" ht="12.75">
      <c r="A75" s="35" t="s">
        <v>56</v>
      </c>
      <c r="E75" s="39" t="s">
        <v>5</v>
      </c>
    </row>
    <row r="76" spans="1:5" ht="12.75">
      <c r="A76" s="35" t="s">
        <v>57</v>
      </c>
      <c r="E76" s="40" t="s">
        <v>862</v>
      </c>
    </row>
    <row r="77" spans="1:5" ht="153">
      <c r="A77" t="s">
        <v>59</v>
      </c>
      <c r="E77" s="39" t="s">
        <v>1504</v>
      </c>
    </row>
    <row r="78" spans="1:16" ht="12.75">
      <c r="A78" t="s">
        <v>49</v>
      </c>
      <c s="34" t="s">
        <v>147</v>
      </c>
      <c s="34" t="s">
        <v>1505</v>
      </c>
      <c s="35" t="s">
        <v>5</v>
      </c>
      <c s="6" t="s">
        <v>1506</v>
      </c>
      <c s="36" t="s">
        <v>75</v>
      </c>
      <c s="37">
        <v>20</v>
      </c>
      <c s="36">
        <v>0</v>
      </c>
      <c s="36">
        <f>ROUND(G78*H78,6)</f>
      </c>
      <c r="L78" s="38">
        <v>0</v>
      </c>
      <c s="32">
        <f>ROUND(ROUND(L78,2)*ROUND(G78,3),2)</f>
      </c>
      <c s="36" t="s">
        <v>55</v>
      </c>
      <c>
        <f>(M78*21)/100</f>
      </c>
      <c t="s">
        <v>27</v>
      </c>
    </row>
    <row r="79" spans="1:5" ht="12.75">
      <c r="A79" s="35" t="s">
        <v>56</v>
      </c>
      <c r="E79" s="39" t="s">
        <v>5</v>
      </c>
    </row>
    <row r="80" spans="1:5" ht="12.75">
      <c r="A80" s="35" t="s">
        <v>57</v>
      </c>
      <c r="E80" s="40" t="s">
        <v>893</v>
      </c>
    </row>
    <row r="81" spans="1:5" ht="165.75">
      <c r="A81" t="s">
        <v>59</v>
      </c>
      <c r="E81" s="39" t="s">
        <v>1498</v>
      </c>
    </row>
    <row r="82" spans="1:16" ht="12.75">
      <c r="A82" t="s">
        <v>49</v>
      </c>
      <c s="34" t="s">
        <v>151</v>
      </c>
      <c s="34" t="s">
        <v>1507</v>
      </c>
      <c s="35" t="s">
        <v>5</v>
      </c>
      <c s="6" t="s">
        <v>1508</v>
      </c>
      <c s="36" t="s">
        <v>75</v>
      </c>
      <c s="37">
        <v>20</v>
      </c>
      <c s="36">
        <v>0</v>
      </c>
      <c s="36">
        <f>ROUND(G82*H82,6)</f>
      </c>
      <c r="L82" s="38">
        <v>0</v>
      </c>
      <c s="32">
        <f>ROUND(ROUND(L82,2)*ROUND(G82,3),2)</f>
      </c>
      <c s="36" t="s">
        <v>55</v>
      </c>
      <c>
        <f>(M82*21)/100</f>
      </c>
      <c t="s">
        <v>27</v>
      </c>
    </row>
    <row r="83" spans="1:5" ht="12.75">
      <c r="A83" s="35" t="s">
        <v>56</v>
      </c>
      <c r="E83" s="39" t="s">
        <v>5</v>
      </c>
    </row>
    <row r="84" spans="1:5" ht="12.75">
      <c r="A84" s="35" t="s">
        <v>57</v>
      </c>
      <c r="E84" s="40" t="s">
        <v>893</v>
      </c>
    </row>
    <row r="85" spans="1:5" ht="102">
      <c r="A85" t="s">
        <v>59</v>
      </c>
      <c r="E85" s="39" t="s">
        <v>1509</v>
      </c>
    </row>
    <row r="86" spans="1:16" ht="12.75">
      <c r="A86" t="s">
        <v>49</v>
      </c>
      <c s="34" t="s">
        <v>155</v>
      </c>
      <c s="34" t="s">
        <v>1510</v>
      </c>
      <c s="35" t="s">
        <v>5</v>
      </c>
      <c s="6" t="s">
        <v>1511</v>
      </c>
      <c s="36" t="s">
        <v>75</v>
      </c>
      <c s="37">
        <v>20</v>
      </c>
      <c s="36">
        <v>0</v>
      </c>
      <c s="36">
        <f>ROUND(G86*H86,6)</f>
      </c>
      <c r="L86" s="38">
        <v>0</v>
      </c>
      <c s="32">
        <f>ROUND(ROUND(L86,2)*ROUND(G86,3),2)</f>
      </c>
      <c s="36" t="s">
        <v>55</v>
      </c>
      <c>
        <f>(M86*21)/100</f>
      </c>
      <c t="s">
        <v>27</v>
      </c>
    </row>
    <row r="87" spans="1:5" ht="12.75">
      <c r="A87" s="35" t="s">
        <v>56</v>
      </c>
      <c r="E87" s="39" t="s">
        <v>5</v>
      </c>
    </row>
    <row r="88" spans="1:5" ht="12.75">
      <c r="A88" s="35" t="s">
        <v>57</v>
      </c>
      <c r="E88" s="40" t="s">
        <v>893</v>
      </c>
    </row>
    <row r="89" spans="1:5" ht="153">
      <c r="A89" t="s">
        <v>59</v>
      </c>
      <c r="E89" s="39" t="s">
        <v>1504</v>
      </c>
    </row>
    <row r="90" spans="1:16" ht="12.75">
      <c r="A90" t="s">
        <v>49</v>
      </c>
      <c s="34" t="s">
        <v>158</v>
      </c>
      <c s="34" t="s">
        <v>1512</v>
      </c>
      <c s="35" t="s">
        <v>5</v>
      </c>
      <c s="6" t="s">
        <v>1513</v>
      </c>
      <c s="36" t="s">
        <v>90</v>
      </c>
      <c s="37">
        <v>1</v>
      </c>
      <c s="36">
        <v>0</v>
      </c>
      <c s="36">
        <f>ROUND(G90*H90,6)</f>
      </c>
      <c r="L90" s="38">
        <v>0</v>
      </c>
      <c s="32">
        <f>ROUND(ROUND(L90,2)*ROUND(G90,3),2)</f>
      </c>
      <c s="36" t="s">
        <v>55</v>
      </c>
      <c>
        <f>(M90*21)/100</f>
      </c>
      <c t="s">
        <v>27</v>
      </c>
    </row>
    <row r="91" spans="1:5" ht="12.75">
      <c r="A91" s="35" t="s">
        <v>56</v>
      </c>
      <c r="E91" s="39" t="s">
        <v>5</v>
      </c>
    </row>
    <row r="92" spans="1:5" ht="12.75">
      <c r="A92" s="35" t="s">
        <v>57</v>
      </c>
      <c r="E92" s="40" t="s">
        <v>899</v>
      </c>
    </row>
    <row r="93" spans="1:5" ht="191.25">
      <c r="A93" t="s">
        <v>59</v>
      </c>
      <c r="E93" s="39" t="s">
        <v>1256</v>
      </c>
    </row>
    <row r="94" spans="1:16" ht="12.75">
      <c r="A94" t="s">
        <v>49</v>
      </c>
      <c s="34" t="s">
        <v>164</v>
      </c>
      <c s="34" t="s">
        <v>1514</v>
      </c>
      <c s="35" t="s">
        <v>5</v>
      </c>
      <c s="6" t="s">
        <v>1515</v>
      </c>
      <c s="36" t="s">
        <v>90</v>
      </c>
      <c s="37">
        <v>2</v>
      </c>
      <c s="36">
        <v>0</v>
      </c>
      <c s="36">
        <f>ROUND(G94*H94,6)</f>
      </c>
      <c r="L94" s="38">
        <v>0</v>
      </c>
      <c s="32">
        <f>ROUND(ROUND(L94,2)*ROUND(G94,3),2)</f>
      </c>
      <c s="36" t="s">
        <v>55</v>
      </c>
      <c>
        <f>(M94*21)/100</f>
      </c>
      <c t="s">
        <v>27</v>
      </c>
    </row>
    <row r="95" spans="1:5" ht="12.75">
      <c r="A95" s="35" t="s">
        <v>56</v>
      </c>
      <c r="E95" s="39" t="s">
        <v>5</v>
      </c>
    </row>
    <row r="96" spans="1:5" ht="12.75">
      <c r="A96" s="35" t="s">
        <v>57</v>
      </c>
      <c r="E96" s="40" t="s">
        <v>895</v>
      </c>
    </row>
    <row r="97" spans="1:5" ht="191.25">
      <c r="A97" t="s">
        <v>59</v>
      </c>
      <c r="E97" s="39" t="s">
        <v>1516</v>
      </c>
    </row>
    <row r="98" spans="1:16" ht="12.75">
      <c r="A98" t="s">
        <v>49</v>
      </c>
      <c s="34" t="s">
        <v>168</v>
      </c>
      <c s="34" t="s">
        <v>1517</v>
      </c>
      <c s="35" t="s">
        <v>5</v>
      </c>
      <c s="6" t="s">
        <v>1518</v>
      </c>
      <c s="36" t="s">
        <v>90</v>
      </c>
      <c s="37">
        <v>3</v>
      </c>
      <c s="36">
        <v>0</v>
      </c>
      <c s="36">
        <f>ROUND(G98*H98,6)</f>
      </c>
      <c r="L98" s="38">
        <v>0</v>
      </c>
      <c s="32">
        <f>ROUND(ROUND(L98,2)*ROUND(G98,3),2)</f>
      </c>
      <c s="36" t="s">
        <v>55</v>
      </c>
      <c>
        <f>(M98*21)/100</f>
      </c>
      <c t="s">
        <v>27</v>
      </c>
    </row>
    <row r="99" spans="1:5" ht="12.75">
      <c r="A99" s="35" t="s">
        <v>56</v>
      </c>
      <c r="E99" s="39" t="s">
        <v>5</v>
      </c>
    </row>
    <row r="100" spans="1:5" ht="12.75">
      <c r="A100" s="35" t="s">
        <v>57</v>
      </c>
      <c r="E100" s="40" t="s">
        <v>1210</v>
      </c>
    </row>
    <row r="101" spans="1:5" ht="140.25">
      <c r="A101" t="s">
        <v>59</v>
      </c>
      <c r="E101" s="39" t="s">
        <v>855</v>
      </c>
    </row>
    <row r="102" spans="1:16" ht="25.5">
      <c r="A102" t="s">
        <v>49</v>
      </c>
      <c s="34" t="s">
        <v>173</v>
      </c>
      <c s="34" t="s">
        <v>1519</v>
      </c>
      <c s="35" t="s">
        <v>5</v>
      </c>
      <c s="6" t="s">
        <v>1520</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899</v>
      </c>
    </row>
    <row r="105" spans="1:5" ht="178.5">
      <c r="A105" t="s">
        <v>59</v>
      </c>
      <c r="E105" s="39" t="s">
        <v>1521</v>
      </c>
    </row>
    <row r="106" spans="1:16" ht="12.75">
      <c r="A106" t="s">
        <v>49</v>
      </c>
      <c s="34" t="s">
        <v>176</v>
      </c>
      <c s="34" t="s">
        <v>1522</v>
      </c>
      <c s="35" t="s">
        <v>5</v>
      </c>
      <c s="6" t="s">
        <v>1523</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78.5">
      <c r="A109" t="s">
        <v>59</v>
      </c>
      <c r="E109" s="39" t="s">
        <v>1524</v>
      </c>
    </row>
    <row r="110" spans="1:16" ht="12.75">
      <c r="A110" t="s">
        <v>49</v>
      </c>
      <c s="34" t="s">
        <v>180</v>
      </c>
      <c s="34" t="s">
        <v>1525</v>
      </c>
      <c s="35" t="s">
        <v>5</v>
      </c>
      <c s="6" t="s">
        <v>1526</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27.5">
      <c r="A113" t="s">
        <v>59</v>
      </c>
      <c r="E113" s="39" t="s">
        <v>959</v>
      </c>
    </row>
    <row r="114" spans="1:16" ht="12.75">
      <c r="A114" t="s">
        <v>49</v>
      </c>
      <c s="34" t="s">
        <v>916</v>
      </c>
      <c s="34" t="s">
        <v>1527</v>
      </c>
      <c s="35" t="s">
        <v>5</v>
      </c>
      <c s="6" t="s">
        <v>1528</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78.5">
      <c r="A117" t="s">
        <v>59</v>
      </c>
      <c r="E117" s="39" t="s">
        <v>1524</v>
      </c>
    </row>
    <row r="118" spans="1:16" ht="12.75">
      <c r="A118" t="s">
        <v>49</v>
      </c>
      <c s="34" t="s">
        <v>919</v>
      </c>
      <c s="34" t="s">
        <v>1529</v>
      </c>
      <c s="35" t="s">
        <v>5</v>
      </c>
      <c s="6" t="s">
        <v>1530</v>
      </c>
      <c s="36" t="s">
        <v>90</v>
      </c>
      <c s="37">
        <v>1</v>
      </c>
      <c s="36">
        <v>0</v>
      </c>
      <c s="36">
        <f>ROUND(G118*H118,6)</f>
      </c>
      <c r="L118" s="38">
        <v>0</v>
      </c>
      <c s="32">
        <f>ROUND(ROUND(L118,2)*ROUND(G118,3),2)</f>
      </c>
      <c s="36" t="s">
        <v>55</v>
      </c>
      <c>
        <f>(M118*21)/100</f>
      </c>
      <c t="s">
        <v>27</v>
      </c>
    </row>
    <row r="119" spans="1:5" ht="12.75">
      <c r="A119" s="35" t="s">
        <v>56</v>
      </c>
      <c r="E119" s="39" t="s">
        <v>5</v>
      </c>
    </row>
    <row r="120" spans="1:5" ht="12.75">
      <c r="A120" s="35" t="s">
        <v>57</v>
      </c>
      <c r="E120" s="40" t="s">
        <v>899</v>
      </c>
    </row>
    <row r="121" spans="1:5" ht="127.5">
      <c r="A121" t="s">
        <v>59</v>
      </c>
      <c r="E121" s="39" t="s">
        <v>959</v>
      </c>
    </row>
    <row r="122" spans="1:16" ht="12.75">
      <c r="A122" t="s">
        <v>49</v>
      </c>
      <c s="34" t="s">
        <v>183</v>
      </c>
      <c s="34" t="s">
        <v>1531</v>
      </c>
      <c s="35" t="s">
        <v>5</v>
      </c>
      <c s="6" t="s">
        <v>1532</v>
      </c>
      <c s="36" t="s">
        <v>90</v>
      </c>
      <c s="37">
        <v>1</v>
      </c>
      <c s="36">
        <v>0</v>
      </c>
      <c s="36">
        <f>ROUND(G122*H122,6)</f>
      </c>
      <c r="L122" s="38">
        <v>0</v>
      </c>
      <c s="32">
        <f>ROUND(ROUND(L122,2)*ROUND(G122,3),2)</f>
      </c>
      <c s="36" t="s">
        <v>55</v>
      </c>
      <c>
        <f>(M122*21)/100</f>
      </c>
      <c t="s">
        <v>27</v>
      </c>
    </row>
    <row r="123" spans="1:5" ht="12.75">
      <c r="A123" s="35" t="s">
        <v>56</v>
      </c>
      <c r="E123" s="39" t="s">
        <v>5</v>
      </c>
    </row>
    <row r="124" spans="1:5" ht="12.75">
      <c r="A124" s="35" t="s">
        <v>57</v>
      </c>
      <c r="E124" s="40" t="s">
        <v>899</v>
      </c>
    </row>
    <row r="125" spans="1:5" ht="140.25">
      <c r="A125" t="s">
        <v>59</v>
      </c>
      <c r="E125" s="39" t="s">
        <v>1533</v>
      </c>
    </row>
    <row r="126" spans="1:16" ht="12.75">
      <c r="A126" t="s">
        <v>49</v>
      </c>
      <c s="34" t="s">
        <v>187</v>
      </c>
      <c s="34" t="s">
        <v>1534</v>
      </c>
      <c s="35" t="s">
        <v>5</v>
      </c>
      <c s="6" t="s">
        <v>1535</v>
      </c>
      <c s="36" t="s">
        <v>90</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40.25">
      <c r="A129" t="s">
        <v>59</v>
      </c>
      <c r="E129" s="39" t="s">
        <v>1536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COUNTIFS(L8:L220,"=0",A8:A220,"P")+COUNTIFS(L8:L220,"",A8:A220,"P")+SUM(Q8:Q220)</f>
      </c>
    </row>
    <row r="8" spans="1:13" ht="12.75">
      <c r="A8" t="s">
        <v>44</v>
      </c>
      <c r="C8" s="28" t="s">
        <v>1539</v>
      </c>
      <c r="E8" s="30" t="s">
        <v>1538</v>
      </c>
      <c r="J8" s="29">
        <f>0+J9+J14+J19</f>
      </c>
      <c s="29">
        <f>0+K9+K14+K19</f>
      </c>
      <c s="29">
        <f>0+L9+L14+L19</f>
      </c>
      <c s="29">
        <f>0+M9+M14+M19</f>
      </c>
    </row>
    <row r="9" spans="1:13" ht="12.75">
      <c r="A9" t="s">
        <v>46</v>
      </c>
      <c r="C9" s="31" t="s">
        <v>4</v>
      </c>
      <c r="E9" s="33" t="s">
        <v>837</v>
      </c>
      <c r="J9" s="32">
        <f>0</f>
      </c>
      <c s="32">
        <f>0</f>
      </c>
      <c s="32">
        <f>0+L10</f>
      </c>
      <c s="32">
        <f>0+M10</f>
      </c>
    </row>
    <row r="10" spans="1:16" ht="12.75">
      <c r="A10" t="s">
        <v>49</v>
      </c>
      <c s="34" t="s">
        <v>4</v>
      </c>
      <c s="34" t="s">
        <v>1375</v>
      </c>
      <c s="35" t="s">
        <v>5</v>
      </c>
      <c s="6" t="s">
        <v>1376</v>
      </c>
      <c s="36" t="s">
        <v>64</v>
      </c>
      <c s="37">
        <v>300</v>
      </c>
      <c s="36">
        <v>0</v>
      </c>
      <c s="36">
        <f>ROUND(G10*H10,6)</f>
      </c>
      <c r="L10" s="38">
        <v>0</v>
      </c>
      <c s="32">
        <f>ROUND(ROUND(L10,2)*ROUND(G10,3),2)</f>
      </c>
      <c s="36" t="s">
        <v>55</v>
      </c>
      <c>
        <f>(M10*21)/100</f>
      </c>
      <c t="s">
        <v>27</v>
      </c>
    </row>
    <row r="11" spans="1:5" ht="12.75">
      <c r="A11" s="35" t="s">
        <v>56</v>
      </c>
      <c r="E11" s="39" t="s">
        <v>5</v>
      </c>
    </row>
    <row r="12" spans="1:5" ht="12.75">
      <c r="A12" s="35" t="s">
        <v>57</v>
      </c>
      <c r="E12" s="40" t="s">
        <v>1540</v>
      </c>
    </row>
    <row r="13" spans="1:5" ht="318.75">
      <c r="A13" t="s">
        <v>59</v>
      </c>
      <c r="E13" s="39" t="s">
        <v>1378</v>
      </c>
    </row>
    <row r="14" spans="1:13" ht="12.75">
      <c r="A14" t="s">
        <v>46</v>
      </c>
      <c r="C14" s="31" t="s">
        <v>27</v>
      </c>
      <c r="E14" s="33" t="s">
        <v>1379</v>
      </c>
      <c r="J14" s="32">
        <f>0</f>
      </c>
      <c s="32">
        <f>0</f>
      </c>
      <c s="32">
        <f>0+L15</f>
      </c>
      <c s="32">
        <f>0+M15</f>
      </c>
    </row>
    <row r="15" spans="1:16" ht="12.75">
      <c r="A15" t="s">
        <v>49</v>
      </c>
      <c s="34" t="s">
        <v>27</v>
      </c>
      <c s="34" t="s">
        <v>1380</v>
      </c>
      <c s="35" t="s">
        <v>5</v>
      </c>
      <c s="6" t="s">
        <v>1381</v>
      </c>
      <c s="36" t="s">
        <v>64</v>
      </c>
      <c s="37">
        <v>3</v>
      </c>
      <c s="36">
        <v>0</v>
      </c>
      <c s="36">
        <f>ROUND(G15*H15,6)</f>
      </c>
      <c r="L15" s="38">
        <v>0</v>
      </c>
      <c s="32">
        <f>ROUND(ROUND(L15,2)*ROUND(G15,3),2)</f>
      </c>
      <c s="36" t="s">
        <v>55</v>
      </c>
      <c>
        <f>(M15*21)/100</f>
      </c>
      <c t="s">
        <v>27</v>
      </c>
    </row>
    <row r="16" spans="1:5" ht="12.75">
      <c r="A16" s="35" t="s">
        <v>56</v>
      </c>
      <c r="E16" s="39" t="s">
        <v>5</v>
      </c>
    </row>
    <row r="17" spans="1:5" ht="12.75">
      <c r="A17" s="35" t="s">
        <v>57</v>
      </c>
      <c r="E17" s="40" t="s">
        <v>1210</v>
      </c>
    </row>
    <row r="18" spans="1:5" ht="369.75">
      <c r="A18" t="s">
        <v>59</v>
      </c>
      <c r="E18" s="39" t="s">
        <v>1382</v>
      </c>
    </row>
    <row r="19" spans="1:13" ht="12.75">
      <c r="A19" t="s">
        <v>46</v>
      </c>
      <c r="C19" s="31" t="s">
        <v>87</v>
      </c>
      <c r="E19" s="33" t="s">
        <v>848</v>
      </c>
      <c r="J19" s="32">
        <f>0</f>
      </c>
      <c s="32">
        <f>0</f>
      </c>
      <c s="32">
        <f>0+L20+L24+L28+L32+L36+L40+L44+L48+L52+L56+L60+L64+L68+L72+L76+L80+L84+L88+L92+L96+L100+L104+L108+L112+L116+L120+L124+L128+L132+L136+L140+L144+L148+L152+L156+L160+L164+L168+L172+L176+L180+L184+L188+L192+L196+L200+L204+L208+L212+L216+L220</f>
      </c>
      <c s="32">
        <f>0+M20+M24+M28+M32+M36+M40+M44+M48+M52+M56+M60+M64+M68+M72+M76+M80+M84+M88+M92+M96+M100+M104+M108+M112+M116+M120+M124+M128+M132+M136+M140+M144+M148+M152+M156+M160+M164+M168+M172+M176+M180+M184+M188+M192+M196+M200+M204+M208+M212+M216+M220</f>
      </c>
    </row>
    <row r="20" spans="1:16" ht="12.75">
      <c r="A20" t="s">
        <v>49</v>
      </c>
      <c s="34" t="s">
        <v>26</v>
      </c>
      <c s="34" t="s">
        <v>923</v>
      </c>
      <c s="35" t="s">
        <v>5</v>
      </c>
      <c s="6" t="s">
        <v>924</v>
      </c>
      <c s="36" t="s">
        <v>75</v>
      </c>
      <c s="37">
        <v>200</v>
      </c>
      <c s="36">
        <v>0</v>
      </c>
      <c s="36">
        <f>ROUND(G20*H20,6)</f>
      </c>
      <c r="L20" s="38">
        <v>0</v>
      </c>
      <c s="32">
        <f>ROUND(ROUND(L20,2)*ROUND(G20,3),2)</f>
      </c>
      <c s="36" t="s">
        <v>55</v>
      </c>
      <c>
        <f>(M20*21)/100</f>
      </c>
      <c t="s">
        <v>27</v>
      </c>
    </row>
    <row r="21" spans="1:5" ht="12.75">
      <c r="A21" s="35" t="s">
        <v>56</v>
      </c>
      <c r="E21" s="39" t="s">
        <v>5</v>
      </c>
    </row>
    <row r="22" spans="1:5" ht="12.75">
      <c r="A22" s="35" t="s">
        <v>57</v>
      </c>
      <c r="E22" s="40" t="s">
        <v>1377</v>
      </c>
    </row>
    <row r="23" spans="1:5" ht="89.25">
      <c r="A23" t="s">
        <v>59</v>
      </c>
      <c r="E23" s="39" t="s">
        <v>466</v>
      </c>
    </row>
    <row r="24" spans="1:16" ht="12.75">
      <c r="A24" t="s">
        <v>49</v>
      </c>
      <c s="34" t="s">
        <v>72</v>
      </c>
      <c s="34" t="s">
        <v>1117</v>
      </c>
      <c s="35" t="s">
        <v>5</v>
      </c>
      <c s="6" t="s">
        <v>1118</v>
      </c>
      <c s="36" t="s">
        <v>90</v>
      </c>
      <c s="37">
        <v>2</v>
      </c>
      <c s="36">
        <v>0</v>
      </c>
      <c s="36">
        <f>ROUND(G24*H24,6)</f>
      </c>
      <c r="L24" s="38">
        <v>0</v>
      </c>
      <c s="32">
        <f>ROUND(ROUND(L24,2)*ROUND(G24,3),2)</f>
      </c>
      <c s="36" t="s">
        <v>55</v>
      </c>
      <c>
        <f>(M24*21)/100</f>
      </c>
      <c t="s">
        <v>27</v>
      </c>
    </row>
    <row r="25" spans="1:5" ht="12.75">
      <c r="A25" s="35" t="s">
        <v>56</v>
      </c>
      <c r="E25" s="39" t="s">
        <v>5</v>
      </c>
    </row>
    <row r="26" spans="1:5" ht="12.75">
      <c r="A26" s="35" t="s">
        <v>57</v>
      </c>
      <c r="E26" s="40" t="s">
        <v>895</v>
      </c>
    </row>
    <row r="27" spans="1:5" ht="102">
      <c r="A27" t="s">
        <v>59</v>
      </c>
      <c r="E27" s="39" t="s">
        <v>931</v>
      </c>
    </row>
    <row r="28" spans="1:16" ht="12.75">
      <c r="A28" t="s">
        <v>49</v>
      </c>
      <c s="34" t="s">
        <v>77</v>
      </c>
      <c s="34" t="s">
        <v>1387</v>
      </c>
      <c s="35" t="s">
        <v>5</v>
      </c>
      <c s="6" t="s">
        <v>1388</v>
      </c>
      <c s="36" t="s">
        <v>90</v>
      </c>
      <c s="37">
        <v>1</v>
      </c>
      <c s="36">
        <v>0</v>
      </c>
      <c s="36">
        <f>ROUND(G28*H28,6)</f>
      </c>
      <c r="L28" s="38">
        <v>0</v>
      </c>
      <c s="32">
        <f>ROUND(ROUND(L28,2)*ROUND(G28,3),2)</f>
      </c>
      <c s="36" t="s">
        <v>55</v>
      </c>
      <c>
        <f>(M28*21)/100</f>
      </c>
      <c t="s">
        <v>27</v>
      </c>
    </row>
    <row r="29" spans="1:5" ht="12.75">
      <c r="A29" s="35" t="s">
        <v>56</v>
      </c>
      <c r="E29" s="39" t="s">
        <v>5</v>
      </c>
    </row>
    <row r="30" spans="1:5" ht="12.75">
      <c r="A30" s="35" t="s">
        <v>57</v>
      </c>
      <c r="E30" s="40" t="s">
        <v>899</v>
      </c>
    </row>
    <row r="31" spans="1:5" ht="102">
      <c r="A31" t="s">
        <v>59</v>
      </c>
      <c r="E31" s="39" t="s">
        <v>931</v>
      </c>
    </row>
    <row r="32" spans="1:16" ht="12.75">
      <c r="A32" t="s">
        <v>49</v>
      </c>
      <c s="34" t="s">
        <v>82</v>
      </c>
      <c s="34" t="s">
        <v>1389</v>
      </c>
      <c s="35" t="s">
        <v>5</v>
      </c>
      <c s="6" t="s">
        <v>1390</v>
      </c>
      <c s="36" t="s">
        <v>90</v>
      </c>
      <c s="37">
        <v>2</v>
      </c>
      <c s="36">
        <v>0</v>
      </c>
      <c s="36">
        <f>ROUND(G32*H32,6)</f>
      </c>
      <c r="L32" s="38">
        <v>0</v>
      </c>
      <c s="32">
        <f>ROUND(ROUND(L32,2)*ROUND(G32,3),2)</f>
      </c>
      <c s="36" t="s">
        <v>55</v>
      </c>
      <c>
        <f>(M32*21)/100</f>
      </c>
      <c t="s">
        <v>27</v>
      </c>
    </row>
    <row r="33" spans="1:5" ht="12.75">
      <c r="A33" s="35" t="s">
        <v>56</v>
      </c>
      <c r="E33" s="39" t="s">
        <v>5</v>
      </c>
    </row>
    <row r="34" spans="1:5" ht="12.75">
      <c r="A34" s="35" t="s">
        <v>57</v>
      </c>
      <c r="E34" s="40" t="s">
        <v>895</v>
      </c>
    </row>
    <row r="35" spans="1:5" ht="178.5">
      <c r="A35" t="s">
        <v>59</v>
      </c>
      <c r="E35" s="39" t="s">
        <v>956</v>
      </c>
    </row>
    <row r="36" spans="1:16" ht="12.75">
      <c r="A36" t="s">
        <v>49</v>
      </c>
      <c s="34" t="s">
        <v>87</v>
      </c>
      <c s="34" t="s">
        <v>1391</v>
      </c>
      <c s="35" t="s">
        <v>5</v>
      </c>
      <c s="6" t="s">
        <v>1392</v>
      </c>
      <c s="36" t="s">
        <v>90</v>
      </c>
      <c s="37">
        <v>2</v>
      </c>
      <c s="36">
        <v>0</v>
      </c>
      <c s="36">
        <f>ROUND(G36*H36,6)</f>
      </c>
      <c r="L36" s="38">
        <v>0</v>
      </c>
      <c s="32">
        <f>ROUND(ROUND(L36,2)*ROUND(G36,3),2)</f>
      </c>
      <c s="36" t="s">
        <v>55</v>
      </c>
      <c>
        <f>(M36*21)/100</f>
      </c>
      <c t="s">
        <v>27</v>
      </c>
    </row>
    <row r="37" spans="1:5" ht="12.75">
      <c r="A37" s="35" t="s">
        <v>56</v>
      </c>
      <c r="E37" s="39" t="s">
        <v>5</v>
      </c>
    </row>
    <row r="38" spans="1:5" ht="12.75">
      <c r="A38" s="35" t="s">
        <v>57</v>
      </c>
      <c r="E38" s="40" t="s">
        <v>895</v>
      </c>
    </row>
    <row r="39" spans="1:5" ht="127.5">
      <c r="A39" t="s">
        <v>59</v>
      </c>
      <c r="E39" s="39" t="s">
        <v>959</v>
      </c>
    </row>
    <row r="40" spans="1:16" ht="12.75">
      <c r="A40" t="s">
        <v>49</v>
      </c>
      <c s="34" t="s">
        <v>116</v>
      </c>
      <c s="34" t="s">
        <v>960</v>
      </c>
      <c s="35" t="s">
        <v>5</v>
      </c>
      <c s="6" t="s">
        <v>961</v>
      </c>
      <c s="36" t="s">
        <v>75</v>
      </c>
      <c s="37">
        <v>450</v>
      </c>
      <c s="36">
        <v>0</v>
      </c>
      <c s="36">
        <f>ROUND(G40*H40,6)</f>
      </c>
      <c r="L40" s="38">
        <v>0</v>
      </c>
      <c s="32">
        <f>ROUND(ROUND(L40,2)*ROUND(G40,3),2)</f>
      </c>
      <c s="36" t="s">
        <v>55</v>
      </c>
      <c>
        <f>(M40*21)/100</f>
      </c>
      <c t="s">
        <v>27</v>
      </c>
    </row>
    <row r="41" spans="1:5" ht="12.75">
      <c r="A41" s="35" t="s">
        <v>56</v>
      </c>
      <c r="E41" s="39" t="s">
        <v>5</v>
      </c>
    </row>
    <row r="42" spans="1:5" ht="12.75">
      <c r="A42" s="35" t="s">
        <v>57</v>
      </c>
      <c r="E42" s="40" t="s">
        <v>1107</v>
      </c>
    </row>
    <row r="43" spans="1:5" ht="153">
      <c r="A43" t="s">
        <v>59</v>
      </c>
      <c r="E43" s="39" t="s">
        <v>962</v>
      </c>
    </row>
    <row r="44" spans="1:16" ht="12.75">
      <c r="A44" t="s">
        <v>49</v>
      </c>
      <c s="34" t="s">
        <v>120</v>
      </c>
      <c s="34" t="s">
        <v>963</v>
      </c>
      <c s="35" t="s">
        <v>5</v>
      </c>
      <c s="6" t="s">
        <v>964</v>
      </c>
      <c s="36" t="s">
        <v>75</v>
      </c>
      <c s="37">
        <v>450</v>
      </c>
      <c s="36">
        <v>0</v>
      </c>
      <c s="36">
        <f>ROUND(G44*H44,6)</f>
      </c>
      <c r="L44" s="38">
        <v>0</v>
      </c>
      <c s="32">
        <f>ROUND(ROUND(L44,2)*ROUND(G44,3),2)</f>
      </c>
      <c s="36" t="s">
        <v>55</v>
      </c>
      <c>
        <f>(M44*21)/100</f>
      </c>
      <c t="s">
        <v>27</v>
      </c>
    </row>
    <row r="45" spans="1:5" ht="12.75">
      <c r="A45" s="35" t="s">
        <v>56</v>
      </c>
      <c r="E45" s="39" t="s">
        <v>5</v>
      </c>
    </row>
    <row r="46" spans="1:5" ht="12.75">
      <c r="A46" s="35" t="s">
        <v>57</v>
      </c>
      <c r="E46" s="40" t="s">
        <v>1107</v>
      </c>
    </row>
    <row r="47" spans="1:5" ht="114.75">
      <c r="A47" t="s">
        <v>59</v>
      </c>
      <c r="E47" s="39" t="s">
        <v>944</v>
      </c>
    </row>
    <row r="48" spans="1:16" ht="12.75">
      <c r="A48" t="s">
        <v>49</v>
      </c>
      <c s="34" t="s">
        <v>124</v>
      </c>
      <c s="34" t="s">
        <v>1541</v>
      </c>
      <c s="35" t="s">
        <v>5</v>
      </c>
      <c s="6" t="s">
        <v>1542</v>
      </c>
      <c s="36" t="s">
        <v>75</v>
      </c>
      <c s="37">
        <v>50</v>
      </c>
      <c s="36">
        <v>0</v>
      </c>
      <c s="36">
        <f>ROUND(G48*H48,6)</f>
      </c>
      <c r="L48" s="38">
        <v>0</v>
      </c>
      <c s="32">
        <f>ROUND(ROUND(L48,2)*ROUND(G48,3),2)</f>
      </c>
      <c s="36" t="s">
        <v>55</v>
      </c>
      <c>
        <f>(M48*21)/100</f>
      </c>
      <c t="s">
        <v>27</v>
      </c>
    </row>
    <row r="49" spans="1:5" ht="12.75">
      <c r="A49" s="35" t="s">
        <v>56</v>
      </c>
      <c r="E49" s="39" t="s">
        <v>5</v>
      </c>
    </row>
    <row r="50" spans="1:5" ht="12.75">
      <c r="A50" s="35" t="s">
        <v>57</v>
      </c>
      <c r="E50" s="40" t="s">
        <v>1168</v>
      </c>
    </row>
    <row r="51" spans="1:5" ht="153">
      <c r="A51" t="s">
        <v>59</v>
      </c>
      <c r="E51" s="39" t="s">
        <v>1543</v>
      </c>
    </row>
    <row r="52" spans="1:16" ht="12.75">
      <c r="A52" t="s">
        <v>49</v>
      </c>
      <c s="34" t="s">
        <v>128</v>
      </c>
      <c s="34" t="s">
        <v>1544</v>
      </c>
      <c s="35" t="s">
        <v>5</v>
      </c>
      <c s="6" t="s">
        <v>1545</v>
      </c>
      <c s="36" t="s">
        <v>75</v>
      </c>
      <c s="37">
        <v>50</v>
      </c>
      <c s="36">
        <v>0</v>
      </c>
      <c s="36">
        <f>ROUND(G52*H52,6)</f>
      </c>
      <c r="L52" s="38">
        <v>0</v>
      </c>
      <c s="32">
        <f>ROUND(ROUND(L52,2)*ROUND(G52,3),2)</f>
      </c>
      <c s="36" t="s">
        <v>55</v>
      </c>
      <c>
        <f>(M52*21)/100</f>
      </c>
      <c t="s">
        <v>27</v>
      </c>
    </row>
    <row r="53" spans="1:5" ht="12.75">
      <c r="A53" s="35" t="s">
        <v>56</v>
      </c>
      <c r="E53" s="39" t="s">
        <v>5</v>
      </c>
    </row>
    <row r="54" spans="1:5" ht="12.75">
      <c r="A54" s="35" t="s">
        <v>57</v>
      </c>
      <c r="E54" s="40" t="s">
        <v>1168</v>
      </c>
    </row>
    <row r="55" spans="1:5" ht="114.75">
      <c r="A55" t="s">
        <v>59</v>
      </c>
      <c r="E55" s="39" t="s">
        <v>1546</v>
      </c>
    </row>
    <row r="56" spans="1:16" ht="12.75">
      <c r="A56" t="s">
        <v>49</v>
      </c>
      <c s="34" t="s">
        <v>131</v>
      </c>
      <c s="34" t="s">
        <v>1120</v>
      </c>
      <c s="35" t="s">
        <v>5</v>
      </c>
      <c s="6" t="s">
        <v>1121</v>
      </c>
      <c s="36" t="s">
        <v>171</v>
      </c>
      <c s="37">
        <v>2.8</v>
      </c>
      <c s="36">
        <v>0</v>
      </c>
      <c s="36">
        <f>ROUND(G56*H56,6)</f>
      </c>
      <c r="L56" s="38">
        <v>0</v>
      </c>
      <c s="32">
        <f>ROUND(ROUND(L56,2)*ROUND(G56,3),2)</f>
      </c>
      <c s="36" t="s">
        <v>55</v>
      </c>
      <c>
        <f>(M56*21)/100</f>
      </c>
      <c t="s">
        <v>27</v>
      </c>
    </row>
    <row r="57" spans="1:5" ht="12.75">
      <c r="A57" s="35" t="s">
        <v>56</v>
      </c>
      <c r="E57" s="39" t="s">
        <v>5</v>
      </c>
    </row>
    <row r="58" spans="1:5" ht="12.75">
      <c r="A58" s="35" t="s">
        <v>57</v>
      </c>
      <c r="E58" s="40" t="s">
        <v>1547</v>
      </c>
    </row>
    <row r="59" spans="1:5" ht="102">
      <c r="A59" t="s">
        <v>59</v>
      </c>
      <c r="E59" s="39" t="s">
        <v>1123</v>
      </c>
    </row>
    <row r="60" spans="1:16" ht="12.75">
      <c r="A60" t="s">
        <v>49</v>
      </c>
      <c s="34" t="s">
        <v>135</v>
      </c>
      <c s="34" t="s">
        <v>1124</v>
      </c>
      <c s="35" t="s">
        <v>5</v>
      </c>
      <c s="6" t="s">
        <v>1125</v>
      </c>
      <c s="36" t="s">
        <v>171</v>
      </c>
      <c s="37">
        <v>2.8</v>
      </c>
      <c s="36">
        <v>0</v>
      </c>
      <c s="36">
        <f>ROUND(G60*H60,6)</f>
      </c>
      <c r="L60" s="38">
        <v>0</v>
      </c>
      <c s="32">
        <f>ROUND(ROUND(L60,2)*ROUND(G60,3),2)</f>
      </c>
      <c s="36" t="s">
        <v>55</v>
      </c>
      <c>
        <f>(M60*21)/100</f>
      </c>
      <c t="s">
        <v>27</v>
      </c>
    </row>
    <row r="61" spans="1:5" ht="12.75">
      <c r="A61" s="35" t="s">
        <v>56</v>
      </c>
      <c r="E61" s="39" t="s">
        <v>5</v>
      </c>
    </row>
    <row r="62" spans="1:5" ht="12.75">
      <c r="A62" s="35" t="s">
        <v>57</v>
      </c>
      <c r="E62" s="40" t="s">
        <v>1547</v>
      </c>
    </row>
    <row r="63" spans="1:5" ht="102">
      <c r="A63" t="s">
        <v>59</v>
      </c>
      <c r="E63" s="39" t="s">
        <v>1126</v>
      </c>
    </row>
    <row r="64" spans="1:16" ht="12.75">
      <c r="A64" t="s">
        <v>49</v>
      </c>
      <c s="34" t="s">
        <v>139</v>
      </c>
      <c s="34" t="s">
        <v>1548</v>
      </c>
      <c s="35" t="s">
        <v>5</v>
      </c>
      <c s="6" t="s">
        <v>1549</v>
      </c>
      <c s="36" t="s">
        <v>90</v>
      </c>
      <c s="37">
        <v>6</v>
      </c>
      <c s="36">
        <v>0</v>
      </c>
      <c s="36">
        <f>ROUND(G64*H64,6)</f>
      </c>
      <c r="L64" s="38">
        <v>0</v>
      </c>
      <c s="32">
        <f>ROUND(ROUND(L64,2)*ROUND(G64,3),2)</f>
      </c>
      <c s="36" t="s">
        <v>55</v>
      </c>
      <c>
        <f>(M64*21)/100</f>
      </c>
      <c t="s">
        <v>27</v>
      </c>
    </row>
    <row r="65" spans="1:5" ht="12.75">
      <c r="A65" s="35" t="s">
        <v>56</v>
      </c>
      <c r="E65" s="39" t="s">
        <v>5</v>
      </c>
    </row>
    <row r="66" spans="1:5" ht="25.5">
      <c r="A66" s="35" t="s">
        <v>57</v>
      </c>
      <c r="E66" s="40" t="s">
        <v>563</v>
      </c>
    </row>
    <row r="67" spans="1:5" ht="102">
      <c r="A67" t="s">
        <v>59</v>
      </c>
      <c r="E67" s="39" t="s">
        <v>1550</v>
      </c>
    </row>
    <row r="68" spans="1:16" ht="12.75">
      <c r="A68" t="s">
        <v>49</v>
      </c>
      <c s="34" t="s">
        <v>143</v>
      </c>
      <c s="34" t="s">
        <v>1551</v>
      </c>
      <c s="35" t="s">
        <v>5</v>
      </c>
      <c s="6" t="s">
        <v>1552</v>
      </c>
      <c s="36" t="s">
        <v>90</v>
      </c>
      <c s="37">
        <v>6</v>
      </c>
      <c s="36">
        <v>0</v>
      </c>
      <c s="36">
        <f>ROUND(G68*H68,6)</f>
      </c>
      <c r="L68" s="38">
        <v>0</v>
      </c>
      <c s="32">
        <f>ROUND(ROUND(L68,2)*ROUND(G68,3),2)</f>
      </c>
      <c s="36" t="s">
        <v>55</v>
      </c>
      <c>
        <f>(M68*21)/100</f>
      </c>
      <c t="s">
        <v>27</v>
      </c>
    </row>
    <row r="69" spans="1:5" ht="12.75">
      <c r="A69" s="35" t="s">
        <v>56</v>
      </c>
      <c r="E69" s="39" t="s">
        <v>5</v>
      </c>
    </row>
    <row r="70" spans="1:5" ht="25.5">
      <c r="A70" s="35" t="s">
        <v>57</v>
      </c>
      <c r="E70" s="40" t="s">
        <v>563</v>
      </c>
    </row>
    <row r="71" spans="1:5" ht="102">
      <c r="A71" t="s">
        <v>59</v>
      </c>
      <c r="E71" s="39" t="s">
        <v>1553</v>
      </c>
    </row>
    <row r="72" spans="1:16" ht="12.75">
      <c r="A72" t="s">
        <v>49</v>
      </c>
      <c s="34" t="s">
        <v>147</v>
      </c>
      <c s="34" t="s">
        <v>1395</v>
      </c>
      <c s="35" t="s">
        <v>5</v>
      </c>
      <c s="6" t="s">
        <v>1396</v>
      </c>
      <c s="36" t="s">
        <v>90</v>
      </c>
      <c s="37">
        <v>1</v>
      </c>
      <c s="36">
        <v>0</v>
      </c>
      <c s="36">
        <f>ROUND(G72*H72,6)</f>
      </c>
      <c r="L72" s="38">
        <v>0</v>
      </c>
      <c s="32">
        <f>ROUND(ROUND(L72,2)*ROUND(G72,3),2)</f>
      </c>
      <c s="36" t="s">
        <v>55</v>
      </c>
      <c>
        <f>(M72*21)/100</f>
      </c>
      <c t="s">
        <v>27</v>
      </c>
    </row>
    <row r="73" spans="1:5" ht="12.75">
      <c r="A73" s="35" t="s">
        <v>56</v>
      </c>
      <c r="E73" s="39" t="s">
        <v>5</v>
      </c>
    </row>
    <row r="74" spans="1:5" ht="12.75">
      <c r="A74" s="35" t="s">
        <v>57</v>
      </c>
      <c r="E74" s="40" t="s">
        <v>899</v>
      </c>
    </row>
    <row r="75" spans="1:5" ht="114.75">
      <c r="A75" t="s">
        <v>59</v>
      </c>
      <c r="E75" s="39" t="s">
        <v>852</v>
      </c>
    </row>
    <row r="76" spans="1:16" ht="12.75">
      <c r="A76" t="s">
        <v>49</v>
      </c>
      <c s="34" t="s">
        <v>151</v>
      </c>
      <c s="34" t="s">
        <v>1397</v>
      </c>
      <c s="35" t="s">
        <v>5</v>
      </c>
      <c s="6" t="s">
        <v>1398</v>
      </c>
      <c s="36" t="s">
        <v>90</v>
      </c>
      <c s="37">
        <v>1</v>
      </c>
      <c s="36">
        <v>0</v>
      </c>
      <c s="36">
        <f>ROUND(G76*H76,6)</f>
      </c>
      <c r="L76" s="38">
        <v>0</v>
      </c>
      <c s="32">
        <f>ROUND(ROUND(L76,2)*ROUND(G76,3),2)</f>
      </c>
      <c s="36" t="s">
        <v>55</v>
      </c>
      <c>
        <f>(M76*21)/100</f>
      </c>
      <c t="s">
        <v>27</v>
      </c>
    </row>
    <row r="77" spans="1:5" ht="12.75">
      <c r="A77" s="35" t="s">
        <v>56</v>
      </c>
      <c r="E77" s="39" t="s">
        <v>5</v>
      </c>
    </row>
    <row r="78" spans="1:5" ht="12.75">
      <c r="A78" s="35" t="s">
        <v>57</v>
      </c>
      <c r="E78" s="40" t="s">
        <v>899</v>
      </c>
    </row>
    <row r="79" spans="1:5" ht="140.25">
      <c r="A79" t="s">
        <v>59</v>
      </c>
      <c r="E79" s="39" t="s">
        <v>855</v>
      </c>
    </row>
    <row r="80" spans="1:16" ht="12.75">
      <c r="A80" t="s">
        <v>49</v>
      </c>
      <c s="34" t="s">
        <v>164</v>
      </c>
      <c s="34" t="s">
        <v>1554</v>
      </c>
      <c s="35" t="s">
        <v>5</v>
      </c>
      <c s="6" t="s">
        <v>1555</v>
      </c>
      <c s="36" t="s">
        <v>90</v>
      </c>
      <c s="37">
        <v>2</v>
      </c>
      <c s="36">
        <v>0</v>
      </c>
      <c s="36">
        <f>ROUND(G80*H80,6)</f>
      </c>
      <c r="L80" s="38">
        <v>0</v>
      </c>
      <c s="32">
        <f>ROUND(ROUND(L80,2)*ROUND(G80,3),2)</f>
      </c>
      <c s="36" t="s">
        <v>55</v>
      </c>
      <c>
        <f>(M80*21)/100</f>
      </c>
      <c t="s">
        <v>27</v>
      </c>
    </row>
    <row r="81" spans="1:5" ht="12.75">
      <c r="A81" s="35" t="s">
        <v>56</v>
      </c>
      <c r="E81" s="39" t="s">
        <v>5</v>
      </c>
    </row>
    <row r="82" spans="1:5" ht="25.5">
      <c r="A82" s="35" t="s">
        <v>57</v>
      </c>
      <c r="E82" s="40" t="s">
        <v>1370</v>
      </c>
    </row>
    <row r="83" spans="1:5" ht="114.75">
      <c r="A83" t="s">
        <v>59</v>
      </c>
      <c r="E83" s="39" t="s">
        <v>852</v>
      </c>
    </row>
    <row r="84" spans="1:16" ht="12.75">
      <c r="A84" t="s">
        <v>49</v>
      </c>
      <c s="34" t="s">
        <v>168</v>
      </c>
      <c s="34" t="s">
        <v>1556</v>
      </c>
      <c s="35" t="s">
        <v>5</v>
      </c>
      <c s="6" t="s">
        <v>1557</v>
      </c>
      <c s="36" t="s">
        <v>90</v>
      </c>
      <c s="37">
        <v>2</v>
      </c>
      <c s="36">
        <v>0</v>
      </c>
      <c s="36">
        <f>ROUND(G84*H84,6)</f>
      </c>
      <c r="L84" s="38">
        <v>0</v>
      </c>
      <c s="32">
        <f>ROUND(ROUND(L84,2)*ROUND(G84,3),2)</f>
      </c>
      <c s="36" t="s">
        <v>55</v>
      </c>
      <c>
        <f>(M84*21)/100</f>
      </c>
      <c t="s">
        <v>27</v>
      </c>
    </row>
    <row r="85" spans="1:5" ht="12.75">
      <c r="A85" s="35" t="s">
        <v>56</v>
      </c>
      <c r="E85" s="39" t="s">
        <v>5</v>
      </c>
    </row>
    <row r="86" spans="1:5" ht="25.5">
      <c r="A86" s="35" t="s">
        <v>57</v>
      </c>
      <c r="E86" s="40" t="s">
        <v>1370</v>
      </c>
    </row>
    <row r="87" spans="1:5" ht="140.25">
      <c r="A87" t="s">
        <v>59</v>
      </c>
      <c r="E87" s="39" t="s">
        <v>855</v>
      </c>
    </row>
    <row r="88" spans="1:16" ht="12.75">
      <c r="A88" t="s">
        <v>49</v>
      </c>
      <c s="34" t="s">
        <v>173</v>
      </c>
      <c s="34" t="s">
        <v>1417</v>
      </c>
      <c s="35" t="s">
        <v>5</v>
      </c>
      <c s="6" t="s">
        <v>1418</v>
      </c>
      <c s="36" t="s">
        <v>90</v>
      </c>
      <c s="37">
        <v>1</v>
      </c>
      <c s="36">
        <v>0</v>
      </c>
      <c s="36">
        <f>ROUND(G88*H88,6)</f>
      </c>
      <c r="L88" s="38">
        <v>0</v>
      </c>
      <c s="32">
        <f>ROUND(ROUND(L88,2)*ROUND(G88,3),2)</f>
      </c>
      <c s="36" t="s">
        <v>55</v>
      </c>
      <c>
        <f>(M88*21)/100</f>
      </c>
      <c t="s">
        <v>27</v>
      </c>
    </row>
    <row r="89" spans="1:5" ht="12.75">
      <c r="A89" s="35" t="s">
        <v>56</v>
      </c>
      <c r="E89" s="39" t="s">
        <v>5</v>
      </c>
    </row>
    <row r="90" spans="1:5" ht="12.75">
      <c r="A90" s="35" t="s">
        <v>57</v>
      </c>
      <c r="E90" s="40" t="s">
        <v>899</v>
      </c>
    </row>
    <row r="91" spans="1:5" ht="191.25">
      <c r="A91" t="s">
        <v>59</v>
      </c>
      <c r="E91" s="39" t="s">
        <v>1401</v>
      </c>
    </row>
    <row r="92" spans="1:16" ht="12.75">
      <c r="A92" t="s">
        <v>49</v>
      </c>
      <c s="34" t="s">
        <v>176</v>
      </c>
      <c s="34" t="s">
        <v>1423</v>
      </c>
      <c s="35" t="s">
        <v>5</v>
      </c>
      <c s="6" t="s">
        <v>1424</v>
      </c>
      <c s="36" t="s">
        <v>90</v>
      </c>
      <c s="37">
        <v>1</v>
      </c>
      <c s="36">
        <v>0</v>
      </c>
      <c s="36">
        <f>ROUND(G92*H92,6)</f>
      </c>
      <c r="L92" s="38">
        <v>0</v>
      </c>
      <c s="32">
        <f>ROUND(ROUND(L92,2)*ROUND(G92,3),2)</f>
      </c>
      <c s="36" t="s">
        <v>55</v>
      </c>
      <c>
        <f>(M92*21)/100</f>
      </c>
      <c t="s">
        <v>27</v>
      </c>
    </row>
    <row r="93" spans="1:5" ht="12.75">
      <c r="A93" s="35" t="s">
        <v>56</v>
      </c>
      <c r="E93" s="39" t="s">
        <v>5</v>
      </c>
    </row>
    <row r="94" spans="1:5" ht="12.75">
      <c r="A94" s="35" t="s">
        <v>57</v>
      </c>
      <c r="E94" s="40" t="s">
        <v>899</v>
      </c>
    </row>
    <row r="95" spans="1:5" ht="140.25">
      <c r="A95" t="s">
        <v>59</v>
      </c>
      <c r="E95" s="39" t="s">
        <v>855</v>
      </c>
    </row>
    <row r="96" spans="1:16" ht="12.75">
      <c r="A96" t="s">
        <v>49</v>
      </c>
      <c s="34" t="s">
        <v>180</v>
      </c>
      <c s="34" t="s">
        <v>1558</v>
      </c>
      <c s="35" t="s">
        <v>5</v>
      </c>
      <c s="6" t="s">
        <v>1559</v>
      </c>
      <c s="36" t="s">
        <v>90</v>
      </c>
      <c s="37">
        <v>2</v>
      </c>
      <c s="36">
        <v>0</v>
      </c>
      <c s="36">
        <f>ROUND(G96*H96,6)</f>
      </c>
      <c r="L96" s="38">
        <v>0</v>
      </c>
      <c s="32">
        <f>ROUND(ROUND(L96,2)*ROUND(G96,3),2)</f>
      </c>
      <c s="36" t="s">
        <v>55</v>
      </c>
      <c>
        <f>(M96*21)/100</f>
      </c>
      <c t="s">
        <v>27</v>
      </c>
    </row>
    <row r="97" spans="1:5" ht="12.75">
      <c r="A97" s="35" t="s">
        <v>56</v>
      </c>
      <c r="E97" s="39" t="s">
        <v>5</v>
      </c>
    </row>
    <row r="98" spans="1:5" ht="12.75">
      <c r="A98" s="35" t="s">
        <v>57</v>
      </c>
      <c r="E98" s="40" t="s">
        <v>895</v>
      </c>
    </row>
    <row r="99" spans="1:5" ht="191.25">
      <c r="A99" t="s">
        <v>59</v>
      </c>
      <c r="E99" s="39" t="s">
        <v>1401</v>
      </c>
    </row>
    <row r="100" spans="1:16" ht="12.75">
      <c r="A100" t="s">
        <v>49</v>
      </c>
      <c s="34" t="s">
        <v>916</v>
      </c>
      <c s="34" t="s">
        <v>1560</v>
      </c>
      <c s="35" t="s">
        <v>5</v>
      </c>
      <c s="6" t="s">
        <v>1561</v>
      </c>
      <c s="36" t="s">
        <v>90</v>
      </c>
      <c s="37">
        <v>2</v>
      </c>
      <c s="36">
        <v>0</v>
      </c>
      <c s="36">
        <f>ROUND(G100*H100,6)</f>
      </c>
      <c r="L100" s="38">
        <v>0</v>
      </c>
      <c s="32">
        <f>ROUND(ROUND(L100,2)*ROUND(G100,3),2)</f>
      </c>
      <c s="36" t="s">
        <v>55</v>
      </c>
      <c>
        <f>(M100*21)/100</f>
      </c>
      <c t="s">
        <v>27</v>
      </c>
    </row>
    <row r="101" spans="1:5" ht="12.75">
      <c r="A101" s="35" t="s">
        <v>56</v>
      </c>
      <c r="E101" s="39" t="s">
        <v>5</v>
      </c>
    </row>
    <row r="102" spans="1:5" ht="12.75">
      <c r="A102" s="35" t="s">
        <v>57</v>
      </c>
      <c r="E102" s="40" t="s">
        <v>895</v>
      </c>
    </row>
    <row r="103" spans="1:5" ht="114.75">
      <c r="A103" t="s">
        <v>59</v>
      </c>
      <c r="E103" s="39" t="s">
        <v>1562</v>
      </c>
    </row>
    <row r="104" spans="1:16" ht="12.75">
      <c r="A104" t="s">
        <v>49</v>
      </c>
      <c s="34" t="s">
        <v>919</v>
      </c>
      <c s="34" t="s">
        <v>1563</v>
      </c>
      <c s="35" t="s">
        <v>5</v>
      </c>
      <c s="6" t="s">
        <v>1564</v>
      </c>
      <c s="36" t="s">
        <v>90</v>
      </c>
      <c s="37">
        <v>2</v>
      </c>
      <c s="36">
        <v>0</v>
      </c>
      <c s="36">
        <f>ROUND(G104*H104,6)</f>
      </c>
      <c r="L104" s="38">
        <v>0</v>
      </c>
      <c s="32">
        <f>ROUND(ROUND(L104,2)*ROUND(G104,3),2)</f>
      </c>
      <c s="36" t="s">
        <v>55</v>
      </c>
      <c>
        <f>(M104*21)/100</f>
      </c>
      <c t="s">
        <v>27</v>
      </c>
    </row>
    <row r="105" spans="1:5" ht="12.75">
      <c r="A105" s="35" t="s">
        <v>56</v>
      </c>
      <c r="E105" s="39" t="s">
        <v>5</v>
      </c>
    </row>
    <row r="106" spans="1:5" ht="12.75">
      <c r="A106" s="35" t="s">
        <v>57</v>
      </c>
      <c r="E106" s="40" t="s">
        <v>895</v>
      </c>
    </row>
    <row r="107" spans="1:5" ht="140.25">
      <c r="A107" t="s">
        <v>59</v>
      </c>
      <c r="E107" s="39" t="s">
        <v>855</v>
      </c>
    </row>
    <row r="108" spans="1:16" ht="12.75">
      <c r="A108" t="s">
        <v>49</v>
      </c>
      <c s="34" t="s">
        <v>183</v>
      </c>
      <c s="34" t="s">
        <v>1565</v>
      </c>
      <c s="35" t="s">
        <v>5</v>
      </c>
      <c s="6" t="s">
        <v>1566</v>
      </c>
      <c s="36" t="s">
        <v>90</v>
      </c>
      <c s="37">
        <v>14</v>
      </c>
      <c s="36">
        <v>0</v>
      </c>
      <c s="36">
        <f>ROUND(G108*H108,6)</f>
      </c>
      <c r="L108" s="38">
        <v>0</v>
      </c>
      <c s="32">
        <f>ROUND(ROUND(L108,2)*ROUND(G108,3),2)</f>
      </c>
      <c s="36" t="s">
        <v>55</v>
      </c>
      <c>
        <f>(M108*21)/100</f>
      </c>
      <c t="s">
        <v>27</v>
      </c>
    </row>
    <row r="109" spans="1:5" ht="12.75">
      <c r="A109" s="35" t="s">
        <v>56</v>
      </c>
      <c r="E109" s="39" t="s">
        <v>5</v>
      </c>
    </row>
    <row r="110" spans="1:5" ht="12.75">
      <c r="A110" s="35" t="s">
        <v>57</v>
      </c>
      <c r="E110" s="40" t="s">
        <v>1289</v>
      </c>
    </row>
    <row r="111" spans="1:5" ht="191.25">
      <c r="A111" t="s">
        <v>59</v>
      </c>
      <c r="E111" s="39" t="s">
        <v>1401</v>
      </c>
    </row>
    <row r="112" spans="1:16" ht="12.75">
      <c r="A112" t="s">
        <v>49</v>
      </c>
      <c s="34" t="s">
        <v>187</v>
      </c>
      <c s="34" t="s">
        <v>1567</v>
      </c>
      <c s="35" t="s">
        <v>5</v>
      </c>
      <c s="6" t="s">
        <v>1568</v>
      </c>
      <c s="36" t="s">
        <v>90</v>
      </c>
      <c s="37">
        <v>14</v>
      </c>
      <c s="36">
        <v>0</v>
      </c>
      <c s="36">
        <f>ROUND(G112*H112,6)</f>
      </c>
      <c r="L112" s="38">
        <v>0</v>
      </c>
      <c s="32">
        <f>ROUND(ROUND(L112,2)*ROUND(G112,3),2)</f>
      </c>
      <c s="36" t="s">
        <v>55</v>
      </c>
      <c>
        <f>(M112*21)/100</f>
      </c>
      <c t="s">
        <v>27</v>
      </c>
    </row>
    <row r="113" spans="1:5" ht="12.75">
      <c r="A113" s="35" t="s">
        <v>56</v>
      </c>
      <c r="E113" s="39" t="s">
        <v>5</v>
      </c>
    </row>
    <row r="114" spans="1:5" ht="12.75">
      <c r="A114" s="35" t="s">
        <v>57</v>
      </c>
      <c r="E114" s="40" t="s">
        <v>1289</v>
      </c>
    </row>
    <row r="115" spans="1:5" ht="114.75">
      <c r="A115" t="s">
        <v>59</v>
      </c>
      <c r="E115" s="39" t="s">
        <v>1562</v>
      </c>
    </row>
    <row r="116" spans="1:16" ht="12.75">
      <c r="A116" t="s">
        <v>49</v>
      </c>
      <c s="34" t="s">
        <v>191</v>
      </c>
      <c s="34" t="s">
        <v>1569</v>
      </c>
      <c s="35" t="s">
        <v>5</v>
      </c>
      <c s="6" t="s">
        <v>1570</v>
      </c>
      <c s="36" t="s">
        <v>90</v>
      </c>
      <c s="37">
        <v>14</v>
      </c>
      <c s="36">
        <v>0</v>
      </c>
      <c s="36">
        <f>ROUND(G116*H116,6)</f>
      </c>
      <c r="L116" s="38">
        <v>0</v>
      </c>
      <c s="32">
        <f>ROUND(ROUND(L116,2)*ROUND(G116,3),2)</f>
      </c>
      <c s="36" t="s">
        <v>55</v>
      </c>
      <c>
        <f>(M116*21)/100</f>
      </c>
      <c t="s">
        <v>27</v>
      </c>
    </row>
    <row r="117" spans="1:5" ht="12.75">
      <c r="A117" s="35" t="s">
        <v>56</v>
      </c>
      <c r="E117" s="39" t="s">
        <v>5</v>
      </c>
    </row>
    <row r="118" spans="1:5" ht="12.75">
      <c r="A118" s="35" t="s">
        <v>57</v>
      </c>
      <c r="E118" s="40" t="s">
        <v>1289</v>
      </c>
    </row>
    <row r="119" spans="1:5" ht="140.25">
      <c r="A119" t="s">
        <v>59</v>
      </c>
      <c r="E119" s="39" t="s">
        <v>855</v>
      </c>
    </row>
    <row r="120" spans="1:16" ht="12.75">
      <c r="A120" t="s">
        <v>49</v>
      </c>
      <c s="34" t="s">
        <v>196</v>
      </c>
      <c s="34" t="s">
        <v>1571</v>
      </c>
      <c s="35" t="s">
        <v>5</v>
      </c>
      <c s="6" t="s">
        <v>1572</v>
      </c>
      <c s="36" t="s">
        <v>90</v>
      </c>
      <c s="37">
        <v>2</v>
      </c>
      <c s="36">
        <v>0</v>
      </c>
      <c s="36">
        <f>ROUND(G120*H120,6)</f>
      </c>
      <c r="L120" s="38">
        <v>0</v>
      </c>
      <c s="32">
        <f>ROUND(ROUND(L120,2)*ROUND(G120,3),2)</f>
      </c>
      <c s="36" t="s">
        <v>55</v>
      </c>
      <c>
        <f>(M120*21)/100</f>
      </c>
      <c t="s">
        <v>27</v>
      </c>
    </row>
    <row r="121" spans="1:5" ht="12.75">
      <c r="A121" s="35" t="s">
        <v>56</v>
      </c>
      <c r="E121" s="39" t="s">
        <v>5</v>
      </c>
    </row>
    <row r="122" spans="1:5" ht="12.75">
      <c r="A122" s="35" t="s">
        <v>57</v>
      </c>
      <c r="E122" s="40" t="s">
        <v>1573</v>
      </c>
    </row>
    <row r="123" spans="1:5" ht="191.25">
      <c r="A123" t="s">
        <v>59</v>
      </c>
      <c r="E123" s="39" t="s">
        <v>1401</v>
      </c>
    </row>
    <row r="124" spans="1:16" ht="12.75">
      <c r="A124" t="s">
        <v>49</v>
      </c>
      <c s="34" t="s">
        <v>200</v>
      </c>
      <c s="34" t="s">
        <v>1574</v>
      </c>
      <c s="35" t="s">
        <v>5</v>
      </c>
      <c s="6" t="s">
        <v>1575</v>
      </c>
      <c s="36" t="s">
        <v>90</v>
      </c>
      <c s="37">
        <v>2</v>
      </c>
      <c s="36">
        <v>0</v>
      </c>
      <c s="36">
        <f>ROUND(G124*H124,6)</f>
      </c>
      <c r="L124" s="38">
        <v>0</v>
      </c>
      <c s="32">
        <f>ROUND(ROUND(L124,2)*ROUND(G124,3),2)</f>
      </c>
      <c s="36" t="s">
        <v>55</v>
      </c>
      <c>
        <f>(M124*21)/100</f>
      </c>
      <c t="s">
        <v>27</v>
      </c>
    </row>
    <row r="125" spans="1:5" ht="12.75">
      <c r="A125" s="35" t="s">
        <v>56</v>
      </c>
      <c r="E125" s="39" t="s">
        <v>5</v>
      </c>
    </row>
    <row r="126" spans="1:5" ht="12.75">
      <c r="A126" s="35" t="s">
        <v>57</v>
      </c>
      <c r="E126" s="40" t="s">
        <v>1573</v>
      </c>
    </row>
    <row r="127" spans="1:5" ht="114.75">
      <c r="A127" t="s">
        <v>59</v>
      </c>
      <c r="E127" s="39" t="s">
        <v>1562</v>
      </c>
    </row>
    <row r="128" spans="1:16" ht="12.75">
      <c r="A128" t="s">
        <v>49</v>
      </c>
      <c s="34" t="s">
        <v>204</v>
      </c>
      <c s="34" t="s">
        <v>1576</v>
      </c>
      <c s="35" t="s">
        <v>5</v>
      </c>
      <c s="6" t="s">
        <v>1577</v>
      </c>
      <c s="36" t="s">
        <v>90</v>
      </c>
      <c s="37">
        <v>2</v>
      </c>
      <c s="36">
        <v>0</v>
      </c>
      <c s="36">
        <f>ROUND(G128*H128,6)</f>
      </c>
      <c r="L128" s="38">
        <v>0</v>
      </c>
      <c s="32">
        <f>ROUND(ROUND(L128,2)*ROUND(G128,3),2)</f>
      </c>
      <c s="36" t="s">
        <v>55</v>
      </c>
      <c>
        <f>(M128*21)/100</f>
      </c>
      <c t="s">
        <v>27</v>
      </c>
    </row>
    <row r="129" spans="1:5" ht="12.75">
      <c r="A129" s="35" t="s">
        <v>56</v>
      </c>
      <c r="E129" s="39" t="s">
        <v>5</v>
      </c>
    </row>
    <row r="130" spans="1:5" ht="12.75">
      <c r="A130" s="35" t="s">
        <v>57</v>
      </c>
      <c r="E130" s="40" t="s">
        <v>1573</v>
      </c>
    </row>
    <row r="131" spans="1:5" ht="140.25">
      <c r="A131" t="s">
        <v>59</v>
      </c>
      <c r="E131" s="39" t="s">
        <v>855</v>
      </c>
    </row>
    <row r="132" spans="1:16" ht="25.5">
      <c r="A132" t="s">
        <v>49</v>
      </c>
      <c s="34" t="s">
        <v>208</v>
      </c>
      <c s="34" t="s">
        <v>1578</v>
      </c>
      <c s="35" t="s">
        <v>5</v>
      </c>
      <c s="6" t="s">
        <v>1579</v>
      </c>
      <c s="36" t="s">
        <v>90</v>
      </c>
      <c s="37">
        <v>2</v>
      </c>
      <c s="36">
        <v>0</v>
      </c>
      <c s="36">
        <f>ROUND(G132*H132,6)</f>
      </c>
      <c r="L132" s="38">
        <v>0</v>
      </c>
      <c s="32">
        <f>ROUND(ROUND(L132,2)*ROUND(G132,3),2)</f>
      </c>
      <c s="36" t="s">
        <v>55</v>
      </c>
      <c>
        <f>(M132*21)/100</f>
      </c>
      <c t="s">
        <v>27</v>
      </c>
    </row>
    <row r="133" spans="1:5" ht="12.75">
      <c r="A133" s="35" t="s">
        <v>56</v>
      </c>
      <c r="E133" s="39" t="s">
        <v>5</v>
      </c>
    </row>
    <row r="134" spans="1:5" ht="12.75">
      <c r="A134" s="35" t="s">
        <v>57</v>
      </c>
      <c r="E134" s="40" t="s">
        <v>895</v>
      </c>
    </row>
    <row r="135" spans="1:5" ht="191.25">
      <c r="A135" t="s">
        <v>59</v>
      </c>
      <c r="E135" s="39" t="s">
        <v>1401</v>
      </c>
    </row>
    <row r="136" spans="1:16" ht="25.5">
      <c r="A136" t="s">
        <v>49</v>
      </c>
      <c s="34" t="s">
        <v>212</v>
      </c>
      <c s="34" t="s">
        <v>1580</v>
      </c>
      <c s="35" t="s">
        <v>5</v>
      </c>
      <c s="6" t="s">
        <v>1581</v>
      </c>
      <c s="36" t="s">
        <v>90</v>
      </c>
      <c s="37">
        <v>1</v>
      </c>
      <c s="36">
        <v>0</v>
      </c>
      <c s="36">
        <f>ROUND(G136*H136,6)</f>
      </c>
      <c r="L136" s="38">
        <v>0</v>
      </c>
      <c s="32">
        <f>ROUND(ROUND(L136,2)*ROUND(G136,3),2)</f>
      </c>
      <c s="36" t="s">
        <v>55</v>
      </c>
      <c>
        <f>(M136*21)/100</f>
      </c>
      <c t="s">
        <v>27</v>
      </c>
    </row>
    <row r="137" spans="1:5" ht="12.75">
      <c r="A137" s="35" t="s">
        <v>56</v>
      </c>
      <c r="E137" s="39" t="s">
        <v>5</v>
      </c>
    </row>
    <row r="138" spans="1:5" ht="12.75">
      <c r="A138" s="35" t="s">
        <v>57</v>
      </c>
      <c r="E138" s="40" t="s">
        <v>899</v>
      </c>
    </row>
    <row r="139" spans="1:5" ht="191.25">
      <c r="A139" t="s">
        <v>59</v>
      </c>
      <c r="E139" s="39" t="s">
        <v>1401</v>
      </c>
    </row>
    <row r="140" spans="1:16" ht="12.75">
      <c r="A140" t="s">
        <v>49</v>
      </c>
      <c s="34" t="s">
        <v>217</v>
      </c>
      <c s="34" t="s">
        <v>1582</v>
      </c>
      <c s="35" t="s">
        <v>5</v>
      </c>
      <c s="6" t="s">
        <v>1583</v>
      </c>
      <c s="36" t="s">
        <v>90</v>
      </c>
      <c s="37">
        <v>8</v>
      </c>
      <c s="36">
        <v>0</v>
      </c>
      <c s="36">
        <f>ROUND(G140*H140,6)</f>
      </c>
      <c r="L140" s="38">
        <v>0</v>
      </c>
      <c s="32">
        <f>ROUND(ROUND(L140,2)*ROUND(G140,3),2)</f>
      </c>
      <c s="36" t="s">
        <v>55</v>
      </c>
      <c>
        <f>(M140*21)/100</f>
      </c>
      <c t="s">
        <v>27</v>
      </c>
    </row>
    <row r="141" spans="1:5" ht="12.75">
      <c r="A141" s="35" t="s">
        <v>56</v>
      </c>
      <c r="E141" s="39" t="s">
        <v>5</v>
      </c>
    </row>
    <row r="142" spans="1:5" ht="12.75">
      <c r="A142" s="35" t="s">
        <v>57</v>
      </c>
      <c r="E142" s="40" t="s">
        <v>851</v>
      </c>
    </row>
    <row r="143" spans="1:5" ht="191.25">
      <c r="A143" t="s">
        <v>59</v>
      </c>
      <c r="E143" s="39" t="s">
        <v>1401</v>
      </c>
    </row>
    <row r="144" spans="1:16" ht="12.75">
      <c r="A144" t="s">
        <v>49</v>
      </c>
      <c s="34" t="s">
        <v>221</v>
      </c>
      <c s="34" t="s">
        <v>1584</v>
      </c>
      <c s="35" t="s">
        <v>5</v>
      </c>
      <c s="6" t="s">
        <v>1585</v>
      </c>
      <c s="36" t="s">
        <v>90</v>
      </c>
      <c s="37">
        <v>11</v>
      </c>
      <c s="36">
        <v>0</v>
      </c>
      <c s="36">
        <f>ROUND(G144*H144,6)</f>
      </c>
      <c r="L144" s="38">
        <v>0</v>
      </c>
      <c s="32">
        <f>ROUND(ROUND(L144,2)*ROUND(G144,3),2)</f>
      </c>
      <c s="36" t="s">
        <v>55</v>
      </c>
      <c>
        <f>(M144*21)/100</f>
      </c>
      <c t="s">
        <v>27</v>
      </c>
    </row>
    <row r="145" spans="1:5" ht="12.75">
      <c r="A145" s="35" t="s">
        <v>56</v>
      </c>
      <c r="E145" s="39" t="s">
        <v>5</v>
      </c>
    </row>
    <row r="146" spans="1:5" ht="12.75">
      <c r="A146" s="35" t="s">
        <v>57</v>
      </c>
      <c r="E146" s="40" t="s">
        <v>1586</v>
      </c>
    </row>
    <row r="147" spans="1:5" ht="140.25">
      <c r="A147" t="s">
        <v>59</v>
      </c>
      <c r="E147" s="39" t="s">
        <v>855</v>
      </c>
    </row>
    <row r="148" spans="1:16" ht="12.75">
      <c r="A148" t="s">
        <v>49</v>
      </c>
      <c s="34" t="s">
        <v>226</v>
      </c>
      <c s="34" t="s">
        <v>1587</v>
      </c>
      <c s="35" t="s">
        <v>5</v>
      </c>
      <c s="6" t="s">
        <v>1588</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91.25">
      <c r="A151" t="s">
        <v>59</v>
      </c>
      <c r="E151" s="39" t="s">
        <v>1401</v>
      </c>
    </row>
    <row r="152" spans="1:16" ht="12.75">
      <c r="A152" t="s">
        <v>49</v>
      </c>
      <c s="34" t="s">
        <v>231</v>
      </c>
      <c s="34" t="s">
        <v>1589</v>
      </c>
      <c s="35" t="s">
        <v>5</v>
      </c>
      <c s="6" t="s">
        <v>1590</v>
      </c>
      <c s="36" t="s">
        <v>90</v>
      </c>
      <c s="37">
        <v>2</v>
      </c>
      <c s="36">
        <v>0</v>
      </c>
      <c s="36">
        <f>ROUND(G152*H152,6)</f>
      </c>
      <c r="L152" s="38">
        <v>0</v>
      </c>
      <c s="32">
        <f>ROUND(ROUND(L152,2)*ROUND(G152,3),2)</f>
      </c>
      <c s="36" t="s">
        <v>55</v>
      </c>
      <c>
        <f>(M152*21)/100</f>
      </c>
      <c t="s">
        <v>27</v>
      </c>
    </row>
    <row r="153" spans="1:5" ht="12.75">
      <c r="A153" s="35" t="s">
        <v>56</v>
      </c>
      <c r="E153" s="39" t="s">
        <v>5</v>
      </c>
    </row>
    <row r="154" spans="1:5" ht="12.75">
      <c r="A154" s="35" t="s">
        <v>57</v>
      </c>
      <c r="E154" s="40" t="s">
        <v>895</v>
      </c>
    </row>
    <row r="155" spans="1:5" ht="191.25">
      <c r="A155" t="s">
        <v>59</v>
      </c>
      <c r="E155" s="39" t="s">
        <v>1401</v>
      </c>
    </row>
    <row r="156" spans="1:16" ht="12.75">
      <c r="A156" t="s">
        <v>49</v>
      </c>
      <c s="34" t="s">
        <v>235</v>
      </c>
      <c s="34" t="s">
        <v>1591</v>
      </c>
      <c s="35" t="s">
        <v>5</v>
      </c>
      <c s="6" t="s">
        <v>1592</v>
      </c>
      <c s="36" t="s">
        <v>90</v>
      </c>
      <c s="37">
        <v>2</v>
      </c>
      <c s="36">
        <v>0</v>
      </c>
      <c s="36">
        <f>ROUND(G156*H156,6)</f>
      </c>
      <c r="L156" s="38">
        <v>0</v>
      </c>
      <c s="32">
        <f>ROUND(ROUND(L156,2)*ROUND(G156,3),2)</f>
      </c>
      <c s="36" t="s">
        <v>55</v>
      </c>
      <c>
        <f>(M156*21)/100</f>
      </c>
      <c t="s">
        <v>27</v>
      </c>
    </row>
    <row r="157" spans="1:5" ht="12.75">
      <c r="A157" s="35" t="s">
        <v>56</v>
      </c>
      <c r="E157" s="39" t="s">
        <v>5</v>
      </c>
    </row>
    <row r="158" spans="1:5" ht="12.75">
      <c r="A158" s="35" t="s">
        <v>57</v>
      </c>
      <c r="E158" s="40" t="s">
        <v>895</v>
      </c>
    </row>
    <row r="159" spans="1:5" ht="140.25">
      <c r="A159" t="s">
        <v>59</v>
      </c>
      <c r="E159" s="39" t="s">
        <v>855</v>
      </c>
    </row>
    <row r="160" spans="1:16" ht="12.75">
      <c r="A160" t="s">
        <v>49</v>
      </c>
      <c s="34" t="s">
        <v>239</v>
      </c>
      <c s="34" t="s">
        <v>1593</v>
      </c>
      <c s="35" t="s">
        <v>5</v>
      </c>
      <c s="6" t="s">
        <v>1594</v>
      </c>
      <c s="36" t="s">
        <v>90</v>
      </c>
      <c s="37">
        <v>2</v>
      </c>
      <c s="36">
        <v>0</v>
      </c>
      <c s="36">
        <f>ROUND(G160*H160,6)</f>
      </c>
      <c r="L160" s="38">
        <v>0</v>
      </c>
      <c s="32">
        <f>ROUND(ROUND(L160,2)*ROUND(G160,3),2)</f>
      </c>
      <c s="36" t="s">
        <v>55</v>
      </c>
      <c>
        <f>(M160*21)/100</f>
      </c>
      <c t="s">
        <v>27</v>
      </c>
    </row>
    <row r="161" spans="1:5" ht="12.75">
      <c r="A161" s="35" t="s">
        <v>56</v>
      </c>
      <c r="E161" s="39" t="s">
        <v>5</v>
      </c>
    </row>
    <row r="162" spans="1:5" ht="12.75">
      <c r="A162" s="35" t="s">
        <v>57</v>
      </c>
      <c r="E162" s="40" t="s">
        <v>895</v>
      </c>
    </row>
    <row r="163" spans="1:5" ht="191.25">
      <c r="A163" t="s">
        <v>59</v>
      </c>
      <c r="E163" s="39" t="s">
        <v>1401</v>
      </c>
    </row>
    <row r="164" spans="1:16" ht="12.75">
      <c r="A164" t="s">
        <v>49</v>
      </c>
      <c s="34" t="s">
        <v>243</v>
      </c>
      <c s="34" t="s">
        <v>1595</v>
      </c>
      <c s="35" t="s">
        <v>5</v>
      </c>
      <c s="6" t="s">
        <v>1596</v>
      </c>
      <c s="36" t="s">
        <v>90</v>
      </c>
      <c s="37">
        <v>2</v>
      </c>
      <c s="36">
        <v>0</v>
      </c>
      <c s="36">
        <f>ROUND(G164*H164,6)</f>
      </c>
      <c r="L164" s="38">
        <v>0</v>
      </c>
      <c s="32">
        <f>ROUND(ROUND(L164,2)*ROUND(G164,3),2)</f>
      </c>
      <c s="36" t="s">
        <v>55</v>
      </c>
      <c>
        <f>(M164*21)/100</f>
      </c>
      <c t="s">
        <v>27</v>
      </c>
    </row>
    <row r="165" spans="1:5" ht="12.75">
      <c r="A165" s="35" t="s">
        <v>56</v>
      </c>
      <c r="E165" s="39" t="s">
        <v>5</v>
      </c>
    </row>
    <row r="166" spans="1:5" ht="12.75">
      <c r="A166" s="35" t="s">
        <v>57</v>
      </c>
      <c r="E166" s="40" t="s">
        <v>895</v>
      </c>
    </row>
    <row r="167" spans="1:5" ht="140.25">
      <c r="A167" t="s">
        <v>59</v>
      </c>
      <c r="E167" s="39" t="s">
        <v>855</v>
      </c>
    </row>
    <row r="168" spans="1:16" ht="12.75">
      <c r="A168" t="s">
        <v>49</v>
      </c>
      <c s="34" t="s">
        <v>247</v>
      </c>
      <c s="34" t="s">
        <v>1597</v>
      </c>
      <c s="35" t="s">
        <v>5</v>
      </c>
      <c s="6" t="s">
        <v>1598</v>
      </c>
      <c s="36" t="s">
        <v>90</v>
      </c>
      <c s="37">
        <v>14</v>
      </c>
      <c s="36">
        <v>0</v>
      </c>
      <c s="36">
        <f>ROUND(G168*H168,6)</f>
      </c>
      <c r="L168" s="38">
        <v>0</v>
      </c>
      <c s="32">
        <f>ROUND(ROUND(L168,2)*ROUND(G168,3),2)</f>
      </c>
      <c s="36" t="s">
        <v>55</v>
      </c>
      <c>
        <f>(M168*21)/100</f>
      </c>
      <c t="s">
        <v>27</v>
      </c>
    </row>
    <row r="169" spans="1:5" ht="12.75">
      <c r="A169" s="35" t="s">
        <v>56</v>
      </c>
      <c r="E169" s="39" t="s">
        <v>5</v>
      </c>
    </row>
    <row r="170" spans="1:5" ht="12.75">
      <c r="A170" s="35" t="s">
        <v>57</v>
      </c>
      <c r="E170" s="40" t="s">
        <v>1289</v>
      </c>
    </row>
    <row r="171" spans="1:5" ht="191.25">
      <c r="A171" t="s">
        <v>59</v>
      </c>
      <c r="E171" s="39" t="s">
        <v>1401</v>
      </c>
    </row>
    <row r="172" spans="1:16" ht="12.75">
      <c r="A172" t="s">
        <v>49</v>
      </c>
      <c s="34" t="s">
        <v>251</v>
      </c>
      <c s="34" t="s">
        <v>1599</v>
      </c>
      <c s="35" t="s">
        <v>5</v>
      </c>
      <c s="6" t="s">
        <v>1600</v>
      </c>
      <c s="36" t="s">
        <v>90</v>
      </c>
      <c s="37">
        <v>18</v>
      </c>
      <c s="36">
        <v>0</v>
      </c>
      <c s="36">
        <f>ROUND(G172*H172,6)</f>
      </c>
      <c r="L172" s="38">
        <v>0</v>
      </c>
      <c s="32">
        <f>ROUND(ROUND(L172,2)*ROUND(G172,3),2)</f>
      </c>
      <c s="36" t="s">
        <v>55</v>
      </c>
      <c>
        <f>(M172*21)/100</f>
      </c>
      <c t="s">
        <v>27</v>
      </c>
    </row>
    <row r="173" spans="1:5" ht="12.75">
      <c r="A173" s="35" t="s">
        <v>56</v>
      </c>
      <c r="E173" s="39" t="s">
        <v>5</v>
      </c>
    </row>
    <row r="174" spans="1:5" ht="12.75">
      <c r="A174" s="35" t="s">
        <v>57</v>
      </c>
      <c r="E174" s="40" t="s">
        <v>1119</v>
      </c>
    </row>
    <row r="175" spans="1:5" ht="191.25">
      <c r="A175" t="s">
        <v>59</v>
      </c>
      <c r="E175" s="39" t="s">
        <v>1401</v>
      </c>
    </row>
    <row r="176" spans="1:16" ht="12.75">
      <c r="A176" t="s">
        <v>49</v>
      </c>
      <c s="34" t="s">
        <v>255</v>
      </c>
      <c s="34" t="s">
        <v>1601</v>
      </c>
      <c s="35" t="s">
        <v>5</v>
      </c>
      <c s="6" t="s">
        <v>1602</v>
      </c>
      <c s="36" t="s">
        <v>90</v>
      </c>
      <c s="37">
        <v>6</v>
      </c>
      <c s="36">
        <v>0</v>
      </c>
      <c s="36">
        <f>ROUND(G176*H176,6)</f>
      </c>
      <c r="L176" s="38">
        <v>0</v>
      </c>
      <c s="32">
        <f>ROUND(ROUND(L176,2)*ROUND(G176,3),2)</f>
      </c>
      <c s="36" t="s">
        <v>55</v>
      </c>
      <c>
        <f>(M176*21)/100</f>
      </c>
      <c t="s">
        <v>27</v>
      </c>
    </row>
    <row r="177" spans="1:5" ht="12.75">
      <c r="A177" s="35" t="s">
        <v>56</v>
      </c>
      <c r="E177" s="39" t="s">
        <v>5</v>
      </c>
    </row>
    <row r="178" spans="1:5" ht="12.75">
      <c r="A178" s="35" t="s">
        <v>57</v>
      </c>
      <c r="E178" s="40" t="s">
        <v>1006</v>
      </c>
    </row>
    <row r="179" spans="1:5" ht="191.25">
      <c r="A179" t="s">
        <v>59</v>
      </c>
      <c r="E179" s="39" t="s">
        <v>1401</v>
      </c>
    </row>
    <row r="180" spans="1:16" ht="12.75">
      <c r="A180" t="s">
        <v>49</v>
      </c>
      <c s="34" t="s">
        <v>259</v>
      </c>
      <c s="34" t="s">
        <v>1603</v>
      </c>
      <c s="35" t="s">
        <v>5</v>
      </c>
      <c s="6" t="s">
        <v>1604</v>
      </c>
      <c s="36" t="s">
        <v>90</v>
      </c>
      <c s="37">
        <v>38</v>
      </c>
      <c s="36">
        <v>0</v>
      </c>
      <c s="36">
        <f>ROUND(G180*H180,6)</f>
      </c>
      <c r="L180" s="38">
        <v>0</v>
      </c>
      <c s="32">
        <f>ROUND(ROUND(L180,2)*ROUND(G180,3),2)</f>
      </c>
      <c s="36" t="s">
        <v>55</v>
      </c>
      <c>
        <f>(M180*21)/100</f>
      </c>
      <c t="s">
        <v>27</v>
      </c>
    </row>
    <row r="181" spans="1:5" ht="12.75">
      <c r="A181" s="35" t="s">
        <v>56</v>
      </c>
      <c r="E181" s="39" t="s">
        <v>5</v>
      </c>
    </row>
    <row r="182" spans="1:5" ht="12.75">
      <c r="A182" s="35" t="s">
        <v>57</v>
      </c>
      <c r="E182" s="40" t="s">
        <v>1181</v>
      </c>
    </row>
    <row r="183" spans="1:5" ht="140.25">
      <c r="A183" t="s">
        <v>59</v>
      </c>
      <c r="E183" s="39" t="s">
        <v>855</v>
      </c>
    </row>
    <row r="184" spans="1:16" ht="12.75">
      <c r="A184" t="s">
        <v>49</v>
      </c>
      <c s="34" t="s">
        <v>263</v>
      </c>
      <c s="34" t="s">
        <v>1605</v>
      </c>
      <c s="35" t="s">
        <v>5</v>
      </c>
      <c s="6" t="s">
        <v>1606</v>
      </c>
      <c s="36" t="s">
        <v>90</v>
      </c>
      <c s="37">
        <v>16</v>
      </c>
      <c s="36">
        <v>0</v>
      </c>
      <c s="36">
        <f>ROUND(G184*H184,6)</f>
      </c>
      <c r="L184" s="38">
        <v>0</v>
      </c>
      <c s="32">
        <f>ROUND(ROUND(L184,2)*ROUND(G184,3),2)</f>
      </c>
      <c s="36" t="s">
        <v>55</v>
      </c>
      <c>
        <f>(M184*21)/100</f>
      </c>
      <c t="s">
        <v>27</v>
      </c>
    </row>
    <row r="185" spans="1:5" ht="12.75">
      <c r="A185" s="35" t="s">
        <v>56</v>
      </c>
      <c r="E185" s="39" t="s">
        <v>5</v>
      </c>
    </row>
    <row r="186" spans="1:5" ht="12.75">
      <c r="A186" s="35" t="s">
        <v>57</v>
      </c>
      <c r="E186" s="40" t="s">
        <v>1607</v>
      </c>
    </row>
    <row r="187" spans="1:5" ht="127.5">
      <c r="A187" t="s">
        <v>59</v>
      </c>
      <c r="E187" s="39" t="s">
        <v>1608</v>
      </c>
    </row>
    <row r="188" spans="1:16" ht="12.75">
      <c r="A188" t="s">
        <v>49</v>
      </c>
      <c s="34" t="s">
        <v>267</v>
      </c>
      <c s="34" t="s">
        <v>1609</v>
      </c>
      <c s="35" t="s">
        <v>5</v>
      </c>
      <c s="6" t="s">
        <v>1610</v>
      </c>
      <c s="36" t="s">
        <v>90</v>
      </c>
      <c s="37">
        <v>15</v>
      </c>
      <c s="36">
        <v>0</v>
      </c>
      <c s="36">
        <f>ROUND(G188*H188,6)</f>
      </c>
      <c r="L188" s="38">
        <v>0</v>
      </c>
      <c s="32">
        <f>ROUND(ROUND(L188,2)*ROUND(G188,3),2)</f>
      </c>
      <c s="36" t="s">
        <v>55</v>
      </c>
      <c>
        <f>(M188*21)/100</f>
      </c>
      <c t="s">
        <v>27</v>
      </c>
    </row>
    <row r="189" spans="1:5" ht="12.75">
      <c r="A189" s="35" t="s">
        <v>56</v>
      </c>
      <c r="E189" s="39" t="s">
        <v>5</v>
      </c>
    </row>
    <row r="190" spans="1:5" ht="12.75">
      <c r="A190" s="35" t="s">
        <v>57</v>
      </c>
      <c r="E190" s="40" t="s">
        <v>1611</v>
      </c>
    </row>
    <row r="191" spans="1:5" ht="153">
      <c r="A191" t="s">
        <v>59</v>
      </c>
      <c r="E191" s="39" t="s">
        <v>1612</v>
      </c>
    </row>
    <row r="192" spans="1:16" ht="12.75">
      <c r="A192" t="s">
        <v>49</v>
      </c>
      <c s="34" t="s">
        <v>271</v>
      </c>
      <c s="34" t="s">
        <v>1613</v>
      </c>
      <c s="35" t="s">
        <v>5</v>
      </c>
      <c s="6" t="s">
        <v>1614</v>
      </c>
      <c s="36" t="s">
        <v>1157</v>
      </c>
      <c s="37">
        <v>1</v>
      </c>
      <c s="36">
        <v>0</v>
      </c>
      <c s="36">
        <f>ROUND(G192*H192,6)</f>
      </c>
      <c r="L192" s="38">
        <v>0</v>
      </c>
      <c s="32">
        <f>ROUND(ROUND(L192,2)*ROUND(G192,3),2)</f>
      </c>
      <c s="36" t="s">
        <v>55</v>
      </c>
      <c>
        <f>(M192*21)/100</f>
      </c>
      <c t="s">
        <v>27</v>
      </c>
    </row>
    <row r="193" spans="1:5" ht="12.75">
      <c r="A193" s="35" t="s">
        <v>56</v>
      </c>
      <c r="E193" s="39" t="s">
        <v>5</v>
      </c>
    </row>
    <row r="194" spans="1:5" ht="12.75">
      <c r="A194" s="35" t="s">
        <v>57</v>
      </c>
      <c r="E194" s="40" t="s">
        <v>899</v>
      </c>
    </row>
    <row r="195" spans="1:5" ht="140.25">
      <c r="A195" t="s">
        <v>59</v>
      </c>
      <c r="E195" s="39" t="s">
        <v>1161</v>
      </c>
    </row>
    <row r="196" spans="1:16" ht="25.5">
      <c r="A196" t="s">
        <v>49</v>
      </c>
      <c s="34" t="s">
        <v>276</v>
      </c>
      <c s="34" t="s">
        <v>1615</v>
      </c>
      <c s="35" t="s">
        <v>5</v>
      </c>
      <c s="6" t="s">
        <v>1616</v>
      </c>
      <c s="36" t="s">
        <v>738</v>
      </c>
      <c s="37">
        <v>16</v>
      </c>
      <c s="36">
        <v>0</v>
      </c>
      <c s="36">
        <f>ROUND(G196*H196,6)</f>
      </c>
      <c r="L196" s="38">
        <v>0</v>
      </c>
      <c s="32">
        <f>ROUND(ROUND(L196,2)*ROUND(G196,3),2)</f>
      </c>
      <c s="36" t="s">
        <v>55</v>
      </c>
      <c>
        <f>(M196*21)/100</f>
      </c>
      <c t="s">
        <v>27</v>
      </c>
    </row>
    <row r="197" spans="1:5" ht="12.75">
      <c r="A197" s="35" t="s">
        <v>56</v>
      </c>
      <c r="E197" s="39" t="s">
        <v>5</v>
      </c>
    </row>
    <row r="198" spans="1:5" ht="12.75">
      <c r="A198" s="35" t="s">
        <v>57</v>
      </c>
      <c r="E198" s="40" t="s">
        <v>1607</v>
      </c>
    </row>
    <row r="199" spans="1:5" ht="127.5">
      <c r="A199" t="s">
        <v>59</v>
      </c>
      <c r="E199" s="39" t="s">
        <v>1617</v>
      </c>
    </row>
    <row r="200" spans="1:16" ht="12.75">
      <c r="A200" t="s">
        <v>49</v>
      </c>
      <c s="34" t="s">
        <v>280</v>
      </c>
      <c s="34" t="s">
        <v>1618</v>
      </c>
      <c s="35" t="s">
        <v>5</v>
      </c>
      <c s="6" t="s">
        <v>1619</v>
      </c>
      <c s="36" t="s">
        <v>90</v>
      </c>
      <c s="37">
        <v>16</v>
      </c>
      <c s="36">
        <v>0</v>
      </c>
      <c s="36">
        <f>ROUND(G200*H200,6)</f>
      </c>
      <c r="L200" s="38">
        <v>0</v>
      </c>
      <c s="32">
        <f>ROUND(ROUND(L200,2)*ROUND(G200,3),2)</f>
      </c>
      <c s="36" t="s">
        <v>55</v>
      </c>
      <c>
        <f>(M200*21)/100</f>
      </c>
      <c t="s">
        <v>27</v>
      </c>
    </row>
    <row r="201" spans="1:5" ht="12.75">
      <c r="A201" s="35" t="s">
        <v>56</v>
      </c>
      <c r="E201" s="39" t="s">
        <v>5</v>
      </c>
    </row>
    <row r="202" spans="1:5" ht="25.5">
      <c r="A202" s="35" t="s">
        <v>57</v>
      </c>
      <c r="E202" s="40" t="s">
        <v>1620</v>
      </c>
    </row>
    <row r="203" spans="1:5" ht="102">
      <c r="A203" t="s">
        <v>59</v>
      </c>
      <c r="E203" s="39" t="s">
        <v>1621</v>
      </c>
    </row>
    <row r="204" spans="1:16" ht="12.75">
      <c r="A204" t="s">
        <v>49</v>
      </c>
      <c s="34" t="s">
        <v>284</v>
      </c>
      <c s="34" t="s">
        <v>1622</v>
      </c>
      <c s="35" t="s">
        <v>5</v>
      </c>
      <c s="6" t="s">
        <v>1623</v>
      </c>
      <c s="36" t="s">
        <v>90</v>
      </c>
      <c s="37">
        <v>3</v>
      </c>
      <c s="36">
        <v>0</v>
      </c>
      <c s="36">
        <f>ROUND(G204*H204,6)</f>
      </c>
      <c r="L204" s="38">
        <v>0</v>
      </c>
      <c s="32">
        <f>ROUND(ROUND(L204,2)*ROUND(G204,3),2)</f>
      </c>
      <c s="36" t="s">
        <v>55</v>
      </c>
      <c>
        <f>(M204*21)/100</f>
      </c>
      <c t="s">
        <v>27</v>
      </c>
    </row>
    <row r="205" spans="1:5" ht="12.75">
      <c r="A205" s="35" t="s">
        <v>56</v>
      </c>
      <c r="E205" s="39" t="s">
        <v>5</v>
      </c>
    </row>
    <row r="206" spans="1:5" ht="12.75">
      <c r="A206" s="35" t="s">
        <v>57</v>
      </c>
      <c r="E206" s="40" t="s">
        <v>1210</v>
      </c>
    </row>
    <row r="207" spans="1:5" ht="114.75">
      <c r="A207" t="s">
        <v>59</v>
      </c>
      <c r="E207" s="39" t="s">
        <v>852</v>
      </c>
    </row>
    <row r="208" spans="1:16" ht="12.75">
      <c r="A208" t="s">
        <v>49</v>
      </c>
      <c s="34" t="s">
        <v>288</v>
      </c>
      <c s="34" t="s">
        <v>1624</v>
      </c>
      <c s="35" t="s">
        <v>5</v>
      </c>
      <c s="6" t="s">
        <v>1625</v>
      </c>
      <c s="36" t="s">
        <v>90</v>
      </c>
      <c s="37">
        <v>3</v>
      </c>
      <c s="36">
        <v>0</v>
      </c>
      <c s="36">
        <f>ROUND(G208*H208,6)</f>
      </c>
      <c r="L208" s="38">
        <v>0</v>
      </c>
      <c s="32">
        <f>ROUND(ROUND(L208,2)*ROUND(G208,3),2)</f>
      </c>
      <c s="36" t="s">
        <v>55</v>
      </c>
      <c>
        <f>(M208*21)/100</f>
      </c>
      <c t="s">
        <v>27</v>
      </c>
    </row>
    <row r="209" spans="1:5" ht="12.75">
      <c r="A209" s="35" t="s">
        <v>56</v>
      </c>
      <c r="E209" s="39" t="s">
        <v>5</v>
      </c>
    </row>
    <row r="210" spans="1:5" ht="12.75">
      <c r="A210" s="35" t="s">
        <v>57</v>
      </c>
      <c r="E210" s="40" t="s">
        <v>1210</v>
      </c>
    </row>
    <row r="211" spans="1:5" ht="140.25">
      <c r="A211" t="s">
        <v>59</v>
      </c>
      <c r="E211" s="39" t="s">
        <v>855</v>
      </c>
    </row>
    <row r="212" spans="1:16" ht="12.75">
      <c r="A212" t="s">
        <v>49</v>
      </c>
      <c s="34" t="s">
        <v>300</v>
      </c>
      <c s="34" t="s">
        <v>1626</v>
      </c>
      <c s="35" t="s">
        <v>5</v>
      </c>
      <c s="6" t="s">
        <v>1627</v>
      </c>
      <c s="36" t="s">
        <v>738</v>
      </c>
      <c s="37">
        <v>8</v>
      </c>
      <c s="36">
        <v>0</v>
      </c>
      <c s="36">
        <f>ROUND(G212*H212,6)</f>
      </c>
      <c r="L212" s="38">
        <v>0</v>
      </c>
      <c s="32">
        <f>ROUND(ROUND(L212,2)*ROUND(G212,3),2)</f>
      </c>
      <c s="36" t="s">
        <v>55</v>
      </c>
      <c>
        <f>(M212*21)/100</f>
      </c>
      <c t="s">
        <v>27</v>
      </c>
    </row>
    <row r="213" spans="1:5" ht="12.75">
      <c r="A213" s="35" t="s">
        <v>56</v>
      </c>
      <c r="E213" s="39" t="s">
        <v>5</v>
      </c>
    </row>
    <row r="214" spans="1:5" ht="12.75">
      <c r="A214" s="35" t="s">
        <v>57</v>
      </c>
      <c r="E214" s="40" t="s">
        <v>851</v>
      </c>
    </row>
    <row r="215" spans="1:5" ht="63.75">
      <c r="A215" t="s">
        <v>59</v>
      </c>
      <c r="E215" s="39" t="s">
        <v>1628</v>
      </c>
    </row>
    <row r="216" spans="1:16" ht="12.75">
      <c r="A216" t="s">
        <v>49</v>
      </c>
      <c s="34" t="s">
        <v>304</v>
      </c>
      <c s="34" t="s">
        <v>965</v>
      </c>
      <c s="35" t="s">
        <v>5</v>
      </c>
      <c s="6" t="s">
        <v>966</v>
      </c>
      <c s="36" t="s">
        <v>967</v>
      </c>
      <c s="37">
        <v>14</v>
      </c>
      <c s="36">
        <v>0</v>
      </c>
      <c s="36">
        <f>ROUND(G216*H216,6)</f>
      </c>
      <c r="L216" s="38">
        <v>0</v>
      </c>
      <c s="32">
        <f>ROUND(ROUND(L216,2)*ROUND(G216,3),2)</f>
      </c>
      <c s="36" t="s">
        <v>55</v>
      </c>
      <c>
        <f>(M216*21)/100</f>
      </c>
      <c t="s">
        <v>27</v>
      </c>
    </row>
    <row r="217" spans="1:5" ht="12.75">
      <c r="A217" s="35" t="s">
        <v>56</v>
      </c>
      <c r="E217" s="39" t="s">
        <v>5</v>
      </c>
    </row>
    <row r="218" spans="1:5" ht="25.5">
      <c r="A218" s="35" t="s">
        <v>57</v>
      </c>
      <c r="E218" s="40" t="s">
        <v>1629</v>
      </c>
    </row>
    <row r="219" spans="1:5" ht="140.25">
      <c r="A219" t="s">
        <v>59</v>
      </c>
      <c r="E219" s="39" t="s">
        <v>1630</v>
      </c>
    </row>
    <row r="220" spans="1:16" ht="12.75">
      <c r="A220" t="s">
        <v>49</v>
      </c>
      <c s="34" t="s">
        <v>308</v>
      </c>
      <c s="34" t="s">
        <v>969</v>
      </c>
      <c s="35" t="s">
        <v>5</v>
      </c>
      <c s="6" t="s">
        <v>970</v>
      </c>
      <c s="36" t="s">
        <v>75</v>
      </c>
      <c s="37">
        <v>450</v>
      </c>
      <c s="36">
        <v>0</v>
      </c>
      <c s="36">
        <f>ROUND(G220*H220,6)</f>
      </c>
      <c r="L220" s="38">
        <v>0</v>
      </c>
      <c s="32">
        <f>ROUND(ROUND(L220,2)*ROUND(G220,3),2)</f>
      </c>
      <c s="36" t="s">
        <v>55</v>
      </c>
      <c>
        <f>(M220*21)/100</f>
      </c>
      <c t="s">
        <v>27</v>
      </c>
    </row>
    <row r="221" spans="1:5" ht="12.75">
      <c r="A221" s="35" t="s">
        <v>56</v>
      </c>
      <c r="E221" s="39" t="s">
        <v>5</v>
      </c>
    </row>
    <row r="222" spans="1:5" ht="25.5">
      <c r="A222" s="35" t="s">
        <v>57</v>
      </c>
      <c r="E222" s="40" t="s">
        <v>1631</v>
      </c>
    </row>
    <row r="223" spans="1:5" ht="140.25">
      <c r="A223" t="s">
        <v>59</v>
      </c>
      <c r="E223" s="39" t="s">
        <v>1632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