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D.2.1.1 - Kolejový svršek" sheetId="2" r:id="rId2"/>
    <sheet name="D.2.1.4 - Oprava mostu" sheetId="3" r:id="rId3"/>
    <sheet name="VRN - Vedlejší rozpočtové..." sheetId="4" r:id="rId4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'D.2.1.1 - Kolejový svršek'!$C$122:$K$289</definedName>
    <definedName name="_xlnm.Print_Area" localSheetId="1">'D.2.1.1 - Kolejový svršek'!$C$4:$J$41,'D.2.1.1 - Kolejový svršek'!$C$50:$J$76,'D.2.1.1 - Kolejový svršek'!$C$82:$J$102,'D.2.1.1 - Kolejový svršek'!$C$108:$K$289</definedName>
    <definedName name="_xlnm.Print_Titles" localSheetId="1">'D.2.1.1 - Kolejový svršek'!$122:$122</definedName>
    <definedName name="_xlnm._FilterDatabase" localSheetId="2" hidden="1">'D.2.1.4 - Oprava mostu'!$C$130:$K$606</definedName>
    <definedName name="_xlnm.Print_Area" localSheetId="2">'D.2.1.4 - Oprava mostu'!$C$4:$J$41,'D.2.1.4 - Oprava mostu'!$C$50:$J$76,'D.2.1.4 - Oprava mostu'!$C$82:$J$110,'D.2.1.4 - Oprava mostu'!$C$116:$K$606</definedName>
    <definedName name="_xlnm.Print_Titles" localSheetId="2">'D.2.1.4 - Oprava mostu'!$130:$130</definedName>
    <definedName name="_xlnm._FilterDatabase" localSheetId="3" hidden="1">'VRN - Vedlejší rozpočtové...'!$C$124:$K$177</definedName>
    <definedName name="_xlnm.Print_Area" localSheetId="3">'VRN - Vedlejší rozpočtové...'!$C$4:$J$41,'VRN - Vedlejší rozpočtové...'!$C$50:$J$76,'VRN - Vedlejší rozpočtové...'!$C$82:$J$104,'VRN - Vedlejší rozpočtové...'!$C$110:$K$177</definedName>
    <definedName name="_xlnm.Print_Titles" localSheetId="3">'VRN - Vedlejší rozpočtové...'!$124:$124</definedName>
  </definedNames>
  <calcPr/>
</workbook>
</file>

<file path=xl/calcChain.xml><?xml version="1.0" encoding="utf-8"?>
<calcChain xmlns="http://schemas.openxmlformats.org/spreadsheetml/2006/main">
  <c i="4" l="1" r="J39"/>
  <c r="J38"/>
  <c i="1" r="AY98"/>
  <c i="4" r="J37"/>
  <c i="1" r="AX98"/>
  <c i="4" r="BI174"/>
  <c r="BH174"/>
  <c r="BG174"/>
  <c r="BF174"/>
  <c r="T174"/>
  <c r="T173"/>
  <c r="R174"/>
  <c r="R173"/>
  <c r="P174"/>
  <c r="P173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J121"/>
  <c r="F121"/>
  <c r="F119"/>
  <c r="E117"/>
  <c r="J93"/>
  <c r="F93"/>
  <c r="F91"/>
  <c r="E89"/>
  <c r="J26"/>
  <c r="E26"/>
  <c r="J122"/>
  <c r="J25"/>
  <c r="J20"/>
  <c r="E20"/>
  <c r="F94"/>
  <c r="J19"/>
  <c r="J14"/>
  <c r="J91"/>
  <c r="E7"/>
  <c r="E85"/>
  <c i="3" r="J39"/>
  <c r="J38"/>
  <c i="1" r="AY97"/>
  <c i="3" r="J37"/>
  <c i="1" r="AX97"/>
  <c i="3" r="BI603"/>
  <c r="BH603"/>
  <c r="BG603"/>
  <c r="BF603"/>
  <c r="T603"/>
  <c r="R603"/>
  <c r="P603"/>
  <c r="BI585"/>
  <c r="BH585"/>
  <c r="BG585"/>
  <c r="BF585"/>
  <c r="T585"/>
  <c r="R585"/>
  <c r="P585"/>
  <c r="BI580"/>
  <c r="BH580"/>
  <c r="BG580"/>
  <c r="BF580"/>
  <c r="T580"/>
  <c r="R580"/>
  <c r="P580"/>
  <c r="BI576"/>
  <c r="BH576"/>
  <c r="BG576"/>
  <c r="BF576"/>
  <c r="T576"/>
  <c r="R576"/>
  <c r="P576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4"/>
  <c r="BH544"/>
  <c r="BG544"/>
  <c r="BF544"/>
  <c r="T544"/>
  <c r="R544"/>
  <c r="P544"/>
  <c r="BI541"/>
  <c r="BH541"/>
  <c r="BG541"/>
  <c r="BF541"/>
  <c r="T541"/>
  <c r="R541"/>
  <c r="P541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24"/>
  <c r="BH524"/>
  <c r="BG524"/>
  <c r="BF524"/>
  <c r="T524"/>
  <c r="R524"/>
  <c r="P524"/>
  <c r="BI521"/>
  <c r="BH521"/>
  <c r="BG521"/>
  <c r="BF521"/>
  <c r="T521"/>
  <c r="R521"/>
  <c r="P521"/>
  <c r="BI511"/>
  <c r="BH511"/>
  <c r="BG511"/>
  <c r="BF511"/>
  <c r="T511"/>
  <c r="R511"/>
  <c r="P511"/>
  <c r="BI507"/>
  <c r="BH507"/>
  <c r="BG507"/>
  <c r="BF507"/>
  <c r="T507"/>
  <c r="R507"/>
  <c r="P507"/>
  <c r="BI504"/>
  <c r="BH504"/>
  <c r="BG504"/>
  <c r="BF504"/>
  <c r="T504"/>
  <c r="R504"/>
  <c r="P504"/>
  <c r="BI500"/>
  <c r="BH500"/>
  <c r="BG500"/>
  <c r="BF500"/>
  <c r="T500"/>
  <c r="R500"/>
  <c r="P500"/>
  <c r="BI487"/>
  <c r="BH487"/>
  <c r="BG487"/>
  <c r="BF487"/>
  <c r="T487"/>
  <c r="R487"/>
  <c r="P487"/>
  <c r="BI477"/>
  <c r="BH477"/>
  <c r="BG477"/>
  <c r="BF477"/>
  <c r="T477"/>
  <c r="R477"/>
  <c r="P477"/>
  <c r="BI473"/>
  <c r="BH473"/>
  <c r="BG473"/>
  <c r="BF473"/>
  <c r="T473"/>
  <c r="R473"/>
  <c r="P473"/>
  <c r="BI466"/>
  <c r="BH466"/>
  <c r="BG466"/>
  <c r="BF466"/>
  <c r="T466"/>
  <c r="R466"/>
  <c r="P466"/>
  <c r="BI458"/>
  <c r="BH458"/>
  <c r="BG458"/>
  <c r="BF458"/>
  <c r="T458"/>
  <c r="R458"/>
  <c r="P458"/>
  <c r="BI450"/>
  <c r="BH450"/>
  <c r="BG450"/>
  <c r="BF450"/>
  <c r="T450"/>
  <c r="R450"/>
  <c r="P450"/>
  <c r="BI440"/>
  <c r="BH440"/>
  <c r="BG440"/>
  <c r="BF440"/>
  <c r="T440"/>
  <c r="R440"/>
  <c r="P440"/>
  <c r="BI430"/>
  <c r="BH430"/>
  <c r="BG430"/>
  <c r="BF430"/>
  <c r="T430"/>
  <c r="R430"/>
  <c r="P430"/>
  <c r="BI420"/>
  <c r="BH420"/>
  <c r="BG420"/>
  <c r="BF420"/>
  <c r="T420"/>
  <c r="R420"/>
  <c r="P420"/>
  <c r="BI410"/>
  <c r="BH410"/>
  <c r="BG410"/>
  <c r="BF410"/>
  <c r="T410"/>
  <c r="R410"/>
  <c r="P410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4"/>
  <c r="BH384"/>
  <c r="BG384"/>
  <c r="BF384"/>
  <c r="T384"/>
  <c r="R384"/>
  <c r="P384"/>
  <c r="BI380"/>
  <c r="BH380"/>
  <c r="BG380"/>
  <c r="BF380"/>
  <c r="T380"/>
  <c r="R380"/>
  <c r="P380"/>
  <c r="BI373"/>
  <c r="BH373"/>
  <c r="BG373"/>
  <c r="BF373"/>
  <c r="T373"/>
  <c r="R373"/>
  <c r="P373"/>
  <c r="BI370"/>
  <c r="BH370"/>
  <c r="BG370"/>
  <c r="BF370"/>
  <c r="T370"/>
  <c r="R370"/>
  <c r="P370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1"/>
  <c r="BH341"/>
  <c r="BG341"/>
  <c r="BF341"/>
  <c r="T341"/>
  <c r="R341"/>
  <c r="P341"/>
  <c r="BI334"/>
  <c r="BH334"/>
  <c r="BG334"/>
  <c r="BF334"/>
  <c r="T334"/>
  <c r="R334"/>
  <c r="P334"/>
  <c r="BI327"/>
  <c r="BH327"/>
  <c r="BG327"/>
  <c r="BF327"/>
  <c r="T327"/>
  <c r="R327"/>
  <c r="P327"/>
  <c r="BI310"/>
  <c r="BH310"/>
  <c r="BG310"/>
  <c r="BF310"/>
  <c r="T310"/>
  <c r="T291"/>
  <c r="R310"/>
  <c r="R291"/>
  <c r="P310"/>
  <c r="P291"/>
  <c r="BI292"/>
  <c r="BH292"/>
  <c r="BG292"/>
  <c r="BF292"/>
  <c r="T292"/>
  <c r="R292"/>
  <c r="P292"/>
  <c r="BI289"/>
  <c r="BH289"/>
  <c r="BG289"/>
  <c r="BF289"/>
  <c r="T289"/>
  <c r="R289"/>
  <c r="P289"/>
  <c r="BI282"/>
  <c r="BH282"/>
  <c r="BG282"/>
  <c r="BF282"/>
  <c r="T282"/>
  <c r="R282"/>
  <c r="P282"/>
  <c r="BI275"/>
  <c r="BH275"/>
  <c r="BG275"/>
  <c r="BF275"/>
  <c r="T275"/>
  <c r="R275"/>
  <c r="P275"/>
  <c r="BI268"/>
  <c r="BH268"/>
  <c r="BG268"/>
  <c r="BF268"/>
  <c r="T268"/>
  <c r="R268"/>
  <c r="P268"/>
  <c r="BI265"/>
  <c r="BH265"/>
  <c r="BG265"/>
  <c r="BF265"/>
  <c r="T265"/>
  <c r="R265"/>
  <c r="P265"/>
  <c r="BI260"/>
  <c r="BH260"/>
  <c r="BG260"/>
  <c r="BF260"/>
  <c r="T260"/>
  <c r="R260"/>
  <c r="P260"/>
  <c r="BI257"/>
  <c r="BH257"/>
  <c r="BG257"/>
  <c r="BF257"/>
  <c r="T257"/>
  <c r="R257"/>
  <c r="P257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05"/>
  <c r="BH205"/>
  <c r="BG205"/>
  <c r="BF205"/>
  <c r="T205"/>
  <c r="R205"/>
  <c r="P205"/>
  <c r="BI197"/>
  <c r="BH197"/>
  <c r="BG197"/>
  <c r="BF197"/>
  <c r="T197"/>
  <c r="R197"/>
  <c r="P197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3"/>
  <c r="BH153"/>
  <c r="BG153"/>
  <c r="BF153"/>
  <c r="T153"/>
  <c r="R153"/>
  <c r="P153"/>
  <c r="BI143"/>
  <c r="BH143"/>
  <c r="BG143"/>
  <c r="BF143"/>
  <c r="T143"/>
  <c r="T133"/>
  <c r="R143"/>
  <c r="R133"/>
  <c r="P143"/>
  <c r="P133"/>
  <c r="BI134"/>
  <c r="BH134"/>
  <c r="BG134"/>
  <c r="BF134"/>
  <c r="T134"/>
  <c r="R134"/>
  <c r="P134"/>
  <c r="J127"/>
  <c r="F127"/>
  <c r="F125"/>
  <c r="E123"/>
  <c r="J93"/>
  <c r="F93"/>
  <c r="F91"/>
  <c r="E89"/>
  <c r="J26"/>
  <c r="E26"/>
  <c r="J128"/>
  <c r="J25"/>
  <c r="J20"/>
  <c r="E20"/>
  <c r="F128"/>
  <c r="J19"/>
  <c r="J14"/>
  <c r="J91"/>
  <c r="E7"/>
  <c r="E85"/>
  <c i="2" r="J39"/>
  <c r="J38"/>
  <c i="1" r="AY96"/>
  <c i="2" r="J37"/>
  <c i="1" r="AX96"/>
  <c i="2" r="BI283"/>
  <c r="BH283"/>
  <c r="BG283"/>
  <c r="BF283"/>
  <c r="T283"/>
  <c r="R283"/>
  <c r="P283"/>
  <c r="BI276"/>
  <c r="BH276"/>
  <c r="BG276"/>
  <c r="BF276"/>
  <c r="T276"/>
  <c r="R276"/>
  <c r="P276"/>
  <c r="BI272"/>
  <c r="BH272"/>
  <c r="BG272"/>
  <c r="BF272"/>
  <c r="T272"/>
  <c r="R272"/>
  <c r="P272"/>
  <c r="BI265"/>
  <c r="BH265"/>
  <c r="BG265"/>
  <c r="BF265"/>
  <c r="T265"/>
  <c r="R265"/>
  <c r="P265"/>
  <c r="BI258"/>
  <c r="BH258"/>
  <c r="BG258"/>
  <c r="BF258"/>
  <c r="T258"/>
  <c r="R258"/>
  <c r="P258"/>
  <c r="BI250"/>
  <c r="BH250"/>
  <c r="BG250"/>
  <c r="BF250"/>
  <c r="T250"/>
  <c r="R250"/>
  <c r="P250"/>
  <c r="BI243"/>
  <c r="BH243"/>
  <c r="BG243"/>
  <c r="BF243"/>
  <c r="T243"/>
  <c r="R243"/>
  <c r="P243"/>
  <c r="BI235"/>
  <c r="BH235"/>
  <c r="BG235"/>
  <c r="BF235"/>
  <c r="T235"/>
  <c r="R235"/>
  <c r="P235"/>
  <c r="BI228"/>
  <c r="BH228"/>
  <c r="BG228"/>
  <c r="BF228"/>
  <c r="T228"/>
  <c r="R228"/>
  <c r="P228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07"/>
  <c r="BH207"/>
  <c r="BG207"/>
  <c r="BF207"/>
  <c r="T207"/>
  <c r="R207"/>
  <c r="P207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4"/>
  <c r="BH184"/>
  <c r="BG184"/>
  <c r="BF184"/>
  <c r="T184"/>
  <c r="R184"/>
  <c r="P184"/>
  <c r="BI177"/>
  <c r="BH177"/>
  <c r="BG177"/>
  <c r="BF177"/>
  <c r="T177"/>
  <c r="R177"/>
  <c r="P177"/>
  <c r="BI170"/>
  <c r="BH170"/>
  <c r="BG170"/>
  <c r="BF170"/>
  <c r="T170"/>
  <c r="R170"/>
  <c r="P170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35"/>
  <c r="BH135"/>
  <c r="BG135"/>
  <c r="BF135"/>
  <c r="T135"/>
  <c r="R135"/>
  <c r="P135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120"/>
  <c r="J19"/>
  <c r="J14"/>
  <c r="J117"/>
  <c r="E7"/>
  <c r="E85"/>
  <c i="1"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L90"/>
  <c r="AM90"/>
  <c r="AM89"/>
  <c r="L89"/>
  <c r="AM87"/>
  <c r="L87"/>
  <c r="L85"/>
  <c r="L84"/>
  <c i="2" r="BK258"/>
  <c r="J258"/>
  <c r="J228"/>
  <c r="J265"/>
  <c r="BK272"/>
  <c i="3" r="J504"/>
  <c r="BK420"/>
  <c r="BK370"/>
  <c r="BK216"/>
  <c r="BK536"/>
  <c r="J214"/>
  <c r="J172"/>
  <c r="BK571"/>
  <c r="BK541"/>
  <c r="J585"/>
  <c r="J384"/>
  <c r="BK275"/>
  <c r="J153"/>
  <c r="J345"/>
  <c i="4" r="J136"/>
  <c r="BK132"/>
  <c i="2" r="BK228"/>
  <c r="J243"/>
  <c r="BK126"/>
  <c r="J235"/>
  <c r="BK170"/>
  <c i="3" r="BK524"/>
  <c r="J220"/>
  <c r="BK440"/>
  <c r="J239"/>
  <c r="J327"/>
  <c r="J373"/>
  <c r="J395"/>
  <c r="J180"/>
  <c r="J544"/>
  <c r="BK234"/>
  <c r="BK395"/>
  <c r="J260"/>
  <c r="J197"/>
  <c r="J521"/>
  <c r="BK265"/>
  <c i="4" r="BK174"/>
  <c r="J144"/>
  <c i="2" r="BK265"/>
  <c r="J135"/>
  <c r="J191"/>
  <c r="BK184"/>
  <c r="J195"/>
  <c i="3" r="BK410"/>
  <c r="BK282"/>
  <c r="BK243"/>
  <c r="BK473"/>
  <c r="J387"/>
  <c r="BK504"/>
  <c r="J603"/>
  <c r="BK580"/>
  <c r="J557"/>
  <c r="J551"/>
  <c r="BK168"/>
  <c r="J450"/>
  <c r="BK172"/>
  <c i="4" r="J174"/>
  <c r="J162"/>
  <c i="2" r="BK250"/>
  <c r="BK219"/>
  <c r="BK243"/>
  <c i="1" r="AS95"/>
  <c i="3" r="BK310"/>
  <c r="BK246"/>
  <c r="BK349"/>
  <c r="J532"/>
  <c r="J507"/>
  <c r="J143"/>
  <c r="BK564"/>
  <c r="BK184"/>
  <c r="BK557"/>
  <c r="BK384"/>
  <c r="J580"/>
  <c r="BK355"/>
  <c r="J268"/>
  <c r="J164"/>
  <c r="J440"/>
  <c r="J188"/>
  <c i="4" r="BK149"/>
  <c r="BK160"/>
  <c r="BK157"/>
  <c i="2" r="J147"/>
  <c r="J170"/>
  <c r="J198"/>
  <c r="J219"/>
  <c r="BK276"/>
  <c r="J223"/>
  <c i="3" r="BK239"/>
  <c r="BK188"/>
  <c r="BK347"/>
  <c r="J168"/>
  <c r="BK359"/>
  <c r="J370"/>
  <c r="BK197"/>
  <c r="J564"/>
  <c r="BK387"/>
  <c r="BK561"/>
  <c r="J571"/>
  <c r="J243"/>
  <c r="BK528"/>
  <c r="J355"/>
  <c i="4" r="BK144"/>
  <c r="BK167"/>
  <c i="2" r="BK223"/>
  <c r="BK235"/>
  <c r="BK135"/>
  <c r="J155"/>
  <c r="BK151"/>
  <c i="3" r="J282"/>
  <c r="J410"/>
  <c r="J292"/>
  <c r="BK327"/>
  <c r="J310"/>
  <c r="BK430"/>
  <c r="BK334"/>
  <c r="J561"/>
  <c r="J380"/>
  <c r="BK569"/>
  <c r="J341"/>
  <c r="J359"/>
  <c r="J134"/>
  <c r="BK391"/>
  <c i="4" r="J127"/>
  <c r="BK127"/>
  <c i="2" r="J151"/>
  <c r="J144"/>
  <c r="J207"/>
  <c r="BK283"/>
  <c r="J126"/>
  <c i="3" r="BK292"/>
  <c r="BK289"/>
  <c r="BK373"/>
  <c r="BK164"/>
  <c r="J511"/>
  <c r="J524"/>
  <c r="BK551"/>
  <c r="J576"/>
  <c r="J548"/>
  <c r="BK268"/>
  <c r="BK477"/>
  <c r="BK576"/>
  <c r="BK257"/>
  <c r="BK143"/>
  <c r="J430"/>
  <c i="4" r="J157"/>
  <c r="BK136"/>
  <c i="2" r="BK159"/>
  <c r="J177"/>
  <c r="J216"/>
  <c r="J184"/>
  <c r="J159"/>
  <c i="3" r="J466"/>
  <c r="BK532"/>
  <c r="BK351"/>
  <c r="J536"/>
  <c r="J391"/>
  <c r="BK466"/>
  <c r="J528"/>
  <c r="J569"/>
  <c r="J420"/>
  <c r="J224"/>
  <c r="J275"/>
  <c r="J265"/>
  <c r="BK548"/>
  <c r="J205"/>
  <c i="4" r="J132"/>
  <c r="BK152"/>
  <c i="2" r="J272"/>
  <c r="BK191"/>
  <c r="J276"/>
  <c r="J163"/>
  <c r="BK147"/>
  <c i="3" r="J176"/>
  <c r="BK380"/>
  <c r="BK153"/>
  <c r="J184"/>
  <c r="BK363"/>
  <c r="BK458"/>
  <c r="J347"/>
  <c r="BK585"/>
  <c r="J477"/>
  <c r="BK341"/>
  <c r="BK521"/>
  <c r="BK507"/>
  <c r="BK176"/>
  <c r="BK260"/>
  <c i="4" r="J152"/>
  <c r="J149"/>
  <c i="2" r="BK207"/>
  <c r="BK155"/>
  <c r="BK144"/>
  <c r="BK177"/>
  <c i="3" r="J473"/>
  <c r="BK487"/>
  <c r="J363"/>
  <c r="BK180"/>
  <c r="BK500"/>
  <c r="J500"/>
  <c r="J567"/>
  <c r="BK603"/>
  <c r="J554"/>
  <c r="BK345"/>
  <c r="J541"/>
  <c r="BK205"/>
  <c r="J246"/>
  <c r="BK544"/>
  <c r="BK214"/>
  <c i="4" r="BK162"/>
  <c r="BK169"/>
  <c i="2" r="BK163"/>
  <c r="J250"/>
  <c r="BK195"/>
  <c r="BK216"/>
  <c r="J283"/>
  <c r="BK198"/>
  <c i="3" r="BK134"/>
  <c r="J487"/>
  <c r="J234"/>
  <c r="BK450"/>
  <c r="BK220"/>
  <c r="J334"/>
  <c r="J289"/>
  <c r="BK567"/>
  <c r="BK511"/>
  <c r="J349"/>
  <c r="BK554"/>
  <c r="J257"/>
  <c r="J351"/>
  <c r="BK224"/>
  <c r="J458"/>
  <c r="J216"/>
  <c i="4" r="J160"/>
  <c r="J169"/>
  <c r="J167"/>
  <c i="2" l="1" r="BK227"/>
  <c r="J227"/>
  <c r="J101"/>
  <c i="3" r="R152"/>
  <c r="BK566"/>
  <c r="J566"/>
  <c r="J106"/>
  <c i="2" r="R125"/>
  <c r="R124"/>
  <c i="3" r="BK152"/>
  <c r="J152"/>
  <c r="J101"/>
  <c r="T575"/>
  <c r="T213"/>
  <c r="T540"/>
  <c r="P575"/>
  <c i="2" r="BK125"/>
  <c r="BK124"/>
  <c r="J124"/>
  <c r="J99"/>
  <c i="3" r="P213"/>
  <c r="R540"/>
  <c r="BK575"/>
  <c r="J575"/>
  <c r="J108"/>
  <c i="2" r="P125"/>
  <c r="P124"/>
  <c r="P123"/>
  <c i="1" r="AU96"/>
  <c i="3" r="R326"/>
  <c r="R575"/>
  <c r="T326"/>
  <c r="P566"/>
  <c i="4" r="P159"/>
  <c i="2" r="P227"/>
  <c i="3" r="BK326"/>
  <c r="J326"/>
  <c r="J104"/>
  <c r="R584"/>
  <c i="4" r="R151"/>
  <c r="R126"/>
  <c r="R125"/>
  <c r="R166"/>
  <c i="2" r="R227"/>
  <c i="3" r="R213"/>
  <c r="P540"/>
  <c r="R566"/>
  <c i="4" r="P151"/>
  <c r="P126"/>
  <c r="P125"/>
  <c i="1" r="AU98"/>
  <c i="4" r="R159"/>
  <c i="3" r="T152"/>
  <c r="T584"/>
  <c i="4" r="T159"/>
  <c r="T166"/>
  <c i="2" r="T125"/>
  <c r="T124"/>
  <c r="T123"/>
  <c i="3" r="BK213"/>
  <c r="J213"/>
  <c r="J102"/>
  <c r="BK540"/>
  <c r="J540"/>
  <c r="J105"/>
  <c r="T566"/>
  <c i="4" r="BK151"/>
  <c r="J151"/>
  <c r="J100"/>
  <c r="BK166"/>
  <c r="J166"/>
  <c r="J102"/>
  <c i="2" r="T227"/>
  <c i="3" r="P326"/>
  <c r="P584"/>
  <c i="4" r="BK159"/>
  <c r="J159"/>
  <c r="J101"/>
  <c r="P166"/>
  <c i="3" r="P152"/>
  <c r="BK584"/>
  <c r="J584"/>
  <c r="J109"/>
  <c i="4" r="T151"/>
  <c r="T126"/>
  <c r="T125"/>
  <c i="3" r="BK291"/>
  <c r="J291"/>
  <c r="J103"/>
  <c r="BK133"/>
  <c r="J133"/>
  <c r="J100"/>
  <c i="4" r="BK173"/>
  <c r="J173"/>
  <c r="J103"/>
  <c r="BK126"/>
  <c r="BK125"/>
  <c r="J125"/>
  <c r="J98"/>
  <c i="3" r="BK574"/>
  <c r="J574"/>
  <c r="J107"/>
  <c i="4" r="BE127"/>
  <c r="BE144"/>
  <c r="E113"/>
  <c r="BE162"/>
  <c r="BE132"/>
  <c r="BE152"/>
  <c r="BE174"/>
  <c r="J94"/>
  <c r="J119"/>
  <c r="BE136"/>
  <c r="BE157"/>
  <c r="BE160"/>
  <c r="BE167"/>
  <c r="F122"/>
  <c r="BE149"/>
  <c r="BE169"/>
  <c i="2" r="BK123"/>
  <c r="J123"/>
  <c r="J125"/>
  <c r="J100"/>
  <c i="3" r="F94"/>
  <c r="BE268"/>
  <c r="BE334"/>
  <c r="BE363"/>
  <c r="BE384"/>
  <c r="BE395"/>
  <c r="BE477"/>
  <c r="BE536"/>
  <c r="BE551"/>
  <c r="BE557"/>
  <c r="BE561"/>
  <c r="E119"/>
  <c r="BE180"/>
  <c r="BE282"/>
  <c r="BE440"/>
  <c r="BE532"/>
  <c r="BE541"/>
  <c r="BE548"/>
  <c r="BE567"/>
  <c r="BE239"/>
  <c r="BE265"/>
  <c r="BE345"/>
  <c r="BE370"/>
  <c r="BE387"/>
  <c r="BE430"/>
  <c r="BE524"/>
  <c r="BE576"/>
  <c r="J94"/>
  <c r="BE168"/>
  <c r="BE197"/>
  <c r="BE275"/>
  <c r="BE500"/>
  <c r="BE521"/>
  <c r="BE585"/>
  <c r="BE164"/>
  <c r="BE216"/>
  <c r="BE234"/>
  <c r="BE341"/>
  <c r="BE349"/>
  <c r="BE380"/>
  <c r="BE420"/>
  <c r="BE450"/>
  <c r="BE544"/>
  <c r="BE554"/>
  <c r="BE564"/>
  <c r="BE569"/>
  <c r="BE571"/>
  <c r="BE580"/>
  <c r="BE603"/>
  <c r="J125"/>
  <c r="BE176"/>
  <c r="BE224"/>
  <c r="BE246"/>
  <c r="BE289"/>
  <c r="BE373"/>
  <c r="BE410"/>
  <c r="BE473"/>
  <c r="BE528"/>
  <c r="BE458"/>
  <c r="BE188"/>
  <c r="BE205"/>
  <c r="BE260"/>
  <c r="BE351"/>
  <c r="BE504"/>
  <c r="BE143"/>
  <c r="BE359"/>
  <c r="BE487"/>
  <c r="BE172"/>
  <c r="BE184"/>
  <c r="BE220"/>
  <c r="BE310"/>
  <c r="BE355"/>
  <c r="BE507"/>
  <c r="BE134"/>
  <c r="BE257"/>
  <c r="BE292"/>
  <c r="BE466"/>
  <c r="BE153"/>
  <c r="BE214"/>
  <c r="BE243"/>
  <c r="BE327"/>
  <c r="BE347"/>
  <c r="BE391"/>
  <c r="BE511"/>
  <c i="2" r="BE155"/>
  <c r="BE126"/>
  <c r="BE170"/>
  <c r="BE276"/>
  <c r="BE198"/>
  <c r="E111"/>
  <c r="BE151"/>
  <c r="BE223"/>
  <c r="F94"/>
  <c r="BE163"/>
  <c r="BE191"/>
  <c r="BE272"/>
  <c r="BE283"/>
  <c r="BE135"/>
  <c r="BE177"/>
  <c r="BE250"/>
  <c r="BE265"/>
  <c r="BE147"/>
  <c r="BE184"/>
  <c r="J94"/>
  <c r="BE144"/>
  <c r="BE159"/>
  <c r="BE195"/>
  <c r="BE207"/>
  <c r="BE228"/>
  <c r="BE258"/>
  <c r="BE243"/>
  <c r="J91"/>
  <c r="BE219"/>
  <c r="BE216"/>
  <c r="BE235"/>
  <c i="3" r="F39"/>
  <c i="1" r="BD97"/>
  <c i="3" r="J36"/>
  <c i="1" r="AW97"/>
  <c i="3" r="F36"/>
  <c i="1" r="BA97"/>
  <c i="2" r="F37"/>
  <c i="1" r="BB96"/>
  <c i="3" r="F38"/>
  <c i="1" r="BC97"/>
  <c i="2" r="F38"/>
  <c i="1" r="BC96"/>
  <c i="2" r="J36"/>
  <c i="1" r="AW96"/>
  <c r="AS94"/>
  <c i="2" r="J32"/>
  <c i="4" r="F37"/>
  <c i="1" r="BB98"/>
  <c i="4" r="F36"/>
  <c i="1" r="BA98"/>
  <c i="4" r="F38"/>
  <c i="1" r="BC98"/>
  <c i="2" r="F39"/>
  <c i="1" r="BD96"/>
  <c i="4" r="J36"/>
  <c i="1" r="AW98"/>
  <c i="2" r="F36"/>
  <c i="1" r="BA96"/>
  <c i="4" r="F39"/>
  <c i="1" r="BD98"/>
  <c i="3" r="F37"/>
  <c i="1" r="BB97"/>
  <c i="3" l="1" r="BK132"/>
  <c r="J132"/>
  <c r="J99"/>
  <c r="R574"/>
  <c r="P574"/>
  <c r="R132"/>
  <c r="R131"/>
  <c r="T132"/>
  <c r="P132"/>
  <c r="P131"/>
  <c i="1" r="AU97"/>
  <c i="3" r="T574"/>
  <c i="2" r="R123"/>
  <c i="4" r="J126"/>
  <c r="J99"/>
  <c i="3" r="BK131"/>
  <c r="J131"/>
  <c i="1" r="AG96"/>
  <c i="2" r="J98"/>
  <c i="1" r="AU95"/>
  <c r="AU94"/>
  <c i="4" r="J32"/>
  <c i="1" r="AG98"/>
  <c i="2" r="F35"/>
  <c i="1" r="AZ96"/>
  <c i="2" r="J35"/>
  <c i="1" r="AV96"/>
  <c r="AT96"/>
  <c r="AN96"/>
  <c i="4" r="J35"/>
  <c i="1" r="AV98"/>
  <c r="AT98"/>
  <c r="AN98"/>
  <c i="3" r="J35"/>
  <c i="1" r="AV97"/>
  <c r="AT97"/>
  <c i="3" r="F35"/>
  <c i="1" r="AZ97"/>
  <c r="BB95"/>
  <c r="BB94"/>
  <c r="AX94"/>
  <c r="BC95"/>
  <c r="BC94"/>
  <c r="W35"/>
  <c r="BA95"/>
  <c r="BA94"/>
  <c r="AW94"/>
  <c r="AK33"/>
  <c i="4" r="F35"/>
  <c i="1" r="AZ98"/>
  <c r="BD95"/>
  <c r="BD94"/>
  <c r="W36"/>
  <c i="3" r="J32"/>
  <c i="1" r="AG97"/>
  <c r="AG95"/>
  <c i="3" l="1" r="T131"/>
  <c i="1" r="AN97"/>
  <c i="3" r="J98"/>
  <c i="4" r="J41"/>
  <c i="3" r="J41"/>
  <c i="2" r="J41"/>
  <c i="1" r="W34"/>
  <c r="AY95"/>
  <c r="AY94"/>
  <c r="AX95"/>
  <c r="AW95"/>
  <c r="AZ95"/>
  <c r="AV95"/>
  <c r="AG94"/>
  <c r="AK26"/>
  <c r="W33"/>
  <c l="1" r="AT95"/>
  <c r="AZ94"/>
  <c r="AG101"/>
  <c r="AV101"/>
  <c r="BY101"/>
  <c r="AG102"/>
  <c r="AV102"/>
  <c r="BY102"/>
  <c r="AG103"/>
  <c r="CD103"/>
  <c r="AG104"/>
  <c r="CD104"/>
  <c l="1" r="CD102"/>
  <c r="AN95"/>
  <c r="CD101"/>
  <c r="AG100"/>
  <c r="AK27"/>
  <c r="AK29"/>
  <c r="AV103"/>
  <c r="BY103"/>
  <c r="AN102"/>
  <c r="AN101"/>
  <c r="AV104"/>
  <c r="BY104"/>
  <c r="AV94"/>
  <c r="W32"/>
  <c l="1" r="AN103"/>
  <c r="AK32"/>
  <c r="AG106"/>
  <c r="AN104"/>
  <c r="AT94"/>
  <c r="AN94"/>
  <c l="1" r="AK38"/>
  <c r="AN100"/>
  <c l="1" r="AN106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<sst xmlns="http://schemas.openxmlformats.org/spreadsheetml/2006/main">
  <si>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</si>
  <si>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</si>
  <si>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</si>
  <si>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</si>
  <si>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{01e48aa5-945d-49bc-8aa0-3e7c299ea785}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</si>
  <si>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</si>
  <si>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</si>
  <si>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</si>
  <si>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</si>
  <si>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</si>
  <si>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</si>
  <si>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</si>
  <si>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</si>
  <si>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</si>
  <si>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223012B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</si>
  <si>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</si>
  <si>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</si>
  <si>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Vypracování PD na opravu most. objektů v JMK</t>
  </si>
  <si>
    <t>KSO:</t>
  </si>
  <si>
    <t>CC-CZ:</t>
  </si>
  <si>
    <t>Místo:</t>
  </si>
  <si>
    <t xml:space="preserve"> </t>
  </si>
  <si>
    <t>Datum:</t>
  </si>
  <si>
    <t>25. 9. 2023</t>
  </si>
  <si>
    <t>Zadavatel:</t>
  </si>
  <si>
    <t>IČ:</t>
  </si>
  <si>
    <t>70994234</t>
  </si>
  <si>
    <t>Správa železnic, s.o.</t>
  </si>
  <si>
    <t>DIČ:</t>
  </si>
  <si>
    <t>CZ70994234</t>
  </si>
  <si>
    <t>Uchazeč:</t>
  </si>
  <si>
    <t>Vyplň údaj</t>
  </si>
  <si>
    <t>Projektant:</t>
  </si>
  <si>
    <t>28307453</t>
  </si>
  <si>
    <t>F-PROJEKT-DOPRAVNÍ STAVBY s.r.o.</t>
  </si>
  <si>
    <t>CZ28307453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</si>
  <si>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</si>
  <si>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</si>
  <si>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</si>
  <si>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</si>
  <si>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</si>
  <si>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</si>
  <si>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</si>
  <si>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</si>
  <si>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</si>
  <si>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</si>
  <si>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</si>
  <si>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</si>
  <si>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</si>
  <si>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</si>
  <si>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</si>
  <si>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</si>
  <si>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</si>
  <si>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</si>
  <si>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</si>
  <si>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</si>
  <si>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</si>
  <si>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</si>
  <si>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</si>
  <si>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</si>
  <si>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</si>
  <si>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</si>
  <si>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</si>
  <si>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</si>
  <si>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</si>
  <si>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</si>
  <si>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</si>
  <si>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</si>
  <si>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</si>
  <si>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</si>
  <si>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</si>
  <si>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</si>
  <si>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</si>
  <si>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</si>
  <si>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</si>
  <si>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</si>
  <si>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</si>
  <si>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</si>
  <si>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</si>
  <si>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</si>
  <si>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</si>
  <si>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</si>
  <si>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</si>
  <si>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</si>
  <si>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</si>
  <si>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SO 04</t>
  </si>
  <si>
    <t>Oprava mostních objektů na trati Velké Opatovice – Skalice - Most v km 31,576</t>
  </si>
  <si>
    <t>STA</t>
  </si>
  <si>
    <t>1</t>
  </si>
  <si>
    <t>{0658e375-57ec-40bc-9f38-77496c2dace9}</t>
  </si>
  <si>
    <t>2</t>
  </si>
  <si>
    <t>/</t>
  </si>
  <si>
    <t>D.2.1.1</t>
  </si>
  <si>
    <t>Kolejový svršek</t>
  </si>
  <si>
    <t>Soupis</t>
  </si>
  <si>
    <t>{3706ee6b-9aa8-4174-94ed-b680a6867c9d}</t>
  </si>
  <si>
    <t>D.2.1.4</t>
  </si>
  <si>
    <t>Oprava mostu</t>
  </si>
  <si>
    <t>{f5bcca6b-876a-4918-91e5-323e44fa1448}</t>
  </si>
  <si>
    <t>VRN</t>
  </si>
  <si>
    <t>Vedlejší rozpočtové náklady</t>
  </si>
  <si>
    <t>{960c4c6c-69df-4edc-b005-3be19dee9bc0}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</si>
  <si>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</si>
  <si>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</si>
  <si>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</si>
  <si>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</si>
  <si>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</si>
  <si>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</si>
  <si>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</si>
  <si>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</si>
  <si>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</si>
  <si>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</si>
  <si>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</si>
  <si>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04 - Oprava mostních objektů na trati Velké Opatovice – Skalice - Most v km 31,576</t>
  </si>
  <si>
    <t>Soupis:</t>
  </si>
  <si>
    <t>D.2.1.1 - Kolejový svršek</t>
  </si>
  <si>
    <t>k.ú. Lhota Rapotina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</si>
  <si>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</si>
  <si>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</si>
  <si>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</si>
  <si>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</si>
  <si>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</si>
  <si>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</si>
  <si>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</si>
  <si>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</si>
  <si>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</si>
  <si>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</si>
  <si>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</si>
  <si>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</si>
  <si>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</si>
  <si>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</si>
  <si>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</si>
  <si>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</si>
  <si>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</si>
  <si>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</si>
  <si>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</si>
  <si>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</si>
  <si>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</si>
  <si>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</si>
  <si>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</si>
  <si>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</si>
  <si>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</si>
  <si>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</si>
  <si>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</si>
  <si>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</si>
  <si>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</si>
  <si>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</si>
  <si>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ÚOŽI 2024 01</t>
  </si>
  <si>
    <t>4</t>
  </si>
  <si>
    <t>489380907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</si>
  <si>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</si>
  <si>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</si>
  <si>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VV</t>
  </si>
  <si>
    <t>"před mostem"</t>
  </si>
  <si>
    <t>120,0/1000</t>
  </si>
  <si>
    <t>"most"</t>
  </si>
  <si>
    <t>(75,0+9,0)/1000</t>
  </si>
  <si>
    <t>"za mostem"</t>
  </si>
  <si>
    <t>90,0/1000</t>
  </si>
  <si>
    <t>Součet</t>
  </si>
  <si>
    <t>5905105030</t>
  </si>
  <si>
    <t>Doplnění KL kamenivem souvisle strojně v koleji</t>
  </si>
  <si>
    <t>m3</t>
  </si>
  <si>
    <t>1357060496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</si>
  <si>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</si>
  <si>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83,85*3,4*0,02</t>
  </si>
  <si>
    <t>78,39*3,4*0,02</t>
  </si>
  <si>
    <t>3</t>
  </si>
  <si>
    <t>M</t>
  </si>
  <si>
    <t>5955101000</t>
  </si>
  <si>
    <t>Kamenivo drcené štěrk frakce 31,5/63 třídy BI</t>
  </si>
  <si>
    <t>t</t>
  </si>
  <si>
    <t>8</t>
  </si>
  <si>
    <t>1819911807</t>
  </si>
  <si>
    <t>11,033*1,8</t>
  </si>
  <si>
    <t>5906130135</t>
  </si>
  <si>
    <t>Montáž kolejového roštu v ose koleje pražce dřevěné vystrojené, tvar S49, 49E1</t>
  </si>
  <si>
    <t>902297708</t>
  </si>
  <si>
    <t>Montáž kolejového roštu v ose koleje pražce dřevěné vystrojené, tvar S49, 49E1. Poznámka: 1. V cenách jsou započteny náklady na manipulaci a montáž KR, u pražců dřevěných nevystrojených i na vrtání pražců. 2. V cenách nejsou obsaženy náklady na dodávku materiálu.</t>
  </si>
  <si>
    <t>"demontáž koleje pro výměnu mostnic a vložení zpět"</t>
  </si>
  <si>
    <t>(75+9)/1000</t>
  </si>
  <si>
    <t>5957110030</t>
  </si>
  <si>
    <t>Kolejnice tv. 49 E 1, třídy R260</t>
  </si>
  <si>
    <t>m</t>
  </si>
  <si>
    <t>-1170957308</t>
  </si>
  <si>
    <t>"zajistí TD Vranovice"</t>
  </si>
  <si>
    <t>2*9,0</t>
  </si>
  <si>
    <t>6</t>
  </si>
  <si>
    <t>5958128010</t>
  </si>
  <si>
    <t>Komplety ŽS 4 (šroub RS 1, matice M 24, podložka Fe6, svěrka ŽS4)</t>
  </si>
  <si>
    <t>kus</t>
  </si>
  <si>
    <t>-2108406285</t>
  </si>
  <si>
    <t>"vnové komplety na mostnicích MA91 - MA110"</t>
  </si>
  <si>
    <t>2*2*20</t>
  </si>
  <si>
    <t>7</t>
  </si>
  <si>
    <t>5958140010</t>
  </si>
  <si>
    <t>Podkladnice žebrová tv. S4M</t>
  </si>
  <si>
    <t>1602103713</t>
  </si>
  <si>
    <t>"nové podkladnice na mostnicích MA91 až MA110"</t>
  </si>
  <si>
    <t>2*20</t>
  </si>
  <si>
    <t>5958134080</t>
  </si>
  <si>
    <t>Součásti upevňovací vrtule R2 (160)</t>
  </si>
  <si>
    <t>1383564069</t>
  </si>
  <si>
    <t>"stávajíví komplety ponechány (mimo MA91-MA110), výměna pouze vrtule R2"</t>
  </si>
  <si>
    <t>139*2*4</t>
  </si>
  <si>
    <t>"pozednice"</t>
  </si>
  <si>
    <t>2*2*4</t>
  </si>
  <si>
    <t>9</t>
  </si>
  <si>
    <t>5958134040</t>
  </si>
  <si>
    <t>Součásti upevňovací kroužek pružný dvojitý Fe 6</t>
  </si>
  <si>
    <t>-1899414656</t>
  </si>
  <si>
    <t>10</t>
  </si>
  <si>
    <t>5958158075</t>
  </si>
  <si>
    <t>Podložka z penefolu pod podkladnici 390/170/5</t>
  </si>
  <si>
    <t>-1001000007</t>
  </si>
  <si>
    <t>139*2</t>
  </si>
  <si>
    <t>2*2</t>
  </si>
  <si>
    <t>11</t>
  </si>
  <si>
    <t>5958158005</t>
  </si>
  <si>
    <t>Podložka pryžová pod patu kolejnice S49 183/126/6</t>
  </si>
  <si>
    <t>-853687416</t>
  </si>
  <si>
    <t>5906140035</t>
  </si>
  <si>
    <t>Demontáž kolejového roštu koleje v ose koleje pražce dřevěné, tvar S49, T, 49E1</t>
  </si>
  <si>
    <t>181658724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</si>
  <si>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</si>
  <si>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13</t>
  </si>
  <si>
    <t>5907050020</t>
  </si>
  <si>
    <t>Dělení kolejnic řezáním nebo rozbroušením, soustavy S49 nebo T</t>
  </si>
  <si>
    <t>2147113104</t>
  </si>
  <si>
    <t>Dělení kolejnic řezáním nebo rozbroušením, soustavy S49 nebo T. Poznámka: 1. V cenách jsou započteny náklady na manipulaci, podložení, označení a provedení řezu kolejnice.</t>
  </si>
  <si>
    <t>14</t>
  </si>
  <si>
    <t>5909030010</t>
  </si>
  <si>
    <t>Následná úprava GPK koleje směrové a výškové uspořádání pražce dřevěné nebo ocelové</t>
  </si>
  <si>
    <t>-1703262944</t>
  </si>
  <si>
    <t>Následná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</si>
  <si>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15</t>
  </si>
  <si>
    <t>5909031010</t>
  </si>
  <si>
    <t>Úprava GPK koleje směrové a výškové uspořádání pražce dřevěné nebo ocelové</t>
  </si>
  <si>
    <t>133838078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</si>
  <si>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</si>
  <si>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16</t>
  </si>
  <si>
    <t>5910021120</t>
  </si>
  <si>
    <t>Svařování kolejnic termitem zkrácený předehřev standardní spára svar jednotlivý tv. S49</t>
  </si>
  <si>
    <t>svar</t>
  </si>
  <si>
    <t>-1046237636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</si>
  <si>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</si>
  <si>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</t>
  </si>
  <si>
    <t>5999010010</t>
  </si>
  <si>
    <t>Vyjmutí a snesení konstrukcí nebo dílů hmotnosti do 10 t</t>
  </si>
  <si>
    <t>-665382480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</si>
  <si>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</si>
  <si>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"kolejnice - 2x75 m + 2x9 m"</t>
  </si>
  <si>
    <t>2*(75+9)*0,050</t>
  </si>
  <si>
    <t>18</t>
  </si>
  <si>
    <t>5999015010</t>
  </si>
  <si>
    <t>Vložení konstrukcí nebo dílů hmotnosti do 10 t</t>
  </si>
  <si>
    <t>1763967585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</si>
  <si>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</si>
  <si>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OST</t>
  </si>
  <si>
    <t>Ostatní</t>
  </si>
  <si>
    <t>19</t>
  </si>
  <si>
    <t>9902100100</t>
  </si>
  <si>
    <t>Doprava materiálu mechanizací o nosnosti přes 3,5 t sypanin (kameniva, písku, suti, dlažebních kostek, atd.) do 10 km</t>
  </si>
  <si>
    <t>512</t>
  </si>
  <si>
    <t>1064799713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</si>
  <si>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</si>
  <si>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"kamenivo"</t>
  </si>
  <si>
    <t>19,859</t>
  </si>
  <si>
    <t>"kolejivo"</t>
  </si>
  <si>
    <t>0,049+0,467+0,634+0,044+0,05</t>
  </si>
  <si>
    <t>20</t>
  </si>
  <si>
    <t>9902109200</t>
  </si>
  <si>
    <t>Doprava materiálu mechanizací o nosnosti přes 3,5 t sypanin (kameniva, písku, suti, dlažebních kostek, atd.) příplatek za každých dalších 10 km</t>
  </si>
  <si>
    <t>652204681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</si>
  <si>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</si>
  <si>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"doprava do 20 km"</t>
  </si>
  <si>
    <t>9902200100</t>
  </si>
  <si>
    <t>Doprava materiálu mechanizací o nosnosti přes 3,5 t objemnějšího kusového materiálu (prefabrikátů, stožárů, výhybek, rozvaděčů, vybouraných hmot atd.) do 10 km</t>
  </si>
  <si>
    <t>-1474452581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</si>
  <si>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</si>
  <si>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"dovoz nové kolejnice"</t>
  </si>
  <si>
    <t>2*9,0*50/1000</t>
  </si>
  <si>
    <t>"odvoz původní kolejnice na sklad"</t>
  </si>
  <si>
    <t>22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</si>
  <si>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</si>
  <si>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</si>
  <si>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-357448589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</si>
  <si>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</si>
  <si>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"doprava do 100 km"</t>
  </si>
  <si>
    <t>2*9,0*50/1000*9</t>
  </si>
  <si>
    <t>23</t>
  </si>
  <si>
    <t>9902900100</t>
  </si>
  <si>
    <t>Naložení sypanin, drobného kusového materiálu, suti</t>
  </si>
  <si>
    <t>-36528113</t>
  </si>
  <si>
    <t xml:space="preserve">Naložení sypanin, drobného kusového materiálu, suti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</si>
  <si>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24</t>
  </si>
  <si>
    <t>9902900200</t>
  </si>
  <si>
    <t>Naložení objemnějšího kusového materiálu, vybouraných hmot</t>
  </si>
  <si>
    <t>-1523488643</t>
  </si>
  <si>
    <t xml:space="preserve"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</si>
  <si>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25</t>
  </si>
  <si>
    <t>9903100400</t>
  </si>
  <si>
    <t>Přeprava mechanizace na místo prováděných prací o hmotnosti do 12 t do 400 km</t>
  </si>
  <si>
    <t>-882195536</t>
  </si>
  <si>
    <t>Přeprava mechanizace na místo prováděných prací o hmotnosti do 12 t do 400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</si>
  <si>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"MUV"</t>
  </si>
  <si>
    <t>26</t>
  </si>
  <si>
    <t>9903200400</t>
  </si>
  <si>
    <t>Přeprava mechanizace na místo prováděných prací o hmotnosti přes 12 t do 400 km</t>
  </si>
  <si>
    <t>1643962843</t>
  </si>
  <si>
    <t>Přeprava mechanizace na místo prováděných prací o hmotnosti přes 12 t do 400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</si>
  <si>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"podbíječka"</t>
  </si>
  <si>
    <t>1+1</t>
  </si>
  <si>
    <t>"dvoucestný bagr"</t>
  </si>
  <si>
    <t>27</t>
  </si>
  <si>
    <t>9909000400</t>
  </si>
  <si>
    <t>Poplatek za likvidaci plastových součástí</t>
  </si>
  <si>
    <t>1552088544</t>
  </si>
  <si>
    <t xml:space="preserve"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</si>
  <si>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"plastové podložky"</t>
  </si>
  <si>
    <t>2*139*0,00016</t>
  </si>
  <si>
    <t>"pryžové podložky"</t>
  </si>
  <si>
    <t>2*139*0,00018</t>
  </si>
  <si>
    <t>D.2.1.4 - Oprava mostu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</si>
  <si>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</si>
  <si>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</si>
  <si>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</si>
  <si>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</si>
  <si>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</si>
  <si>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</si>
  <si>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</si>
  <si>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</si>
  <si>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 xml:space="preserve">    789 - Povrchové úpravy ocelových konstrukcí a technologických zařízení</t>
  </si>
  <si>
    <t>Zemní práce</t>
  </si>
  <si>
    <t>111203201</t>
  </si>
  <si>
    <t>Odstranění křovin a stromů s ponecháním kořenů z plochy do 1000 m2</t>
  </si>
  <si>
    <t>m2</t>
  </si>
  <si>
    <t>CS ÚRS 2024 01</t>
  </si>
  <si>
    <t>1512571511</t>
  </si>
  <si>
    <t>Odstranění křovin a stromů s ponecháním kořenů průměru kmene do 100 mm, při jakémkoliv sklonu terénu mimo LTM, při celkové ploše do 1 000 m2</t>
  </si>
  <si>
    <t>"Chornická opěra"</t>
  </si>
  <si>
    <t>11,0*4,0</t>
  </si>
  <si>
    <t>"pilíř"</t>
  </si>
  <si>
    <t>10,0*3,0</t>
  </si>
  <si>
    <t>"Skalická opěra"</t>
  </si>
  <si>
    <t>162301501</t>
  </si>
  <si>
    <t>Vodorovné přemístění křovin do 5 km D kmene do 100 mm</t>
  </si>
  <si>
    <t>-1908671346</t>
  </si>
  <si>
    <t>Vodorovné přemístění smýcených křovin do průměru kmene 100 mm na vzdálenost do 5 000 m</t>
  </si>
  <si>
    <t>Vodorovné konstrukce</t>
  </si>
  <si>
    <t>421941311</t>
  </si>
  <si>
    <t>Montáž podlahy z plechů s výztuhami při opravě mostu</t>
  </si>
  <si>
    <t>85409200</t>
  </si>
  <si>
    <t>Oprava podlah z plechů montáž s výztuhami</t>
  </si>
  <si>
    <t>"montáž stávajících podlah z plechů po výměně mostnic - spojovací materiál je obsažen v položce vyjma vrtulí"</t>
  </si>
  <si>
    <t>"výměna kotevních prvků"</t>
  </si>
  <si>
    <t>"podlaha středová"</t>
  </si>
  <si>
    <t>81,0</t>
  </si>
  <si>
    <t>"podlaha hlavová"</t>
  </si>
  <si>
    <t>98,0</t>
  </si>
  <si>
    <t>"podlaha ostatní"</t>
  </si>
  <si>
    <t>180,0</t>
  </si>
  <si>
    <t>30925278</t>
  </si>
  <si>
    <t>šroub metrický celozávit DIN 933 8.8 BZ M12x150mm</t>
  </si>
  <si>
    <t>100 kus</t>
  </si>
  <si>
    <t>620516228</t>
  </si>
  <si>
    <t>"chodníková podlaha cca 400 ks"</t>
  </si>
  <si>
    <t>400/100</t>
  </si>
  <si>
    <t>31111006</t>
  </si>
  <si>
    <t>matice přesná šestihranná Pz DIN 934-8 M12</t>
  </si>
  <si>
    <t>1912301126</t>
  </si>
  <si>
    <t>13011062</t>
  </si>
  <si>
    <t>úhelník ocelový rovnostranný jakost S235JR (11 375) 45x45x4mm</t>
  </si>
  <si>
    <t>-1513177941</t>
  </si>
  <si>
    <t>"podpora středového podlahového plechu"</t>
  </si>
  <si>
    <t>139*0,18*16,44/1000</t>
  </si>
  <si>
    <t>15431520R</t>
  </si>
  <si>
    <t>profil ocelový kloboukový ohýbaný symetrický S235JR 40x40x25x3mm</t>
  </si>
  <si>
    <t>-1914063747</t>
  </si>
  <si>
    <t>"výměna středových tenkostěnných profilů na mostnicích"</t>
  </si>
  <si>
    <t>2*139*(0,26+0,18)*4,0/1000</t>
  </si>
  <si>
    <t>31140127</t>
  </si>
  <si>
    <t>vrut ocelový se šestihrannou hlavou ZB 12x140mm</t>
  </si>
  <si>
    <t>-1787208132</t>
  </si>
  <si>
    <t>2*139*10/100</t>
  </si>
  <si>
    <t>31198206</t>
  </si>
  <si>
    <t>vrtule R2(160)</t>
  </si>
  <si>
    <t>-741514897</t>
  </si>
  <si>
    <t>"upevnění středových plechů na mostnicích - 1 plech na 3 mostnice/4 vrtule"</t>
  </si>
  <si>
    <t>139/3*4+0,667</t>
  </si>
  <si>
    <t>421941512</t>
  </si>
  <si>
    <t>Demontáž podlahových plechů s výztuhami na mostech</t>
  </si>
  <si>
    <t>-32238253</t>
  </si>
  <si>
    <t>Demontáž podlahových plechů s výztuhami</t>
  </si>
  <si>
    <t>451476121</t>
  </si>
  <si>
    <t>Podkladní vrstva plastbetonová tixotropní první vrstva tl 10 mm</t>
  </si>
  <si>
    <t>1137633582</t>
  </si>
  <si>
    <t>Podkladní vrstva plastbetonová tixotropní, tloušťky do 10 mm první vrstva</t>
  </si>
  <si>
    <t>"podlití pozednic"</t>
  </si>
  <si>
    <t>"P1"</t>
  </si>
  <si>
    <t>1*0,26*2,35</t>
  </si>
  <si>
    <t>"P2"</t>
  </si>
  <si>
    <t>1*0,26*2,45</t>
  </si>
  <si>
    <t>451476122</t>
  </si>
  <si>
    <t>Podkladní vrstva plastbetonová tixotropní každá další vrstva tl 10 mm</t>
  </si>
  <si>
    <t>-1023659796</t>
  </si>
  <si>
    <t>Podkladní vrstva plastbetonová tixotropní, tloušťky do 10 mm každá další vrstva</t>
  </si>
  <si>
    <t>521272215</t>
  </si>
  <si>
    <t>Demontáž mostnic s odsunem hmot mimo objekt mostu</t>
  </si>
  <si>
    <t>-333468412</t>
  </si>
  <si>
    <t>Demontáž mostnic s odsunem hmot mimo objekt mostu se zřízením pomocné montážní lávky</t>
  </si>
  <si>
    <t>521273.R</t>
  </si>
  <si>
    <t>Ošetření spojení mostnice a podélníku most. šroubem - máčení v epox.pryskyřici, gumový návlek, asfaltová zálivka a vrchní překrytí PVC fólií</t>
  </si>
  <si>
    <t>189260030</t>
  </si>
  <si>
    <t>"ošetření každého spoje mostnicovým šroubem"</t>
  </si>
  <si>
    <t>521273111</t>
  </si>
  <si>
    <t>Výroba dřevěných mostnic železničního mostu v přímé, v oblouku nebo přechodnici bez převýšení</t>
  </si>
  <si>
    <t>-587406083</t>
  </si>
  <si>
    <t>Mostnice na železničních mostech z tvrdého dřeva s plošným uložením výroba bez převýšení v přímé, v oblouku nebo přechodnici</t>
  </si>
  <si>
    <t>"M22-M58 v přímé bez převýšení"</t>
  </si>
  <si>
    <t>37</t>
  </si>
  <si>
    <t>521273121</t>
  </si>
  <si>
    <t>Výroba dřevěných mostnic železničního mostu s převýšením bez klínu</t>
  </si>
  <si>
    <t>562956264</t>
  </si>
  <si>
    <t>Mostnice na železničních mostech z tvrdého dřeva s plošným uložením výroba s převýšením bez klínu</t>
  </si>
  <si>
    <t>"M1-M21"</t>
  </si>
  <si>
    <t>"M59-M63"</t>
  </si>
  <si>
    <t>"M64-M77"</t>
  </si>
  <si>
    <t>"z toho s ocelovými podložkami 19 ks"</t>
  </si>
  <si>
    <t>521273122</t>
  </si>
  <si>
    <t>Výroba dřevěných mostnic železničního mostu s převýšení do 75 mm s 1 klínem</t>
  </si>
  <si>
    <t>-673847747</t>
  </si>
  <si>
    <t>Mostnice na železničních mostech z tvrdého dřeva s plošným uložením výroba s převýšením do 75 mm s 1 klínem</t>
  </si>
  <si>
    <t>"včetně klínů a vrutů"</t>
  </si>
  <si>
    <t>"M78-M139 převýšení pravostranné v přechodnici s 1 klínem"</t>
  </si>
  <si>
    <t>62</t>
  </si>
  <si>
    <t>521273211</t>
  </si>
  <si>
    <t>Montáž dřevěných mostnic železničního mostu v přímé, v oblouku nebo přechodnici bez převýšení</t>
  </si>
  <si>
    <t>-204378432</t>
  </si>
  <si>
    <t>Mostnice na železničních mostech z tvrdého dřeva s plošným uložením montáž bez převýšení v přímé, v oblouku nebo přechodnici</t>
  </si>
  <si>
    <t>"M22-M58 v přímé bez převýšení včetně mostnicových šroubů"</t>
  </si>
  <si>
    <t>60815365</t>
  </si>
  <si>
    <t>mostnice dřevěná impregnovaná olejem DB 240x260mm dl 2,4m</t>
  </si>
  <si>
    <t>2004542730</t>
  </si>
  <si>
    <t>37*0,14976 'Přepočtené koeficientem množství</t>
  </si>
  <si>
    <t>521273221</t>
  </si>
  <si>
    <t>Montáž dřevěných mostnic železničního mostu s převýšením bez klínu</t>
  </si>
  <si>
    <t>-1439830837</t>
  </si>
  <si>
    <t>Mostnice na železničních mostech z tvrdého dřeva s plošným uložením montáž s převýšením bez klínu</t>
  </si>
  <si>
    <t>"včetně mostnicových šroubů a podložek"</t>
  </si>
  <si>
    <t>-1133486764</t>
  </si>
  <si>
    <t>40*0,14976 'Přepočtené koeficientem množství</t>
  </si>
  <si>
    <t>521273222</t>
  </si>
  <si>
    <t>Montáž dřevěných mostnic železničního mostu s převýšení do 75 mm s 1 klínem</t>
  </si>
  <si>
    <t>1982173806</t>
  </si>
  <si>
    <t>Mostnice na železničních mostech z tvrdého dřeva s plošným uložením montáž s převýšením do 75 mm s 1 klínem</t>
  </si>
  <si>
    <t>"včetně mostnicových šroubů"</t>
  </si>
  <si>
    <t>-1498240775</t>
  </si>
  <si>
    <t>62*0,14976 'Přepočtené koeficientem množství</t>
  </si>
  <si>
    <t>521281111</t>
  </si>
  <si>
    <t>Výroba pozednic železničního mostu z tvrdého dřeva</t>
  </si>
  <si>
    <t>1212295232</t>
  </si>
  <si>
    <t>Pozednice na železničních mostech z tvrdého dřeva s plošným uložením výroba</t>
  </si>
  <si>
    <t>521281211</t>
  </si>
  <si>
    <t>Montáž pozednic železničního mostu z tvrdého dřeva</t>
  </si>
  <si>
    <t>-1879499549</t>
  </si>
  <si>
    <t>Pozednice na železničních mostech z tvrdého dřeva s plošným uložením montáž</t>
  </si>
  <si>
    <t>-432343928</t>
  </si>
  <si>
    <t>1*0,24*0,26*2,35</t>
  </si>
  <si>
    <t>1*0,24*0,26*2,45</t>
  </si>
  <si>
    <t>521283221</t>
  </si>
  <si>
    <t>Demontáž pozednic včetně odstranění štěrkového podsypu</t>
  </si>
  <si>
    <t>935268354</t>
  </si>
  <si>
    <t>Demontáž pozednic s odstraněním štěrku</t>
  </si>
  <si>
    <t>Úpravy povrchů, podlahy a osazování výplní</t>
  </si>
  <si>
    <t>28</t>
  </si>
  <si>
    <t>628613221</t>
  </si>
  <si>
    <t>Protikorozní ochrana OK mostu I. tř.- základní a podkladní epoxidový, vrchní PU nátěr bez metalizace</t>
  </si>
  <si>
    <t>734666090</t>
  </si>
  <si>
    <t>Protikorozní ochrana ocelových mostních konstrukcí včetně otryskání povrchu základní a podkladní epoxidový a vrchní polyuretanový nátěr bez metalizace I. třídy</t>
  </si>
  <si>
    <t>"včetně otryskání"</t>
  </si>
  <si>
    <t>"podélníky - horní pásnice"</t>
  </si>
  <si>
    <t>"K01"</t>
  </si>
  <si>
    <t>42,0*2*0,6</t>
  </si>
  <si>
    <t>"K02"</t>
  </si>
  <si>
    <t>(34,0*2+7,0*2)*0,7</t>
  </si>
  <si>
    <t>"ztužení horní"</t>
  </si>
  <si>
    <t>(4,6+10,0+4,0+31,0)*0,32*1,1</t>
  </si>
  <si>
    <t>"příčníky - horní pásnice"</t>
  </si>
  <si>
    <t>0,73*4,75*10+0,83*5,9*9+0,83*3,0*2</t>
  </si>
  <si>
    <t>"lokální opravy plochy nosné konstrukce mostu - max 20 m2"</t>
  </si>
  <si>
    <t>20,0</t>
  </si>
  <si>
    <t>29</t>
  </si>
  <si>
    <t>629995101</t>
  </si>
  <si>
    <t>Očištění vnějších ploch tlakovou vodou</t>
  </si>
  <si>
    <t>-1628081143</t>
  </si>
  <si>
    <t>Očištění vnějších ploch tlakovou vodou omytím</t>
  </si>
  <si>
    <t>"očištění nosné ocelové konstrukce - cca 3500 m2 - očištění do 20% plochy"</t>
  </si>
  <si>
    <t>3500/100*20*1,5</t>
  </si>
  <si>
    <t>"očištění opěr a pilířů"</t>
  </si>
  <si>
    <t>(0,87+6,82+0,8+1,24)*1,5</t>
  </si>
  <si>
    <t>(2,83+8,54+2,83+8,68)*1,8</t>
  </si>
  <si>
    <t>(1,245+0,8+9,03+0,705)*1,9</t>
  </si>
  <si>
    <t>"Chornická opěra - křídla"</t>
  </si>
  <si>
    <t>(2,455+0,115+0,945+1,24+5,055)*1,2</t>
  </si>
  <si>
    <t>"Skalická opěra - křídla"</t>
  </si>
  <si>
    <t>(3,08+1,15+0,68+1,445+5,14)*1,2</t>
  </si>
  <si>
    <t>Ostatní konstrukce a práce, bourání</t>
  </si>
  <si>
    <t>30</t>
  </si>
  <si>
    <t>936171150R</t>
  </si>
  <si>
    <t>Demontáž pojistných úhelníků L 160 x 100 x 14 na železničních mostech přímých nebo v oblouku</t>
  </si>
  <si>
    <t>-1951548888</t>
  </si>
  <si>
    <t>Demontáž úhelníků na železničních mostech bez přesypávky v přímé trati nebo v oblouku pojistných L 160 x 160 x 40</t>
  </si>
  <si>
    <t>"pravá strana ve směru staničení"</t>
  </si>
  <si>
    <t>102,05</t>
  </si>
  <si>
    <t>"levá strana ve směru staničení"</t>
  </si>
  <si>
    <t>102,228</t>
  </si>
  <si>
    <t>31</t>
  </si>
  <si>
    <t>936171311</t>
  </si>
  <si>
    <t>Montáž pojistných úhelníků L 160x100x14 v koleji S 49 na mostě</t>
  </si>
  <si>
    <t>-202392181</t>
  </si>
  <si>
    <t>Oprava úhelníků na železničních mostech v přímé trati nebo oblouku montáž úhelníků pojistných v koleji tvaru S 49 - L 160x100x14</t>
  </si>
  <si>
    <t>32</t>
  </si>
  <si>
    <t>936941121</t>
  </si>
  <si>
    <t>Osazení nerezového odvodňovače izolace mostovky do plastbetonu</t>
  </si>
  <si>
    <t>-225251973</t>
  </si>
  <si>
    <t>Odvodňovač izolace mostovky osazení do plastbetonu, odvodňovače nerezového</t>
  </si>
  <si>
    <t>"odvodňovací trubičky na pilíři"</t>
  </si>
  <si>
    <t>33</t>
  </si>
  <si>
    <t>31633000</t>
  </si>
  <si>
    <t>odvodňovací trubička mostní izolace nerezová DN 50 délka 0,5m</t>
  </si>
  <si>
    <t>921154750</t>
  </si>
  <si>
    <t>34</t>
  </si>
  <si>
    <t>938905311</t>
  </si>
  <si>
    <t>Údržba OK mostů - očistění, nátěr, namazání ložisek</t>
  </si>
  <si>
    <t>-728257914</t>
  </si>
  <si>
    <t>Údržba ocelových konstrukcí údržba ložisek očistění, nátěr, namazání</t>
  </si>
  <si>
    <t>35</t>
  </si>
  <si>
    <t>938905312</t>
  </si>
  <si>
    <t>Údržba OK mostů - vysekání obetonávky ložisek a zalití ložiskových desek</t>
  </si>
  <si>
    <t>1896674866</t>
  </si>
  <si>
    <t>Údržba ocelových konstrukcí údržba ložisek vysekání obetonávky a zalití ložiskových desek</t>
  </si>
  <si>
    <t>36</t>
  </si>
  <si>
    <t>943211111</t>
  </si>
  <si>
    <t>Montáž lešení prostorového rámového lehkého s podlahami zatížení do 200 kg/m2 v do 10 m</t>
  </si>
  <si>
    <t>-1253602885</t>
  </si>
  <si>
    <t>Lešení prostorové rámové lehké pracovní s podlahami s provozním zatížením tř. 3 do 200 kg/m2 výšky do 10 m montáž</t>
  </si>
  <si>
    <t>"lešení nad stezkou"</t>
  </si>
  <si>
    <t>41,735*7,0*2,0</t>
  </si>
  <si>
    <t>943211211</t>
  </si>
  <si>
    <t>Příplatek k lešení prostorovému rámovému lehkému s podlahami do 200 kg/m2 v do 10 m za každý den použití</t>
  </si>
  <si>
    <t>1123989953</t>
  </si>
  <si>
    <t>Lešení prostorové rámové lehké pracovní s podlahami s provozním zatížením tř. 3 do 200 kg/m2 výšky do 10 m příplatek k ceně za každý den použití</t>
  </si>
  <si>
    <t>41,735*7,0*2,0*30</t>
  </si>
  <si>
    <t>38</t>
  </si>
  <si>
    <t>943211811</t>
  </si>
  <si>
    <t>Demontáž lešení prostorového rámového lehkého s podlahami zatížení do 200 kg/m2 v do 10 m</t>
  </si>
  <si>
    <t>-1729656993</t>
  </si>
  <si>
    <t>Lešení prostorové rámové lehké pracovní s podlahami s provozním zatížením tř. 3 do 200 kg/m2 výšky do 10 m demontáž</t>
  </si>
  <si>
    <t>39</t>
  </si>
  <si>
    <t>944611111</t>
  </si>
  <si>
    <t>Montáž ochranné plachty z textilie z umělých vláken</t>
  </si>
  <si>
    <t>1331180193</t>
  </si>
  <si>
    <t>Plachta ochranná zavěšená na konstrukci lešení z textilie z umělých vláken montáž</t>
  </si>
  <si>
    <t>"na zavěšené lešení nad vodním tokem"</t>
  </si>
  <si>
    <t>33,255*7,0</t>
  </si>
  <si>
    <t>"na prostorové lešení nad stezkou"</t>
  </si>
  <si>
    <t>41,735*7,0</t>
  </si>
  <si>
    <t>40</t>
  </si>
  <si>
    <t>944611211</t>
  </si>
  <si>
    <t>Příplatek k ochranné plachtě za každý den použití</t>
  </si>
  <si>
    <t>-2073821931</t>
  </si>
  <si>
    <t>Plachta ochranná zavěšená na konstrukci lešení z textilie z umělých vláken příplatek k ceně za každý den použití</t>
  </si>
  <si>
    <t>524,93*30</t>
  </si>
  <si>
    <t>41</t>
  </si>
  <si>
    <t>944611811</t>
  </si>
  <si>
    <t>Demontáž ochranné plachty z textilie z umělých vláken</t>
  </si>
  <si>
    <t>-1428250452</t>
  </si>
  <si>
    <t>Plachta ochranná zavěšená na konstrukci lešení z textilie z umělých vláken demontáž</t>
  </si>
  <si>
    <t>42</t>
  </si>
  <si>
    <t>946211121</t>
  </si>
  <si>
    <t>Montáž lešení zavěšeného trubkového na potrubních mostech zatížení přes 75 do 150 kg/m2 v do 10 m</t>
  </si>
  <si>
    <t>-2069863300</t>
  </si>
  <si>
    <t>Lešení zavěšené na potrubních mostech nebo na mostní konstrukci trubkové s podlahami s provozním zatížením tř. 2 přes 75 do 150 kg/m2, umístěné ve výšce do 10 m montáž</t>
  </si>
  <si>
    <t>"zavěšené lešení nad vodním tokem"</t>
  </si>
  <si>
    <t>43</t>
  </si>
  <si>
    <t>946211221</t>
  </si>
  <si>
    <t>Příplatek k lešení zavěšenému trubkovému na mostech přes 75 do 150 kg/m2 v do 10 m za každý den použití</t>
  </si>
  <si>
    <t>-1424688965</t>
  </si>
  <si>
    <t>Lešení zavěšené na potrubních mostech nebo na mostní konstrukci trubkové s podlahami s provozním zatížením tř. 2 přes 75 do 150 kg/m2, umístěné ve výšce do 10 m příplatek k ceně za každý den použití</t>
  </si>
  <si>
    <t>33,255*7,0*30</t>
  </si>
  <si>
    <t>44</t>
  </si>
  <si>
    <t>946211821</t>
  </si>
  <si>
    <t>Demontáž lešení zavěšeného trubkového na potrubních mostech zatížení přes 75 do 150 kg/m2 v do 10 m</t>
  </si>
  <si>
    <t>-432714607</t>
  </si>
  <si>
    <t>Lešení zavěšené na potrubních mostech nebo na mostní konstrukci trubkové s podlahami s provozním zatížením tř. 2 přes 75 do 150 kg/m2, umístěné ve výšce do 10 m demontáž</t>
  </si>
  <si>
    <t>45</t>
  </si>
  <si>
    <t>977151113</t>
  </si>
  <si>
    <t>Jádrové vrty diamantovými korunkami do stavebních materiálů D přes 40 do 50 mm</t>
  </si>
  <si>
    <t>-1618295447</t>
  </si>
  <si>
    <t>Jádrové vrty diamantovými korunkami do stavebních materiálů (železobetonu, betonu, cihel, obkladů, dlažeb, kamene) průměru přes 40 do 50 mm</t>
  </si>
  <si>
    <t>"pro odvodňovací trubičky na pilíři"</t>
  </si>
  <si>
    <t>4*0,5</t>
  </si>
  <si>
    <t>46</t>
  </si>
  <si>
    <t>985121101</t>
  </si>
  <si>
    <t>Tryskání degradovaného betonu stěn a rubu kleneb sušeným pískem</t>
  </si>
  <si>
    <t>581907072</t>
  </si>
  <si>
    <t>Tryskání degradovaného betonu stěn, rubu kleneb a podlah křemičitým pískem sušeným</t>
  </si>
  <si>
    <t>"očištění křídel"</t>
  </si>
  <si>
    <t>47</t>
  </si>
  <si>
    <t>985141211</t>
  </si>
  <si>
    <t>Vyčištění trhlin a dutin ve zdivu š do 50 mm hl do 150 mm</t>
  </si>
  <si>
    <t>-1302740392</t>
  </si>
  <si>
    <t>Vyčištění trhlin nebo dutin ve zdivu šířky přes 30 do 50 mm, hloubky do 150 mm</t>
  </si>
  <si>
    <t>2*4,0</t>
  </si>
  <si>
    <t>1,0+3,0+5,0</t>
  </si>
  <si>
    <t>2*1,0+4,0</t>
  </si>
  <si>
    <t>48</t>
  </si>
  <si>
    <t>985142111</t>
  </si>
  <si>
    <t>Vysekání spojovací hmoty ze spár zdiva hl do 40 mm dl do 6 m/m2</t>
  </si>
  <si>
    <t>1952912487</t>
  </si>
  <si>
    <t>Vysekání spojovací hmoty ze spár zdiva včetně vyčištění hloubky spáry do 40 mm délky spáry na 1 m2 upravované plochy do 6 m</t>
  </si>
  <si>
    <t>49</t>
  </si>
  <si>
    <t>985231111</t>
  </si>
  <si>
    <t>Spárování zdiva aktivovanou maltou spára hl do 40 mm dl do 6 m/m2</t>
  </si>
  <si>
    <t>617416192</t>
  </si>
  <si>
    <t>Spárování zdiva hloubky do 40 mm aktivovanou maltou délky spáry na 1 m2 upravované plochy do 6 m</t>
  </si>
  <si>
    <t>50</t>
  </si>
  <si>
    <t>985233111</t>
  </si>
  <si>
    <t>Úprava spár po spárování zdiva uhlazením spára dl do 6 m/m2</t>
  </si>
  <si>
    <t>-133747074</t>
  </si>
  <si>
    <t>Úprava spár po spárování zdiva kamenného nebo cihelného délky spáry na 1 m2 upravované plochy do 6 m uhlazením</t>
  </si>
  <si>
    <t>51</t>
  </si>
  <si>
    <t>985311114</t>
  </si>
  <si>
    <t>Reprofilace stěn cementovou sanační maltou tl přes 30 do 40 mm</t>
  </si>
  <si>
    <t>126453272</t>
  </si>
  <si>
    <t>Reprofilace betonu sanačními maltami na cementové bázi ručně stěn, tloušťky přes 30 do 40 mm</t>
  </si>
  <si>
    <t>"lokální opravy křídel z 30%"</t>
  </si>
  <si>
    <t>(2,455+0,115+0,945+1,24+5,055)*1,2/100*30</t>
  </si>
  <si>
    <t>(3,08+1,15+0,68+1,445+5,14)*1,2/100*30</t>
  </si>
  <si>
    <t>52</t>
  </si>
  <si>
    <t>985311912</t>
  </si>
  <si>
    <t>Příplatek při reprofilaci sanační maltou za plochu do 10 m2 jednotlivě</t>
  </si>
  <si>
    <t>1124781576</t>
  </si>
  <si>
    <t>Reprofilace betonu sanačními maltami na cementové bázi ručně Příplatek k cenám za plochu do 10 m2 jednotlivě</t>
  </si>
  <si>
    <t>53</t>
  </si>
  <si>
    <t>985312112</t>
  </si>
  <si>
    <t>Stěrka k vyrovnání betonových ploch stěn tl přes 2 do 3 mm</t>
  </si>
  <si>
    <t>-600794919</t>
  </si>
  <si>
    <t>Stěrka k vyrovnání ploch reprofilovaného betonu stěn, tloušťky přes 2 do 3 mm</t>
  </si>
  <si>
    <t>54</t>
  </si>
  <si>
    <t>985321111</t>
  </si>
  <si>
    <t>Ochranný nátěr výztuže na cementové bázi stěn, líce kleneb a podhledů 1 vrstva tl 1 mm</t>
  </si>
  <si>
    <t>1446164873</t>
  </si>
  <si>
    <t>Ochranný nátěr betonářské výztuže 1 vrstva tloušťky 1 mm na cementové bázi stěn, líce kleneb a podhledů</t>
  </si>
  <si>
    <t>"betonářská výztuž - trny na pilíři s destičkami - povrchová úprava púvodních prvků před zalitím betonem"</t>
  </si>
  <si>
    <t>2*2*(2*Pi*0,0014/2*0,5+10*0,05*0,1)</t>
  </si>
  <si>
    <t>55</t>
  </si>
  <si>
    <t>985323111</t>
  </si>
  <si>
    <t>Spojovací můstek reprofilovaného betonu na cementové bázi tl 1 mm</t>
  </si>
  <si>
    <t>1749390454</t>
  </si>
  <si>
    <t>Spojovací můstek reprofilovaného betonu na cementové bázi, tloušťky 1 mm</t>
  </si>
  <si>
    <t>"obetonávka pilíře"</t>
  </si>
  <si>
    <t>"obetonávka trnů pilíře"</t>
  </si>
  <si>
    <t>1,2*0,52</t>
  </si>
  <si>
    <t>56</t>
  </si>
  <si>
    <t>985324111</t>
  </si>
  <si>
    <t>Impregnační nátěr betonu dvojnásobný S1 (OS-A)</t>
  </si>
  <si>
    <t>1105152013</t>
  </si>
  <si>
    <t>Ochranný nátěr betonu na bázi silanu impregnační dvojnásobný S1 (OS-A)</t>
  </si>
  <si>
    <t>57</t>
  </si>
  <si>
    <t>985331213</t>
  </si>
  <si>
    <t>Dodatečné vlepování betonářské výztuže D 12 mm do chemické malty včetně vyvrtání otvoru</t>
  </si>
  <si>
    <t>-1757669545</t>
  </si>
  <si>
    <t>Dodatečné vlepování betonářské výztuže včetně vyvrtání a vyčištění otvoru chemickou maltou průměr výztuže 12 mm</t>
  </si>
  <si>
    <t>"obetonávka trnů pilíře - vlepovaná výztuž 6xpr. 12 mm dl. 300 mm"</t>
  </si>
  <si>
    <t>6*0,3</t>
  </si>
  <si>
    <t>58</t>
  </si>
  <si>
    <t>13021013</t>
  </si>
  <si>
    <t>tyč ocelová kruhová žebírková DIN 488 jakost B500B (10 505) výztuž do betonu D 12mm</t>
  </si>
  <si>
    <t>764691841</t>
  </si>
  <si>
    <t>1,8*0,00091 'Přepočtené koeficientem množství</t>
  </si>
  <si>
    <t>59</t>
  </si>
  <si>
    <t>985331912</t>
  </si>
  <si>
    <t>Příplatek k dodatečnému vlepování betonářské výztuže za délku do 1 m jednotlivě</t>
  </si>
  <si>
    <t>-2041328</t>
  </si>
  <si>
    <t>Dodatečné vlepování betonářské výztuže Příplatek k cenám za délku do 1 m jednotlivě</t>
  </si>
  <si>
    <t>"obetonávka trnů pilíře - vlepovaná výztuž 6xpr. 12 mm dl. 300 mm + 2x třmínek pr. 8 mm"</t>
  </si>
  <si>
    <t>60</t>
  </si>
  <si>
    <t>985411111</t>
  </si>
  <si>
    <t>Beztlakové zalití trhlin a dutin ve zdivu aktivovanou maltou</t>
  </si>
  <si>
    <t>-1025154852</t>
  </si>
  <si>
    <t>Beztlakové zalití trhlin a dutin aktivovanou maltou</t>
  </si>
  <si>
    <t>2*4,0*0,15*0,05</t>
  </si>
  <si>
    <t>(1,0+3,0+5,0)*0,15*0,05</t>
  </si>
  <si>
    <t>(2*1,0+4,0)*0,15*0,05</t>
  </si>
  <si>
    <t>61</t>
  </si>
  <si>
    <t>985411912</t>
  </si>
  <si>
    <t>Příplatek k beztlakovému zalití trhlin a dutin za objem do 1 m3 jednotlivě</t>
  </si>
  <si>
    <t>-44590075</t>
  </si>
  <si>
    <t>Beztlakové zalití trhlin a dutin Příplatek k ceně za objem do 1 m3 jednotlivě</t>
  </si>
  <si>
    <t>0,173</t>
  </si>
  <si>
    <t>985671114</t>
  </si>
  <si>
    <t>Ztužující věnce obrubní a příčné ze ŽB tř. C 25/30</t>
  </si>
  <si>
    <t>-233102302</t>
  </si>
  <si>
    <t>Ztužující věnce ze železobetonu obrubní nebo příčné tř. C 25/30</t>
  </si>
  <si>
    <t>1,2*0,2*0,52</t>
  </si>
  <si>
    <t>63</t>
  </si>
  <si>
    <t>985675111</t>
  </si>
  <si>
    <t>Bednění ztužujících věnců - zřízení</t>
  </si>
  <si>
    <t>-1418211991</t>
  </si>
  <si>
    <t>Bednění ztužujících věnců zřízení</t>
  </si>
  <si>
    <t>"bednění pilíře pro obetonávku trnů"</t>
  </si>
  <si>
    <t>(1,2+2*0,6)*0,52</t>
  </si>
  <si>
    <t>64</t>
  </si>
  <si>
    <t>985675121</t>
  </si>
  <si>
    <t>Bednění ztužujících věnců - odstranění</t>
  </si>
  <si>
    <t>1528322083</t>
  </si>
  <si>
    <t>Bednění ztužujících věnců odstranění</t>
  </si>
  <si>
    <t>65</t>
  </si>
  <si>
    <t>985676112</t>
  </si>
  <si>
    <t>Výztuž ztužujících věnců z oceli 10 505</t>
  </si>
  <si>
    <t>-498360553</t>
  </si>
  <si>
    <t>Výztuž ztužujících věnců z oceli 10 505 (R) nebo BSt 500</t>
  </si>
  <si>
    <t>"obetonávka trnů pilíře - vlepovaná výztuž - 2x třmínek pr. 8 mm dl. 2000 mm"</t>
  </si>
  <si>
    <t>2*2,0*0,395/1000</t>
  </si>
  <si>
    <t>997</t>
  </si>
  <si>
    <t>Přesun sutě</t>
  </si>
  <si>
    <t>66</t>
  </si>
  <si>
    <t>997013631</t>
  </si>
  <si>
    <t>Poplatek za uložení na skládce (skládkovné) stavebního odpadu směsného kód odpadu 17 09 04</t>
  </si>
  <si>
    <t>-1162239591</t>
  </si>
  <si>
    <t>Poplatek za uložení stavebního odpadu na skládce (skládkovné) směsného stavebního a demoličního zatříděného do Katalogu odpadů pod kódem 17 09 04</t>
  </si>
  <si>
    <t>0,829</t>
  </si>
  <si>
    <t>67</t>
  </si>
  <si>
    <t>997013811</t>
  </si>
  <si>
    <t>Poplatek za uložení na skládce (skládkovné) stavebního odpadu dřevěného kód odpadu 17 02 01</t>
  </si>
  <si>
    <t>-40679606</t>
  </si>
  <si>
    <t>Poplatek za uložení stavebního odpadu na skládce (skládkovné) dřevěného zatříděného do Katalogu odpadů pod kódem 17 02 01</t>
  </si>
  <si>
    <t>"drcené mostnice"</t>
  </si>
  <si>
    <t>23,074</t>
  </si>
  <si>
    <t>68</t>
  </si>
  <si>
    <t>997013841</t>
  </si>
  <si>
    <t>Poplatek za uložení na skládce (skládkovné) odpadu po otryskávání bez obsahu nebezpečných látek kód odpadu 12 01 17</t>
  </si>
  <si>
    <t>487218037</t>
  </si>
  <si>
    <t>Poplatek za uložení stavebního odpadu na skládce (skládkovné) odpadního materiálu po otryskávání bez obsahu nebezpečných látek zatříděného do Katalogu odpadů pod kódem 12 01 17</t>
  </si>
  <si>
    <t>43,155+13,485</t>
  </si>
  <si>
    <t>69</t>
  </si>
  <si>
    <t>997211111</t>
  </si>
  <si>
    <t>Svislá doprava suti na v 3,5 m</t>
  </si>
  <si>
    <t>1731048639</t>
  </si>
  <si>
    <t>Svislá doprava suti nebo vybouraných hmot s naložením do dopravního zařízení a s vyprázdněním dopravního zařízení na hromadu nebo do dopravního prostředku suti na výšku do 3,5 m</t>
  </si>
  <si>
    <t>0,829+23,074+56,640</t>
  </si>
  <si>
    <t>70</t>
  </si>
  <si>
    <t>997211511</t>
  </si>
  <si>
    <t>Vodorovná doprava suti po suchu na vzdálenost do 1 km</t>
  </si>
  <si>
    <t>1012922531</t>
  </si>
  <si>
    <t>Vodorovná doprava suti nebo vybouraných hmot suti se složením a hrubým urovnáním, na vzdálenost do 1 km</t>
  </si>
  <si>
    <t>71</t>
  </si>
  <si>
    <t>997211519</t>
  </si>
  <si>
    <t>Příplatek ZKD 1 km u vodorovné dopravy suti</t>
  </si>
  <si>
    <t>40915973</t>
  </si>
  <si>
    <t>Vodorovná doprava suti nebo vybouraných hmot suti se složením a hrubým urovnáním, na vzdálenost Příplatek k ceně za každý další i započatý 1 km přes 1 km</t>
  </si>
  <si>
    <t>"na skládku"</t>
  </si>
  <si>
    <t>80,543*30</t>
  </si>
  <si>
    <t>72</t>
  </si>
  <si>
    <t>997211611</t>
  </si>
  <si>
    <t>Nakládání suti na dopravní prostředky pro vodorovnou dopravu</t>
  </si>
  <si>
    <t>1225329309</t>
  </si>
  <si>
    <t>Nakládání suti nebo vybouraných hmot na dopravní prostředky pro vodorovnou dopravu suti</t>
  </si>
  <si>
    <t>73</t>
  </si>
  <si>
    <t>997211621</t>
  </si>
  <si>
    <t>Ekologická likvidace mostnic - drcení a odvoz do 20 km</t>
  </si>
  <si>
    <t>-394931388</t>
  </si>
  <si>
    <t>Ekologická likvidace mostnic s drcením s odvozem drtě do 20 km</t>
  </si>
  <si>
    <t>998</t>
  </si>
  <si>
    <t>Přesun hmot</t>
  </si>
  <si>
    <t>74</t>
  </si>
  <si>
    <t>998212111</t>
  </si>
  <si>
    <t>Přesun hmot pro mosty zděné, monolitické betonové nebo ocelové v do 20 m</t>
  </si>
  <si>
    <t>1310371276</t>
  </si>
  <si>
    <t>Přesun hmot pro mosty zděné, betonové monolitické, spřažené ocelobetonové nebo kovové vodorovná dopravní vzdálenost do 100 m výška mostu do 20 m</t>
  </si>
  <si>
    <t>75</t>
  </si>
  <si>
    <t>998212195</t>
  </si>
  <si>
    <t>Příplatek k přesunu hmot pro mosty zděné nebo monolitické za zvětšený přesun do 5000 m</t>
  </si>
  <si>
    <t>-1753697243</t>
  </si>
  <si>
    <t>Přesun hmot pro mosty zděné, betonové monolitické, spřažené ocelobetonové nebo kovové Příplatek k cenám za zvětšený přesun přes přes vymezenou největší dopravní vzdálenost do 5000 m</t>
  </si>
  <si>
    <t>76</t>
  </si>
  <si>
    <t>998212199</t>
  </si>
  <si>
    <t>Příplatek k přesunu hmot pro mosty zděné nebo monolitické za zvětšený přesun ZKD 5000 m</t>
  </si>
  <si>
    <t>-856921396</t>
  </si>
  <si>
    <t>Přesun hmot pro mosty zděné, betonové monolitické, spřažené ocelobetonové nebo kovové Příplatek k cenám za zvětšený přesun přes přes vymezenou největší dopravní vzdálenost za každých dalších i započatých 5000 m</t>
  </si>
  <si>
    <t>72,998*20</t>
  </si>
  <si>
    <t>PSV</t>
  </si>
  <si>
    <t>Práce a dodávky PSV</t>
  </si>
  <si>
    <t>783</t>
  </si>
  <si>
    <t>Dokončovací práce - nátěry</t>
  </si>
  <si>
    <t>77</t>
  </si>
  <si>
    <t>783009401</t>
  </si>
  <si>
    <t>Bezpečnostní šrafování stěn nebo svislých ploch rovných</t>
  </si>
  <si>
    <t>1311828999</t>
  </si>
  <si>
    <t>"šrafování sloupku mostní nosné konstrukce na začátku a v lomu mostu"</t>
  </si>
  <si>
    <t>6*0,3*3,0</t>
  </si>
  <si>
    <t>78</t>
  </si>
  <si>
    <t>783301313</t>
  </si>
  <si>
    <t>Odmaštění zámečnických konstrukcí ředidlovým odmašťovačem</t>
  </si>
  <si>
    <t>CS ÚRS 2023 02</t>
  </si>
  <si>
    <t>-1492551301</t>
  </si>
  <si>
    <t>Příprava podkladu zámečnických konstrukcí před provedením nátěru odmaštění odmašťovačem ředidlovým</t>
  </si>
  <si>
    <t>789</t>
  </si>
  <si>
    <t>Povrchové úpravy ocelových konstrukcí a technologických zařízení</t>
  </si>
  <si>
    <t>79</t>
  </si>
  <si>
    <t>789121152</t>
  </si>
  <si>
    <t>Čištění ručním nářadím ocelových konstrukcí třídy I stupeň přípravy St 2 stupeň zrezivění C</t>
  </si>
  <si>
    <t>1888671366</t>
  </si>
  <si>
    <t>Úpravy povrchů pod nátěry ocelových konstrukcí třídy I odstranění rzi a nečistot pomocí ručního nářadí stupeň přípravy St 2, stupeň zrezivění C</t>
  </si>
  <si>
    <t>"dílčí opravy plochy hlavní konstrukce mostu dle původní dokumentace - 20% z 3500 m2"</t>
  </si>
  <si>
    <t>"lokální dočištění z 10%"</t>
  </si>
  <si>
    <t>(3500/100*20)/100*10</t>
  </si>
  <si>
    <t>80</t>
  </si>
  <si>
    <t>789121270</t>
  </si>
  <si>
    <t>Odrezivění odrezovačem ocelových konstrukcí třídy I</t>
  </si>
  <si>
    <t>1577680289</t>
  </si>
  <si>
    <t>Úpravy povrchů pod nátěry ocelových konstrukcí třídy I očištění odrezivěním bezoplachovým odrezovačem</t>
  </si>
  <si>
    <t>"betonářská výztuž - trny na pilíři s destičkami - povrchová úprava před zalitím betonem"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</si>
  <si>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</si>
  <si>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</si>
  <si>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</si>
  <si>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</si>
  <si>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</si>
  <si>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012103000</t>
  </si>
  <si>
    <t>Geodetické práce před výstavbou</t>
  </si>
  <si>
    <t>soubor</t>
  </si>
  <si>
    <t>-1089804975</t>
  </si>
  <si>
    <t>"Vytyčení pozemku dráhy, prostor pro zařízení staveniště, vytýčení zajišťovacích bodů"</t>
  </si>
  <si>
    <t>"Vytyčení stávajících inženýrských sítí"</t>
  </si>
  <si>
    <t>012203000</t>
  </si>
  <si>
    <t>Geodetické práce při provádění stavby</t>
  </si>
  <si>
    <t>1500978212</t>
  </si>
  <si>
    <t>"Měření nutná pro zdárné provedení stavby"</t>
  </si>
  <si>
    <t>012303000</t>
  </si>
  <si>
    <t>Geodetické práce po výstavbě</t>
  </si>
  <si>
    <t>820419329</t>
  </si>
  <si>
    <t>"Geodetiské práce skutečného provedení stavby"</t>
  </si>
  <si>
    <t>"Svršek"</t>
  </si>
  <si>
    <t>"Most"</t>
  </si>
  <si>
    <t>013254000</t>
  </si>
  <si>
    <t>Dokumentace skutečného provedení stavby</t>
  </si>
  <si>
    <t>1010212356</t>
  </si>
  <si>
    <t>"Dokumentace skutečného provedení stavby dle SoD a ZTP"</t>
  </si>
  <si>
    <t>"2x listinná podoba + 1x digitální podoba (uzavřená+ otevřená)"</t>
  </si>
  <si>
    <t>032903000</t>
  </si>
  <si>
    <t>Náklady na provoz a údržbu vybavení staveniště</t>
  </si>
  <si>
    <t>98272731</t>
  </si>
  <si>
    <t>VRN3</t>
  </si>
  <si>
    <t>Zařízení staveniště</t>
  </si>
  <si>
    <t>034603000</t>
  </si>
  <si>
    <t>Alarm, strážní služba staveniště</t>
  </si>
  <si>
    <t>hod</t>
  </si>
  <si>
    <t>1024</t>
  </si>
  <si>
    <t>-367370748</t>
  </si>
  <si>
    <t>"Strážní služba po dobu stavby"</t>
  </si>
  <si>
    <t>"12 hodin denně, 45 dnů"</t>
  </si>
  <si>
    <t>45*12</t>
  </si>
  <si>
    <t>035103001</t>
  </si>
  <si>
    <t>Pronájem ploch</t>
  </si>
  <si>
    <t>2138876044</t>
  </si>
  <si>
    <t>VRN4</t>
  </si>
  <si>
    <t>Inženýrská činnost</t>
  </si>
  <si>
    <t>043103000</t>
  </si>
  <si>
    <t>Zkoušky bez rozlišení</t>
  </si>
  <si>
    <t>1416513258</t>
  </si>
  <si>
    <t>049002000</t>
  </si>
  <si>
    <t>Ostatní inženýrská činnost</t>
  </si>
  <si>
    <t>-1254972555</t>
  </si>
  <si>
    <t>"havarijní a povodňový plán"</t>
  </si>
  <si>
    <t>VRN6</t>
  </si>
  <si>
    <t>Územní vlivy</t>
  </si>
  <si>
    <t>060001000</t>
  </si>
  <si>
    <t>927372125</t>
  </si>
  <si>
    <t>062103000</t>
  </si>
  <si>
    <t>Překládání nákladu</t>
  </si>
  <si>
    <t>-1495686689</t>
  </si>
  <si>
    <t xml:space="preserve">"překládání suti a vybouraného materiálu z mostu na železniční dopravní prostředky" </t>
  </si>
  <si>
    <t>VRN7</t>
  </si>
  <si>
    <t>Provozní vlivy</t>
  </si>
  <si>
    <t>074002000</t>
  </si>
  <si>
    <t>Železniční a městský kolejový provoz</t>
  </si>
  <si>
    <t>-1825464780</t>
  </si>
  <si>
    <t>"práce ve výluce"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</si>
</sst>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29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30</v>
      </c>
      <c r="AK13" s="31" t="s">
        <v>25</v>
      </c>
      <c r="AN13" s="33" t="s">
        <v>31</v>
      </c>
      <c r="AR13" s="21"/>
      <c r="BE13" s="30"/>
      <c r="BS13" s="18" t="s">
        <v>6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31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32</v>
      </c>
      <c r="AK16" s="31" t="s">
        <v>25</v>
      </c>
      <c r="AN16" s="26" t="s">
        <v>33</v>
      </c>
      <c r="AR16" s="21"/>
      <c r="BE16" s="30"/>
      <c r="BS16" s="18" t="s">
        <v>3</v>
      </c>
    </row>
    <row r="17" s="1" customFormat="1" ht="18.48" customHeight="1">
      <c r="B17" s="21"/>
      <c r="E17" s="26" t="s">
        <v>34</v>
      </c>
      <c r="AK17" s="31" t="s">
        <v>28</v>
      </c>
      <c r="AN17" s="26" t="s">
        <v>35</v>
      </c>
      <c r="AR17" s="21"/>
      <c r="BE17" s="30"/>
      <c r="BS17" s="18" t="s">
        <v>36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37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28</v>
      </c>
      <c r="AN20" s="26" t="s">
        <v>1</v>
      </c>
      <c r="AR20" s="21"/>
      <c r="BE20" s="30"/>
      <c r="BS20" s="18" t="s">
        <v>36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38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1" customFormat="1" ht="14.4" customHeight="1">
      <c r="B26" s="21"/>
      <c r="D26" s="37" t="s">
        <v>39</v>
      </c>
      <c r="AK26" s="38">
        <f>ROUND(AG94,2)</f>
        <v>0</v>
      </c>
      <c r="AL26" s="1"/>
      <c r="AM26" s="1"/>
      <c r="AN26" s="1"/>
      <c r="AO26" s="1"/>
      <c r="AR26" s="21"/>
      <c r="BE26" s="30"/>
    </row>
    <row r="27" s="1" customFormat="1" ht="14.4" customHeight="1">
      <c r="B27" s="21"/>
      <c r="D27" s="37" t="s">
        <v>40</v>
      </c>
      <c r="AK27" s="38">
        <f>ROUND(AG100, 2)</f>
        <v>0</v>
      </c>
      <c r="AL27" s="38"/>
      <c r="AM27" s="38"/>
      <c r="AN27" s="38"/>
      <c r="AO27" s="38"/>
      <c r="AR27" s="21"/>
      <c r="BE27" s="30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30"/>
    </row>
    <row r="29" s="2" customFormat="1" ht="25.92" customHeight="1">
      <c r="A29" s="39"/>
      <c r="B29" s="40"/>
      <c r="C29" s="39"/>
      <c r="D29" s="41" t="s">
        <v>41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30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30"/>
    </row>
    <row r="31" s="2" customFormat="1">
      <c r="A31" s="39"/>
      <c r="B31" s="40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42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43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44</v>
      </c>
      <c r="AL31" s="44"/>
      <c r="AM31" s="44"/>
      <c r="AN31" s="44"/>
      <c r="AO31" s="44"/>
      <c r="AP31" s="39"/>
      <c r="AQ31" s="39"/>
      <c r="AR31" s="40"/>
      <c r="BE31" s="30"/>
    </row>
    <row r="32" s="3" customFormat="1" ht="14.4" customHeight="1">
      <c r="A32" s="3"/>
      <c r="B32" s="45"/>
      <c r="C32" s="3"/>
      <c r="D32" s="31" t="s">
        <v>45</v>
      </c>
      <c r="E32" s="3"/>
      <c r="F32" s="31" t="s">
        <v>46</v>
      </c>
      <c r="G32" s="3"/>
      <c r="H32" s="3"/>
      <c r="I32" s="3"/>
      <c r="J32" s="3"/>
      <c r="K32" s="3"/>
      <c r="L32" s="46">
        <v>0.20999999999999999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ROUND(AZ94 + SUM(CD100:CD104),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f>ROUND(AV94 + SUM(BY100:BY104), 2)</f>
        <v>0</v>
      </c>
      <c r="AL32" s="3"/>
      <c r="AM32" s="3"/>
      <c r="AN32" s="3"/>
      <c r="AO32" s="3"/>
      <c r="AP32" s="3"/>
      <c r="AQ32" s="3"/>
      <c r="AR32" s="45"/>
      <c r="BE32" s="48"/>
    </row>
    <row r="33" s="3" customFormat="1" ht="14.4" customHeight="1">
      <c r="A33" s="3"/>
      <c r="B33" s="45"/>
      <c r="C33" s="3"/>
      <c r="D33" s="3"/>
      <c r="E33" s="3"/>
      <c r="F33" s="31" t="s">
        <v>47</v>
      </c>
      <c r="G33" s="3"/>
      <c r="H33" s="3"/>
      <c r="I33" s="3"/>
      <c r="J33" s="3"/>
      <c r="K33" s="3"/>
      <c r="L33" s="46">
        <v>0.12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ROUND(BA94 + SUM(CE100:CE104),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f>ROUND(AW94 + SUM(BZ100:BZ104), 2)</f>
        <v>0</v>
      </c>
      <c r="AL33" s="3"/>
      <c r="AM33" s="3"/>
      <c r="AN33" s="3"/>
      <c r="AO33" s="3"/>
      <c r="AP33" s="3"/>
      <c r="AQ33" s="3"/>
      <c r="AR33" s="45"/>
      <c r="BE33" s="48"/>
    </row>
    <row r="34" hidden="1" s="3" customFormat="1" ht="14.4" customHeight="1">
      <c r="A34" s="3"/>
      <c r="B34" s="45"/>
      <c r="C34" s="3"/>
      <c r="D34" s="3"/>
      <c r="E34" s="3"/>
      <c r="F34" s="31" t="s">
        <v>48</v>
      </c>
      <c r="G34" s="3"/>
      <c r="H34" s="3"/>
      <c r="I34" s="3"/>
      <c r="J34" s="3"/>
      <c r="K34" s="3"/>
      <c r="L34" s="46">
        <v>0.20999999999999999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47">
        <f>ROUND(BB94 + SUM(CF100:CF104), 2)</f>
        <v>0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47">
        <v>0</v>
      </c>
      <c r="AL34" s="3"/>
      <c r="AM34" s="3"/>
      <c r="AN34" s="3"/>
      <c r="AO34" s="3"/>
      <c r="AP34" s="3"/>
      <c r="AQ34" s="3"/>
      <c r="AR34" s="45"/>
      <c r="BE34" s="48"/>
    </row>
    <row r="35" hidden="1" s="3" customFormat="1" ht="14.4" customHeight="1">
      <c r="A35" s="3"/>
      <c r="B35" s="45"/>
      <c r="C35" s="3"/>
      <c r="D35" s="3"/>
      <c r="E35" s="3"/>
      <c r="F35" s="31" t="s">
        <v>49</v>
      </c>
      <c r="G35" s="3"/>
      <c r="H35" s="3"/>
      <c r="I35" s="3"/>
      <c r="J35" s="3"/>
      <c r="K35" s="3"/>
      <c r="L35" s="46">
        <v>0.12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47">
        <f>ROUND(BC94 + SUM(CG100:CG104), 2)</f>
        <v>0</v>
      </c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47">
        <v>0</v>
      </c>
      <c r="AL35" s="3"/>
      <c r="AM35" s="3"/>
      <c r="AN35" s="3"/>
      <c r="AO35" s="3"/>
      <c r="AP35" s="3"/>
      <c r="AQ35" s="3"/>
      <c r="AR35" s="45"/>
      <c r="BE35" s="3"/>
    </row>
    <row r="36" hidden="1" s="3" customFormat="1" ht="14.4" customHeight="1">
      <c r="A36" s="3"/>
      <c r="B36" s="45"/>
      <c r="C36" s="3"/>
      <c r="D36" s="3"/>
      <c r="E36" s="3"/>
      <c r="F36" s="31" t="s">
        <v>50</v>
      </c>
      <c r="G36" s="3"/>
      <c r="H36" s="3"/>
      <c r="I36" s="3"/>
      <c r="J36" s="3"/>
      <c r="K36" s="3"/>
      <c r="L36" s="46"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47">
        <f>ROUND(BD94 + SUM(CH100:CH104), 2)</f>
        <v>0</v>
      </c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47">
        <v>0</v>
      </c>
      <c r="AL36" s="3"/>
      <c r="AM36" s="3"/>
      <c r="AN36" s="3"/>
      <c r="AO36" s="3"/>
      <c r="AP36" s="3"/>
      <c r="AQ36" s="3"/>
      <c r="AR36" s="45"/>
      <c r="BE36" s="3"/>
    </row>
    <row r="37" s="2" customFormat="1" ht="6.96" customHeight="1">
      <c r="A37" s="39"/>
      <c r="B37" s="40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9"/>
    </row>
    <row r="38" s="2" customFormat="1" ht="25.92" customHeight="1">
      <c r="A38" s="39"/>
      <c r="B38" s="40"/>
      <c r="C38" s="49"/>
      <c r="D38" s="50" t="s">
        <v>51</v>
      </c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2" t="s">
        <v>52</v>
      </c>
      <c r="U38" s="51"/>
      <c r="V38" s="51"/>
      <c r="W38" s="51"/>
      <c r="X38" s="53" t="s">
        <v>53</v>
      </c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4">
        <f>SUM(AK29:AK36)</f>
        <v>0</v>
      </c>
      <c r="AL38" s="51"/>
      <c r="AM38" s="51"/>
      <c r="AN38" s="51"/>
      <c r="AO38" s="55"/>
      <c r="AP38" s="49"/>
      <c r="AQ38" s="49"/>
      <c r="AR38" s="40"/>
      <c r="BE38" s="39"/>
    </row>
    <row r="39" s="2" customFormat="1" ht="6.96" customHeight="1">
      <c r="A39" s="39"/>
      <c r="B39" s="40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9"/>
    </row>
    <row r="40" s="2" customFormat="1" ht="14.4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9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6"/>
      <c r="D49" s="57" t="s">
        <v>54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55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9"/>
      <c r="B60" s="40"/>
      <c r="C60" s="39"/>
      <c r="D60" s="59" t="s">
        <v>56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59" t="s">
        <v>57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59" t="s">
        <v>56</v>
      </c>
      <c r="AI60" s="42"/>
      <c r="AJ60" s="42"/>
      <c r="AK60" s="42"/>
      <c r="AL60" s="42"/>
      <c r="AM60" s="59" t="s">
        <v>57</v>
      </c>
      <c r="AN60" s="42"/>
      <c r="AO60" s="42"/>
      <c r="AP60" s="39"/>
      <c r="AQ60" s="39"/>
      <c r="AR60" s="40"/>
      <c r="BE60" s="39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9"/>
      <c r="B64" s="40"/>
      <c r="C64" s="39"/>
      <c r="D64" s="57" t="s">
        <v>58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59</v>
      </c>
      <c r="AI64" s="60"/>
      <c r="AJ64" s="60"/>
      <c r="AK64" s="60"/>
      <c r="AL64" s="60"/>
      <c r="AM64" s="60"/>
      <c r="AN64" s="60"/>
      <c r="AO64" s="60"/>
      <c r="AP64" s="39"/>
      <c r="AQ64" s="39"/>
      <c r="AR64" s="40"/>
      <c r="BE64" s="39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9"/>
      <c r="B75" s="40"/>
      <c r="C75" s="39"/>
      <c r="D75" s="59" t="s">
        <v>56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59" t="s">
        <v>57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59" t="s">
        <v>56</v>
      </c>
      <c r="AI75" s="42"/>
      <c r="AJ75" s="42"/>
      <c r="AK75" s="42"/>
      <c r="AL75" s="42"/>
      <c r="AM75" s="59" t="s">
        <v>57</v>
      </c>
      <c r="AN75" s="42"/>
      <c r="AO75" s="42"/>
      <c r="AP75" s="39"/>
      <c r="AQ75" s="39"/>
      <c r="AR75" s="40"/>
      <c r="BE75" s="39"/>
    </row>
    <row r="76" s="2" customForma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9"/>
    </row>
    <row r="77" s="2" customFormat="1" ht="6.96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0"/>
      <c r="B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0"/>
      <c r="BE81" s="39"/>
    </row>
    <row r="82" s="2" customFormat="1" ht="24.96" customHeight="1">
      <c r="A82" s="39"/>
      <c r="B82" s="40"/>
      <c r="C82" s="22" t="s">
        <v>60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9"/>
    </row>
    <row r="84" s="4" customFormat="1" ht="12" customHeight="1">
      <c r="A84" s="4"/>
      <c r="B84" s="65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223012B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16</v>
      </c>
      <c r="D85" s="5"/>
      <c r="E85" s="5"/>
      <c r="F85" s="5"/>
      <c r="G85" s="5"/>
      <c r="H85" s="5"/>
      <c r="I85" s="5"/>
      <c r="J85" s="5"/>
      <c r="K85" s="5"/>
      <c r="L85" s="68" t="str">
        <f>K6</f>
        <v>Vypracování PD na opravu most. objektů v JMK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9"/>
    </row>
    <row r="87" s="2" customFormat="1" ht="12" customHeight="1">
      <c r="A87" s="39"/>
      <c r="B87" s="40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69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0" t="str">
        <f>IF(AN8= "","",AN8)</f>
        <v>25. 9. 2023</v>
      </c>
      <c r="AN87" s="70"/>
      <c r="AO87" s="39"/>
      <c r="AP87" s="39"/>
      <c r="AQ87" s="39"/>
      <c r="AR87" s="40"/>
      <c r="B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9"/>
    </row>
    <row r="89" s="2" customFormat="1" ht="25.65" customHeight="1">
      <c r="A89" s="39"/>
      <c r="B89" s="40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4" t="str">
        <f>IF(E11= "","",E11)</f>
        <v>Správa železnic, s.o.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1" t="str">
        <f>IF(E17="","",E17)</f>
        <v>F-PROJEKT-DOPRAVNÍ STAVBY s.r.o.</v>
      </c>
      <c r="AN89" s="4"/>
      <c r="AO89" s="4"/>
      <c r="AP89" s="4"/>
      <c r="AQ89" s="39"/>
      <c r="AR89" s="40"/>
      <c r="AS89" s="72" t="s">
        <v>61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9"/>
    </row>
    <row r="90" s="2" customFormat="1" ht="15.15" customHeight="1">
      <c r="A90" s="39"/>
      <c r="B90" s="40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4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1" t="str">
        <f>IF(E20="","",E20)</f>
        <v xml:space="preserve"> </v>
      </c>
      <c r="AN90" s="4"/>
      <c r="AO90" s="4"/>
      <c r="AP90" s="4"/>
      <c r="AQ90" s="39"/>
      <c r="AR90" s="40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9"/>
    </row>
    <row r="91" s="2" customFormat="1" ht="10.8" customHeight="1">
      <c r="A91" s="39"/>
      <c r="B91" s="40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9"/>
    </row>
    <row r="92" s="2" customFormat="1" ht="29.28" customHeight="1">
      <c r="A92" s="39"/>
      <c r="B92" s="40"/>
      <c r="C92" s="80" t="s">
        <v>62</v>
      </c>
      <c r="D92" s="81"/>
      <c r="E92" s="81"/>
      <c r="F92" s="81"/>
      <c r="G92" s="81"/>
      <c r="H92" s="82"/>
      <c r="I92" s="83" t="s">
        <v>63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64</v>
      </c>
      <c r="AH92" s="81"/>
      <c r="AI92" s="81"/>
      <c r="AJ92" s="81"/>
      <c r="AK92" s="81"/>
      <c r="AL92" s="81"/>
      <c r="AM92" s="81"/>
      <c r="AN92" s="83" t="s">
        <v>65</v>
      </c>
      <c r="AO92" s="81"/>
      <c r="AP92" s="85"/>
      <c r="AQ92" s="86" t="s">
        <v>66</v>
      </c>
      <c r="AR92" s="40"/>
      <c r="AS92" s="87" t="s">
        <v>67</v>
      </c>
      <c r="AT92" s="88" t="s">
        <v>68</v>
      </c>
      <c r="AU92" s="88" t="s">
        <v>69</v>
      </c>
      <c r="AV92" s="88" t="s">
        <v>70</v>
      </c>
      <c r="AW92" s="88" t="s">
        <v>71</v>
      </c>
      <c r="AX92" s="88" t="s">
        <v>72</v>
      </c>
      <c r="AY92" s="88" t="s">
        <v>73</v>
      </c>
      <c r="AZ92" s="88" t="s">
        <v>74</v>
      </c>
      <c r="BA92" s="88" t="s">
        <v>75</v>
      </c>
      <c r="BB92" s="88" t="s">
        <v>76</v>
      </c>
      <c r="BC92" s="88" t="s">
        <v>77</v>
      </c>
      <c r="BD92" s="89" t="s">
        <v>78</v>
      </c>
      <c r="BE92" s="39"/>
    </row>
    <row r="93" s="2" customFormat="1" ht="10.8" customHeight="1">
      <c r="A93" s="39"/>
      <c r="B93" s="40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9"/>
    </row>
    <row r="94" s="6" customFormat="1" ht="32.4" customHeight="1">
      <c r="A94" s="6"/>
      <c r="B94" s="93"/>
      <c r="C94" s="94" t="s">
        <v>79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ROUND(AS95,2)</f>
        <v>0</v>
      </c>
      <c r="AT94" s="100">
        <f>ROUND(SUM(AV94:AW94),2)</f>
        <v>0</v>
      </c>
      <c r="AU94" s="101">
        <f>ROUND(AU95,5)</f>
        <v>0</v>
      </c>
      <c r="AV94" s="100">
        <f>ROUND(AZ94*L32,2)</f>
        <v>0</v>
      </c>
      <c r="AW94" s="100">
        <f>ROUND(BA94*L33,2)</f>
        <v>0</v>
      </c>
      <c r="AX94" s="100">
        <f>ROUND(BB94*L32,2)</f>
        <v>0</v>
      </c>
      <c r="AY94" s="100">
        <f>ROUND(BC94*L33,2)</f>
        <v>0</v>
      </c>
      <c r="AZ94" s="100">
        <f>ROUND(AZ95,2)</f>
        <v>0</v>
      </c>
      <c r="BA94" s="100">
        <f>ROUND(BA95,2)</f>
        <v>0</v>
      </c>
      <c r="BB94" s="100">
        <f>ROUND(BB95,2)</f>
        <v>0</v>
      </c>
      <c r="BC94" s="100">
        <f>ROUND(BC95,2)</f>
        <v>0</v>
      </c>
      <c r="BD94" s="102">
        <f>ROUND(BD95,2)</f>
        <v>0</v>
      </c>
      <c r="BE94" s="6"/>
      <c r="BS94" s="103" t="s">
        <v>80</v>
      </c>
      <c r="BT94" s="103" t="s">
        <v>81</v>
      </c>
      <c r="BU94" s="104" t="s">
        <v>82</v>
      </c>
      <c r="BV94" s="103" t="s">
        <v>83</v>
      </c>
      <c r="BW94" s="103" t="s">
        <v>4</v>
      </c>
      <c r="BX94" s="103" t="s">
        <v>84</v>
      </c>
      <c r="CL94" s="103" t="s">
        <v>1</v>
      </c>
    </row>
    <row r="95" s="7" customFormat="1" ht="37.5" customHeight="1">
      <c r="A95" s="7"/>
      <c r="B95" s="105"/>
      <c r="C95" s="106"/>
      <c r="D95" s="107" t="s">
        <v>85</v>
      </c>
      <c r="E95" s="107"/>
      <c r="F95" s="107"/>
      <c r="G95" s="107"/>
      <c r="H95" s="107"/>
      <c r="I95" s="108"/>
      <c r="J95" s="107" t="s">
        <v>86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ROUND(SUM(AG96:AG98),2)</f>
        <v>0</v>
      </c>
      <c r="AH95" s="108"/>
      <c r="AI95" s="108"/>
      <c r="AJ95" s="108"/>
      <c r="AK95" s="108"/>
      <c r="AL95" s="108"/>
      <c r="AM95" s="108"/>
      <c r="AN95" s="110">
        <f>SUM(AG95,AT95)</f>
        <v>0</v>
      </c>
      <c r="AO95" s="108"/>
      <c r="AP95" s="108"/>
      <c r="AQ95" s="111" t="s">
        <v>87</v>
      </c>
      <c r="AR95" s="105"/>
      <c r="AS95" s="112">
        <f>ROUND(SUM(AS96:AS98),2)</f>
        <v>0</v>
      </c>
      <c r="AT95" s="113">
        <f>ROUND(SUM(AV95:AW95),2)</f>
        <v>0</v>
      </c>
      <c r="AU95" s="114">
        <f>ROUND(SUM(AU96:AU98),5)</f>
        <v>0</v>
      </c>
      <c r="AV95" s="113">
        <f>ROUND(AZ95*L32,2)</f>
        <v>0</v>
      </c>
      <c r="AW95" s="113">
        <f>ROUND(BA95*L33,2)</f>
        <v>0</v>
      </c>
      <c r="AX95" s="113">
        <f>ROUND(BB95*L32,2)</f>
        <v>0</v>
      </c>
      <c r="AY95" s="113">
        <f>ROUND(BC95*L33,2)</f>
        <v>0</v>
      </c>
      <c r="AZ95" s="113">
        <f>ROUND(SUM(AZ96:AZ98),2)</f>
        <v>0</v>
      </c>
      <c r="BA95" s="113">
        <f>ROUND(SUM(BA96:BA98),2)</f>
        <v>0</v>
      </c>
      <c r="BB95" s="113">
        <f>ROUND(SUM(BB96:BB98),2)</f>
        <v>0</v>
      </c>
      <c r="BC95" s="113">
        <f>ROUND(SUM(BC96:BC98),2)</f>
        <v>0</v>
      </c>
      <c r="BD95" s="115">
        <f>ROUND(SUM(BD96:BD98),2)</f>
        <v>0</v>
      </c>
      <c r="BE95" s="7"/>
      <c r="BS95" s="116" t="s">
        <v>80</v>
      </c>
      <c r="BT95" s="116" t="s">
        <v>88</v>
      </c>
      <c r="BU95" s="116" t="s">
        <v>82</v>
      </c>
      <c r="BV95" s="116" t="s">
        <v>83</v>
      </c>
      <c r="BW95" s="116" t="s">
        <v>89</v>
      </c>
      <c r="BX95" s="116" t="s">
        <v>4</v>
      </c>
      <c r="CL95" s="116" t="s">
        <v>1</v>
      </c>
      <c r="CM95" s="116" t="s">
        <v>90</v>
      </c>
    </row>
    <row r="96" s="4" customFormat="1" ht="16.5" customHeight="1">
      <c r="A96" s="117" t="s">
        <v>91</v>
      </c>
      <c r="B96" s="65"/>
      <c r="C96" s="10"/>
      <c r="D96" s="10"/>
      <c r="E96" s="118" t="s">
        <v>92</v>
      </c>
      <c r="F96" s="118"/>
      <c r="G96" s="118"/>
      <c r="H96" s="118"/>
      <c r="I96" s="118"/>
      <c r="J96" s="10"/>
      <c r="K96" s="118" t="s">
        <v>93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9">
        <f>'D.2.1.1 - Kolejový svršek'!J32</f>
        <v>0</v>
      </c>
      <c r="AH96" s="10"/>
      <c r="AI96" s="10"/>
      <c r="AJ96" s="10"/>
      <c r="AK96" s="10"/>
      <c r="AL96" s="10"/>
      <c r="AM96" s="10"/>
      <c r="AN96" s="119">
        <f>SUM(AG96,AT96)</f>
        <v>0</v>
      </c>
      <c r="AO96" s="10"/>
      <c r="AP96" s="10"/>
      <c r="AQ96" s="120" t="s">
        <v>94</v>
      </c>
      <c r="AR96" s="65"/>
      <c r="AS96" s="121">
        <v>0</v>
      </c>
      <c r="AT96" s="122">
        <f>ROUND(SUM(AV96:AW96),2)</f>
        <v>0</v>
      </c>
      <c r="AU96" s="123">
        <f>'D.2.1.1 - Kolejový svršek'!P123</f>
        <v>0</v>
      </c>
      <c r="AV96" s="122">
        <f>'D.2.1.1 - Kolejový svršek'!J35</f>
        <v>0</v>
      </c>
      <c r="AW96" s="122">
        <f>'D.2.1.1 - Kolejový svršek'!J36</f>
        <v>0</v>
      </c>
      <c r="AX96" s="122">
        <f>'D.2.1.1 - Kolejový svršek'!J37</f>
        <v>0</v>
      </c>
      <c r="AY96" s="122">
        <f>'D.2.1.1 - Kolejový svršek'!J38</f>
        <v>0</v>
      </c>
      <c r="AZ96" s="122">
        <f>'D.2.1.1 - Kolejový svršek'!F35</f>
        <v>0</v>
      </c>
      <c r="BA96" s="122">
        <f>'D.2.1.1 - Kolejový svršek'!F36</f>
        <v>0</v>
      </c>
      <c r="BB96" s="122">
        <f>'D.2.1.1 - Kolejový svršek'!F37</f>
        <v>0</v>
      </c>
      <c r="BC96" s="122">
        <f>'D.2.1.1 - Kolejový svršek'!F38</f>
        <v>0</v>
      </c>
      <c r="BD96" s="124">
        <f>'D.2.1.1 - Kolejový svršek'!F39</f>
        <v>0</v>
      </c>
      <c r="BE96" s="4"/>
      <c r="BT96" s="26" t="s">
        <v>90</v>
      </c>
      <c r="BV96" s="26" t="s">
        <v>83</v>
      </c>
      <c r="BW96" s="26" t="s">
        <v>95</v>
      </c>
      <c r="BX96" s="26" t="s">
        <v>89</v>
      </c>
      <c r="CL96" s="26" t="s">
        <v>1</v>
      </c>
    </row>
    <row r="97" s="4" customFormat="1" ht="16.5" customHeight="1">
      <c r="A97" s="117" t="s">
        <v>91</v>
      </c>
      <c r="B97" s="65"/>
      <c r="C97" s="10"/>
      <c r="D97" s="10"/>
      <c r="E97" s="118" t="s">
        <v>96</v>
      </c>
      <c r="F97" s="118"/>
      <c r="G97" s="118"/>
      <c r="H97" s="118"/>
      <c r="I97" s="118"/>
      <c r="J97" s="10"/>
      <c r="K97" s="118" t="s">
        <v>97</v>
      </c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9">
        <f>'D.2.1.4 - Oprava mostu'!J32</f>
        <v>0</v>
      </c>
      <c r="AH97" s="10"/>
      <c r="AI97" s="10"/>
      <c r="AJ97" s="10"/>
      <c r="AK97" s="10"/>
      <c r="AL97" s="10"/>
      <c r="AM97" s="10"/>
      <c r="AN97" s="119">
        <f>SUM(AG97,AT97)</f>
        <v>0</v>
      </c>
      <c r="AO97" s="10"/>
      <c r="AP97" s="10"/>
      <c r="AQ97" s="120" t="s">
        <v>94</v>
      </c>
      <c r="AR97" s="65"/>
      <c r="AS97" s="121">
        <v>0</v>
      </c>
      <c r="AT97" s="122">
        <f>ROUND(SUM(AV97:AW97),2)</f>
        <v>0</v>
      </c>
      <c r="AU97" s="123">
        <f>'D.2.1.4 - Oprava mostu'!P131</f>
        <v>0</v>
      </c>
      <c r="AV97" s="122">
        <f>'D.2.1.4 - Oprava mostu'!J35</f>
        <v>0</v>
      </c>
      <c r="AW97" s="122">
        <f>'D.2.1.4 - Oprava mostu'!J36</f>
        <v>0</v>
      </c>
      <c r="AX97" s="122">
        <f>'D.2.1.4 - Oprava mostu'!J37</f>
        <v>0</v>
      </c>
      <c r="AY97" s="122">
        <f>'D.2.1.4 - Oprava mostu'!J38</f>
        <v>0</v>
      </c>
      <c r="AZ97" s="122">
        <f>'D.2.1.4 - Oprava mostu'!F35</f>
        <v>0</v>
      </c>
      <c r="BA97" s="122">
        <f>'D.2.1.4 - Oprava mostu'!F36</f>
        <v>0</v>
      </c>
      <c r="BB97" s="122">
        <f>'D.2.1.4 - Oprava mostu'!F37</f>
        <v>0</v>
      </c>
      <c r="BC97" s="122">
        <f>'D.2.1.4 - Oprava mostu'!F38</f>
        <v>0</v>
      </c>
      <c r="BD97" s="124">
        <f>'D.2.1.4 - Oprava mostu'!F39</f>
        <v>0</v>
      </c>
      <c r="BE97" s="4"/>
      <c r="BT97" s="26" t="s">
        <v>90</v>
      </c>
      <c r="BV97" s="26" t="s">
        <v>83</v>
      </c>
      <c r="BW97" s="26" t="s">
        <v>98</v>
      </c>
      <c r="BX97" s="26" t="s">
        <v>89</v>
      </c>
      <c r="CL97" s="26" t="s">
        <v>1</v>
      </c>
    </row>
    <row r="98" s="4" customFormat="1" ht="16.5" customHeight="1">
      <c r="A98" s="117" t="s">
        <v>91</v>
      </c>
      <c r="B98" s="65"/>
      <c r="C98" s="10"/>
      <c r="D98" s="10"/>
      <c r="E98" s="118" t="s">
        <v>99</v>
      </c>
      <c r="F98" s="118"/>
      <c r="G98" s="118"/>
      <c r="H98" s="118"/>
      <c r="I98" s="118"/>
      <c r="J98" s="10"/>
      <c r="K98" s="118" t="s">
        <v>100</v>
      </c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9">
        <f>'VRN - Vedlejší rozpočtové...'!J32</f>
        <v>0</v>
      </c>
      <c r="AH98" s="10"/>
      <c r="AI98" s="10"/>
      <c r="AJ98" s="10"/>
      <c r="AK98" s="10"/>
      <c r="AL98" s="10"/>
      <c r="AM98" s="10"/>
      <c r="AN98" s="119">
        <f>SUM(AG98,AT98)</f>
        <v>0</v>
      </c>
      <c r="AO98" s="10"/>
      <c r="AP98" s="10"/>
      <c r="AQ98" s="120" t="s">
        <v>94</v>
      </c>
      <c r="AR98" s="65"/>
      <c r="AS98" s="125">
        <v>0</v>
      </c>
      <c r="AT98" s="126">
        <f>ROUND(SUM(AV98:AW98),2)</f>
        <v>0</v>
      </c>
      <c r="AU98" s="127">
        <f>'VRN - Vedlejší rozpočtové...'!P125</f>
        <v>0</v>
      </c>
      <c r="AV98" s="126">
        <f>'VRN - Vedlejší rozpočtové...'!J35</f>
        <v>0</v>
      </c>
      <c r="AW98" s="126">
        <f>'VRN - Vedlejší rozpočtové...'!J36</f>
        <v>0</v>
      </c>
      <c r="AX98" s="126">
        <f>'VRN - Vedlejší rozpočtové...'!J37</f>
        <v>0</v>
      </c>
      <c r="AY98" s="126">
        <f>'VRN - Vedlejší rozpočtové...'!J38</f>
        <v>0</v>
      </c>
      <c r="AZ98" s="126">
        <f>'VRN - Vedlejší rozpočtové...'!F35</f>
        <v>0</v>
      </c>
      <c r="BA98" s="126">
        <f>'VRN - Vedlejší rozpočtové...'!F36</f>
        <v>0</v>
      </c>
      <c r="BB98" s="126">
        <f>'VRN - Vedlejší rozpočtové...'!F37</f>
        <v>0</v>
      </c>
      <c r="BC98" s="126">
        <f>'VRN - Vedlejší rozpočtové...'!F38</f>
        <v>0</v>
      </c>
      <c r="BD98" s="128">
        <f>'VRN - Vedlejší rozpočtové...'!F39</f>
        <v>0</v>
      </c>
      <c r="BE98" s="4"/>
      <c r="BT98" s="26" t="s">
        <v>90</v>
      </c>
      <c r="BV98" s="26" t="s">
        <v>83</v>
      </c>
      <c r="BW98" s="26" t="s">
        <v>101</v>
      </c>
      <c r="BX98" s="26" t="s">
        <v>89</v>
      </c>
      <c r="CL98" s="26" t="s">
        <v>1</v>
      </c>
    </row>
    <row r="99">
      <c r="B99" s="21"/>
      <c r="AR99" s="21"/>
    </row>
    <row r="100" s="2" customFormat="1" ht="30" customHeight="1">
      <c r="A100" s="39"/>
      <c r="B100" s="40"/>
      <c r="C100" s="94" t="s">
        <v>102</v>
      </c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97">
        <f>ROUND(SUM(AG101:AG104), 2)</f>
        <v>0</v>
      </c>
      <c r="AH100" s="97"/>
      <c r="AI100" s="97"/>
      <c r="AJ100" s="97"/>
      <c r="AK100" s="97"/>
      <c r="AL100" s="97"/>
      <c r="AM100" s="97"/>
      <c r="AN100" s="97">
        <f>ROUND(SUM(AN101:AN104), 2)</f>
        <v>0</v>
      </c>
      <c r="AO100" s="97"/>
      <c r="AP100" s="97"/>
      <c r="AQ100" s="129"/>
      <c r="AR100" s="40"/>
      <c r="AS100" s="87" t="s">
        <v>103</v>
      </c>
      <c r="AT100" s="88" t="s">
        <v>104</v>
      </c>
      <c r="AU100" s="88" t="s">
        <v>45</v>
      </c>
      <c r="AV100" s="89" t="s">
        <v>68</v>
      </c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19.92" customHeight="1">
      <c r="A101" s="39"/>
      <c r="B101" s="40"/>
      <c r="C101" s="39"/>
      <c r="D101" s="130" t="s">
        <v>105</v>
      </c>
      <c r="E101" s="130"/>
      <c r="F101" s="130"/>
      <c r="G101" s="130"/>
      <c r="H101" s="130"/>
      <c r="I101" s="130"/>
      <c r="J101" s="130"/>
      <c r="K101" s="130"/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39"/>
      <c r="AD101" s="39"/>
      <c r="AE101" s="39"/>
      <c r="AF101" s="39"/>
      <c r="AG101" s="131">
        <f>ROUND(AG94 * AS101, 2)</f>
        <v>0</v>
      </c>
      <c r="AH101" s="119"/>
      <c r="AI101" s="119"/>
      <c r="AJ101" s="119"/>
      <c r="AK101" s="119"/>
      <c r="AL101" s="119"/>
      <c r="AM101" s="119"/>
      <c r="AN101" s="119">
        <f>ROUND(AG101 + AV101, 2)</f>
        <v>0</v>
      </c>
      <c r="AO101" s="119"/>
      <c r="AP101" s="119"/>
      <c r="AQ101" s="39"/>
      <c r="AR101" s="40"/>
      <c r="AS101" s="132">
        <v>0</v>
      </c>
      <c r="AT101" s="133" t="s">
        <v>106</v>
      </c>
      <c r="AU101" s="133" t="s">
        <v>46</v>
      </c>
      <c r="AV101" s="124">
        <f>ROUND(IF(AU101="základní",AG101*L32,IF(AU101="snížená",AG101*L33,0)),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V101" s="18" t="s">
        <v>107</v>
      </c>
      <c r="BY101" s="134">
        <f>IF(AU101="základní",AV101,0)</f>
        <v>0</v>
      </c>
      <c r="BZ101" s="134">
        <f>IF(AU101="snížená",AV101,0)</f>
        <v>0</v>
      </c>
      <c r="CA101" s="134">
        <v>0</v>
      </c>
      <c r="CB101" s="134">
        <v>0</v>
      </c>
      <c r="CC101" s="134">
        <v>0</v>
      </c>
      <c r="CD101" s="134">
        <f>IF(AU101="základní",AG101,0)</f>
        <v>0</v>
      </c>
      <c r="CE101" s="134">
        <f>IF(AU101="snížená",AG101,0)</f>
        <v>0</v>
      </c>
      <c r="CF101" s="134">
        <f>IF(AU101="zákl. přenesená",AG101,0)</f>
        <v>0</v>
      </c>
      <c r="CG101" s="134">
        <f>IF(AU101="sníž. přenesená",AG101,0)</f>
        <v>0</v>
      </c>
      <c r="CH101" s="134">
        <f>IF(AU101="nulová",AG101,0)</f>
        <v>0</v>
      </c>
      <c r="CI101" s="18">
        <f>IF(AU101="základní",1,IF(AU101="snížená",2,IF(AU101="zákl. přenesená",4,IF(AU101="sníž. přenesená",5,3))))</f>
        <v>1</v>
      </c>
      <c r="CJ101" s="18">
        <f>IF(AT101="stavební čast",1,IF(AT101="investiční čast",2,3))</f>
        <v>1</v>
      </c>
      <c r="CK101" s="18" t="str">
        <f>IF(D101="Vyplň vlastní","","x")</f>
        <v>x</v>
      </c>
    </row>
    <row r="102" s="2" customFormat="1" ht="19.92" customHeight="1">
      <c r="A102" s="39"/>
      <c r="B102" s="40"/>
      <c r="C102" s="39"/>
      <c r="D102" s="135" t="s">
        <v>108</v>
      </c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39"/>
      <c r="AD102" s="39"/>
      <c r="AE102" s="39"/>
      <c r="AF102" s="39"/>
      <c r="AG102" s="131">
        <f>ROUND(AG94 * AS102, 2)</f>
        <v>0</v>
      </c>
      <c r="AH102" s="119"/>
      <c r="AI102" s="119"/>
      <c r="AJ102" s="119"/>
      <c r="AK102" s="119"/>
      <c r="AL102" s="119"/>
      <c r="AM102" s="119"/>
      <c r="AN102" s="119">
        <f>ROUND(AG102 + AV102, 2)</f>
        <v>0</v>
      </c>
      <c r="AO102" s="119"/>
      <c r="AP102" s="119"/>
      <c r="AQ102" s="39"/>
      <c r="AR102" s="40"/>
      <c r="AS102" s="132">
        <v>0</v>
      </c>
      <c r="AT102" s="133" t="s">
        <v>106</v>
      </c>
      <c r="AU102" s="133" t="s">
        <v>46</v>
      </c>
      <c r="AV102" s="124">
        <f>ROUND(IF(AU102="základní",AG102*L32,IF(AU102="snížená",AG102*L33,0)), 2)</f>
        <v>0</v>
      </c>
      <c r="AW102" s="39"/>
      <c r="AX102" s="39"/>
      <c r="AY102" s="39"/>
      <c r="AZ102" s="39"/>
      <c r="BA102" s="39"/>
      <c r="BB102" s="39"/>
      <c r="BC102" s="39"/>
      <c r="BD102" s="39"/>
      <c r="BE102" s="39"/>
      <c r="BV102" s="18" t="s">
        <v>109</v>
      </c>
      <c r="BY102" s="134">
        <f>IF(AU102="základní",AV102,0)</f>
        <v>0</v>
      </c>
      <c r="BZ102" s="134">
        <f>IF(AU102="snížená",AV102,0)</f>
        <v>0</v>
      </c>
      <c r="CA102" s="134">
        <v>0</v>
      </c>
      <c r="CB102" s="134">
        <v>0</v>
      </c>
      <c r="CC102" s="134">
        <v>0</v>
      </c>
      <c r="CD102" s="134">
        <f>IF(AU102="základní",AG102,0)</f>
        <v>0</v>
      </c>
      <c r="CE102" s="134">
        <f>IF(AU102="snížená",AG102,0)</f>
        <v>0</v>
      </c>
      <c r="CF102" s="134">
        <f>IF(AU102="zákl. přenesená",AG102,0)</f>
        <v>0</v>
      </c>
      <c r="CG102" s="134">
        <f>IF(AU102="sníž. přenesená",AG102,0)</f>
        <v>0</v>
      </c>
      <c r="CH102" s="134">
        <f>IF(AU102="nulová",AG102,0)</f>
        <v>0</v>
      </c>
      <c r="CI102" s="18">
        <f>IF(AU102="základní",1,IF(AU102="snížená",2,IF(AU102="zákl. přenesená",4,IF(AU102="sníž. přenesená",5,3))))</f>
        <v>1</v>
      </c>
      <c r="CJ102" s="18">
        <f>IF(AT102="stavební čast",1,IF(AT102="investiční čast",2,3))</f>
        <v>1</v>
      </c>
      <c r="CK102" s="18" t="str">
        <f>IF(D102="Vyplň vlastní","","x")</f>
        <v/>
      </c>
    </row>
    <row r="103" s="2" customFormat="1" ht="19.92" customHeight="1">
      <c r="A103" s="39"/>
      <c r="B103" s="40"/>
      <c r="C103" s="39"/>
      <c r="D103" s="135" t="s">
        <v>108</v>
      </c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39"/>
      <c r="AD103" s="39"/>
      <c r="AE103" s="39"/>
      <c r="AF103" s="39"/>
      <c r="AG103" s="131">
        <f>ROUND(AG94 * AS103, 2)</f>
        <v>0</v>
      </c>
      <c r="AH103" s="119"/>
      <c r="AI103" s="119"/>
      <c r="AJ103" s="119"/>
      <c r="AK103" s="119"/>
      <c r="AL103" s="119"/>
      <c r="AM103" s="119"/>
      <c r="AN103" s="119">
        <f>ROUND(AG103 + AV103, 2)</f>
        <v>0</v>
      </c>
      <c r="AO103" s="119"/>
      <c r="AP103" s="119"/>
      <c r="AQ103" s="39"/>
      <c r="AR103" s="40"/>
      <c r="AS103" s="132">
        <v>0</v>
      </c>
      <c r="AT103" s="133" t="s">
        <v>106</v>
      </c>
      <c r="AU103" s="133" t="s">
        <v>46</v>
      </c>
      <c r="AV103" s="124">
        <f>ROUND(IF(AU103="základní",AG103*L32,IF(AU103="snížená",AG103*L33,0)), 2)</f>
        <v>0</v>
      </c>
      <c r="AW103" s="39"/>
      <c r="AX103" s="39"/>
      <c r="AY103" s="39"/>
      <c r="AZ103" s="39"/>
      <c r="BA103" s="39"/>
      <c r="BB103" s="39"/>
      <c r="BC103" s="39"/>
      <c r="BD103" s="39"/>
      <c r="BE103" s="39"/>
      <c r="BV103" s="18" t="s">
        <v>109</v>
      </c>
      <c r="BY103" s="134">
        <f>IF(AU103="základní",AV103,0)</f>
        <v>0</v>
      </c>
      <c r="BZ103" s="134">
        <f>IF(AU103="snížená",AV103,0)</f>
        <v>0</v>
      </c>
      <c r="CA103" s="134">
        <v>0</v>
      </c>
      <c r="CB103" s="134">
        <v>0</v>
      </c>
      <c r="CC103" s="134">
        <v>0</v>
      </c>
      <c r="CD103" s="134">
        <f>IF(AU103="základní",AG103,0)</f>
        <v>0</v>
      </c>
      <c r="CE103" s="134">
        <f>IF(AU103="snížená",AG103,0)</f>
        <v>0</v>
      </c>
      <c r="CF103" s="134">
        <f>IF(AU103="zákl. přenesená",AG103,0)</f>
        <v>0</v>
      </c>
      <c r="CG103" s="134">
        <f>IF(AU103="sníž. přenesená",AG103,0)</f>
        <v>0</v>
      </c>
      <c r="CH103" s="134">
        <f>IF(AU103="nulová",AG103,0)</f>
        <v>0</v>
      </c>
      <c r="CI103" s="18">
        <f>IF(AU103="základní",1,IF(AU103="snížená",2,IF(AU103="zákl. přenesená",4,IF(AU103="sníž. přenesená",5,3))))</f>
        <v>1</v>
      </c>
      <c r="CJ103" s="18">
        <f>IF(AT103="stavební čast",1,IF(AT103="investiční čast",2,3))</f>
        <v>1</v>
      </c>
      <c r="CK103" s="18" t="str">
        <f>IF(D103="Vyplň vlastní","","x")</f>
        <v/>
      </c>
    </row>
    <row r="104" s="2" customFormat="1" ht="19.92" customHeight="1">
      <c r="A104" s="39"/>
      <c r="B104" s="40"/>
      <c r="C104" s="39"/>
      <c r="D104" s="135" t="s">
        <v>108</v>
      </c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39"/>
      <c r="AD104" s="39"/>
      <c r="AE104" s="39"/>
      <c r="AF104" s="39"/>
      <c r="AG104" s="131">
        <f>ROUND(AG94 * AS104, 2)</f>
        <v>0</v>
      </c>
      <c r="AH104" s="119"/>
      <c r="AI104" s="119"/>
      <c r="AJ104" s="119"/>
      <c r="AK104" s="119"/>
      <c r="AL104" s="119"/>
      <c r="AM104" s="119"/>
      <c r="AN104" s="119">
        <f>ROUND(AG104 + AV104, 2)</f>
        <v>0</v>
      </c>
      <c r="AO104" s="119"/>
      <c r="AP104" s="119"/>
      <c r="AQ104" s="39"/>
      <c r="AR104" s="40"/>
      <c r="AS104" s="136">
        <v>0</v>
      </c>
      <c r="AT104" s="137" t="s">
        <v>106</v>
      </c>
      <c r="AU104" s="137" t="s">
        <v>46</v>
      </c>
      <c r="AV104" s="128">
        <f>ROUND(IF(AU104="základní",AG104*L32,IF(AU104="snížená",AG104*L33,0)), 2)</f>
        <v>0</v>
      </c>
      <c r="AW104" s="39"/>
      <c r="AX104" s="39"/>
      <c r="AY104" s="39"/>
      <c r="AZ104" s="39"/>
      <c r="BA104" s="39"/>
      <c r="BB104" s="39"/>
      <c r="BC104" s="39"/>
      <c r="BD104" s="39"/>
      <c r="BE104" s="39"/>
      <c r="BV104" s="18" t="s">
        <v>109</v>
      </c>
      <c r="BY104" s="134">
        <f>IF(AU104="základní",AV104,0)</f>
        <v>0</v>
      </c>
      <c r="BZ104" s="134">
        <f>IF(AU104="snížená",AV104,0)</f>
        <v>0</v>
      </c>
      <c r="CA104" s="134">
        <v>0</v>
      </c>
      <c r="CB104" s="134">
        <v>0</v>
      </c>
      <c r="CC104" s="134">
        <v>0</v>
      </c>
      <c r="CD104" s="134">
        <f>IF(AU104="základní",AG104,0)</f>
        <v>0</v>
      </c>
      <c r="CE104" s="134">
        <f>IF(AU104="snížená",AG104,0)</f>
        <v>0</v>
      </c>
      <c r="CF104" s="134">
        <f>IF(AU104="zákl. přenesená",AG104,0)</f>
        <v>0</v>
      </c>
      <c r="CG104" s="134">
        <f>IF(AU104="sníž. přenesená",AG104,0)</f>
        <v>0</v>
      </c>
      <c r="CH104" s="134">
        <f>IF(AU104="nulová",AG104,0)</f>
        <v>0</v>
      </c>
      <c r="CI104" s="18">
        <f>IF(AU104="základní",1,IF(AU104="snížená",2,IF(AU104="zákl. přenesená",4,IF(AU104="sníž. přenesená",5,3))))</f>
        <v>1</v>
      </c>
      <c r="CJ104" s="18">
        <f>IF(AT104="stavební čast",1,IF(AT104="investiční čast",2,3))</f>
        <v>1</v>
      </c>
      <c r="CK104" s="18" t="str">
        <f>IF(D104="Vyplň vlastní","","x")</f>
        <v/>
      </c>
    </row>
    <row r="105" s="2" customFormat="1" ht="10.8" customHeight="1">
      <c r="A105" s="39"/>
      <c r="B105" s="40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40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30" customHeight="1">
      <c r="A106" s="39"/>
      <c r="B106" s="40"/>
      <c r="C106" s="138" t="s">
        <v>110</v>
      </c>
      <c r="D106" s="139"/>
      <c r="E106" s="139"/>
      <c r="F106" s="139"/>
      <c r="G106" s="139"/>
      <c r="H106" s="139"/>
      <c r="I106" s="139"/>
      <c r="J106" s="139"/>
      <c r="K106" s="139"/>
      <c r="L106" s="139"/>
      <c r="M106" s="139"/>
      <c r="N106" s="139"/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40">
        <f>ROUND(AG94 + AG100, 2)</f>
        <v>0</v>
      </c>
      <c r="AH106" s="140"/>
      <c r="AI106" s="140"/>
      <c r="AJ106" s="140"/>
      <c r="AK106" s="140"/>
      <c r="AL106" s="140"/>
      <c r="AM106" s="140"/>
      <c r="AN106" s="140">
        <f>ROUND(AN94 + AN100, 2)</f>
        <v>0</v>
      </c>
      <c r="AO106" s="140"/>
      <c r="AP106" s="140"/>
      <c r="AQ106" s="139"/>
      <c r="AR106" s="40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6.96" customHeight="1">
      <c r="A107" s="39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40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</sheetData>
  <mergeCells count="7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AG95:AM95"/>
    <mergeCell ref="J95:AF95"/>
    <mergeCell ref="D95:H95"/>
    <mergeCell ref="K96:AF96"/>
    <mergeCell ref="AG96:AM96"/>
    <mergeCell ref="AN96:AP96"/>
    <mergeCell ref="E96:I96"/>
    <mergeCell ref="AG97:AM97"/>
    <mergeCell ref="E97:I97"/>
    <mergeCell ref="K97:AF97"/>
    <mergeCell ref="AN97:AP97"/>
    <mergeCell ref="AN98:AP98"/>
    <mergeCell ref="AG98:AM98"/>
    <mergeCell ref="E98:I98"/>
    <mergeCell ref="K98:AF98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AG94:AM94"/>
    <mergeCell ref="AN94:AP94"/>
    <mergeCell ref="AG100:AM100"/>
    <mergeCell ref="AN100:AP100"/>
    <mergeCell ref="AG106:AM106"/>
    <mergeCell ref="AN106:AP106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100:AU104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0:AT104">
      <formula1>"stavební čast, technologická čast, investiční čast"</formula1>
    </dataValidation>
  </dataValidations>
  <hyperlinks>
    <hyperlink ref="A96" location="'D.2.1.1 - Kolejový svršek'!C2" display="/"/>
    <hyperlink ref="A97" location="'D.2.1.4 - Oprava mostu'!C2" display="/"/>
    <hyperlink ref="A9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="1" customFormat="1" ht="24.96" customHeight="1">
      <c r="B4" s="21"/>
      <c r="D4" s="22" t="s">
        <v>111</v>
      </c>
      <c r="L4" s="21"/>
      <c r="M4" s="141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42" t="str">
        <f>'Rekapitulace stavby'!K6</f>
        <v>Vypracování PD na opravu most. objektů v JMK</v>
      </c>
      <c r="F7" s="31"/>
      <c r="G7" s="31"/>
      <c r="H7" s="31"/>
      <c r="L7" s="21"/>
    </row>
    <row r="8" s="1" customFormat="1" ht="12" customHeight="1">
      <c r="B8" s="21"/>
      <c r="D8" s="31" t="s">
        <v>112</v>
      </c>
      <c r="L8" s="21"/>
    </row>
    <row r="9" s="2" customFormat="1" ht="16.5" customHeight="1">
      <c r="A9" s="39"/>
      <c r="B9" s="40"/>
      <c r="C9" s="39"/>
      <c r="D9" s="39"/>
      <c r="E9" s="142" t="s">
        <v>113</v>
      </c>
      <c r="F9" s="39"/>
      <c r="G9" s="39"/>
      <c r="H9" s="39"/>
      <c r="I9" s="39"/>
      <c r="J9" s="39"/>
      <c r="K9" s="39"/>
      <c r="L9" s="5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1" t="s">
        <v>114</v>
      </c>
      <c r="E10" s="39"/>
      <c r="F10" s="39"/>
      <c r="G10" s="39"/>
      <c r="H10" s="39"/>
      <c r="I10" s="39"/>
      <c r="J10" s="39"/>
      <c r="K10" s="39"/>
      <c r="L10" s="5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8" t="s">
        <v>115</v>
      </c>
      <c r="F11" s="39"/>
      <c r="G11" s="39"/>
      <c r="H11" s="39"/>
      <c r="I11" s="39"/>
      <c r="J11" s="39"/>
      <c r="K11" s="39"/>
      <c r="L11" s="5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5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1" t="s">
        <v>18</v>
      </c>
      <c r="E13" s="39"/>
      <c r="F13" s="26" t="s">
        <v>1</v>
      </c>
      <c r="G13" s="39"/>
      <c r="H13" s="39"/>
      <c r="I13" s="31" t="s">
        <v>19</v>
      </c>
      <c r="J13" s="26" t="s">
        <v>1</v>
      </c>
      <c r="K13" s="39"/>
      <c r="L13" s="5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1" t="s">
        <v>20</v>
      </c>
      <c r="E14" s="39"/>
      <c r="F14" s="26" t="s">
        <v>116</v>
      </c>
      <c r="G14" s="39"/>
      <c r="H14" s="39"/>
      <c r="I14" s="31" t="s">
        <v>22</v>
      </c>
      <c r="J14" s="70" t="str">
        <f>'Rekapitulace stavby'!AN8</f>
        <v>25. 9. 2023</v>
      </c>
      <c r="K14" s="39"/>
      <c r="L14" s="5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5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1" t="s">
        <v>24</v>
      </c>
      <c r="E16" s="39"/>
      <c r="F16" s="39"/>
      <c r="G16" s="39"/>
      <c r="H16" s="39"/>
      <c r="I16" s="31" t="s">
        <v>25</v>
      </c>
      <c r="J16" s="26" t="s">
        <v>26</v>
      </c>
      <c r="K16" s="39"/>
      <c r="L16" s="5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6" t="s">
        <v>27</v>
      </c>
      <c r="F17" s="39"/>
      <c r="G17" s="39"/>
      <c r="H17" s="39"/>
      <c r="I17" s="31" t="s">
        <v>28</v>
      </c>
      <c r="J17" s="26" t="s">
        <v>29</v>
      </c>
      <c r="K17" s="39"/>
      <c r="L17" s="5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5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1" t="s">
        <v>30</v>
      </c>
      <c r="E19" s="39"/>
      <c r="F19" s="39"/>
      <c r="G19" s="39"/>
      <c r="H19" s="39"/>
      <c r="I19" s="31" t="s">
        <v>25</v>
      </c>
      <c r="J19" s="32" t="str">
        <f>'Rekapitulace stavby'!AN13</f>
        <v>Vyplň údaj</v>
      </c>
      <c r="K19" s="39"/>
      <c r="L19" s="5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9"/>
      <c r="L20" s="5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5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1" t="s">
        <v>32</v>
      </c>
      <c r="E22" s="39"/>
      <c r="F22" s="39"/>
      <c r="G22" s="39"/>
      <c r="H22" s="39"/>
      <c r="I22" s="31" t="s">
        <v>25</v>
      </c>
      <c r="J22" s="26" t="s">
        <v>33</v>
      </c>
      <c r="K22" s="39"/>
      <c r="L22" s="5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6" t="s">
        <v>34</v>
      </c>
      <c r="F23" s="39"/>
      <c r="G23" s="39"/>
      <c r="H23" s="39"/>
      <c r="I23" s="31" t="s">
        <v>28</v>
      </c>
      <c r="J23" s="26" t="s">
        <v>35</v>
      </c>
      <c r="K23" s="39"/>
      <c r="L23" s="5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5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1" t="s">
        <v>37</v>
      </c>
      <c r="E25" s="39"/>
      <c r="F25" s="39"/>
      <c r="G25" s="39"/>
      <c r="H25" s="39"/>
      <c r="I25" s="31" t="s">
        <v>25</v>
      </c>
      <c r="J25" s="26" t="str">
        <f>IF('Rekapitulace stavby'!AN19="","",'Rekapitulace stavby'!AN19)</f>
        <v/>
      </c>
      <c r="K25" s="39"/>
      <c r="L25" s="5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6" t="str">
        <f>IF('Rekapitulace stavby'!E20="","",'Rekapitulace stavby'!E20)</f>
        <v xml:space="preserve"> </v>
      </c>
      <c r="F26" s="39"/>
      <c r="G26" s="39"/>
      <c r="H26" s="39"/>
      <c r="I26" s="31" t="s">
        <v>28</v>
      </c>
      <c r="J26" s="26" t="str">
        <f>IF('Rekapitulace stavby'!AN20="","",'Rekapitulace stavby'!AN20)</f>
        <v/>
      </c>
      <c r="K26" s="39"/>
      <c r="L26" s="5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5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1" t="s">
        <v>38</v>
      </c>
      <c r="E28" s="39"/>
      <c r="F28" s="39"/>
      <c r="G28" s="39"/>
      <c r="H28" s="39"/>
      <c r="I28" s="39"/>
      <c r="J28" s="39"/>
      <c r="K28" s="39"/>
      <c r="L28" s="5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3"/>
      <c r="B29" s="144"/>
      <c r="C29" s="143"/>
      <c r="D29" s="143"/>
      <c r="E29" s="35" t="s">
        <v>1</v>
      </c>
      <c r="F29" s="35"/>
      <c r="G29" s="35"/>
      <c r="H29" s="35"/>
      <c r="I29" s="143"/>
      <c r="J29" s="143"/>
      <c r="K29" s="143"/>
      <c r="L29" s="145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5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91"/>
      <c r="E31" s="91"/>
      <c r="F31" s="91"/>
      <c r="G31" s="91"/>
      <c r="H31" s="91"/>
      <c r="I31" s="91"/>
      <c r="J31" s="91"/>
      <c r="K31" s="91"/>
      <c r="L31" s="5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46" t="s">
        <v>41</v>
      </c>
      <c r="E32" s="39"/>
      <c r="F32" s="39"/>
      <c r="G32" s="39"/>
      <c r="H32" s="39"/>
      <c r="I32" s="39"/>
      <c r="J32" s="97">
        <f>ROUND(J123, 2)</f>
        <v>0</v>
      </c>
      <c r="K32" s="39"/>
      <c r="L32" s="5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91"/>
      <c r="E33" s="91"/>
      <c r="F33" s="91"/>
      <c r="G33" s="91"/>
      <c r="H33" s="91"/>
      <c r="I33" s="91"/>
      <c r="J33" s="91"/>
      <c r="K33" s="91"/>
      <c r="L33" s="5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43</v>
      </c>
      <c r="G34" s="39"/>
      <c r="H34" s="39"/>
      <c r="I34" s="44" t="s">
        <v>42</v>
      </c>
      <c r="J34" s="44" t="s">
        <v>44</v>
      </c>
      <c r="K34" s="39"/>
      <c r="L34" s="5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47" t="s">
        <v>45</v>
      </c>
      <c r="E35" s="31" t="s">
        <v>46</v>
      </c>
      <c r="F35" s="148">
        <f>ROUND((SUM(BE123:BE289)),  2)</f>
        <v>0</v>
      </c>
      <c r="G35" s="39"/>
      <c r="H35" s="39"/>
      <c r="I35" s="149">
        <v>0.20999999999999999</v>
      </c>
      <c r="J35" s="148">
        <f>ROUND(((SUM(BE123:BE289))*I35),  2)</f>
        <v>0</v>
      </c>
      <c r="K35" s="39"/>
      <c r="L35" s="5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1" t="s">
        <v>47</v>
      </c>
      <c r="F36" s="148">
        <f>ROUND((SUM(BF123:BF289)),  2)</f>
        <v>0</v>
      </c>
      <c r="G36" s="39"/>
      <c r="H36" s="39"/>
      <c r="I36" s="149">
        <v>0.12</v>
      </c>
      <c r="J36" s="148">
        <f>ROUND(((SUM(BF123:BF289))*I36),  2)</f>
        <v>0</v>
      </c>
      <c r="K36" s="39"/>
      <c r="L36" s="5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1" t="s">
        <v>48</v>
      </c>
      <c r="F37" s="148">
        <f>ROUND((SUM(BG123:BG289)),  2)</f>
        <v>0</v>
      </c>
      <c r="G37" s="39"/>
      <c r="H37" s="39"/>
      <c r="I37" s="149">
        <v>0.20999999999999999</v>
      </c>
      <c r="J37" s="148">
        <f>0</f>
        <v>0</v>
      </c>
      <c r="K37" s="39"/>
      <c r="L37" s="5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1" t="s">
        <v>49</v>
      </c>
      <c r="F38" s="148">
        <f>ROUND((SUM(BH123:BH289)),  2)</f>
        <v>0</v>
      </c>
      <c r="G38" s="39"/>
      <c r="H38" s="39"/>
      <c r="I38" s="149">
        <v>0.12</v>
      </c>
      <c r="J38" s="148">
        <f>0</f>
        <v>0</v>
      </c>
      <c r="K38" s="39"/>
      <c r="L38" s="5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1" t="s">
        <v>50</v>
      </c>
      <c r="F39" s="148">
        <f>ROUND((SUM(BI123:BI289)),  2)</f>
        <v>0</v>
      </c>
      <c r="G39" s="39"/>
      <c r="H39" s="39"/>
      <c r="I39" s="149">
        <v>0</v>
      </c>
      <c r="J39" s="148">
        <f>0</f>
        <v>0</v>
      </c>
      <c r="K39" s="39"/>
      <c r="L39" s="5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5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9"/>
      <c r="D41" s="150" t="s">
        <v>51</v>
      </c>
      <c r="E41" s="82"/>
      <c r="F41" s="82"/>
      <c r="G41" s="151" t="s">
        <v>52</v>
      </c>
      <c r="H41" s="152" t="s">
        <v>53</v>
      </c>
      <c r="I41" s="82"/>
      <c r="J41" s="153">
        <f>SUM(J32:J39)</f>
        <v>0</v>
      </c>
      <c r="K41" s="154"/>
      <c r="L41" s="5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0"/>
      <c r="C42" s="39"/>
      <c r="D42" s="39"/>
      <c r="E42" s="39"/>
      <c r="F42" s="39"/>
      <c r="G42" s="39"/>
      <c r="H42" s="39"/>
      <c r="I42" s="39"/>
      <c r="J42" s="39"/>
      <c r="K42" s="39"/>
      <c r="L42" s="5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6"/>
      <c r="D50" s="57" t="s">
        <v>54</v>
      </c>
      <c r="E50" s="58"/>
      <c r="F50" s="58"/>
      <c r="G50" s="57" t="s">
        <v>55</v>
      </c>
      <c r="H50" s="58"/>
      <c r="I50" s="58"/>
      <c r="J50" s="58"/>
      <c r="K50" s="58"/>
      <c r="L50" s="5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0"/>
      <c r="C61" s="39"/>
      <c r="D61" s="59" t="s">
        <v>56</v>
      </c>
      <c r="E61" s="42"/>
      <c r="F61" s="155" t="s">
        <v>57</v>
      </c>
      <c r="G61" s="59" t="s">
        <v>56</v>
      </c>
      <c r="H61" s="42"/>
      <c r="I61" s="42"/>
      <c r="J61" s="156" t="s">
        <v>57</v>
      </c>
      <c r="K61" s="42"/>
      <c r="L61" s="5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0"/>
      <c r="C65" s="39"/>
      <c r="D65" s="57" t="s">
        <v>58</v>
      </c>
      <c r="E65" s="60"/>
      <c r="F65" s="60"/>
      <c r="G65" s="57" t="s">
        <v>59</v>
      </c>
      <c r="H65" s="60"/>
      <c r="I65" s="60"/>
      <c r="J65" s="60"/>
      <c r="K65" s="60"/>
      <c r="L65" s="5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0"/>
      <c r="C76" s="39"/>
      <c r="D76" s="59" t="s">
        <v>56</v>
      </c>
      <c r="E76" s="42"/>
      <c r="F76" s="155" t="s">
        <v>57</v>
      </c>
      <c r="G76" s="59" t="s">
        <v>56</v>
      </c>
      <c r="H76" s="42"/>
      <c r="I76" s="42"/>
      <c r="J76" s="156" t="s">
        <v>57</v>
      </c>
      <c r="K76" s="42"/>
      <c r="L76" s="5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117</v>
      </c>
      <c r="D82" s="39"/>
      <c r="E82" s="39"/>
      <c r="F82" s="39"/>
      <c r="G82" s="39"/>
      <c r="H82" s="39"/>
      <c r="I82" s="39"/>
      <c r="J82" s="39"/>
      <c r="K82" s="39"/>
      <c r="L82" s="5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5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5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142" t="str">
        <f>E7</f>
        <v>Vypracování PD na opravu most. objektů v JMK</v>
      </c>
      <c r="F85" s="31"/>
      <c r="G85" s="31"/>
      <c r="H85" s="31"/>
      <c r="I85" s="39"/>
      <c r="J85" s="39"/>
      <c r="K85" s="39"/>
      <c r="L85" s="5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1"/>
      <c r="C86" s="31" t="s">
        <v>112</v>
      </c>
      <c r="L86" s="21"/>
    </row>
    <row r="87" s="2" customFormat="1" ht="16.5" customHeight="1">
      <c r="A87" s="39"/>
      <c r="B87" s="40"/>
      <c r="C87" s="39"/>
      <c r="D87" s="39"/>
      <c r="E87" s="142" t="s">
        <v>113</v>
      </c>
      <c r="F87" s="39"/>
      <c r="G87" s="39"/>
      <c r="H87" s="39"/>
      <c r="I87" s="39"/>
      <c r="J87" s="39"/>
      <c r="K87" s="39"/>
      <c r="L87" s="5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1" t="s">
        <v>114</v>
      </c>
      <c r="D88" s="39"/>
      <c r="E88" s="39"/>
      <c r="F88" s="39"/>
      <c r="G88" s="39"/>
      <c r="H88" s="39"/>
      <c r="I88" s="39"/>
      <c r="J88" s="39"/>
      <c r="K88" s="39"/>
      <c r="L88" s="5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39"/>
      <c r="D89" s="39"/>
      <c r="E89" s="68" t="str">
        <f>E11</f>
        <v>D.2.1.1 - Kolejový svršek</v>
      </c>
      <c r="F89" s="39"/>
      <c r="G89" s="39"/>
      <c r="H89" s="39"/>
      <c r="I89" s="39"/>
      <c r="J89" s="39"/>
      <c r="K89" s="39"/>
      <c r="L89" s="5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5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1" t="s">
        <v>20</v>
      </c>
      <c r="D91" s="39"/>
      <c r="E91" s="39"/>
      <c r="F91" s="26" t="str">
        <f>F14</f>
        <v>k.ú. Lhota Rapotina</v>
      </c>
      <c r="G91" s="39"/>
      <c r="H91" s="39"/>
      <c r="I91" s="31" t="s">
        <v>22</v>
      </c>
      <c r="J91" s="70" t="str">
        <f>IF(J14="","",J14)</f>
        <v>25. 9. 2023</v>
      </c>
      <c r="K91" s="39"/>
      <c r="L91" s="5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39"/>
      <c r="D92" s="39"/>
      <c r="E92" s="39"/>
      <c r="F92" s="39"/>
      <c r="G92" s="39"/>
      <c r="H92" s="39"/>
      <c r="I92" s="39"/>
      <c r="J92" s="39"/>
      <c r="K92" s="39"/>
      <c r="L92" s="5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1" t="s">
        <v>24</v>
      </c>
      <c r="D93" s="39"/>
      <c r="E93" s="39"/>
      <c r="F93" s="26" t="str">
        <f>E17</f>
        <v>Správa železnic, s.o.</v>
      </c>
      <c r="G93" s="39"/>
      <c r="H93" s="39"/>
      <c r="I93" s="31" t="s">
        <v>32</v>
      </c>
      <c r="J93" s="35" t="str">
        <f>E23</f>
        <v>F-PROJEKT-DOPRAVNÍ STAVBY s.r.o.</v>
      </c>
      <c r="K93" s="39"/>
      <c r="L93" s="5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37</v>
      </c>
      <c r="J94" s="35" t="str">
        <f>E26</f>
        <v xml:space="preserve"> </v>
      </c>
      <c r="K94" s="39"/>
      <c r="L94" s="5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5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57" t="s">
        <v>118</v>
      </c>
      <c r="D96" s="139"/>
      <c r="E96" s="139"/>
      <c r="F96" s="139"/>
      <c r="G96" s="139"/>
      <c r="H96" s="139"/>
      <c r="I96" s="139"/>
      <c r="J96" s="158" t="s">
        <v>119</v>
      </c>
      <c r="K96" s="139"/>
      <c r="L96" s="5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39"/>
      <c r="D97" s="39"/>
      <c r="E97" s="39"/>
      <c r="F97" s="39"/>
      <c r="G97" s="39"/>
      <c r="H97" s="39"/>
      <c r="I97" s="39"/>
      <c r="J97" s="39"/>
      <c r="K97" s="39"/>
      <c r="L97" s="5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59" t="s">
        <v>120</v>
      </c>
      <c r="D98" s="39"/>
      <c r="E98" s="39"/>
      <c r="F98" s="39"/>
      <c r="G98" s="39"/>
      <c r="H98" s="39"/>
      <c r="I98" s="39"/>
      <c r="J98" s="97">
        <f>J123</f>
        <v>0</v>
      </c>
      <c r="K98" s="39"/>
      <c r="L98" s="5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60"/>
      <c r="C99" s="9"/>
      <c r="D99" s="161" t="s">
        <v>122</v>
      </c>
      <c r="E99" s="162"/>
      <c r="F99" s="162"/>
      <c r="G99" s="162"/>
      <c r="H99" s="162"/>
      <c r="I99" s="162"/>
      <c r="J99" s="163">
        <f>J124</f>
        <v>0</v>
      </c>
      <c r="K99" s="9"/>
      <c r="L99" s="16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4"/>
      <c r="C100" s="10"/>
      <c r="D100" s="165" t="s">
        <v>123</v>
      </c>
      <c r="E100" s="166"/>
      <c r="F100" s="166"/>
      <c r="G100" s="166"/>
      <c r="H100" s="166"/>
      <c r="I100" s="166"/>
      <c r="J100" s="167">
        <f>J125</f>
        <v>0</v>
      </c>
      <c r="K100" s="10"/>
      <c r="L100" s="16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60"/>
      <c r="C101" s="9"/>
      <c r="D101" s="161" t="s">
        <v>124</v>
      </c>
      <c r="E101" s="162"/>
      <c r="F101" s="162"/>
      <c r="G101" s="162"/>
      <c r="H101" s="162"/>
      <c r="I101" s="162"/>
      <c r="J101" s="163">
        <f>J227</f>
        <v>0</v>
      </c>
      <c r="K101" s="9"/>
      <c r="L101" s="16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39"/>
      <c r="D102" s="39"/>
      <c r="E102" s="39"/>
      <c r="F102" s="39"/>
      <c r="G102" s="39"/>
      <c r="H102" s="39"/>
      <c r="I102" s="39"/>
      <c r="J102" s="39"/>
      <c r="K102" s="39"/>
      <c r="L102" s="56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6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56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2" t="s">
        <v>125</v>
      </c>
      <c r="D108" s="39"/>
      <c r="E108" s="39"/>
      <c r="F108" s="39"/>
      <c r="G108" s="39"/>
      <c r="H108" s="39"/>
      <c r="I108" s="39"/>
      <c r="J108" s="39"/>
      <c r="K108" s="39"/>
      <c r="L108" s="56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39"/>
      <c r="D109" s="39"/>
      <c r="E109" s="39"/>
      <c r="F109" s="39"/>
      <c r="G109" s="39"/>
      <c r="H109" s="39"/>
      <c r="I109" s="39"/>
      <c r="J109" s="39"/>
      <c r="K109" s="39"/>
      <c r="L109" s="56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56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39"/>
      <c r="D111" s="39"/>
      <c r="E111" s="142" t="str">
        <f>E7</f>
        <v>Vypracování PD na opravu most. objektů v JMK</v>
      </c>
      <c r="F111" s="31"/>
      <c r="G111" s="31"/>
      <c r="H111" s="31"/>
      <c r="I111" s="39"/>
      <c r="J111" s="39"/>
      <c r="K111" s="39"/>
      <c r="L111" s="56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1"/>
      <c r="C112" s="31" t="s">
        <v>112</v>
      </c>
      <c r="L112" s="21"/>
    </row>
    <row r="113" s="2" customFormat="1" ht="16.5" customHeight="1">
      <c r="A113" s="39"/>
      <c r="B113" s="40"/>
      <c r="C113" s="39"/>
      <c r="D113" s="39"/>
      <c r="E113" s="142" t="s">
        <v>113</v>
      </c>
      <c r="F113" s="39"/>
      <c r="G113" s="39"/>
      <c r="H113" s="39"/>
      <c r="I113" s="39"/>
      <c r="J113" s="39"/>
      <c r="K113" s="39"/>
      <c r="L113" s="56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1" t="s">
        <v>114</v>
      </c>
      <c r="D114" s="39"/>
      <c r="E114" s="39"/>
      <c r="F114" s="39"/>
      <c r="G114" s="39"/>
      <c r="H114" s="39"/>
      <c r="I114" s="39"/>
      <c r="J114" s="39"/>
      <c r="K114" s="39"/>
      <c r="L114" s="56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39"/>
      <c r="D115" s="39"/>
      <c r="E115" s="68" t="str">
        <f>E11</f>
        <v>D.2.1.1 - Kolejový svršek</v>
      </c>
      <c r="F115" s="39"/>
      <c r="G115" s="39"/>
      <c r="H115" s="39"/>
      <c r="I115" s="39"/>
      <c r="J115" s="39"/>
      <c r="K115" s="39"/>
      <c r="L115" s="56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39"/>
      <c r="D116" s="39"/>
      <c r="E116" s="39"/>
      <c r="F116" s="39"/>
      <c r="G116" s="39"/>
      <c r="H116" s="39"/>
      <c r="I116" s="39"/>
      <c r="J116" s="39"/>
      <c r="K116" s="39"/>
      <c r="L116" s="56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1" t="s">
        <v>20</v>
      </c>
      <c r="D117" s="39"/>
      <c r="E117" s="39"/>
      <c r="F117" s="26" t="str">
        <f>F14</f>
        <v>k.ú. Lhota Rapotina</v>
      </c>
      <c r="G117" s="39"/>
      <c r="H117" s="39"/>
      <c r="I117" s="31" t="s">
        <v>22</v>
      </c>
      <c r="J117" s="70" t="str">
        <f>IF(J14="","",J14)</f>
        <v>25. 9. 2023</v>
      </c>
      <c r="K117" s="39"/>
      <c r="L117" s="56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39"/>
      <c r="D118" s="39"/>
      <c r="E118" s="39"/>
      <c r="F118" s="39"/>
      <c r="G118" s="39"/>
      <c r="H118" s="39"/>
      <c r="I118" s="39"/>
      <c r="J118" s="39"/>
      <c r="K118" s="39"/>
      <c r="L118" s="56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40.05" customHeight="1">
      <c r="A119" s="39"/>
      <c r="B119" s="40"/>
      <c r="C119" s="31" t="s">
        <v>24</v>
      </c>
      <c r="D119" s="39"/>
      <c r="E119" s="39"/>
      <c r="F119" s="26" t="str">
        <f>E17</f>
        <v>Správa železnic, s.o.</v>
      </c>
      <c r="G119" s="39"/>
      <c r="H119" s="39"/>
      <c r="I119" s="31" t="s">
        <v>32</v>
      </c>
      <c r="J119" s="35" t="str">
        <f>E23</f>
        <v>F-PROJEKT-DOPRAVNÍ STAVBY s.r.o.</v>
      </c>
      <c r="K119" s="39"/>
      <c r="L119" s="5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1" t="s">
        <v>30</v>
      </c>
      <c r="D120" s="39"/>
      <c r="E120" s="39"/>
      <c r="F120" s="26" t="str">
        <f>IF(E20="","",E20)</f>
        <v>Vyplň údaj</v>
      </c>
      <c r="G120" s="39"/>
      <c r="H120" s="39"/>
      <c r="I120" s="31" t="s">
        <v>37</v>
      </c>
      <c r="J120" s="35" t="str">
        <f>E26</f>
        <v xml:space="preserve"> </v>
      </c>
      <c r="K120" s="39"/>
      <c r="L120" s="5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39"/>
      <c r="D121" s="39"/>
      <c r="E121" s="39"/>
      <c r="F121" s="39"/>
      <c r="G121" s="39"/>
      <c r="H121" s="39"/>
      <c r="I121" s="39"/>
      <c r="J121" s="39"/>
      <c r="K121" s="39"/>
      <c r="L121" s="56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68"/>
      <c r="B122" s="169"/>
      <c r="C122" s="170" t="s">
        <v>126</v>
      </c>
      <c r="D122" s="171" t="s">
        <v>66</v>
      </c>
      <c r="E122" s="171" t="s">
        <v>62</v>
      </c>
      <c r="F122" s="171" t="s">
        <v>63</v>
      </c>
      <c r="G122" s="171" t="s">
        <v>127</v>
      </c>
      <c r="H122" s="171" t="s">
        <v>128</v>
      </c>
      <c r="I122" s="171" t="s">
        <v>129</v>
      </c>
      <c r="J122" s="171" t="s">
        <v>119</v>
      </c>
      <c r="K122" s="172" t="s">
        <v>130</v>
      </c>
      <c r="L122" s="173"/>
      <c r="M122" s="87" t="s">
        <v>1</v>
      </c>
      <c r="N122" s="88" t="s">
        <v>45</v>
      </c>
      <c r="O122" s="88" t="s">
        <v>131</v>
      </c>
      <c r="P122" s="88" t="s">
        <v>132</v>
      </c>
      <c r="Q122" s="88" t="s">
        <v>133</v>
      </c>
      <c r="R122" s="88" t="s">
        <v>134</v>
      </c>
      <c r="S122" s="88" t="s">
        <v>135</v>
      </c>
      <c r="T122" s="89" t="s">
        <v>136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="2" customFormat="1" ht="22.8" customHeight="1">
      <c r="A123" s="39"/>
      <c r="B123" s="40"/>
      <c r="C123" s="94" t="s">
        <v>137</v>
      </c>
      <c r="D123" s="39"/>
      <c r="E123" s="39"/>
      <c r="F123" s="39"/>
      <c r="G123" s="39"/>
      <c r="H123" s="39"/>
      <c r="I123" s="39"/>
      <c r="J123" s="174">
        <f>BK123</f>
        <v>0</v>
      </c>
      <c r="K123" s="39"/>
      <c r="L123" s="40"/>
      <c r="M123" s="90"/>
      <c r="N123" s="74"/>
      <c r="O123" s="91"/>
      <c r="P123" s="175">
        <f>P124+P227</f>
        <v>0</v>
      </c>
      <c r="Q123" s="91"/>
      <c r="R123" s="175">
        <f>R124+R227</f>
        <v>22.153580000000002</v>
      </c>
      <c r="S123" s="91"/>
      <c r="T123" s="176">
        <f>T124+T227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121</v>
      </c>
      <c r="BK123" s="177">
        <f>BK124+BK227</f>
        <v>0</v>
      </c>
    </row>
    <row r="124" s="12" customFormat="1" ht="25.92" customHeight="1">
      <c r="A124" s="12"/>
      <c r="B124" s="178"/>
      <c r="C124" s="12"/>
      <c r="D124" s="179" t="s">
        <v>80</v>
      </c>
      <c r="E124" s="180" t="s">
        <v>138</v>
      </c>
      <c r="F124" s="180" t="s">
        <v>139</v>
      </c>
      <c r="G124" s="12"/>
      <c r="H124" s="12"/>
      <c r="I124" s="181"/>
      <c r="J124" s="182">
        <f>BK124</f>
        <v>0</v>
      </c>
      <c r="K124" s="12"/>
      <c r="L124" s="178"/>
      <c r="M124" s="183"/>
      <c r="N124" s="184"/>
      <c r="O124" s="184"/>
      <c r="P124" s="185">
        <f>P125</f>
        <v>0</v>
      </c>
      <c r="Q124" s="184"/>
      <c r="R124" s="185">
        <f>R125</f>
        <v>22.153580000000002</v>
      </c>
      <c r="S124" s="184"/>
      <c r="T124" s="186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9" t="s">
        <v>88</v>
      </c>
      <c r="AT124" s="187" t="s">
        <v>80</v>
      </c>
      <c r="AU124" s="187" t="s">
        <v>81</v>
      </c>
      <c r="AY124" s="179" t="s">
        <v>140</v>
      </c>
      <c r="BK124" s="188">
        <f>BK125</f>
        <v>0</v>
      </c>
    </row>
    <row r="125" s="12" customFormat="1" ht="22.8" customHeight="1">
      <c r="A125" s="12"/>
      <c r="B125" s="178"/>
      <c r="C125" s="12"/>
      <c r="D125" s="179" t="s">
        <v>80</v>
      </c>
      <c r="E125" s="189" t="s">
        <v>141</v>
      </c>
      <c r="F125" s="189" t="s">
        <v>142</v>
      </c>
      <c r="G125" s="12"/>
      <c r="H125" s="12"/>
      <c r="I125" s="181"/>
      <c r="J125" s="190">
        <f>BK125</f>
        <v>0</v>
      </c>
      <c r="K125" s="12"/>
      <c r="L125" s="178"/>
      <c r="M125" s="183"/>
      <c r="N125" s="184"/>
      <c r="O125" s="184"/>
      <c r="P125" s="185">
        <f>SUM(P126:P226)</f>
        <v>0</v>
      </c>
      <c r="Q125" s="184"/>
      <c r="R125" s="185">
        <f>SUM(R126:R226)</f>
        <v>22.153580000000002</v>
      </c>
      <c r="S125" s="184"/>
      <c r="T125" s="186">
        <f>SUM(T126:T226)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9" t="s">
        <v>88</v>
      </c>
      <c r="AT125" s="187" t="s">
        <v>80</v>
      </c>
      <c r="AU125" s="187" t="s">
        <v>88</v>
      </c>
      <c r="AY125" s="179" t="s">
        <v>140</v>
      </c>
      <c r="BK125" s="188">
        <f>SUM(BK126:BK226)</f>
        <v>0</v>
      </c>
    </row>
    <row r="126" s="2" customFormat="1" ht="16.5" customHeight="1">
      <c r="A126" s="39"/>
      <c r="B126" s="191"/>
      <c r="C126" s="192" t="s">
        <v>88</v>
      </c>
      <c r="D126" s="192" t="s">
        <v>143</v>
      </c>
      <c r="E126" s="193" t="s">
        <v>144</v>
      </c>
      <c r="F126" s="194" t="s">
        <v>145</v>
      </c>
      <c r="G126" s="195" t="s">
        <v>146</v>
      </c>
      <c r="H126" s="196">
        <v>0.29399999999999998</v>
      </c>
      <c r="I126" s="197"/>
      <c r="J126" s="198">
        <f>ROUND(I126*H126,2)</f>
        <v>0</v>
      </c>
      <c r="K126" s="194" t="s">
        <v>147</v>
      </c>
      <c r="L126" s="40"/>
      <c r="M126" s="199" t="s">
        <v>1</v>
      </c>
      <c r="N126" s="200" t="s">
        <v>46</v>
      </c>
      <c r="O126" s="78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3" t="s">
        <v>148</v>
      </c>
      <c r="AT126" s="203" t="s">
        <v>143</v>
      </c>
      <c r="AU126" s="203" t="s">
        <v>90</v>
      </c>
      <c r="AY126" s="18" t="s">
        <v>140</v>
      </c>
      <c r="BE126" s="134">
        <f>IF(N126="základní",J126,0)</f>
        <v>0</v>
      </c>
      <c r="BF126" s="134">
        <f>IF(N126="snížená",J126,0)</f>
        <v>0</v>
      </c>
      <c r="BG126" s="134">
        <f>IF(N126="zákl. přenesená",J126,0)</f>
        <v>0</v>
      </c>
      <c r="BH126" s="134">
        <f>IF(N126="sníž. přenesená",J126,0)</f>
        <v>0</v>
      </c>
      <c r="BI126" s="134">
        <f>IF(N126="nulová",J126,0)</f>
        <v>0</v>
      </c>
      <c r="BJ126" s="18" t="s">
        <v>88</v>
      </c>
      <c r="BK126" s="134">
        <f>ROUND(I126*H126,2)</f>
        <v>0</v>
      </c>
      <c r="BL126" s="18" t="s">
        <v>148</v>
      </c>
      <c r="BM126" s="203" t="s">
        <v>149</v>
      </c>
    </row>
    <row r="127" s="2" customFormat="1">
      <c r="A127" s="39"/>
      <c r="B127" s="40"/>
      <c r="C127" s="39"/>
      <c r="D127" s="204" t="s">
        <v>150</v>
      </c>
      <c r="E127" s="39"/>
      <c r="F127" s="205" t="s">
        <v>151</v>
      </c>
      <c r="G127" s="39"/>
      <c r="H127" s="39"/>
      <c r="I127" s="206"/>
      <c r="J127" s="39"/>
      <c r="K127" s="39"/>
      <c r="L127" s="40"/>
      <c r="M127" s="207"/>
      <c r="N127" s="208"/>
      <c r="O127" s="78"/>
      <c r="P127" s="78"/>
      <c r="Q127" s="78"/>
      <c r="R127" s="78"/>
      <c r="S127" s="78"/>
      <c r="T127" s="7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150</v>
      </c>
      <c r="AU127" s="18" t="s">
        <v>90</v>
      </c>
    </row>
    <row r="128" s="13" customFormat="1">
      <c r="A128" s="13"/>
      <c r="B128" s="209"/>
      <c r="C128" s="13"/>
      <c r="D128" s="204" t="s">
        <v>152</v>
      </c>
      <c r="E128" s="210" t="s">
        <v>1</v>
      </c>
      <c r="F128" s="211" t="s">
        <v>153</v>
      </c>
      <c r="G128" s="13"/>
      <c r="H128" s="210" t="s">
        <v>1</v>
      </c>
      <c r="I128" s="212"/>
      <c r="J128" s="13"/>
      <c r="K128" s="13"/>
      <c r="L128" s="209"/>
      <c r="M128" s="213"/>
      <c r="N128" s="214"/>
      <c r="O128" s="214"/>
      <c r="P128" s="214"/>
      <c r="Q128" s="214"/>
      <c r="R128" s="214"/>
      <c r="S128" s="214"/>
      <c r="T128" s="21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10" t="s">
        <v>152</v>
      </c>
      <c r="AU128" s="210" t="s">
        <v>90</v>
      </c>
      <c r="AV128" s="13" t="s">
        <v>88</v>
      </c>
      <c r="AW128" s="13" t="s">
        <v>36</v>
      </c>
      <c r="AX128" s="13" t="s">
        <v>81</v>
      </c>
      <c r="AY128" s="210" t="s">
        <v>140</v>
      </c>
    </row>
    <row r="129" s="14" customFormat="1">
      <c r="A129" s="14"/>
      <c r="B129" s="216"/>
      <c r="C129" s="14"/>
      <c r="D129" s="204" t="s">
        <v>152</v>
      </c>
      <c r="E129" s="217" t="s">
        <v>1</v>
      </c>
      <c r="F129" s="218" t="s">
        <v>154</v>
      </c>
      <c r="G129" s="14"/>
      <c r="H129" s="219">
        <v>0.12</v>
      </c>
      <c r="I129" s="220"/>
      <c r="J129" s="14"/>
      <c r="K129" s="14"/>
      <c r="L129" s="216"/>
      <c r="M129" s="221"/>
      <c r="N129" s="222"/>
      <c r="O129" s="222"/>
      <c r="P129" s="222"/>
      <c r="Q129" s="222"/>
      <c r="R129" s="222"/>
      <c r="S129" s="222"/>
      <c r="T129" s="22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17" t="s">
        <v>152</v>
      </c>
      <c r="AU129" s="217" t="s">
        <v>90</v>
      </c>
      <c r="AV129" s="14" t="s">
        <v>90</v>
      </c>
      <c r="AW129" s="14" t="s">
        <v>36</v>
      </c>
      <c r="AX129" s="14" t="s">
        <v>81</v>
      </c>
      <c r="AY129" s="217" t="s">
        <v>140</v>
      </c>
    </row>
    <row r="130" s="13" customFormat="1">
      <c r="A130" s="13"/>
      <c r="B130" s="209"/>
      <c r="C130" s="13"/>
      <c r="D130" s="204" t="s">
        <v>152</v>
      </c>
      <c r="E130" s="210" t="s">
        <v>1</v>
      </c>
      <c r="F130" s="211" t="s">
        <v>155</v>
      </c>
      <c r="G130" s="13"/>
      <c r="H130" s="210" t="s">
        <v>1</v>
      </c>
      <c r="I130" s="212"/>
      <c r="J130" s="13"/>
      <c r="K130" s="13"/>
      <c r="L130" s="209"/>
      <c r="M130" s="213"/>
      <c r="N130" s="214"/>
      <c r="O130" s="214"/>
      <c r="P130" s="214"/>
      <c r="Q130" s="214"/>
      <c r="R130" s="214"/>
      <c r="S130" s="214"/>
      <c r="T130" s="21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10" t="s">
        <v>152</v>
      </c>
      <c r="AU130" s="210" t="s">
        <v>90</v>
      </c>
      <c r="AV130" s="13" t="s">
        <v>88</v>
      </c>
      <c r="AW130" s="13" t="s">
        <v>36</v>
      </c>
      <c r="AX130" s="13" t="s">
        <v>81</v>
      </c>
      <c r="AY130" s="210" t="s">
        <v>140</v>
      </c>
    </row>
    <row r="131" s="14" customFormat="1">
      <c r="A131" s="14"/>
      <c r="B131" s="216"/>
      <c r="C131" s="14"/>
      <c r="D131" s="204" t="s">
        <v>152</v>
      </c>
      <c r="E131" s="217" t="s">
        <v>1</v>
      </c>
      <c r="F131" s="218" t="s">
        <v>156</v>
      </c>
      <c r="G131" s="14"/>
      <c r="H131" s="219">
        <v>0.084000000000000005</v>
      </c>
      <c r="I131" s="220"/>
      <c r="J131" s="14"/>
      <c r="K131" s="14"/>
      <c r="L131" s="216"/>
      <c r="M131" s="221"/>
      <c r="N131" s="222"/>
      <c r="O131" s="222"/>
      <c r="P131" s="222"/>
      <c r="Q131" s="222"/>
      <c r="R131" s="222"/>
      <c r="S131" s="222"/>
      <c r="T131" s="22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17" t="s">
        <v>152</v>
      </c>
      <c r="AU131" s="217" t="s">
        <v>90</v>
      </c>
      <c r="AV131" s="14" t="s">
        <v>90</v>
      </c>
      <c r="AW131" s="14" t="s">
        <v>36</v>
      </c>
      <c r="AX131" s="14" t="s">
        <v>81</v>
      </c>
      <c r="AY131" s="217" t="s">
        <v>140</v>
      </c>
    </row>
    <row r="132" s="13" customFormat="1">
      <c r="A132" s="13"/>
      <c r="B132" s="209"/>
      <c r="C132" s="13"/>
      <c r="D132" s="204" t="s">
        <v>152</v>
      </c>
      <c r="E132" s="210" t="s">
        <v>1</v>
      </c>
      <c r="F132" s="211" t="s">
        <v>157</v>
      </c>
      <c r="G132" s="13"/>
      <c r="H132" s="210" t="s">
        <v>1</v>
      </c>
      <c r="I132" s="212"/>
      <c r="J132" s="13"/>
      <c r="K132" s="13"/>
      <c r="L132" s="209"/>
      <c r="M132" s="213"/>
      <c r="N132" s="214"/>
      <c r="O132" s="214"/>
      <c r="P132" s="214"/>
      <c r="Q132" s="214"/>
      <c r="R132" s="214"/>
      <c r="S132" s="214"/>
      <c r="T132" s="21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10" t="s">
        <v>152</v>
      </c>
      <c r="AU132" s="210" t="s">
        <v>90</v>
      </c>
      <c r="AV132" s="13" t="s">
        <v>88</v>
      </c>
      <c r="AW132" s="13" t="s">
        <v>36</v>
      </c>
      <c r="AX132" s="13" t="s">
        <v>81</v>
      </c>
      <c r="AY132" s="210" t="s">
        <v>140</v>
      </c>
    </row>
    <row r="133" s="14" customFormat="1">
      <c r="A133" s="14"/>
      <c r="B133" s="216"/>
      <c r="C133" s="14"/>
      <c r="D133" s="204" t="s">
        <v>152</v>
      </c>
      <c r="E133" s="217" t="s">
        <v>1</v>
      </c>
      <c r="F133" s="218" t="s">
        <v>158</v>
      </c>
      <c r="G133" s="14"/>
      <c r="H133" s="219">
        <v>0.089999999999999997</v>
      </c>
      <c r="I133" s="220"/>
      <c r="J133" s="14"/>
      <c r="K133" s="14"/>
      <c r="L133" s="216"/>
      <c r="M133" s="221"/>
      <c r="N133" s="222"/>
      <c r="O133" s="222"/>
      <c r="P133" s="222"/>
      <c r="Q133" s="222"/>
      <c r="R133" s="222"/>
      <c r="S133" s="222"/>
      <c r="T133" s="22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17" t="s">
        <v>152</v>
      </c>
      <c r="AU133" s="217" t="s">
        <v>90</v>
      </c>
      <c r="AV133" s="14" t="s">
        <v>90</v>
      </c>
      <c r="AW133" s="14" t="s">
        <v>36</v>
      </c>
      <c r="AX133" s="14" t="s">
        <v>81</v>
      </c>
      <c r="AY133" s="217" t="s">
        <v>140</v>
      </c>
    </row>
    <row r="134" s="15" customFormat="1">
      <c r="A134" s="15"/>
      <c r="B134" s="224"/>
      <c r="C134" s="15"/>
      <c r="D134" s="204" t="s">
        <v>152</v>
      </c>
      <c r="E134" s="225" t="s">
        <v>1</v>
      </c>
      <c r="F134" s="226" t="s">
        <v>159</v>
      </c>
      <c r="G134" s="15"/>
      <c r="H134" s="227">
        <v>0.29400000000000004</v>
      </c>
      <c r="I134" s="228"/>
      <c r="J134" s="15"/>
      <c r="K134" s="15"/>
      <c r="L134" s="224"/>
      <c r="M134" s="229"/>
      <c r="N134" s="230"/>
      <c r="O134" s="230"/>
      <c r="P134" s="230"/>
      <c r="Q134" s="230"/>
      <c r="R134" s="230"/>
      <c r="S134" s="230"/>
      <c r="T134" s="23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25" t="s">
        <v>152</v>
      </c>
      <c r="AU134" s="225" t="s">
        <v>90</v>
      </c>
      <c r="AV134" s="15" t="s">
        <v>148</v>
      </c>
      <c r="AW134" s="15" t="s">
        <v>36</v>
      </c>
      <c r="AX134" s="15" t="s">
        <v>88</v>
      </c>
      <c r="AY134" s="225" t="s">
        <v>140</v>
      </c>
    </row>
    <row r="135" s="2" customFormat="1" ht="16.5" customHeight="1">
      <c r="A135" s="39"/>
      <c r="B135" s="191"/>
      <c r="C135" s="192" t="s">
        <v>90</v>
      </c>
      <c r="D135" s="192" t="s">
        <v>143</v>
      </c>
      <c r="E135" s="193" t="s">
        <v>160</v>
      </c>
      <c r="F135" s="194" t="s">
        <v>161</v>
      </c>
      <c r="G135" s="195" t="s">
        <v>162</v>
      </c>
      <c r="H135" s="196">
        <v>11.033</v>
      </c>
      <c r="I135" s="197"/>
      <c r="J135" s="198">
        <f>ROUND(I135*H135,2)</f>
        <v>0</v>
      </c>
      <c r="K135" s="194" t="s">
        <v>147</v>
      </c>
      <c r="L135" s="40"/>
      <c r="M135" s="199" t="s">
        <v>1</v>
      </c>
      <c r="N135" s="200" t="s">
        <v>46</v>
      </c>
      <c r="O135" s="78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3" t="s">
        <v>148</v>
      </c>
      <c r="AT135" s="203" t="s">
        <v>143</v>
      </c>
      <c r="AU135" s="203" t="s">
        <v>90</v>
      </c>
      <c r="AY135" s="18" t="s">
        <v>140</v>
      </c>
      <c r="BE135" s="134">
        <f>IF(N135="základní",J135,0)</f>
        <v>0</v>
      </c>
      <c r="BF135" s="134">
        <f>IF(N135="snížená",J135,0)</f>
        <v>0</v>
      </c>
      <c r="BG135" s="134">
        <f>IF(N135="zákl. přenesená",J135,0)</f>
        <v>0</v>
      </c>
      <c r="BH135" s="134">
        <f>IF(N135="sníž. přenesená",J135,0)</f>
        <v>0</v>
      </c>
      <c r="BI135" s="134">
        <f>IF(N135="nulová",J135,0)</f>
        <v>0</v>
      </c>
      <c r="BJ135" s="18" t="s">
        <v>88</v>
      </c>
      <c r="BK135" s="134">
        <f>ROUND(I135*H135,2)</f>
        <v>0</v>
      </c>
      <c r="BL135" s="18" t="s">
        <v>148</v>
      </c>
      <c r="BM135" s="203" t="s">
        <v>163</v>
      </c>
    </row>
    <row r="136" s="2" customFormat="1">
      <c r="A136" s="39"/>
      <c r="B136" s="40"/>
      <c r="C136" s="39"/>
      <c r="D136" s="204" t="s">
        <v>150</v>
      </c>
      <c r="E136" s="39"/>
      <c r="F136" s="205" t="s">
        <v>164</v>
      </c>
      <c r="G136" s="39"/>
      <c r="H136" s="39"/>
      <c r="I136" s="206"/>
      <c r="J136" s="39"/>
      <c r="K136" s="39"/>
      <c r="L136" s="40"/>
      <c r="M136" s="207"/>
      <c r="N136" s="208"/>
      <c r="O136" s="78"/>
      <c r="P136" s="78"/>
      <c r="Q136" s="78"/>
      <c r="R136" s="78"/>
      <c r="S136" s="78"/>
      <c r="T136" s="7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90</v>
      </c>
    </row>
    <row r="137" s="13" customFormat="1">
      <c r="A137" s="13"/>
      <c r="B137" s="209"/>
      <c r="C137" s="13"/>
      <c r="D137" s="204" t="s">
        <v>152</v>
      </c>
      <c r="E137" s="210" t="s">
        <v>1</v>
      </c>
      <c r="F137" s="211" t="s">
        <v>153</v>
      </c>
      <c r="G137" s="13"/>
      <c r="H137" s="210" t="s">
        <v>1</v>
      </c>
      <c r="I137" s="212"/>
      <c r="J137" s="13"/>
      <c r="K137" s="13"/>
      <c r="L137" s="209"/>
      <c r="M137" s="213"/>
      <c r="N137" s="214"/>
      <c r="O137" s="214"/>
      <c r="P137" s="214"/>
      <c r="Q137" s="214"/>
      <c r="R137" s="214"/>
      <c r="S137" s="214"/>
      <c r="T137" s="21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0" t="s">
        <v>152</v>
      </c>
      <c r="AU137" s="210" t="s">
        <v>90</v>
      </c>
      <c r="AV137" s="13" t="s">
        <v>88</v>
      </c>
      <c r="AW137" s="13" t="s">
        <v>36</v>
      </c>
      <c r="AX137" s="13" t="s">
        <v>81</v>
      </c>
      <c r="AY137" s="210" t="s">
        <v>140</v>
      </c>
    </row>
    <row r="138" s="14" customFormat="1">
      <c r="A138" s="14"/>
      <c r="B138" s="216"/>
      <c r="C138" s="14"/>
      <c r="D138" s="204" t="s">
        <v>152</v>
      </c>
      <c r="E138" s="217" t="s">
        <v>1</v>
      </c>
      <c r="F138" s="218" t="s">
        <v>165</v>
      </c>
      <c r="G138" s="14"/>
      <c r="H138" s="219">
        <v>5.702</v>
      </c>
      <c r="I138" s="220"/>
      <c r="J138" s="14"/>
      <c r="K138" s="14"/>
      <c r="L138" s="216"/>
      <c r="M138" s="221"/>
      <c r="N138" s="222"/>
      <c r="O138" s="222"/>
      <c r="P138" s="222"/>
      <c r="Q138" s="222"/>
      <c r="R138" s="222"/>
      <c r="S138" s="222"/>
      <c r="T138" s="22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17" t="s">
        <v>152</v>
      </c>
      <c r="AU138" s="217" t="s">
        <v>90</v>
      </c>
      <c r="AV138" s="14" t="s">
        <v>90</v>
      </c>
      <c r="AW138" s="14" t="s">
        <v>36</v>
      </c>
      <c r="AX138" s="14" t="s">
        <v>81</v>
      </c>
      <c r="AY138" s="217" t="s">
        <v>140</v>
      </c>
    </row>
    <row r="139" s="13" customFormat="1">
      <c r="A139" s="13"/>
      <c r="B139" s="209"/>
      <c r="C139" s="13"/>
      <c r="D139" s="204" t="s">
        <v>152</v>
      </c>
      <c r="E139" s="210" t="s">
        <v>1</v>
      </c>
      <c r="F139" s="211" t="s">
        <v>155</v>
      </c>
      <c r="G139" s="13"/>
      <c r="H139" s="210" t="s">
        <v>1</v>
      </c>
      <c r="I139" s="212"/>
      <c r="J139" s="13"/>
      <c r="K139" s="13"/>
      <c r="L139" s="209"/>
      <c r="M139" s="213"/>
      <c r="N139" s="214"/>
      <c r="O139" s="214"/>
      <c r="P139" s="214"/>
      <c r="Q139" s="214"/>
      <c r="R139" s="214"/>
      <c r="S139" s="214"/>
      <c r="T139" s="21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0" t="s">
        <v>152</v>
      </c>
      <c r="AU139" s="210" t="s">
        <v>90</v>
      </c>
      <c r="AV139" s="13" t="s">
        <v>88</v>
      </c>
      <c r="AW139" s="13" t="s">
        <v>36</v>
      </c>
      <c r="AX139" s="13" t="s">
        <v>81</v>
      </c>
      <c r="AY139" s="210" t="s">
        <v>140</v>
      </c>
    </row>
    <row r="140" s="14" customFormat="1">
      <c r="A140" s="14"/>
      <c r="B140" s="216"/>
      <c r="C140" s="14"/>
      <c r="D140" s="204" t="s">
        <v>152</v>
      </c>
      <c r="E140" s="217" t="s">
        <v>1</v>
      </c>
      <c r="F140" s="218" t="s">
        <v>81</v>
      </c>
      <c r="G140" s="14"/>
      <c r="H140" s="219">
        <v>0</v>
      </c>
      <c r="I140" s="220"/>
      <c r="J140" s="14"/>
      <c r="K140" s="14"/>
      <c r="L140" s="216"/>
      <c r="M140" s="221"/>
      <c r="N140" s="222"/>
      <c r="O140" s="222"/>
      <c r="P140" s="222"/>
      <c r="Q140" s="222"/>
      <c r="R140" s="222"/>
      <c r="S140" s="222"/>
      <c r="T140" s="22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17" t="s">
        <v>152</v>
      </c>
      <c r="AU140" s="217" t="s">
        <v>90</v>
      </c>
      <c r="AV140" s="14" t="s">
        <v>90</v>
      </c>
      <c r="AW140" s="14" t="s">
        <v>36</v>
      </c>
      <c r="AX140" s="14" t="s">
        <v>81</v>
      </c>
      <c r="AY140" s="217" t="s">
        <v>140</v>
      </c>
    </row>
    <row r="141" s="13" customFormat="1">
      <c r="A141" s="13"/>
      <c r="B141" s="209"/>
      <c r="C141" s="13"/>
      <c r="D141" s="204" t="s">
        <v>152</v>
      </c>
      <c r="E141" s="210" t="s">
        <v>1</v>
      </c>
      <c r="F141" s="211" t="s">
        <v>157</v>
      </c>
      <c r="G141" s="13"/>
      <c r="H141" s="210" t="s">
        <v>1</v>
      </c>
      <c r="I141" s="212"/>
      <c r="J141" s="13"/>
      <c r="K141" s="13"/>
      <c r="L141" s="209"/>
      <c r="M141" s="213"/>
      <c r="N141" s="214"/>
      <c r="O141" s="214"/>
      <c r="P141" s="214"/>
      <c r="Q141" s="214"/>
      <c r="R141" s="214"/>
      <c r="S141" s="214"/>
      <c r="T141" s="21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0" t="s">
        <v>152</v>
      </c>
      <c r="AU141" s="210" t="s">
        <v>90</v>
      </c>
      <c r="AV141" s="13" t="s">
        <v>88</v>
      </c>
      <c r="AW141" s="13" t="s">
        <v>36</v>
      </c>
      <c r="AX141" s="13" t="s">
        <v>81</v>
      </c>
      <c r="AY141" s="210" t="s">
        <v>140</v>
      </c>
    </row>
    <row r="142" s="14" customFormat="1">
      <c r="A142" s="14"/>
      <c r="B142" s="216"/>
      <c r="C142" s="14"/>
      <c r="D142" s="204" t="s">
        <v>152</v>
      </c>
      <c r="E142" s="217" t="s">
        <v>1</v>
      </c>
      <c r="F142" s="218" t="s">
        <v>166</v>
      </c>
      <c r="G142" s="14"/>
      <c r="H142" s="219">
        <v>5.3310000000000004</v>
      </c>
      <c r="I142" s="220"/>
      <c r="J142" s="14"/>
      <c r="K142" s="14"/>
      <c r="L142" s="216"/>
      <c r="M142" s="221"/>
      <c r="N142" s="222"/>
      <c r="O142" s="222"/>
      <c r="P142" s="222"/>
      <c r="Q142" s="222"/>
      <c r="R142" s="222"/>
      <c r="S142" s="222"/>
      <c r="T142" s="22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17" t="s">
        <v>152</v>
      </c>
      <c r="AU142" s="217" t="s">
        <v>90</v>
      </c>
      <c r="AV142" s="14" t="s">
        <v>90</v>
      </c>
      <c r="AW142" s="14" t="s">
        <v>36</v>
      </c>
      <c r="AX142" s="14" t="s">
        <v>81</v>
      </c>
      <c r="AY142" s="217" t="s">
        <v>140</v>
      </c>
    </row>
    <row r="143" s="15" customFormat="1">
      <c r="A143" s="15"/>
      <c r="B143" s="224"/>
      <c r="C143" s="15"/>
      <c r="D143" s="204" t="s">
        <v>152</v>
      </c>
      <c r="E143" s="225" t="s">
        <v>1</v>
      </c>
      <c r="F143" s="226" t="s">
        <v>159</v>
      </c>
      <c r="G143" s="15"/>
      <c r="H143" s="227">
        <v>11.033000000000001</v>
      </c>
      <c r="I143" s="228"/>
      <c r="J143" s="15"/>
      <c r="K143" s="15"/>
      <c r="L143" s="224"/>
      <c r="M143" s="229"/>
      <c r="N143" s="230"/>
      <c r="O143" s="230"/>
      <c r="P143" s="230"/>
      <c r="Q143" s="230"/>
      <c r="R143" s="230"/>
      <c r="S143" s="230"/>
      <c r="T143" s="23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25" t="s">
        <v>152</v>
      </c>
      <c r="AU143" s="225" t="s">
        <v>90</v>
      </c>
      <c r="AV143" s="15" t="s">
        <v>148</v>
      </c>
      <c r="AW143" s="15" t="s">
        <v>36</v>
      </c>
      <c r="AX143" s="15" t="s">
        <v>88</v>
      </c>
      <c r="AY143" s="225" t="s">
        <v>140</v>
      </c>
    </row>
    <row r="144" s="2" customFormat="1" ht="16.5" customHeight="1">
      <c r="A144" s="39"/>
      <c r="B144" s="191"/>
      <c r="C144" s="232" t="s">
        <v>167</v>
      </c>
      <c r="D144" s="232" t="s">
        <v>168</v>
      </c>
      <c r="E144" s="233" t="s">
        <v>169</v>
      </c>
      <c r="F144" s="234" t="s">
        <v>170</v>
      </c>
      <c r="G144" s="235" t="s">
        <v>171</v>
      </c>
      <c r="H144" s="236">
        <v>19.859000000000002</v>
      </c>
      <c r="I144" s="237"/>
      <c r="J144" s="238">
        <f>ROUND(I144*H144,2)</f>
        <v>0</v>
      </c>
      <c r="K144" s="234" t="s">
        <v>147</v>
      </c>
      <c r="L144" s="239"/>
      <c r="M144" s="240" t="s">
        <v>1</v>
      </c>
      <c r="N144" s="241" t="s">
        <v>46</v>
      </c>
      <c r="O144" s="78"/>
      <c r="P144" s="201">
        <f>O144*H144</f>
        <v>0</v>
      </c>
      <c r="Q144" s="201">
        <v>1</v>
      </c>
      <c r="R144" s="201">
        <f>Q144*H144</f>
        <v>19.859000000000002</v>
      </c>
      <c r="S144" s="201">
        <v>0</v>
      </c>
      <c r="T144" s="20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3" t="s">
        <v>172</v>
      </c>
      <c r="AT144" s="203" t="s">
        <v>168</v>
      </c>
      <c r="AU144" s="203" t="s">
        <v>90</v>
      </c>
      <c r="AY144" s="18" t="s">
        <v>140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18" t="s">
        <v>88</v>
      </c>
      <c r="BK144" s="134">
        <f>ROUND(I144*H144,2)</f>
        <v>0</v>
      </c>
      <c r="BL144" s="18" t="s">
        <v>148</v>
      </c>
      <c r="BM144" s="203" t="s">
        <v>173</v>
      </c>
    </row>
    <row r="145" s="2" customFormat="1">
      <c r="A145" s="39"/>
      <c r="B145" s="40"/>
      <c r="C145" s="39"/>
      <c r="D145" s="204" t="s">
        <v>150</v>
      </c>
      <c r="E145" s="39"/>
      <c r="F145" s="205" t="s">
        <v>170</v>
      </c>
      <c r="G145" s="39"/>
      <c r="H145" s="39"/>
      <c r="I145" s="206"/>
      <c r="J145" s="39"/>
      <c r="K145" s="39"/>
      <c r="L145" s="40"/>
      <c r="M145" s="207"/>
      <c r="N145" s="208"/>
      <c r="O145" s="78"/>
      <c r="P145" s="78"/>
      <c r="Q145" s="78"/>
      <c r="R145" s="78"/>
      <c r="S145" s="78"/>
      <c r="T145" s="7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150</v>
      </c>
      <c r="AU145" s="18" t="s">
        <v>90</v>
      </c>
    </row>
    <row r="146" s="14" customFormat="1">
      <c r="A146" s="14"/>
      <c r="B146" s="216"/>
      <c r="C146" s="14"/>
      <c r="D146" s="204" t="s">
        <v>152</v>
      </c>
      <c r="E146" s="217" t="s">
        <v>1</v>
      </c>
      <c r="F146" s="218" t="s">
        <v>174</v>
      </c>
      <c r="G146" s="14"/>
      <c r="H146" s="219">
        <v>19.859000000000002</v>
      </c>
      <c r="I146" s="220"/>
      <c r="J146" s="14"/>
      <c r="K146" s="14"/>
      <c r="L146" s="216"/>
      <c r="M146" s="221"/>
      <c r="N146" s="222"/>
      <c r="O146" s="222"/>
      <c r="P146" s="222"/>
      <c r="Q146" s="222"/>
      <c r="R146" s="222"/>
      <c r="S146" s="222"/>
      <c r="T146" s="22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17" t="s">
        <v>152</v>
      </c>
      <c r="AU146" s="217" t="s">
        <v>90</v>
      </c>
      <c r="AV146" s="14" t="s">
        <v>90</v>
      </c>
      <c r="AW146" s="14" t="s">
        <v>36</v>
      </c>
      <c r="AX146" s="14" t="s">
        <v>88</v>
      </c>
      <c r="AY146" s="217" t="s">
        <v>140</v>
      </c>
    </row>
    <row r="147" s="2" customFormat="1" ht="16.5" customHeight="1">
      <c r="A147" s="39"/>
      <c r="B147" s="191"/>
      <c r="C147" s="192" t="s">
        <v>148</v>
      </c>
      <c r="D147" s="192" t="s">
        <v>143</v>
      </c>
      <c r="E147" s="193" t="s">
        <v>175</v>
      </c>
      <c r="F147" s="194" t="s">
        <v>176</v>
      </c>
      <c r="G147" s="195" t="s">
        <v>146</v>
      </c>
      <c r="H147" s="196">
        <v>0.084000000000000005</v>
      </c>
      <c r="I147" s="197"/>
      <c r="J147" s="198">
        <f>ROUND(I147*H147,2)</f>
        <v>0</v>
      </c>
      <c r="K147" s="194" t="s">
        <v>147</v>
      </c>
      <c r="L147" s="40"/>
      <c r="M147" s="199" t="s">
        <v>1</v>
      </c>
      <c r="N147" s="200" t="s">
        <v>46</v>
      </c>
      <c r="O147" s="78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3" t="s">
        <v>148</v>
      </c>
      <c r="AT147" s="203" t="s">
        <v>143</v>
      </c>
      <c r="AU147" s="203" t="s">
        <v>90</v>
      </c>
      <c r="AY147" s="18" t="s">
        <v>140</v>
      </c>
      <c r="BE147" s="134">
        <f>IF(N147="základní",J147,0)</f>
        <v>0</v>
      </c>
      <c r="BF147" s="134">
        <f>IF(N147="snížená",J147,0)</f>
        <v>0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18" t="s">
        <v>88</v>
      </c>
      <c r="BK147" s="134">
        <f>ROUND(I147*H147,2)</f>
        <v>0</v>
      </c>
      <c r="BL147" s="18" t="s">
        <v>148</v>
      </c>
      <c r="BM147" s="203" t="s">
        <v>177</v>
      </c>
    </row>
    <row r="148" s="2" customFormat="1">
      <c r="A148" s="39"/>
      <c r="B148" s="40"/>
      <c r="C148" s="39"/>
      <c r="D148" s="204" t="s">
        <v>150</v>
      </c>
      <c r="E148" s="39"/>
      <c r="F148" s="205" t="s">
        <v>178</v>
      </c>
      <c r="G148" s="39"/>
      <c r="H148" s="39"/>
      <c r="I148" s="206"/>
      <c r="J148" s="39"/>
      <c r="K148" s="39"/>
      <c r="L148" s="40"/>
      <c r="M148" s="207"/>
      <c r="N148" s="208"/>
      <c r="O148" s="78"/>
      <c r="P148" s="78"/>
      <c r="Q148" s="78"/>
      <c r="R148" s="78"/>
      <c r="S148" s="78"/>
      <c r="T148" s="7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150</v>
      </c>
      <c r="AU148" s="18" t="s">
        <v>90</v>
      </c>
    </row>
    <row r="149" s="13" customFormat="1">
      <c r="A149" s="13"/>
      <c r="B149" s="209"/>
      <c r="C149" s="13"/>
      <c r="D149" s="204" t="s">
        <v>152</v>
      </c>
      <c r="E149" s="210" t="s">
        <v>1</v>
      </c>
      <c r="F149" s="211" t="s">
        <v>179</v>
      </c>
      <c r="G149" s="13"/>
      <c r="H149" s="210" t="s">
        <v>1</v>
      </c>
      <c r="I149" s="212"/>
      <c r="J149" s="13"/>
      <c r="K149" s="13"/>
      <c r="L149" s="209"/>
      <c r="M149" s="213"/>
      <c r="N149" s="214"/>
      <c r="O149" s="214"/>
      <c r="P149" s="214"/>
      <c r="Q149" s="214"/>
      <c r="R149" s="214"/>
      <c r="S149" s="214"/>
      <c r="T149" s="21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0" t="s">
        <v>152</v>
      </c>
      <c r="AU149" s="210" t="s">
        <v>90</v>
      </c>
      <c r="AV149" s="13" t="s">
        <v>88</v>
      </c>
      <c r="AW149" s="13" t="s">
        <v>36</v>
      </c>
      <c r="AX149" s="13" t="s">
        <v>81</v>
      </c>
      <c r="AY149" s="210" t="s">
        <v>140</v>
      </c>
    </row>
    <row r="150" s="14" customFormat="1">
      <c r="A150" s="14"/>
      <c r="B150" s="216"/>
      <c r="C150" s="14"/>
      <c r="D150" s="204" t="s">
        <v>152</v>
      </c>
      <c r="E150" s="217" t="s">
        <v>1</v>
      </c>
      <c r="F150" s="218" t="s">
        <v>180</v>
      </c>
      <c r="G150" s="14"/>
      <c r="H150" s="219">
        <v>0.084000000000000005</v>
      </c>
      <c r="I150" s="220"/>
      <c r="J150" s="14"/>
      <c r="K150" s="14"/>
      <c r="L150" s="216"/>
      <c r="M150" s="221"/>
      <c r="N150" s="222"/>
      <c r="O150" s="222"/>
      <c r="P150" s="222"/>
      <c r="Q150" s="222"/>
      <c r="R150" s="222"/>
      <c r="S150" s="222"/>
      <c r="T150" s="22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7" t="s">
        <v>152</v>
      </c>
      <c r="AU150" s="217" t="s">
        <v>90</v>
      </c>
      <c r="AV150" s="14" t="s">
        <v>90</v>
      </c>
      <c r="AW150" s="14" t="s">
        <v>36</v>
      </c>
      <c r="AX150" s="14" t="s">
        <v>88</v>
      </c>
      <c r="AY150" s="217" t="s">
        <v>140</v>
      </c>
    </row>
    <row r="151" s="2" customFormat="1" ht="16.5" customHeight="1">
      <c r="A151" s="39"/>
      <c r="B151" s="191"/>
      <c r="C151" s="232" t="s">
        <v>141</v>
      </c>
      <c r="D151" s="232" t="s">
        <v>168</v>
      </c>
      <c r="E151" s="233" t="s">
        <v>181</v>
      </c>
      <c r="F151" s="234" t="s">
        <v>182</v>
      </c>
      <c r="G151" s="235" t="s">
        <v>183</v>
      </c>
      <c r="H151" s="236">
        <v>18</v>
      </c>
      <c r="I151" s="237"/>
      <c r="J151" s="238">
        <f>ROUND(I151*H151,2)</f>
        <v>0</v>
      </c>
      <c r="K151" s="234" t="s">
        <v>147</v>
      </c>
      <c r="L151" s="239"/>
      <c r="M151" s="240" t="s">
        <v>1</v>
      </c>
      <c r="N151" s="241" t="s">
        <v>46</v>
      </c>
      <c r="O151" s="78"/>
      <c r="P151" s="201">
        <f>O151*H151</f>
        <v>0</v>
      </c>
      <c r="Q151" s="201">
        <v>0.049390000000000003</v>
      </c>
      <c r="R151" s="201">
        <f>Q151*H151</f>
        <v>0.88902000000000003</v>
      </c>
      <c r="S151" s="201">
        <v>0</v>
      </c>
      <c r="T151" s="20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3" t="s">
        <v>172</v>
      </c>
      <c r="AT151" s="203" t="s">
        <v>168</v>
      </c>
      <c r="AU151" s="203" t="s">
        <v>90</v>
      </c>
      <c r="AY151" s="18" t="s">
        <v>140</v>
      </c>
      <c r="BE151" s="134">
        <f>IF(N151="základní",J151,0)</f>
        <v>0</v>
      </c>
      <c r="BF151" s="134">
        <f>IF(N151="snížená",J151,0)</f>
        <v>0</v>
      </c>
      <c r="BG151" s="134">
        <f>IF(N151="zákl. přenesená",J151,0)</f>
        <v>0</v>
      </c>
      <c r="BH151" s="134">
        <f>IF(N151="sníž. přenesená",J151,0)</f>
        <v>0</v>
      </c>
      <c r="BI151" s="134">
        <f>IF(N151="nulová",J151,0)</f>
        <v>0</v>
      </c>
      <c r="BJ151" s="18" t="s">
        <v>88</v>
      </c>
      <c r="BK151" s="134">
        <f>ROUND(I151*H151,2)</f>
        <v>0</v>
      </c>
      <c r="BL151" s="18" t="s">
        <v>148</v>
      </c>
      <c r="BM151" s="203" t="s">
        <v>184</v>
      </c>
    </row>
    <row r="152" s="2" customFormat="1">
      <c r="A152" s="39"/>
      <c r="B152" s="40"/>
      <c r="C152" s="39"/>
      <c r="D152" s="204" t="s">
        <v>150</v>
      </c>
      <c r="E152" s="39"/>
      <c r="F152" s="205" t="s">
        <v>182</v>
      </c>
      <c r="G152" s="39"/>
      <c r="H152" s="39"/>
      <c r="I152" s="206"/>
      <c r="J152" s="39"/>
      <c r="K152" s="39"/>
      <c r="L152" s="40"/>
      <c r="M152" s="207"/>
      <c r="N152" s="208"/>
      <c r="O152" s="78"/>
      <c r="P152" s="78"/>
      <c r="Q152" s="78"/>
      <c r="R152" s="78"/>
      <c r="S152" s="78"/>
      <c r="T152" s="7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150</v>
      </c>
      <c r="AU152" s="18" t="s">
        <v>90</v>
      </c>
    </row>
    <row r="153" s="13" customFormat="1">
      <c r="A153" s="13"/>
      <c r="B153" s="209"/>
      <c r="C153" s="13"/>
      <c r="D153" s="204" t="s">
        <v>152</v>
      </c>
      <c r="E153" s="210" t="s">
        <v>1</v>
      </c>
      <c r="F153" s="211" t="s">
        <v>185</v>
      </c>
      <c r="G153" s="13"/>
      <c r="H153" s="210" t="s">
        <v>1</v>
      </c>
      <c r="I153" s="212"/>
      <c r="J153" s="13"/>
      <c r="K153" s="13"/>
      <c r="L153" s="209"/>
      <c r="M153" s="213"/>
      <c r="N153" s="214"/>
      <c r="O153" s="214"/>
      <c r="P153" s="214"/>
      <c r="Q153" s="214"/>
      <c r="R153" s="214"/>
      <c r="S153" s="214"/>
      <c r="T153" s="21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10" t="s">
        <v>152</v>
      </c>
      <c r="AU153" s="210" t="s">
        <v>90</v>
      </c>
      <c r="AV153" s="13" t="s">
        <v>88</v>
      </c>
      <c r="AW153" s="13" t="s">
        <v>36</v>
      </c>
      <c r="AX153" s="13" t="s">
        <v>81</v>
      </c>
      <c r="AY153" s="210" t="s">
        <v>140</v>
      </c>
    </row>
    <row r="154" s="14" customFormat="1">
      <c r="A154" s="14"/>
      <c r="B154" s="216"/>
      <c r="C154" s="14"/>
      <c r="D154" s="204" t="s">
        <v>152</v>
      </c>
      <c r="E154" s="217" t="s">
        <v>1</v>
      </c>
      <c r="F154" s="218" t="s">
        <v>186</v>
      </c>
      <c r="G154" s="14"/>
      <c r="H154" s="219">
        <v>18</v>
      </c>
      <c r="I154" s="220"/>
      <c r="J154" s="14"/>
      <c r="K154" s="14"/>
      <c r="L154" s="216"/>
      <c r="M154" s="221"/>
      <c r="N154" s="222"/>
      <c r="O154" s="222"/>
      <c r="P154" s="222"/>
      <c r="Q154" s="222"/>
      <c r="R154" s="222"/>
      <c r="S154" s="222"/>
      <c r="T154" s="22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17" t="s">
        <v>152</v>
      </c>
      <c r="AU154" s="217" t="s">
        <v>90</v>
      </c>
      <c r="AV154" s="14" t="s">
        <v>90</v>
      </c>
      <c r="AW154" s="14" t="s">
        <v>36</v>
      </c>
      <c r="AX154" s="14" t="s">
        <v>88</v>
      </c>
      <c r="AY154" s="217" t="s">
        <v>140</v>
      </c>
    </row>
    <row r="155" s="2" customFormat="1" ht="16.5" customHeight="1">
      <c r="A155" s="39"/>
      <c r="B155" s="191"/>
      <c r="C155" s="232" t="s">
        <v>187</v>
      </c>
      <c r="D155" s="232" t="s">
        <v>168</v>
      </c>
      <c r="E155" s="233" t="s">
        <v>188</v>
      </c>
      <c r="F155" s="234" t="s">
        <v>189</v>
      </c>
      <c r="G155" s="235" t="s">
        <v>190</v>
      </c>
      <c r="H155" s="236">
        <v>80</v>
      </c>
      <c r="I155" s="237"/>
      <c r="J155" s="238">
        <f>ROUND(I155*H155,2)</f>
        <v>0</v>
      </c>
      <c r="K155" s="234" t="s">
        <v>147</v>
      </c>
      <c r="L155" s="239"/>
      <c r="M155" s="240" t="s">
        <v>1</v>
      </c>
      <c r="N155" s="241" t="s">
        <v>46</v>
      </c>
      <c r="O155" s="78"/>
      <c r="P155" s="201">
        <f>O155*H155</f>
        <v>0</v>
      </c>
      <c r="Q155" s="201">
        <v>0.00123</v>
      </c>
      <c r="R155" s="201">
        <f>Q155*H155</f>
        <v>0.098400000000000001</v>
      </c>
      <c r="S155" s="201">
        <v>0</v>
      </c>
      <c r="T155" s="20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3" t="s">
        <v>172</v>
      </c>
      <c r="AT155" s="203" t="s">
        <v>168</v>
      </c>
      <c r="AU155" s="203" t="s">
        <v>90</v>
      </c>
      <c r="AY155" s="18" t="s">
        <v>140</v>
      </c>
      <c r="BE155" s="134">
        <f>IF(N155="základní",J155,0)</f>
        <v>0</v>
      </c>
      <c r="BF155" s="134">
        <f>IF(N155="snížená",J155,0)</f>
        <v>0</v>
      </c>
      <c r="BG155" s="134">
        <f>IF(N155="zákl. přenesená",J155,0)</f>
        <v>0</v>
      </c>
      <c r="BH155" s="134">
        <f>IF(N155="sníž. přenesená",J155,0)</f>
        <v>0</v>
      </c>
      <c r="BI155" s="134">
        <f>IF(N155="nulová",J155,0)</f>
        <v>0</v>
      </c>
      <c r="BJ155" s="18" t="s">
        <v>88</v>
      </c>
      <c r="BK155" s="134">
        <f>ROUND(I155*H155,2)</f>
        <v>0</v>
      </c>
      <c r="BL155" s="18" t="s">
        <v>148</v>
      </c>
      <c r="BM155" s="203" t="s">
        <v>191</v>
      </c>
    </row>
    <row r="156" s="2" customFormat="1">
      <c r="A156" s="39"/>
      <c r="B156" s="40"/>
      <c r="C156" s="39"/>
      <c r="D156" s="204" t="s">
        <v>150</v>
      </c>
      <c r="E156" s="39"/>
      <c r="F156" s="205" t="s">
        <v>189</v>
      </c>
      <c r="G156" s="39"/>
      <c r="H156" s="39"/>
      <c r="I156" s="206"/>
      <c r="J156" s="39"/>
      <c r="K156" s="39"/>
      <c r="L156" s="40"/>
      <c r="M156" s="207"/>
      <c r="N156" s="208"/>
      <c r="O156" s="78"/>
      <c r="P156" s="78"/>
      <c r="Q156" s="78"/>
      <c r="R156" s="78"/>
      <c r="S156" s="78"/>
      <c r="T156" s="7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150</v>
      </c>
      <c r="AU156" s="18" t="s">
        <v>90</v>
      </c>
    </row>
    <row r="157" s="13" customFormat="1">
      <c r="A157" s="13"/>
      <c r="B157" s="209"/>
      <c r="C157" s="13"/>
      <c r="D157" s="204" t="s">
        <v>152</v>
      </c>
      <c r="E157" s="210" t="s">
        <v>1</v>
      </c>
      <c r="F157" s="211" t="s">
        <v>192</v>
      </c>
      <c r="G157" s="13"/>
      <c r="H157" s="210" t="s">
        <v>1</v>
      </c>
      <c r="I157" s="212"/>
      <c r="J157" s="13"/>
      <c r="K157" s="13"/>
      <c r="L157" s="209"/>
      <c r="M157" s="213"/>
      <c r="N157" s="214"/>
      <c r="O157" s="214"/>
      <c r="P157" s="214"/>
      <c r="Q157" s="214"/>
      <c r="R157" s="214"/>
      <c r="S157" s="214"/>
      <c r="T157" s="21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0" t="s">
        <v>152</v>
      </c>
      <c r="AU157" s="210" t="s">
        <v>90</v>
      </c>
      <c r="AV157" s="13" t="s">
        <v>88</v>
      </c>
      <c r="AW157" s="13" t="s">
        <v>36</v>
      </c>
      <c r="AX157" s="13" t="s">
        <v>81</v>
      </c>
      <c r="AY157" s="210" t="s">
        <v>140</v>
      </c>
    </row>
    <row r="158" s="14" customFormat="1">
      <c r="A158" s="14"/>
      <c r="B158" s="216"/>
      <c r="C158" s="14"/>
      <c r="D158" s="204" t="s">
        <v>152</v>
      </c>
      <c r="E158" s="217" t="s">
        <v>1</v>
      </c>
      <c r="F158" s="218" t="s">
        <v>193</v>
      </c>
      <c r="G158" s="14"/>
      <c r="H158" s="219">
        <v>80</v>
      </c>
      <c r="I158" s="220"/>
      <c r="J158" s="14"/>
      <c r="K158" s="14"/>
      <c r="L158" s="216"/>
      <c r="M158" s="221"/>
      <c r="N158" s="222"/>
      <c r="O158" s="222"/>
      <c r="P158" s="222"/>
      <c r="Q158" s="222"/>
      <c r="R158" s="222"/>
      <c r="S158" s="222"/>
      <c r="T158" s="22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7" t="s">
        <v>152</v>
      </c>
      <c r="AU158" s="217" t="s">
        <v>90</v>
      </c>
      <c r="AV158" s="14" t="s">
        <v>90</v>
      </c>
      <c r="AW158" s="14" t="s">
        <v>36</v>
      </c>
      <c r="AX158" s="14" t="s">
        <v>88</v>
      </c>
      <c r="AY158" s="217" t="s">
        <v>140</v>
      </c>
    </row>
    <row r="159" s="2" customFormat="1" ht="16.5" customHeight="1">
      <c r="A159" s="39"/>
      <c r="B159" s="191"/>
      <c r="C159" s="232" t="s">
        <v>194</v>
      </c>
      <c r="D159" s="232" t="s">
        <v>168</v>
      </c>
      <c r="E159" s="233" t="s">
        <v>195</v>
      </c>
      <c r="F159" s="234" t="s">
        <v>196</v>
      </c>
      <c r="G159" s="235" t="s">
        <v>190</v>
      </c>
      <c r="H159" s="236">
        <v>40</v>
      </c>
      <c r="I159" s="237"/>
      <c r="J159" s="238">
        <f>ROUND(I159*H159,2)</f>
        <v>0</v>
      </c>
      <c r="K159" s="234" t="s">
        <v>147</v>
      </c>
      <c r="L159" s="239"/>
      <c r="M159" s="240" t="s">
        <v>1</v>
      </c>
      <c r="N159" s="241" t="s">
        <v>46</v>
      </c>
      <c r="O159" s="78"/>
      <c r="P159" s="201">
        <f>O159*H159</f>
        <v>0</v>
      </c>
      <c r="Q159" s="201">
        <v>0.01167</v>
      </c>
      <c r="R159" s="201">
        <f>Q159*H159</f>
        <v>0.46679999999999999</v>
      </c>
      <c r="S159" s="201">
        <v>0</v>
      </c>
      <c r="T159" s="20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3" t="s">
        <v>172</v>
      </c>
      <c r="AT159" s="203" t="s">
        <v>168</v>
      </c>
      <c r="AU159" s="203" t="s">
        <v>90</v>
      </c>
      <c r="AY159" s="18" t="s">
        <v>140</v>
      </c>
      <c r="BE159" s="134">
        <f>IF(N159="základní",J159,0)</f>
        <v>0</v>
      </c>
      <c r="BF159" s="134">
        <f>IF(N159="snížená",J159,0)</f>
        <v>0</v>
      </c>
      <c r="BG159" s="134">
        <f>IF(N159="zákl. přenesená",J159,0)</f>
        <v>0</v>
      </c>
      <c r="BH159" s="134">
        <f>IF(N159="sníž. přenesená",J159,0)</f>
        <v>0</v>
      </c>
      <c r="BI159" s="134">
        <f>IF(N159="nulová",J159,0)</f>
        <v>0</v>
      </c>
      <c r="BJ159" s="18" t="s">
        <v>88</v>
      </c>
      <c r="BK159" s="134">
        <f>ROUND(I159*H159,2)</f>
        <v>0</v>
      </c>
      <c r="BL159" s="18" t="s">
        <v>148</v>
      </c>
      <c r="BM159" s="203" t="s">
        <v>197</v>
      </c>
    </row>
    <row r="160" s="2" customFormat="1">
      <c r="A160" s="39"/>
      <c r="B160" s="40"/>
      <c r="C160" s="39"/>
      <c r="D160" s="204" t="s">
        <v>150</v>
      </c>
      <c r="E160" s="39"/>
      <c r="F160" s="205" t="s">
        <v>196</v>
      </c>
      <c r="G160" s="39"/>
      <c r="H160" s="39"/>
      <c r="I160" s="206"/>
      <c r="J160" s="39"/>
      <c r="K160" s="39"/>
      <c r="L160" s="40"/>
      <c r="M160" s="207"/>
      <c r="N160" s="208"/>
      <c r="O160" s="78"/>
      <c r="P160" s="78"/>
      <c r="Q160" s="78"/>
      <c r="R160" s="78"/>
      <c r="S160" s="78"/>
      <c r="T160" s="7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150</v>
      </c>
      <c r="AU160" s="18" t="s">
        <v>90</v>
      </c>
    </row>
    <row r="161" s="13" customFormat="1">
      <c r="A161" s="13"/>
      <c r="B161" s="209"/>
      <c r="C161" s="13"/>
      <c r="D161" s="204" t="s">
        <v>152</v>
      </c>
      <c r="E161" s="210" t="s">
        <v>1</v>
      </c>
      <c r="F161" s="211" t="s">
        <v>198</v>
      </c>
      <c r="G161" s="13"/>
      <c r="H161" s="210" t="s">
        <v>1</v>
      </c>
      <c r="I161" s="212"/>
      <c r="J161" s="13"/>
      <c r="K161" s="13"/>
      <c r="L161" s="209"/>
      <c r="M161" s="213"/>
      <c r="N161" s="214"/>
      <c r="O161" s="214"/>
      <c r="P161" s="214"/>
      <c r="Q161" s="214"/>
      <c r="R161" s="214"/>
      <c r="S161" s="214"/>
      <c r="T161" s="21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0" t="s">
        <v>152</v>
      </c>
      <c r="AU161" s="210" t="s">
        <v>90</v>
      </c>
      <c r="AV161" s="13" t="s">
        <v>88</v>
      </c>
      <c r="AW161" s="13" t="s">
        <v>36</v>
      </c>
      <c r="AX161" s="13" t="s">
        <v>81</v>
      </c>
      <c r="AY161" s="210" t="s">
        <v>140</v>
      </c>
    </row>
    <row r="162" s="14" customFormat="1">
      <c r="A162" s="14"/>
      <c r="B162" s="216"/>
      <c r="C162" s="14"/>
      <c r="D162" s="204" t="s">
        <v>152</v>
      </c>
      <c r="E162" s="217" t="s">
        <v>1</v>
      </c>
      <c r="F162" s="218" t="s">
        <v>199</v>
      </c>
      <c r="G162" s="14"/>
      <c r="H162" s="219">
        <v>40</v>
      </c>
      <c r="I162" s="220"/>
      <c r="J162" s="14"/>
      <c r="K162" s="14"/>
      <c r="L162" s="216"/>
      <c r="M162" s="221"/>
      <c r="N162" s="222"/>
      <c r="O162" s="222"/>
      <c r="P162" s="222"/>
      <c r="Q162" s="222"/>
      <c r="R162" s="222"/>
      <c r="S162" s="222"/>
      <c r="T162" s="22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17" t="s">
        <v>152</v>
      </c>
      <c r="AU162" s="217" t="s">
        <v>90</v>
      </c>
      <c r="AV162" s="14" t="s">
        <v>90</v>
      </c>
      <c r="AW162" s="14" t="s">
        <v>36</v>
      </c>
      <c r="AX162" s="14" t="s">
        <v>88</v>
      </c>
      <c r="AY162" s="217" t="s">
        <v>140</v>
      </c>
    </row>
    <row r="163" s="2" customFormat="1" ht="16.5" customHeight="1">
      <c r="A163" s="39"/>
      <c r="B163" s="191"/>
      <c r="C163" s="232" t="s">
        <v>172</v>
      </c>
      <c r="D163" s="232" t="s">
        <v>168</v>
      </c>
      <c r="E163" s="233" t="s">
        <v>200</v>
      </c>
      <c r="F163" s="234" t="s">
        <v>201</v>
      </c>
      <c r="G163" s="235" t="s">
        <v>190</v>
      </c>
      <c r="H163" s="236">
        <v>1128</v>
      </c>
      <c r="I163" s="237"/>
      <c r="J163" s="238">
        <f>ROUND(I163*H163,2)</f>
        <v>0</v>
      </c>
      <c r="K163" s="234" t="s">
        <v>147</v>
      </c>
      <c r="L163" s="239"/>
      <c r="M163" s="240" t="s">
        <v>1</v>
      </c>
      <c r="N163" s="241" t="s">
        <v>46</v>
      </c>
      <c r="O163" s="78"/>
      <c r="P163" s="201">
        <f>O163*H163</f>
        <v>0</v>
      </c>
      <c r="Q163" s="201">
        <v>0.00056999999999999998</v>
      </c>
      <c r="R163" s="201">
        <f>Q163*H163</f>
        <v>0.64295999999999998</v>
      </c>
      <c r="S163" s="201">
        <v>0</v>
      </c>
      <c r="T163" s="20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3" t="s">
        <v>172</v>
      </c>
      <c r="AT163" s="203" t="s">
        <v>168</v>
      </c>
      <c r="AU163" s="203" t="s">
        <v>90</v>
      </c>
      <c r="AY163" s="18" t="s">
        <v>140</v>
      </c>
      <c r="BE163" s="134">
        <f>IF(N163="základní",J163,0)</f>
        <v>0</v>
      </c>
      <c r="BF163" s="134">
        <f>IF(N163="snížená",J163,0)</f>
        <v>0</v>
      </c>
      <c r="BG163" s="134">
        <f>IF(N163="zákl. přenesená",J163,0)</f>
        <v>0</v>
      </c>
      <c r="BH163" s="134">
        <f>IF(N163="sníž. přenesená",J163,0)</f>
        <v>0</v>
      </c>
      <c r="BI163" s="134">
        <f>IF(N163="nulová",J163,0)</f>
        <v>0</v>
      </c>
      <c r="BJ163" s="18" t="s">
        <v>88</v>
      </c>
      <c r="BK163" s="134">
        <f>ROUND(I163*H163,2)</f>
        <v>0</v>
      </c>
      <c r="BL163" s="18" t="s">
        <v>148</v>
      </c>
      <c r="BM163" s="203" t="s">
        <v>202</v>
      </c>
    </row>
    <row r="164" s="2" customFormat="1">
      <c r="A164" s="39"/>
      <c r="B164" s="40"/>
      <c r="C164" s="39"/>
      <c r="D164" s="204" t="s">
        <v>150</v>
      </c>
      <c r="E164" s="39"/>
      <c r="F164" s="205" t="s">
        <v>201</v>
      </c>
      <c r="G164" s="39"/>
      <c r="H164" s="39"/>
      <c r="I164" s="206"/>
      <c r="J164" s="39"/>
      <c r="K164" s="39"/>
      <c r="L164" s="40"/>
      <c r="M164" s="207"/>
      <c r="N164" s="208"/>
      <c r="O164" s="78"/>
      <c r="P164" s="78"/>
      <c r="Q164" s="78"/>
      <c r="R164" s="78"/>
      <c r="S164" s="78"/>
      <c r="T164" s="7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150</v>
      </c>
      <c r="AU164" s="18" t="s">
        <v>90</v>
      </c>
    </row>
    <row r="165" s="13" customFormat="1">
      <c r="A165" s="13"/>
      <c r="B165" s="209"/>
      <c r="C165" s="13"/>
      <c r="D165" s="204" t="s">
        <v>152</v>
      </c>
      <c r="E165" s="210" t="s">
        <v>1</v>
      </c>
      <c r="F165" s="211" t="s">
        <v>203</v>
      </c>
      <c r="G165" s="13"/>
      <c r="H165" s="210" t="s">
        <v>1</v>
      </c>
      <c r="I165" s="212"/>
      <c r="J165" s="13"/>
      <c r="K165" s="13"/>
      <c r="L165" s="209"/>
      <c r="M165" s="213"/>
      <c r="N165" s="214"/>
      <c r="O165" s="214"/>
      <c r="P165" s="214"/>
      <c r="Q165" s="214"/>
      <c r="R165" s="214"/>
      <c r="S165" s="214"/>
      <c r="T165" s="21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10" t="s">
        <v>152</v>
      </c>
      <c r="AU165" s="210" t="s">
        <v>90</v>
      </c>
      <c r="AV165" s="13" t="s">
        <v>88</v>
      </c>
      <c r="AW165" s="13" t="s">
        <v>36</v>
      </c>
      <c r="AX165" s="13" t="s">
        <v>81</v>
      </c>
      <c r="AY165" s="210" t="s">
        <v>140</v>
      </c>
    </row>
    <row r="166" s="14" customFormat="1">
      <c r="A166" s="14"/>
      <c r="B166" s="216"/>
      <c r="C166" s="14"/>
      <c r="D166" s="204" t="s">
        <v>152</v>
      </c>
      <c r="E166" s="217" t="s">
        <v>1</v>
      </c>
      <c r="F166" s="218" t="s">
        <v>204</v>
      </c>
      <c r="G166" s="14"/>
      <c r="H166" s="219">
        <v>1112</v>
      </c>
      <c r="I166" s="220"/>
      <c r="J166" s="14"/>
      <c r="K166" s="14"/>
      <c r="L166" s="216"/>
      <c r="M166" s="221"/>
      <c r="N166" s="222"/>
      <c r="O166" s="222"/>
      <c r="P166" s="222"/>
      <c r="Q166" s="222"/>
      <c r="R166" s="222"/>
      <c r="S166" s="222"/>
      <c r="T166" s="22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17" t="s">
        <v>152</v>
      </c>
      <c r="AU166" s="217" t="s">
        <v>90</v>
      </c>
      <c r="AV166" s="14" t="s">
        <v>90</v>
      </c>
      <c r="AW166" s="14" t="s">
        <v>36</v>
      </c>
      <c r="AX166" s="14" t="s">
        <v>81</v>
      </c>
      <c r="AY166" s="217" t="s">
        <v>140</v>
      </c>
    </row>
    <row r="167" s="13" customFormat="1">
      <c r="A167" s="13"/>
      <c r="B167" s="209"/>
      <c r="C167" s="13"/>
      <c r="D167" s="204" t="s">
        <v>152</v>
      </c>
      <c r="E167" s="210" t="s">
        <v>1</v>
      </c>
      <c r="F167" s="211" t="s">
        <v>205</v>
      </c>
      <c r="G167" s="13"/>
      <c r="H167" s="210" t="s">
        <v>1</v>
      </c>
      <c r="I167" s="212"/>
      <c r="J167" s="13"/>
      <c r="K167" s="13"/>
      <c r="L167" s="209"/>
      <c r="M167" s="213"/>
      <c r="N167" s="214"/>
      <c r="O167" s="214"/>
      <c r="P167" s="214"/>
      <c r="Q167" s="214"/>
      <c r="R167" s="214"/>
      <c r="S167" s="214"/>
      <c r="T167" s="21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10" t="s">
        <v>152</v>
      </c>
      <c r="AU167" s="210" t="s">
        <v>90</v>
      </c>
      <c r="AV167" s="13" t="s">
        <v>88</v>
      </c>
      <c r="AW167" s="13" t="s">
        <v>36</v>
      </c>
      <c r="AX167" s="13" t="s">
        <v>81</v>
      </c>
      <c r="AY167" s="210" t="s">
        <v>140</v>
      </c>
    </row>
    <row r="168" s="14" customFormat="1">
      <c r="A168" s="14"/>
      <c r="B168" s="216"/>
      <c r="C168" s="14"/>
      <c r="D168" s="204" t="s">
        <v>152</v>
      </c>
      <c r="E168" s="217" t="s">
        <v>1</v>
      </c>
      <c r="F168" s="218" t="s">
        <v>206</v>
      </c>
      <c r="G168" s="14"/>
      <c r="H168" s="219">
        <v>16</v>
      </c>
      <c r="I168" s="220"/>
      <c r="J168" s="14"/>
      <c r="K168" s="14"/>
      <c r="L168" s="216"/>
      <c r="M168" s="221"/>
      <c r="N168" s="222"/>
      <c r="O168" s="222"/>
      <c r="P168" s="222"/>
      <c r="Q168" s="222"/>
      <c r="R168" s="222"/>
      <c r="S168" s="222"/>
      <c r="T168" s="22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7" t="s">
        <v>152</v>
      </c>
      <c r="AU168" s="217" t="s">
        <v>90</v>
      </c>
      <c r="AV168" s="14" t="s">
        <v>90</v>
      </c>
      <c r="AW168" s="14" t="s">
        <v>36</v>
      </c>
      <c r="AX168" s="14" t="s">
        <v>81</v>
      </c>
      <c r="AY168" s="217" t="s">
        <v>140</v>
      </c>
    </row>
    <row r="169" s="15" customFormat="1">
      <c r="A169" s="15"/>
      <c r="B169" s="224"/>
      <c r="C169" s="15"/>
      <c r="D169" s="204" t="s">
        <v>152</v>
      </c>
      <c r="E169" s="225" t="s">
        <v>1</v>
      </c>
      <c r="F169" s="226" t="s">
        <v>159</v>
      </c>
      <c r="G169" s="15"/>
      <c r="H169" s="227">
        <v>1128</v>
      </c>
      <c r="I169" s="228"/>
      <c r="J169" s="15"/>
      <c r="K169" s="15"/>
      <c r="L169" s="224"/>
      <c r="M169" s="229"/>
      <c r="N169" s="230"/>
      <c r="O169" s="230"/>
      <c r="P169" s="230"/>
      <c r="Q169" s="230"/>
      <c r="R169" s="230"/>
      <c r="S169" s="230"/>
      <c r="T169" s="23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25" t="s">
        <v>152</v>
      </c>
      <c r="AU169" s="225" t="s">
        <v>90</v>
      </c>
      <c r="AV169" s="15" t="s">
        <v>148</v>
      </c>
      <c r="AW169" s="15" t="s">
        <v>36</v>
      </c>
      <c r="AX169" s="15" t="s">
        <v>88</v>
      </c>
      <c r="AY169" s="225" t="s">
        <v>140</v>
      </c>
    </row>
    <row r="170" s="2" customFormat="1" ht="16.5" customHeight="1">
      <c r="A170" s="39"/>
      <c r="B170" s="191"/>
      <c r="C170" s="232" t="s">
        <v>207</v>
      </c>
      <c r="D170" s="232" t="s">
        <v>168</v>
      </c>
      <c r="E170" s="233" t="s">
        <v>208</v>
      </c>
      <c r="F170" s="234" t="s">
        <v>209</v>
      </c>
      <c r="G170" s="235" t="s">
        <v>190</v>
      </c>
      <c r="H170" s="236">
        <v>1128</v>
      </c>
      <c r="I170" s="237"/>
      <c r="J170" s="238">
        <f>ROUND(I170*H170,2)</f>
        <v>0</v>
      </c>
      <c r="K170" s="234" t="s">
        <v>147</v>
      </c>
      <c r="L170" s="239"/>
      <c r="M170" s="240" t="s">
        <v>1</v>
      </c>
      <c r="N170" s="241" t="s">
        <v>46</v>
      </c>
      <c r="O170" s="78"/>
      <c r="P170" s="201">
        <f>O170*H170</f>
        <v>0</v>
      </c>
      <c r="Q170" s="201">
        <v>9.0000000000000006E-05</v>
      </c>
      <c r="R170" s="201">
        <f>Q170*H170</f>
        <v>0.10152000000000001</v>
      </c>
      <c r="S170" s="201">
        <v>0</v>
      </c>
      <c r="T170" s="20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3" t="s">
        <v>172</v>
      </c>
      <c r="AT170" s="203" t="s">
        <v>168</v>
      </c>
      <c r="AU170" s="203" t="s">
        <v>90</v>
      </c>
      <c r="AY170" s="18" t="s">
        <v>140</v>
      </c>
      <c r="BE170" s="134">
        <f>IF(N170="základní",J170,0)</f>
        <v>0</v>
      </c>
      <c r="BF170" s="134">
        <f>IF(N170="snížená",J170,0)</f>
        <v>0</v>
      </c>
      <c r="BG170" s="134">
        <f>IF(N170="zákl. přenesená",J170,0)</f>
        <v>0</v>
      </c>
      <c r="BH170" s="134">
        <f>IF(N170="sníž. přenesená",J170,0)</f>
        <v>0</v>
      </c>
      <c r="BI170" s="134">
        <f>IF(N170="nulová",J170,0)</f>
        <v>0</v>
      </c>
      <c r="BJ170" s="18" t="s">
        <v>88</v>
      </c>
      <c r="BK170" s="134">
        <f>ROUND(I170*H170,2)</f>
        <v>0</v>
      </c>
      <c r="BL170" s="18" t="s">
        <v>148</v>
      </c>
      <c r="BM170" s="203" t="s">
        <v>210</v>
      </c>
    </row>
    <row r="171" s="2" customFormat="1">
      <c r="A171" s="39"/>
      <c r="B171" s="40"/>
      <c r="C171" s="39"/>
      <c r="D171" s="204" t="s">
        <v>150</v>
      </c>
      <c r="E171" s="39"/>
      <c r="F171" s="205" t="s">
        <v>209</v>
      </c>
      <c r="G171" s="39"/>
      <c r="H171" s="39"/>
      <c r="I171" s="206"/>
      <c r="J171" s="39"/>
      <c r="K171" s="39"/>
      <c r="L171" s="40"/>
      <c r="M171" s="207"/>
      <c r="N171" s="208"/>
      <c r="O171" s="78"/>
      <c r="P171" s="78"/>
      <c r="Q171" s="78"/>
      <c r="R171" s="78"/>
      <c r="S171" s="78"/>
      <c r="T171" s="7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150</v>
      </c>
      <c r="AU171" s="18" t="s">
        <v>90</v>
      </c>
    </row>
    <row r="172" s="13" customFormat="1">
      <c r="A172" s="13"/>
      <c r="B172" s="209"/>
      <c r="C172" s="13"/>
      <c r="D172" s="204" t="s">
        <v>152</v>
      </c>
      <c r="E172" s="210" t="s">
        <v>1</v>
      </c>
      <c r="F172" s="211" t="s">
        <v>203</v>
      </c>
      <c r="G172" s="13"/>
      <c r="H172" s="210" t="s">
        <v>1</v>
      </c>
      <c r="I172" s="212"/>
      <c r="J172" s="13"/>
      <c r="K172" s="13"/>
      <c r="L172" s="209"/>
      <c r="M172" s="213"/>
      <c r="N172" s="214"/>
      <c r="O172" s="214"/>
      <c r="P172" s="214"/>
      <c r="Q172" s="214"/>
      <c r="R172" s="214"/>
      <c r="S172" s="214"/>
      <c r="T172" s="21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10" t="s">
        <v>152</v>
      </c>
      <c r="AU172" s="210" t="s">
        <v>90</v>
      </c>
      <c r="AV172" s="13" t="s">
        <v>88</v>
      </c>
      <c r="AW172" s="13" t="s">
        <v>36</v>
      </c>
      <c r="AX172" s="13" t="s">
        <v>81</v>
      </c>
      <c r="AY172" s="210" t="s">
        <v>140</v>
      </c>
    </row>
    <row r="173" s="14" customFormat="1">
      <c r="A173" s="14"/>
      <c r="B173" s="216"/>
      <c r="C173" s="14"/>
      <c r="D173" s="204" t="s">
        <v>152</v>
      </c>
      <c r="E173" s="217" t="s">
        <v>1</v>
      </c>
      <c r="F173" s="218" t="s">
        <v>204</v>
      </c>
      <c r="G173" s="14"/>
      <c r="H173" s="219">
        <v>1112</v>
      </c>
      <c r="I173" s="220"/>
      <c r="J173" s="14"/>
      <c r="K173" s="14"/>
      <c r="L173" s="216"/>
      <c r="M173" s="221"/>
      <c r="N173" s="222"/>
      <c r="O173" s="222"/>
      <c r="P173" s="222"/>
      <c r="Q173" s="222"/>
      <c r="R173" s="222"/>
      <c r="S173" s="222"/>
      <c r="T173" s="22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17" t="s">
        <v>152</v>
      </c>
      <c r="AU173" s="217" t="s">
        <v>90</v>
      </c>
      <c r="AV173" s="14" t="s">
        <v>90</v>
      </c>
      <c r="AW173" s="14" t="s">
        <v>36</v>
      </c>
      <c r="AX173" s="14" t="s">
        <v>81</v>
      </c>
      <c r="AY173" s="217" t="s">
        <v>140</v>
      </c>
    </row>
    <row r="174" s="13" customFormat="1">
      <c r="A174" s="13"/>
      <c r="B174" s="209"/>
      <c r="C174" s="13"/>
      <c r="D174" s="204" t="s">
        <v>152</v>
      </c>
      <c r="E174" s="210" t="s">
        <v>1</v>
      </c>
      <c r="F174" s="211" t="s">
        <v>205</v>
      </c>
      <c r="G174" s="13"/>
      <c r="H174" s="210" t="s">
        <v>1</v>
      </c>
      <c r="I174" s="212"/>
      <c r="J174" s="13"/>
      <c r="K174" s="13"/>
      <c r="L174" s="209"/>
      <c r="M174" s="213"/>
      <c r="N174" s="214"/>
      <c r="O174" s="214"/>
      <c r="P174" s="214"/>
      <c r="Q174" s="214"/>
      <c r="R174" s="214"/>
      <c r="S174" s="214"/>
      <c r="T174" s="21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10" t="s">
        <v>152</v>
      </c>
      <c r="AU174" s="210" t="s">
        <v>90</v>
      </c>
      <c r="AV174" s="13" t="s">
        <v>88</v>
      </c>
      <c r="AW174" s="13" t="s">
        <v>36</v>
      </c>
      <c r="AX174" s="13" t="s">
        <v>81</v>
      </c>
      <c r="AY174" s="210" t="s">
        <v>140</v>
      </c>
    </row>
    <row r="175" s="14" customFormat="1">
      <c r="A175" s="14"/>
      <c r="B175" s="216"/>
      <c r="C175" s="14"/>
      <c r="D175" s="204" t="s">
        <v>152</v>
      </c>
      <c r="E175" s="217" t="s">
        <v>1</v>
      </c>
      <c r="F175" s="218" t="s">
        <v>206</v>
      </c>
      <c r="G175" s="14"/>
      <c r="H175" s="219">
        <v>16</v>
      </c>
      <c r="I175" s="220"/>
      <c r="J175" s="14"/>
      <c r="K175" s="14"/>
      <c r="L175" s="216"/>
      <c r="M175" s="221"/>
      <c r="N175" s="222"/>
      <c r="O175" s="222"/>
      <c r="P175" s="222"/>
      <c r="Q175" s="222"/>
      <c r="R175" s="222"/>
      <c r="S175" s="222"/>
      <c r="T175" s="22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17" t="s">
        <v>152</v>
      </c>
      <c r="AU175" s="217" t="s">
        <v>90</v>
      </c>
      <c r="AV175" s="14" t="s">
        <v>90</v>
      </c>
      <c r="AW175" s="14" t="s">
        <v>36</v>
      </c>
      <c r="AX175" s="14" t="s">
        <v>81</v>
      </c>
      <c r="AY175" s="217" t="s">
        <v>140</v>
      </c>
    </row>
    <row r="176" s="15" customFormat="1">
      <c r="A176" s="15"/>
      <c r="B176" s="224"/>
      <c r="C176" s="15"/>
      <c r="D176" s="204" t="s">
        <v>152</v>
      </c>
      <c r="E176" s="225" t="s">
        <v>1</v>
      </c>
      <c r="F176" s="226" t="s">
        <v>159</v>
      </c>
      <c r="G176" s="15"/>
      <c r="H176" s="227">
        <v>1128</v>
      </c>
      <c r="I176" s="228"/>
      <c r="J176" s="15"/>
      <c r="K176" s="15"/>
      <c r="L176" s="224"/>
      <c r="M176" s="229"/>
      <c r="N176" s="230"/>
      <c r="O176" s="230"/>
      <c r="P176" s="230"/>
      <c r="Q176" s="230"/>
      <c r="R176" s="230"/>
      <c r="S176" s="230"/>
      <c r="T176" s="23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25" t="s">
        <v>152</v>
      </c>
      <c r="AU176" s="225" t="s">
        <v>90</v>
      </c>
      <c r="AV176" s="15" t="s">
        <v>148</v>
      </c>
      <c r="AW176" s="15" t="s">
        <v>36</v>
      </c>
      <c r="AX176" s="15" t="s">
        <v>88</v>
      </c>
      <c r="AY176" s="225" t="s">
        <v>140</v>
      </c>
    </row>
    <row r="177" s="2" customFormat="1" ht="16.5" customHeight="1">
      <c r="A177" s="39"/>
      <c r="B177" s="191"/>
      <c r="C177" s="232" t="s">
        <v>211</v>
      </c>
      <c r="D177" s="232" t="s">
        <v>168</v>
      </c>
      <c r="E177" s="233" t="s">
        <v>212</v>
      </c>
      <c r="F177" s="234" t="s">
        <v>213</v>
      </c>
      <c r="G177" s="235" t="s">
        <v>190</v>
      </c>
      <c r="H177" s="236">
        <v>282</v>
      </c>
      <c r="I177" s="237"/>
      <c r="J177" s="238">
        <f>ROUND(I177*H177,2)</f>
        <v>0</v>
      </c>
      <c r="K177" s="234" t="s">
        <v>147</v>
      </c>
      <c r="L177" s="239"/>
      <c r="M177" s="240" t="s">
        <v>1</v>
      </c>
      <c r="N177" s="241" t="s">
        <v>46</v>
      </c>
      <c r="O177" s="78"/>
      <c r="P177" s="201">
        <f>O177*H177</f>
        <v>0</v>
      </c>
      <c r="Q177" s="201">
        <v>0.00016000000000000001</v>
      </c>
      <c r="R177" s="201">
        <f>Q177*H177</f>
        <v>0.04512</v>
      </c>
      <c r="S177" s="201">
        <v>0</v>
      </c>
      <c r="T177" s="20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3" t="s">
        <v>172</v>
      </c>
      <c r="AT177" s="203" t="s">
        <v>168</v>
      </c>
      <c r="AU177" s="203" t="s">
        <v>90</v>
      </c>
      <c r="AY177" s="18" t="s">
        <v>140</v>
      </c>
      <c r="BE177" s="134">
        <f>IF(N177="základní",J177,0)</f>
        <v>0</v>
      </c>
      <c r="BF177" s="134">
        <f>IF(N177="snížená",J177,0)</f>
        <v>0</v>
      </c>
      <c r="BG177" s="134">
        <f>IF(N177="zákl. přenesená",J177,0)</f>
        <v>0</v>
      </c>
      <c r="BH177" s="134">
        <f>IF(N177="sníž. přenesená",J177,0)</f>
        <v>0</v>
      </c>
      <c r="BI177" s="134">
        <f>IF(N177="nulová",J177,0)</f>
        <v>0</v>
      </c>
      <c r="BJ177" s="18" t="s">
        <v>88</v>
      </c>
      <c r="BK177" s="134">
        <f>ROUND(I177*H177,2)</f>
        <v>0</v>
      </c>
      <c r="BL177" s="18" t="s">
        <v>148</v>
      </c>
      <c r="BM177" s="203" t="s">
        <v>214</v>
      </c>
    </row>
    <row r="178" s="2" customFormat="1">
      <c r="A178" s="39"/>
      <c r="B178" s="40"/>
      <c r="C178" s="39"/>
      <c r="D178" s="204" t="s">
        <v>150</v>
      </c>
      <c r="E178" s="39"/>
      <c r="F178" s="205" t="s">
        <v>213</v>
      </c>
      <c r="G178" s="39"/>
      <c r="H178" s="39"/>
      <c r="I178" s="206"/>
      <c r="J178" s="39"/>
      <c r="K178" s="39"/>
      <c r="L178" s="40"/>
      <c r="M178" s="207"/>
      <c r="N178" s="208"/>
      <c r="O178" s="78"/>
      <c r="P178" s="78"/>
      <c r="Q178" s="78"/>
      <c r="R178" s="78"/>
      <c r="S178" s="78"/>
      <c r="T178" s="7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150</v>
      </c>
      <c r="AU178" s="18" t="s">
        <v>90</v>
      </c>
    </row>
    <row r="179" s="13" customFormat="1">
      <c r="A179" s="13"/>
      <c r="B179" s="209"/>
      <c r="C179" s="13"/>
      <c r="D179" s="204" t="s">
        <v>152</v>
      </c>
      <c r="E179" s="210" t="s">
        <v>1</v>
      </c>
      <c r="F179" s="211" t="s">
        <v>203</v>
      </c>
      <c r="G179" s="13"/>
      <c r="H179" s="210" t="s">
        <v>1</v>
      </c>
      <c r="I179" s="212"/>
      <c r="J179" s="13"/>
      <c r="K179" s="13"/>
      <c r="L179" s="209"/>
      <c r="M179" s="213"/>
      <c r="N179" s="214"/>
      <c r="O179" s="214"/>
      <c r="P179" s="214"/>
      <c r="Q179" s="214"/>
      <c r="R179" s="214"/>
      <c r="S179" s="214"/>
      <c r="T179" s="21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0" t="s">
        <v>152</v>
      </c>
      <c r="AU179" s="210" t="s">
        <v>90</v>
      </c>
      <c r="AV179" s="13" t="s">
        <v>88</v>
      </c>
      <c r="AW179" s="13" t="s">
        <v>36</v>
      </c>
      <c r="AX179" s="13" t="s">
        <v>81</v>
      </c>
      <c r="AY179" s="210" t="s">
        <v>140</v>
      </c>
    </row>
    <row r="180" s="14" customFormat="1">
      <c r="A180" s="14"/>
      <c r="B180" s="216"/>
      <c r="C180" s="14"/>
      <c r="D180" s="204" t="s">
        <v>152</v>
      </c>
      <c r="E180" s="217" t="s">
        <v>1</v>
      </c>
      <c r="F180" s="218" t="s">
        <v>215</v>
      </c>
      <c r="G180" s="14"/>
      <c r="H180" s="219">
        <v>278</v>
      </c>
      <c r="I180" s="220"/>
      <c r="J180" s="14"/>
      <c r="K180" s="14"/>
      <c r="L180" s="216"/>
      <c r="M180" s="221"/>
      <c r="N180" s="222"/>
      <c r="O180" s="222"/>
      <c r="P180" s="222"/>
      <c r="Q180" s="222"/>
      <c r="R180" s="222"/>
      <c r="S180" s="222"/>
      <c r="T180" s="22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17" t="s">
        <v>152</v>
      </c>
      <c r="AU180" s="217" t="s">
        <v>90</v>
      </c>
      <c r="AV180" s="14" t="s">
        <v>90</v>
      </c>
      <c r="AW180" s="14" t="s">
        <v>36</v>
      </c>
      <c r="AX180" s="14" t="s">
        <v>81</v>
      </c>
      <c r="AY180" s="217" t="s">
        <v>140</v>
      </c>
    </row>
    <row r="181" s="13" customFormat="1">
      <c r="A181" s="13"/>
      <c r="B181" s="209"/>
      <c r="C181" s="13"/>
      <c r="D181" s="204" t="s">
        <v>152</v>
      </c>
      <c r="E181" s="210" t="s">
        <v>1</v>
      </c>
      <c r="F181" s="211" t="s">
        <v>205</v>
      </c>
      <c r="G181" s="13"/>
      <c r="H181" s="210" t="s">
        <v>1</v>
      </c>
      <c r="I181" s="212"/>
      <c r="J181" s="13"/>
      <c r="K181" s="13"/>
      <c r="L181" s="209"/>
      <c r="M181" s="213"/>
      <c r="N181" s="214"/>
      <c r="O181" s="214"/>
      <c r="P181" s="214"/>
      <c r="Q181" s="214"/>
      <c r="R181" s="214"/>
      <c r="S181" s="214"/>
      <c r="T181" s="21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0" t="s">
        <v>152</v>
      </c>
      <c r="AU181" s="210" t="s">
        <v>90</v>
      </c>
      <c r="AV181" s="13" t="s">
        <v>88</v>
      </c>
      <c r="AW181" s="13" t="s">
        <v>36</v>
      </c>
      <c r="AX181" s="13" t="s">
        <v>81</v>
      </c>
      <c r="AY181" s="210" t="s">
        <v>140</v>
      </c>
    </row>
    <row r="182" s="14" customFormat="1">
      <c r="A182" s="14"/>
      <c r="B182" s="216"/>
      <c r="C182" s="14"/>
      <c r="D182" s="204" t="s">
        <v>152</v>
      </c>
      <c r="E182" s="217" t="s">
        <v>1</v>
      </c>
      <c r="F182" s="218" t="s">
        <v>216</v>
      </c>
      <c r="G182" s="14"/>
      <c r="H182" s="219">
        <v>4</v>
      </c>
      <c r="I182" s="220"/>
      <c r="J182" s="14"/>
      <c r="K182" s="14"/>
      <c r="L182" s="216"/>
      <c r="M182" s="221"/>
      <c r="N182" s="222"/>
      <c r="O182" s="222"/>
      <c r="P182" s="222"/>
      <c r="Q182" s="222"/>
      <c r="R182" s="222"/>
      <c r="S182" s="222"/>
      <c r="T182" s="22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17" t="s">
        <v>152</v>
      </c>
      <c r="AU182" s="217" t="s">
        <v>90</v>
      </c>
      <c r="AV182" s="14" t="s">
        <v>90</v>
      </c>
      <c r="AW182" s="14" t="s">
        <v>36</v>
      </c>
      <c r="AX182" s="14" t="s">
        <v>81</v>
      </c>
      <c r="AY182" s="217" t="s">
        <v>140</v>
      </c>
    </row>
    <row r="183" s="15" customFormat="1">
      <c r="A183" s="15"/>
      <c r="B183" s="224"/>
      <c r="C183" s="15"/>
      <c r="D183" s="204" t="s">
        <v>152</v>
      </c>
      <c r="E183" s="225" t="s">
        <v>1</v>
      </c>
      <c r="F183" s="226" t="s">
        <v>159</v>
      </c>
      <c r="G183" s="15"/>
      <c r="H183" s="227">
        <v>282</v>
      </c>
      <c r="I183" s="228"/>
      <c r="J183" s="15"/>
      <c r="K183" s="15"/>
      <c r="L183" s="224"/>
      <c r="M183" s="229"/>
      <c r="N183" s="230"/>
      <c r="O183" s="230"/>
      <c r="P183" s="230"/>
      <c r="Q183" s="230"/>
      <c r="R183" s="230"/>
      <c r="S183" s="230"/>
      <c r="T183" s="23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25" t="s">
        <v>152</v>
      </c>
      <c r="AU183" s="225" t="s">
        <v>90</v>
      </c>
      <c r="AV183" s="15" t="s">
        <v>148</v>
      </c>
      <c r="AW183" s="15" t="s">
        <v>36</v>
      </c>
      <c r="AX183" s="15" t="s">
        <v>88</v>
      </c>
      <c r="AY183" s="225" t="s">
        <v>140</v>
      </c>
    </row>
    <row r="184" s="2" customFormat="1" ht="16.5" customHeight="1">
      <c r="A184" s="39"/>
      <c r="B184" s="191"/>
      <c r="C184" s="232" t="s">
        <v>217</v>
      </c>
      <c r="D184" s="232" t="s">
        <v>168</v>
      </c>
      <c r="E184" s="233" t="s">
        <v>218</v>
      </c>
      <c r="F184" s="234" t="s">
        <v>219</v>
      </c>
      <c r="G184" s="235" t="s">
        <v>190</v>
      </c>
      <c r="H184" s="236">
        <v>282</v>
      </c>
      <c r="I184" s="237"/>
      <c r="J184" s="238">
        <f>ROUND(I184*H184,2)</f>
        <v>0</v>
      </c>
      <c r="K184" s="234" t="s">
        <v>147</v>
      </c>
      <c r="L184" s="239"/>
      <c r="M184" s="240" t="s">
        <v>1</v>
      </c>
      <c r="N184" s="241" t="s">
        <v>46</v>
      </c>
      <c r="O184" s="78"/>
      <c r="P184" s="201">
        <f>O184*H184</f>
        <v>0</v>
      </c>
      <c r="Q184" s="201">
        <v>0.00018000000000000001</v>
      </c>
      <c r="R184" s="201">
        <f>Q184*H184</f>
        <v>0.050760000000000007</v>
      </c>
      <c r="S184" s="201">
        <v>0</v>
      </c>
      <c r="T184" s="20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3" t="s">
        <v>172</v>
      </c>
      <c r="AT184" s="203" t="s">
        <v>168</v>
      </c>
      <c r="AU184" s="203" t="s">
        <v>90</v>
      </c>
      <c r="AY184" s="18" t="s">
        <v>140</v>
      </c>
      <c r="BE184" s="134">
        <f>IF(N184="základní",J184,0)</f>
        <v>0</v>
      </c>
      <c r="BF184" s="134">
        <f>IF(N184="snížená",J184,0)</f>
        <v>0</v>
      </c>
      <c r="BG184" s="134">
        <f>IF(N184="zákl. přenesená",J184,0)</f>
        <v>0</v>
      </c>
      <c r="BH184" s="134">
        <f>IF(N184="sníž. přenesená",J184,0)</f>
        <v>0</v>
      </c>
      <c r="BI184" s="134">
        <f>IF(N184="nulová",J184,0)</f>
        <v>0</v>
      </c>
      <c r="BJ184" s="18" t="s">
        <v>88</v>
      </c>
      <c r="BK184" s="134">
        <f>ROUND(I184*H184,2)</f>
        <v>0</v>
      </c>
      <c r="BL184" s="18" t="s">
        <v>148</v>
      </c>
      <c r="BM184" s="203" t="s">
        <v>220</v>
      </c>
    </row>
    <row r="185" s="2" customFormat="1">
      <c r="A185" s="39"/>
      <c r="B185" s="40"/>
      <c r="C185" s="39"/>
      <c r="D185" s="204" t="s">
        <v>150</v>
      </c>
      <c r="E185" s="39"/>
      <c r="F185" s="205" t="s">
        <v>219</v>
      </c>
      <c r="G185" s="39"/>
      <c r="H185" s="39"/>
      <c r="I185" s="206"/>
      <c r="J185" s="39"/>
      <c r="K185" s="39"/>
      <c r="L185" s="40"/>
      <c r="M185" s="207"/>
      <c r="N185" s="208"/>
      <c r="O185" s="78"/>
      <c r="P185" s="78"/>
      <c r="Q185" s="78"/>
      <c r="R185" s="78"/>
      <c r="S185" s="78"/>
      <c r="T185" s="7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150</v>
      </c>
      <c r="AU185" s="18" t="s">
        <v>90</v>
      </c>
    </row>
    <row r="186" s="13" customFormat="1">
      <c r="A186" s="13"/>
      <c r="B186" s="209"/>
      <c r="C186" s="13"/>
      <c r="D186" s="204" t="s">
        <v>152</v>
      </c>
      <c r="E186" s="210" t="s">
        <v>1</v>
      </c>
      <c r="F186" s="211" t="s">
        <v>203</v>
      </c>
      <c r="G186" s="13"/>
      <c r="H186" s="210" t="s">
        <v>1</v>
      </c>
      <c r="I186" s="212"/>
      <c r="J186" s="13"/>
      <c r="K186" s="13"/>
      <c r="L186" s="209"/>
      <c r="M186" s="213"/>
      <c r="N186" s="214"/>
      <c r="O186" s="214"/>
      <c r="P186" s="214"/>
      <c r="Q186" s="214"/>
      <c r="R186" s="214"/>
      <c r="S186" s="214"/>
      <c r="T186" s="21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0" t="s">
        <v>152</v>
      </c>
      <c r="AU186" s="210" t="s">
        <v>90</v>
      </c>
      <c r="AV186" s="13" t="s">
        <v>88</v>
      </c>
      <c r="AW186" s="13" t="s">
        <v>36</v>
      </c>
      <c r="AX186" s="13" t="s">
        <v>81</v>
      </c>
      <c r="AY186" s="210" t="s">
        <v>140</v>
      </c>
    </row>
    <row r="187" s="14" customFormat="1">
      <c r="A187" s="14"/>
      <c r="B187" s="216"/>
      <c r="C187" s="14"/>
      <c r="D187" s="204" t="s">
        <v>152</v>
      </c>
      <c r="E187" s="217" t="s">
        <v>1</v>
      </c>
      <c r="F187" s="218" t="s">
        <v>215</v>
      </c>
      <c r="G187" s="14"/>
      <c r="H187" s="219">
        <v>278</v>
      </c>
      <c r="I187" s="220"/>
      <c r="J187" s="14"/>
      <c r="K187" s="14"/>
      <c r="L187" s="216"/>
      <c r="M187" s="221"/>
      <c r="N187" s="222"/>
      <c r="O187" s="222"/>
      <c r="P187" s="222"/>
      <c r="Q187" s="222"/>
      <c r="R187" s="222"/>
      <c r="S187" s="222"/>
      <c r="T187" s="22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17" t="s">
        <v>152</v>
      </c>
      <c r="AU187" s="217" t="s">
        <v>90</v>
      </c>
      <c r="AV187" s="14" t="s">
        <v>90</v>
      </c>
      <c r="AW187" s="14" t="s">
        <v>36</v>
      </c>
      <c r="AX187" s="14" t="s">
        <v>81</v>
      </c>
      <c r="AY187" s="217" t="s">
        <v>140</v>
      </c>
    </row>
    <row r="188" s="13" customFormat="1">
      <c r="A188" s="13"/>
      <c r="B188" s="209"/>
      <c r="C188" s="13"/>
      <c r="D188" s="204" t="s">
        <v>152</v>
      </c>
      <c r="E188" s="210" t="s">
        <v>1</v>
      </c>
      <c r="F188" s="211" t="s">
        <v>205</v>
      </c>
      <c r="G188" s="13"/>
      <c r="H188" s="210" t="s">
        <v>1</v>
      </c>
      <c r="I188" s="212"/>
      <c r="J188" s="13"/>
      <c r="K188" s="13"/>
      <c r="L188" s="209"/>
      <c r="M188" s="213"/>
      <c r="N188" s="214"/>
      <c r="O188" s="214"/>
      <c r="P188" s="214"/>
      <c r="Q188" s="214"/>
      <c r="R188" s="214"/>
      <c r="S188" s="214"/>
      <c r="T188" s="21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10" t="s">
        <v>152</v>
      </c>
      <c r="AU188" s="210" t="s">
        <v>90</v>
      </c>
      <c r="AV188" s="13" t="s">
        <v>88</v>
      </c>
      <c r="AW188" s="13" t="s">
        <v>36</v>
      </c>
      <c r="AX188" s="13" t="s">
        <v>81</v>
      </c>
      <c r="AY188" s="210" t="s">
        <v>140</v>
      </c>
    </row>
    <row r="189" s="14" customFormat="1">
      <c r="A189" s="14"/>
      <c r="B189" s="216"/>
      <c r="C189" s="14"/>
      <c r="D189" s="204" t="s">
        <v>152</v>
      </c>
      <c r="E189" s="217" t="s">
        <v>1</v>
      </c>
      <c r="F189" s="218" t="s">
        <v>216</v>
      </c>
      <c r="G189" s="14"/>
      <c r="H189" s="219">
        <v>4</v>
      </c>
      <c r="I189" s="220"/>
      <c r="J189" s="14"/>
      <c r="K189" s="14"/>
      <c r="L189" s="216"/>
      <c r="M189" s="221"/>
      <c r="N189" s="222"/>
      <c r="O189" s="222"/>
      <c r="P189" s="222"/>
      <c r="Q189" s="222"/>
      <c r="R189" s="222"/>
      <c r="S189" s="222"/>
      <c r="T189" s="22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17" t="s">
        <v>152</v>
      </c>
      <c r="AU189" s="217" t="s">
        <v>90</v>
      </c>
      <c r="AV189" s="14" t="s">
        <v>90</v>
      </c>
      <c r="AW189" s="14" t="s">
        <v>36</v>
      </c>
      <c r="AX189" s="14" t="s">
        <v>81</v>
      </c>
      <c r="AY189" s="217" t="s">
        <v>140</v>
      </c>
    </row>
    <row r="190" s="15" customFormat="1">
      <c r="A190" s="15"/>
      <c r="B190" s="224"/>
      <c r="C190" s="15"/>
      <c r="D190" s="204" t="s">
        <v>152</v>
      </c>
      <c r="E190" s="225" t="s">
        <v>1</v>
      </c>
      <c r="F190" s="226" t="s">
        <v>159</v>
      </c>
      <c r="G190" s="15"/>
      <c r="H190" s="227">
        <v>282</v>
      </c>
      <c r="I190" s="228"/>
      <c r="J190" s="15"/>
      <c r="K190" s="15"/>
      <c r="L190" s="224"/>
      <c r="M190" s="229"/>
      <c r="N190" s="230"/>
      <c r="O190" s="230"/>
      <c r="P190" s="230"/>
      <c r="Q190" s="230"/>
      <c r="R190" s="230"/>
      <c r="S190" s="230"/>
      <c r="T190" s="23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25" t="s">
        <v>152</v>
      </c>
      <c r="AU190" s="225" t="s">
        <v>90</v>
      </c>
      <c r="AV190" s="15" t="s">
        <v>148</v>
      </c>
      <c r="AW190" s="15" t="s">
        <v>36</v>
      </c>
      <c r="AX190" s="15" t="s">
        <v>88</v>
      </c>
      <c r="AY190" s="225" t="s">
        <v>140</v>
      </c>
    </row>
    <row r="191" s="2" customFormat="1" ht="16.5" customHeight="1">
      <c r="A191" s="39"/>
      <c r="B191" s="191"/>
      <c r="C191" s="192" t="s">
        <v>8</v>
      </c>
      <c r="D191" s="192" t="s">
        <v>143</v>
      </c>
      <c r="E191" s="193" t="s">
        <v>221</v>
      </c>
      <c r="F191" s="194" t="s">
        <v>222</v>
      </c>
      <c r="G191" s="195" t="s">
        <v>146</v>
      </c>
      <c r="H191" s="196">
        <v>0.084000000000000005</v>
      </c>
      <c r="I191" s="197"/>
      <c r="J191" s="198">
        <f>ROUND(I191*H191,2)</f>
        <v>0</v>
      </c>
      <c r="K191" s="194" t="s">
        <v>147</v>
      </c>
      <c r="L191" s="40"/>
      <c r="M191" s="199" t="s">
        <v>1</v>
      </c>
      <c r="N191" s="200" t="s">
        <v>46</v>
      </c>
      <c r="O191" s="78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3" t="s">
        <v>148</v>
      </c>
      <c r="AT191" s="203" t="s">
        <v>143</v>
      </c>
      <c r="AU191" s="203" t="s">
        <v>90</v>
      </c>
      <c r="AY191" s="18" t="s">
        <v>140</v>
      </c>
      <c r="BE191" s="134">
        <f>IF(N191="základní",J191,0)</f>
        <v>0</v>
      </c>
      <c r="BF191" s="134">
        <f>IF(N191="snížená",J191,0)</f>
        <v>0</v>
      </c>
      <c r="BG191" s="134">
        <f>IF(N191="zákl. přenesená",J191,0)</f>
        <v>0</v>
      </c>
      <c r="BH191" s="134">
        <f>IF(N191="sníž. přenesená",J191,0)</f>
        <v>0</v>
      </c>
      <c r="BI191" s="134">
        <f>IF(N191="nulová",J191,0)</f>
        <v>0</v>
      </c>
      <c r="BJ191" s="18" t="s">
        <v>88</v>
      </c>
      <c r="BK191" s="134">
        <f>ROUND(I191*H191,2)</f>
        <v>0</v>
      </c>
      <c r="BL191" s="18" t="s">
        <v>148</v>
      </c>
      <c r="BM191" s="203" t="s">
        <v>223</v>
      </c>
    </row>
    <row r="192" s="2" customFormat="1">
      <c r="A192" s="39"/>
      <c r="B192" s="40"/>
      <c r="C192" s="39"/>
      <c r="D192" s="204" t="s">
        <v>150</v>
      </c>
      <c r="E192" s="39"/>
      <c r="F192" s="205" t="s">
        <v>224</v>
      </c>
      <c r="G192" s="39"/>
      <c r="H192" s="39"/>
      <c r="I192" s="206"/>
      <c r="J192" s="39"/>
      <c r="K192" s="39"/>
      <c r="L192" s="40"/>
      <c r="M192" s="207"/>
      <c r="N192" s="208"/>
      <c r="O192" s="78"/>
      <c r="P192" s="78"/>
      <c r="Q192" s="78"/>
      <c r="R192" s="78"/>
      <c r="S192" s="78"/>
      <c r="T192" s="7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150</v>
      </c>
      <c r="AU192" s="18" t="s">
        <v>90</v>
      </c>
    </row>
    <row r="193" s="13" customFormat="1">
      <c r="A193" s="13"/>
      <c r="B193" s="209"/>
      <c r="C193" s="13"/>
      <c r="D193" s="204" t="s">
        <v>152</v>
      </c>
      <c r="E193" s="210" t="s">
        <v>1</v>
      </c>
      <c r="F193" s="211" t="s">
        <v>179</v>
      </c>
      <c r="G193" s="13"/>
      <c r="H193" s="210" t="s">
        <v>1</v>
      </c>
      <c r="I193" s="212"/>
      <c r="J193" s="13"/>
      <c r="K193" s="13"/>
      <c r="L193" s="209"/>
      <c r="M193" s="213"/>
      <c r="N193" s="214"/>
      <c r="O193" s="214"/>
      <c r="P193" s="214"/>
      <c r="Q193" s="214"/>
      <c r="R193" s="214"/>
      <c r="S193" s="214"/>
      <c r="T193" s="21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10" t="s">
        <v>152</v>
      </c>
      <c r="AU193" s="210" t="s">
        <v>90</v>
      </c>
      <c r="AV193" s="13" t="s">
        <v>88</v>
      </c>
      <c r="AW193" s="13" t="s">
        <v>36</v>
      </c>
      <c r="AX193" s="13" t="s">
        <v>81</v>
      </c>
      <c r="AY193" s="210" t="s">
        <v>140</v>
      </c>
    </row>
    <row r="194" s="14" customFormat="1">
      <c r="A194" s="14"/>
      <c r="B194" s="216"/>
      <c r="C194" s="14"/>
      <c r="D194" s="204" t="s">
        <v>152</v>
      </c>
      <c r="E194" s="217" t="s">
        <v>1</v>
      </c>
      <c r="F194" s="218" t="s">
        <v>180</v>
      </c>
      <c r="G194" s="14"/>
      <c r="H194" s="219">
        <v>0.084000000000000005</v>
      </c>
      <c r="I194" s="220"/>
      <c r="J194" s="14"/>
      <c r="K194" s="14"/>
      <c r="L194" s="216"/>
      <c r="M194" s="221"/>
      <c r="N194" s="222"/>
      <c r="O194" s="222"/>
      <c r="P194" s="222"/>
      <c r="Q194" s="222"/>
      <c r="R194" s="222"/>
      <c r="S194" s="222"/>
      <c r="T194" s="22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17" t="s">
        <v>152</v>
      </c>
      <c r="AU194" s="217" t="s">
        <v>90</v>
      </c>
      <c r="AV194" s="14" t="s">
        <v>90</v>
      </c>
      <c r="AW194" s="14" t="s">
        <v>36</v>
      </c>
      <c r="AX194" s="14" t="s">
        <v>88</v>
      </c>
      <c r="AY194" s="217" t="s">
        <v>140</v>
      </c>
    </row>
    <row r="195" s="2" customFormat="1" ht="16.5" customHeight="1">
      <c r="A195" s="39"/>
      <c r="B195" s="191"/>
      <c r="C195" s="192" t="s">
        <v>225</v>
      </c>
      <c r="D195" s="192" t="s">
        <v>143</v>
      </c>
      <c r="E195" s="193" t="s">
        <v>226</v>
      </c>
      <c r="F195" s="194" t="s">
        <v>227</v>
      </c>
      <c r="G195" s="195" t="s">
        <v>190</v>
      </c>
      <c r="H195" s="196">
        <v>8</v>
      </c>
      <c r="I195" s="197"/>
      <c r="J195" s="198">
        <f>ROUND(I195*H195,2)</f>
        <v>0</v>
      </c>
      <c r="K195" s="194" t="s">
        <v>147</v>
      </c>
      <c r="L195" s="40"/>
      <c r="M195" s="199" t="s">
        <v>1</v>
      </c>
      <c r="N195" s="200" t="s">
        <v>46</v>
      </c>
      <c r="O195" s="78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3" t="s">
        <v>148</v>
      </c>
      <c r="AT195" s="203" t="s">
        <v>143</v>
      </c>
      <c r="AU195" s="203" t="s">
        <v>90</v>
      </c>
      <c r="AY195" s="18" t="s">
        <v>140</v>
      </c>
      <c r="BE195" s="134">
        <f>IF(N195="základní",J195,0)</f>
        <v>0</v>
      </c>
      <c r="BF195" s="134">
        <f>IF(N195="snížená",J195,0)</f>
        <v>0</v>
      </c>
      <c r="BG195" s="134">
        <f>IF(N195="zákl. přenesená",J195,0)</f>
        <v>0</v>
      </c>
      <c r="BH195" s="134">
        <f>IF(N195="sníž. přenesená",J195,0)</f>
        <v>0</v>
      </c>
      <c r="BI195" s="134">
        <f>IF(N195="nulová",J195,0)</f>
        <v>0</v>
      </c>
      <c r="BJ195" s="18" t="s">
        <v>88</v>
      </c>
      <c r="BK195" s="134">
        <f>ROUND(I195*H195,2)</f>
        <v>0</v>
      </c>
      <c r="BL195" s="18" t="s">
        <v>148</v>
      </c>
      <c r="BM195" s="203" t="s">
        <v>228</v>
      </c>
    </row>
    <row r="196" s="2" customFormat="1">
      <c r="A196" s="39"/>
      <c r="B196" s="40"/>
      <c r="C196" s="39"/>
      <c r="D196" s="204" t="s">
        <v>150</v>
      </c>
      <c r="E196" s="39"/>
      <c r="F196" s="205" t="s">
        <v>229</v>
      </c>
      <c r="G196" s="39"/>
      <c r="H196" s="39"/>
      <c r="I196" s="206"/>
      <c r="J196" s="39"/>
      <c r="K196" s="39"/>
      <c r="L196" s="40"/>
      <c r="M196" s="207"/>
      <c r="N196" s="208"/>
      <c r="O196" s="78"/>
      <c r="P196" s="78"/>
      <c r="Q196" s="78"/>
      <c r="R196" s="78"/>
      <c r="S196" s="78"/>
      <c r="T196" s="7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150</v>
      </c>
      <c r="AU196" s="18" t="s">
        <v>90</v>
      </c>
    </row>
    <row r="197" s="14" customFormat="1">
      <c r="A197" s="14"/>
      <c r="B197" s="216"/>
      <c r="C197" s="14"/>
      <c r="D197" s="204" t="s">
        <v>152</v>
      </c>
      <c r="E197" s="217" t="s">
        <v>1</v>
      </c>
      <c r="F197" s="218" t="s">
        <v>172</v>
      </c>
      <c r="G197" s="14"/>
      <c r="H197" s="219">
        <v>8</v>
      </c>
      <c r="I197" s="220"/>
      <c r="J197" s="14"/>
      <c r="K197" s="14"/>
      <c r="L197" s="216"/>
      <c r="M197" s="221"/>
      <c r="N197" s="222"/>
      <c r="O197" s="222"/>
      <c r="P197" s="222"/>
      <c r="Q197" s="222"/>
      <c r="R197" s="222"/>
      <c r="S197" s="222"/>
      <c r="T197" s="22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17" t="s">
        <v>152</v>
      </c>
      <c r="AU197" s="217" t="s">
        <v>90</v>
      </c>
      <c r="AV197" s="14" t="s">
        <v>90</v>
      </c>
      <c r="AW197" s="14" t="s">
        <v>36</v>
      </c>
      <c r="AX197" s="14" t="s">
        <v>88</v>
      </c>
      <c r="AY197" s="217" t="s">
        <v>140</v>
      </c>
    </row>
    <row r="198" s="2" customFormat="1" ht="16.5" customHeight="1">
      <c r="A198" s="39"/>
      <c r="B198" s="191"/>
      <c r="C198" s="192" t="s">
        <v>230</v>
      </c>
      <c r="D198" s="192" t="s">
        <v>143</v>
      </c>
      <c r="E198" s="193" t="s">
        <v>231</v>
      </c>
      <c r="F198" s="194" t="s">
        <v>232</v>
      </c>
      <c r="G198" s="195" t="s">
        <v>146</v>
      </c>
      <c r="H198" s="196">
        <v>0.20999999999999999</v>
      </c>
      <c r="I198" s="197"/>
      <c r="J198" s="198">
        <f>ROUND(I198*H198,2)</f>
        <v>0</v>
      </c>
      <c r="K198" s="194" t="s">
        <v>147</v>
      </c>
      <c r="L198" s="40"/>
      <c r="M198" s="199" t="s">
        <v>1</v>
      </c>
      <c r="N198" s="200" t="s">
        <v>46</v>
      </c>
      <c r="O198" s="78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03" t="s">
        <v>148</v>
      </c>
      <c r="AT198" s="203" t="s">
        <v>143</v>
      </c>
      <c r="AU198" s="203" t="s">
        <v>90</v>
      </c>
      <c r="AY198" s="18" t="s">
        <v>140</v>
      </c>
      <c r="BE198" s="134">
        <f>IF(N198="základní",J198,0)</f>
        <v>0</v>
      </c>
      <c r="BF198" s="134">
        <f>IF(N198="snížená",J198,0)</f>
        <v>0</v>
      </c>
      <c r="BG198" s="134">
        <f>IF(N198="zákl. přenesená",J198,0)</f>
        <v>0</v>
      </c>
      <c r="BH198" s="134">
        <f>IF(N198="sníž. přenesená",J198,0)</f>
        <v>0</v>
      </c>
      <c r="BI198" s="134">
        <f>IF(N198="nulová",J198,0)</f>
        <v>0</v>
      </c>
      <c r="BJ198" s="18" t="s">
        <v>88</v>
      </c>
      <c r="BK198" s="134">
        <f>ROUND(I198*H198,2)</f>
        <v>0</v>
      </c>
      <c r="BL198" s="18" t="s">
        <v>148</v>
      </c>
      <c r="BM198" s="203" t="s">
        <v>233</v>
      </c>
    </row>
    <row r="199" s="2" customFormat="1">
      <c r="A199" s="39"/>
      <c r="B199" s="40"/>
      <c r="C199" s="39"/>
      <c r="D199" s="204" t="s">
        <v>150</v>
      </c>
      <c r="E199" s="39"/>
      <c r="F199" s="205" t="s">
        <v>234</v>
      </c>
      <c r="G199" s="39"/>
      <c r="H199" s="39"/>
      <c r="I199" s="206"/>
      <c r="J199" s="39"/>
      <c r="K199" s="39"/>
      <c r="L199" s="40"/>
      <c r="M199" s="207"/>
      <c r="N199" s="208"/>
      <c r="O199" s="78"/>
      <c r="P199" s="78"/>
      <c r="Q199" s="78"/>
      <c r="R199" s="78"/>
      <c r="S199" s="78"/>
      <c r="T199" s="7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150</v>
      </c>
      <c r="AU199" s="18" t="s">
        <v>90</v>
      </c>
    </row>
    <row r="200" s="13" customFormat="1">
      <c r="A200" s="13"/>
      <c r="B200" s="209"/>
      <c r="C200" s="13"/>
      <c r="D200" s="204" t="s">
        <v>152</v>
      </c>
      <c r="E200" s="210" t="s">
        <v>1</v>
      </c>
      <c r="F200" s="211" t="s">
        <v>153</v>
      </c>
      <c r="G200" s="13"/>
      <c r="H200" s="210" t="s">
        <v>1</v>
      </c>
      <c r="I200" s="212"/>
      <c r="J200" s="13"/>
      <c r="K200" s="13"/>
      <c r="L200" s="209"/>
      <c r="M200" s="213"/>
      <c r="N200" s="214"/>
      <c r="O200" s="214"/>
      <c r="P200" s="214"/>
      <c r="Q200" s="214"/>
      <c r="R200" s="214"/>
      <c r="S200" s="214"/>
      <c r="T200" s="21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0" t="s">
        <v>152</v>
      </c>
      <c r="AU200" s="210" t="s">
        <v>90</v>
      </c>
      <c r="AV200" s="13" t="s">
        <v>88</v>
      </c>
      <c r="AW200" s="13" t="s">
        <v>36</v>
      </c>
      <c r="AX200" s="13" t="s">
        <v>81</v>
      </c>
      <c r="AY200" s="210" t="s">
        <v>140</v>
      </c>
    </row>
    <row r="201" s="14" customFormat="1">
      <c r="A201" s="14"/>
      <c r="B201" s="216"/>
      <c r="C201" s="14"/>
      <c r="D201" s="204" t="s">
        <v>152</v>
      </c>
      <c r="E201" s="217" t="s">
        <v>1</v>
      </c>
      <c r="F201" s="218" t="s">
        <v>154</v>
      </c>
      <c r="G201" s="14"/>
      <c r="H201" s="219">
        <v>0.12</v>
      </c>
      <c r="I201" s="220"/>
      <c r="J201" s="14"/>
      <c r="K201" s="14"/>
      <c r="L201" s="216"/>
      <c r="M201" s="221"/>
      <c r="N201" s="222"/>
      <c r="O201" s="222"/>
      <c r="P201" s="222"/>
      <c r="Q201" s="222"/>
      <c r="R201" s="222"/>
      <c r="S201" s="222"/>
      <c r="T201" s="22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17" t="s">
        <v>152</v>
      </c>
      <c r="AU201" s="217" t="s">
        <v>90</v>
      </c>
      <c r="AV201" s="14" t="s">
        <v>90</v>
      </c>
      <c r="AW201" s="14" t="s">
        <v>36</v>
      </c>
      <c r="AX201" s="14" t="s">
        <v>81</v>
      </c>
      <c r="AY201" s="217" t="s">
        <v>140</v>
      </c>
    </row>
    <row r="202" s="13" customFormat="1">
      <c r="A202" s="13"/>
      <c r="B202" s="209"/>
      <c r="C202" s="13"/>
      <c r="D202" s="204" t="s">
        <v>152</v>
      </c>
      <c r="E202" s="210" t="s">
        <v>1</v>
      </c>
      <c r="F202" s="211" t="s">
        <v>155</v>
      </c>
      <c r="G202" s="13"/>
      <c r="H202" s="210" t="s">
        <v>1</v>
      </c>
      <c r="I202" s="212"/>
      <c r="J202" s="13"/>
      <c r="K202" s="13"/>
      <c r="L202" s="209"/>
      <c r="M202" s="213"/>
      <c r="N202" s="214"/>
      <c r="O202" s="214"/>
      <c r="P202" s="214"/>
      <c r="Q202" s="214"/>
      <c r="R202" s="214"/>
      <c r="S202" s="214"/>
      <c r="T202" s="21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0" t="s">
        <v>152</v>
      </c>
      <c r="AU202" s="210" t="s">
        <v>90</v>
      </c>
      <c r="AV202" s="13" t="s">
        <v>88</v>
      </c>
      <c r="AW202" s="13" t="s">
        <v>36</v>
      </c>
      <c r="AX202" s="13" t="s">
        <v>81</v>
      </c>
      <c r="AY202" s="210" t="s">
        <v>140</v>
      </c>
    </row>
    <row r="203" s="14" customFormat="1">
      <c r="A203" s="14"/>
      <c r="B203" s="216"/>
      <c r="C203" s="14"/>
      <c r="D203" s="204" t="s">
        <v>152</v>
      </c>
      <c r="E203" s="217" t="s">
        <v>1</v>
      </c>
      <c r="F203" s="218" t="s">
        <v>81</v>
      </c>
      <c r="G203" s="14"/>
      <c r="H203" s="219">
        <v>0</v>
      </c>
      <c r="I203" s="220"/>
      <c r="J203" s="14"/>
      <c r="K203" s="14"/>
      <c r="L203" s="216"/>
      <c r="M203" s="221"/>
      <c r="N203" s="222"/>
      <c r="O203" s="222"/>
      <c r="P203" s="222"/>
      <c r="Q203" s="222"/>
      <c r="R203" s="222"/>
      <c r="S203" s="222"/>
      <c r="T203" s="22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17" t="s">
        <v>152</v>
      </c>
      <c r="AU203" s="217" t="s">
        <v>90</v>
      </c>
      <c r="AV203" s="14" t="s">
        <v>90</v>
      </c>
      <c r="AW203" s="14" t="s">
        <v>36</v>
      </c>
      <c r="AX203" s="14" t="s">
        <v>81</v>
      </c>
      <c r="AY203" s="217" t="s">
        <v>140</v>
      </c>
    </row>
    <row r="204" s="13" customFormat="1">
      <c r="A204" s="13"/>
      <c r="B204" s="209"/>
      <c r="C204" s="13"/>
      <c r="D204" s="204" t="s">
        <v>152</v>
      </c>
      <c r="E204" s="210" t="s">
        <v>1</v>
      </c>
      <c r="F204" s="211" t="s">
        <v>157</v>
      </c>
      <c r="G204" s="13"/>
      <c r="H204" s="210" t="s">
        <v>1</v>
      </c>
      <c r="I204" s="212"/>
      <c r="J204" s="13"/>
      <c r="K204" s="13"/>
      <c r="L204" s="209"/>
      <c r="M204" s="213"/>
      <c r="N204" s="214"/>
      <c r="O204" s="214"/>
      <c r="P204" s="214"/>
      <c r="Q204" s="214"/>
      <c r="R204" s="214"/>
      <c r="S204" s="214"/>
      <c r="T204" s="21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10" t="s">
        <v>152</v>
      </c>
      <c r="AU204" s="210" t="s">
        <v>90</v>
      </c>
      <c r="AV204" s="13" t="s">
        <v>88</v>
      </c>
      <c r="AW204" s="13" t="s">
        <v>36</v>
      </c>
      <c r="AX204" s="13" t="s">
        <v>81</v>
      </c>
      <c r="AY204" s="210" t="s">
        <v>140</v>
      </c>
    </row>
    <row r="205" s="14" customFormat="1">
      <c r="A205" s="14"/>
      <c r="B205" s="216"/>
      <c r="C205" s="14"/>
      <c r="D205" s="204" t="s">
        <v>152</v>
      </c>
      <c r="E205" s="217" t="s">
        <v>1</v>
      </c>
      <c r="F205" s="218" t="s">
        <v>158</v>
      </c>
      <c r="G205" s="14"/>
      <c r="H205" s="219">
        <v>0.089999999999999997</v>
      </c>
      <c r="I205" s="220"/>
      <c r="J205" s="14"/>
      <c r="K205" s="14"/>
      <c r="L205" s="216"/>
      <c r="M205" s="221"/>
      <c r="N205" s="222"/>
      <c r="O205" s="222"/>
      <c r="P205" s="222"/>
      <c r="Q205" s="222"/>
      <c r="R205" s="222"/>
      <c r="S205" s="222"/>
      <c r="T205" s="22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17" t="s">
        <v>152</v>
      </c>
      <c r="AU205" s="217" t="s">
        <v>90</v>
      </c>
      <c r="AV205" s="14" t="s">
        <v>90</v>
      </c>
      <c r="AW205" s="14" t="s">
        <v>36</v>
      </c>
      <c r="AX205" s="14" t="s">
        <v>81</v>
      </c>
      <c r="AY205" s="217" t="s">
        <v>140</v>
      </c>
    </row>
    <row r="206" s="15" customFormat="1">
      <c r="A206" s="15"/>
      <c r="B206" s="224"/>
      <c r="C206" s="15"/>
      <c r="D206" s="204" t="s">
        <v>152</v>
      </c>
      <c r="E206" s="225" t="s">
        <v>1</v>
      </c>
      <c r="F206" s="226" t="s">
        <v>159</v>
      </c>
      <c r="G206" s="15"/>
      <c r="H206" s="227">
        <v>0.20999999999999999</v>
      </c>
      <c r="I206" s="228"/>
      <c r="J206" s="15"/>
      <c r="K206" s="15"/>
      <c r="L206" s="224"/>
      <c r="M206" s="229"/>
      <c r="N206" s="230"/>
      <c r="O206" s="230"/>
      <c r="P206" s="230"/>
      <c r="Q206" s="230"/>
      <c r="R206" s="230"/>
      <c r="S206" s="230"/>
      <c r="T206" s="23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25" t="s">
        <v>152</v>
      </c>
      <c r="AU206" s="225" t="s">
        <v>90</v>
      </c>
      <c r="AV206" s="15" t="s">
        <v>148</v>
      </c>
      <c r="AW206" s="15" t="s">
        <v>36</v>
      </c>
      <c r="AX206" s="15" t="s">
        <v>88</v>
      </c>
      <c r="AY206" s="225" t="s">
        <v>140</v>
      </c>
    </row>
    <row r="207" s="2" customFormat="1" ht="16.5" customHeight="1">
      <c r="A207" s="39"/>
      <c r="B207" s="191"/>
      <c r="C207" s="192" t="s">
        <v>235</v>
      </c>
      <c r="D207" s="192" t="s">
        <v>143</v>
      </c>
      <c r="E207" s="193" t="s">
        <v>236</v>
      </c>
      <c r="F207" s="194" t="s">
        <v>237</v>
      </c>
      <c r="G207" s="195" t="s">
        <v>146</v>
      </c>
      <c r="H207" s="196">
        <v>0.20999999999999999</v>
      </c>
      <c r="I207" s="197"/>
      <c r="J207" s="198">
        <f>ROUND(I207*H207,2)</f>
        <v>0</v>
      </c>
      <c r="K207" s="194" t="s">
        <v>147</v>
      </c>
      <c r="L207" s="40"/>
      <c r="M207" s="199" t="s">
        <v>1</v>
      </c>
      <c r="N207" s="200" t="s">
        <v>46</v>
      </c>
      <c r="O207" s="78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3" t="s">
        <v>148</v>
      </c>
      <c r="AT207" s="203" t="s">
        <v>143</v>
      </c>
      <c r="AU207" s="203" t="s">
        <v>90</v>
      </c>
      <c r="AY207" s="18" t="s">
        <v>140</v>
      </c>
      <c r="BE207" s="134">
        <f>IF(N207="základní",J207,0)</f>
        <v>0</v>
      </c>
      <c r="BF207" s="134">
        <f>IF(N207="snížená",J207,0)</f>
        <v>0</v>
      </c>
      <c r="BG207" s="134">
        <f>IF(N207="zákl. přenesená",J207,0)</f>
        <v>0</v>
      </c>
      <c r="BH207" s="134">
        <f>IF(N207="sníž. přenesená",J207,0)</f>
        <v>0</v>
      </c>
      <c r="BI207" s="134">
        <f>IF(N207="nulová",J207,0)</f>
        <v>0</v>
      </c>
      <c r="BJ207" s="18" t="s">
        <v>88</v>
      </c>
      <c r="BK207" s="134">
        <f>ROUND(I207*H207,2)</f>
        <v>0</v>
      </c>
      <c r="BL207" s="18" t="s">
        <v>148</v>
      </c>
      <c r="BM207" s="203" t="s">
        <v>238</v>
      </c>
    </row>
    <row r="208" s="2" customFormat="1">
      <c r="A208" s="39"/>
      <c r="B208" s="40"/>
      <c r="C208" s="39"/>
      <c r="D208" s="204" t="s">
        <v>150</v>
      </c>
      <c r="E208" s="39"/>
      <c r="F208" s="205" t="s">
        <v>239</v>
      </c>
      <c r="G208" s="39"/>
      <c r="H208" s="39"/>
      <c r="I208" s="206"/>
      <c r="J208" s="39"/>
      <c r="K208" s="39"/>
      <c r="L208" s="40"/>
      <c r="M208" s="207"/>
      <c r="N208" s="208"/>
      <c r="O208" s="78"/>
      <c r="P208" s="78"/>
      <c r="Q208" s="78"/>
      <c r="R208" s="78"/>
      <c r="S208" s="78"/>
      <c r="T208" s="7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150</v>
      </c>
      <c r="AU208" s="18" t="s">
        <v>90</v>
      </c>
    </row>
    <row r="209" s="13" customFormat="1">
      <c r="A209" s="13"/>
      <c r="B209" s="209"/>
      <c r="C209" s="13"/>
      <c r="D209" s="204" t="s">
        <v>152</v>
      </c>
      <c r="E209" s="210" t="s">
        <v>1</v>
      </c>
      <c r="F209" s="211" t="s">
        <v>153</v>
      </c>
      <c r="G209" s="13"/>
      <c r="H209" s="210" t="s">
        <v>1</v>
      </c>
      <c r="I209" s="212"/>
      <c r="J209" s="13"/>
      <c r="K209" s="13"/>
      <c r="L209" s="209"/>
      <c r="M209" s="213"/>
      <c r="N209" s="214"/>
      <c r="O209" s="214"/>
      <c r="P209" s="214"/>
      <c r="Q209" s="214"/>
      <c r="R209" s="214"/>
      <c r="S209" s="214"/>
      <c r="T209" s="21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10" t="s">
        <v>152</v>
      </c>
      <c r="AU209" s="210" t="s">
        <v>90</v>
      </c>
      <c r="AV209" s="13" t="s">
        <v>88</v>
      </c>
      <c r="AW209" s="13" t="s">
        <v>36</v>
      </c>
      <c r="AX209" s="13" t="s">
        <v>81</v>
      </c>
      <c r="AY209" s="210" t="s">
        <v>140</v>
      </c>
    </row>
    <row r="210" s="14" customFormat="1">
      <c r="A210" s="14"/>
      <c r="B210" s="216"/>
      <c r="C210" s="14"/>
      <c r="D210" s="204" t="s">
        <v>152</v>
      </c>
      <c r="E210" s="217" t="s">
        <v>1</v>
      </c>
      <c r="F210" s="218" t="s">
        <v>154</v>
      </c>
      <c r="G210" s="14"/>
      <c r="H210" s="219">
        <v>0.12</v>
      </c>
      <c r="I210" s="220"/>
      <c r="J210" s="14"/>
      <c r="K210" s="14"/>
      <c r="L210" s="216"/>
      <c r="M210" s="221"/>
      <c r="N210" s="222"/>
      <c r="O210" s="222"/>
      <c r="P210" s="222"/>
      <c r="Q210" s="222"/>
      <c r="R210" s="222"/>
      <c r="S210" s="222"/>
      <c r="T210" s="22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17" t="s">
        <v>152</v>
      </c>
      <c r="AU210" s="217" t="s">
        <v>90</v>
      </c>
      <c r="AV210" s="14" t="s">
        <v>90</v>
      </c>
      <c r="AW210" s="14" t="s">
        <v>36</v>
      </c>
      <c r="AX210" s="14" t="s">
        <v>81</v>
      </c>
      <c r="AY210" s="217" t="s">
        <v>140</v>
      </c>
    </row>
    <row r="211" s="13" customFormat="1">
      <c r="A211" s="13"/>
      <c r="B211" s="209"/>
      <c r="C211" s="13"/>
      <c r="D211" s="204" t="s">
        <v>152</v>
      </c>
      <c r="E211" s="210" t="s">
        <v>1</v>
      </c>
      <c r="F211" s="211" t="s">
        <v>155</v>
      </c>
      <c r="G211" s="13"/>
      <c r="H211" s="210" t="s">
        <v>1</v>
      </c>
      <c r="I211" s="212"/>
      <c r="J211" s="13"/>
      <c r="K211" s="13"/>
      <c r="L211" s="209"/>
      <c r="M211" s="213"/>
      <c r="N211" s="214"/>
      <c r="O211" s="214"/>
      <c r="P211" s="214"/>
      <c r="Q211" s="214"/>
      <c r="R211" s="214"/>
      <c r="S211" s="214"/>
      <c r="T211" s="21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10" t="s">
        <v>152</v>
      </c>
      <c r="AU211" s="210" t="s">
        <v>90</v>
      </c>
      <c r="AV211" s="13" t="s">
        <v>88</v>
      </c>
      <c r="AW211" s="13" t="s">
        <v>36</v>
      </c>
      <c r="AX211" s="13" t="s">
        <v>81</v>
      </c>
      <c r="AY211" s="210" t="s">
        <v>140</v>
      </c>
    </row>
    <row r="212" s="14" customFormat="1">
      <c r="A212" s="14"/>
      <c r="B212" s="216"/>
      <c r="C212" s="14"/>
      <c r="D212" s="204" t="s">
        <v>152</v>
      </c>
      <c r="E212" s="217" t="s">
        <v>1</v>
      </c>
      <c r="F212" s="218" t="s">
        <v>81</v>
      </c>
      <c r="G212" s="14"/>
      <c r="H212" s="219">
        <v>0</v>
      </c>
      <c r="I212" s="220"/>
      <c r="J212" s="14"/>
      <c r="K212" s="14"/>
      <c r="L212" s="216"/>
      <c r="M212" s="221"/>
      <c r="N212" s="222"/>
      <c r="O212" s="222"/>
      <c r="P212" s="222"/>
      <c r="Q212" s="222"/>
      <c r="R212" s="222"/>
      <c r="S212" s="222"/>
      <c r="T212" s="22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17" t="s">
        <v>152</v>
      </c>
      <c r="AU212" s="217" t="s">
        <v>90</v>
      </c>
      <c r="AV212" s="14" t="s">
        <v>90</v>
      </c>
      <c r="AW212" s="14" t="s">
        <v>36</v>
      </c>
      <c r="AX212" s="14" t="s">
        <v>81</v>
      </c>
      <c r="AY212" s="217" t="s">
        <v>140</v>
      </c>
    </row>
    <row r="213" s="13" customFormat="1">
      <c r="A213" s="13"/>
      <c r="B213" s="209"/>
      <c r="C213" s="13"/>
      <c r="D213" s="204" t="s">
        <v>152</v>
      </c>
      <c r="E213" s="210" t="s">
        <v>1</v>
      </c>
      <c r="F213" s="211" t="s">
        <v>157</v>
      </c>
      <c r="G213" s="13"/>
      <c r="H213" s="210" t="s">
        <v>1</v>
      </c>
      <c r="I213" s="212"/>
      <c r="J213" s="13"/>
      <c r="K213" s="13"/>
      <c r="L213" s="209"/>
      <c r="M213" s="213"/>
      <c r="N213" s="214"/>
      <c r="O213" s="214"/>
      <c r="P213" s="214"/>
      <c r="Q213" s="214"/>
      <c r="R213" s="214"/>
      <c r="S213" s="214"/>
      <c r="T213" s="21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10" t="s">
        <v>152</v>
      </c>
      <c r="AU213" s="210" t="s">
        <v>90</v>
      </c>
      <c r="AV213" s="13" t="s">
        <v>88</v>
      </c>
      <c r="AW213" s="13" t="s">
        <v>36</v>
      </c>
      <c r="AX213" s="13" t="s">
        <v>81</v>
      </c>
      <c r="AY213" s="210" t="s">
        <v>140</v>
      </c>
    </row>
    <row r="214" s="14" customFormat="1">
      <c r="A214" s="14"/>
      <c r="B214" s="216"/>
      <c r="C214" s="14"/>
      <c r="D214" s="204" t="s">
        <v>152</v>
      </c>
      <c r="E214" s="217" t="s">
        <v>1</v>
      </c>
      <c r="F214" s="218" t="s">
        <v>158</v>
      </c>
      <c r="G214" s="14"/>
      <c r="H214" s="219">
        <v>0.089999999999999997</v>
      </c>
      <c r="I214" s="220"/>
      <c r="J214" s="14"/>
      <c r="K214" s="14"/>
      <c r="L214" s="216"/>
      <c r="M214" s="221"/>
      <c r="N214" s="222"/>
      <c r="O214" s="222"/>
      <c r="P214" s="222"/>
      <c r="Q214" s="222"/>
      <c r="R214" s="222"/>
      <c r="S214" s="222"/>
      <c r="T214" s="22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17" t="s">
        <v>152</v>
      </c>
      <c r="AU214" s="217" t="s">
        <v>90</v>
      </c>
      <c r="AV214" s="14" t="s">
        <v>90</v>
      </c>
      <c r="AW214" s="14" t="s">
        <v>36</v>
      </c>
      <c r="AX214" s="14" t="s">
        <v>81</v>
      </c>
      <c r="AY214" s="217" t="s">
        <v>140</v>
      </c>
    </row>
    <row r="215" s="15" customFormat="1">
      <c r="A215" s="15"/>
      <c r="B215" s="224"/>
      <c r="C215" s="15"/>
      <c r="D215" s="204" t="s">
        <v>152</v>
      </c>
      <c r="E215" s="225" t="s">
        <v>1</v>
      </c>
      <c r="F215" s="226" t="s">
        <v>159</v>
      </c>
      <c r="G215" s="15"/>
      <c r="H215" s="227">
        <v>0.20999999999999999</v>
      </c>
      <c r="I215" s="228"/>
      <c r="J215" s="15"/>
      <c r="K215" s="15"/>
      <c r="L215" s="224"/>
      <c r="M215" s="229"/>
      <c r="N215" s="230"/>
      <c r="O215" s="230"/>
      <c r="P215" s="230"/>
      <c r="Q215" s="230"/>
      <c r="R215" s="230"/>
      <c r="S215" s="230"/>
      <c r="T215" s="23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25" t="s">
        <v>152</v>
      </c>
      <c r="AU215" s="225" t="s">
        <v>90</v>
      </c>
      <c r="AV215" s="15" t="s">
        <v>148</v>
      </c>
      <c r="AW215" s="15" t="s">
        <v>36</v>
      </c>
      <c r="AX215" s="15" t="s">
        <v>88</v>
      </c>
      <c r="AY215" s="225" t="s">
        <v>140</v>
      </c>
    </row>
    <row r="216" s="2" customFormat="1" ht="16.5" customHeight="1">
      <c r="A216" s="39"/>
      <c r="B216" s="191"/>
      <c r="C216" s="192" t="s">
        <v>240</v>
      </c>
      <c r="D216" s="192" t="s">
        <v>143</v>
      </c>
      <c r="E216" s="193" t="s">
        <v>241</v>
      </c>
      <c r="F216" s="194" t="s">
        <v>242</v>
      </c>
      <c r="G216" s="195" t="s">
        <v>243</v>
      </c>
      <c r="H216" s="196">
        <v>6</v>
      </c>
      <c r="I216" s="197"/>
      <c r="J216" s="198">
        <f>ROUND(I216*H216,2)</f>
        <v>0</v>
      </c>
      <c r="K216" s="194" t="s">
        <v>147</v>
      </c>
      <c r="L216" s="40"/>
      <c r="M216" s="199" t="s">
        <v>1</v>
      </c>
      <c r="N216" s="200" t="s">
        <v>46</v>
      </c>
      <c r="O216" s="78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03" t="s">
        <v>148</v>
      </c>
      <c r="AT216" s="203" t="s">
        <v>143</v>
      </c>
      <c r="AU216" s="203" t="s">
        <v>90</v>
      </c>
      <c r="AY216" s="18" t="s">
        <v>140</v>
      </c>
      <c r="BE216" s="134">
        <f>IF(N216="základní",J216,0)</f>
        <v>0</v>
      </c>
      <c r="BF216" s="134">
        <f>IF(N216="snížená",J216,0)</f>
        <v>0</v>
      </c>
      <c r="BG216" s="134">
        <f>IF(N216="zákl. přenesená",J216,0)</f>
        <v>0</v>
      </c>
      <c r="BH216" s="134">
        <f>IF(N216="sníž. přenesená",J216,0)</f>
        <v>0</v>
      </c>
      <c r="BI216" s="134">
        <f>IF(N216="nulová",J216,0)</f>
        <v>0</v>
      </c>
      <c r="BJ216" s="18" t="s">
        <v>88</v>
      </c>
      <c r="BK216" s="134">
        <f>ROUND(I216*H216,2)</f>
        <v>0</v>
      </c>
      <c r="BL216" s="18" t="s">
        <v>148</v>
      </c>
      <c r="BM216" s="203" t="s">
        <v>244</v>
      </c>
    </row>
    <row r="217" s="2" customFormat="1">
      <c r="A217" s="39"/>
      <c r="B217" s="40"/>
      <c r="C217" s="39"/>
      <c r="D217" s="204" t="s">
        <v>150</v>
      </c>
      <c r="E217" s="39"/>
      <c r="F217" s="205" t="s">
        <v>245</v>
      </c>
      <c r="G217" s="39"/>
      <c r="H217" s="39"/>
      <c r="I217" s="206"/>
      <c r="J217" s="39"/>
      <c r="K217" s="39"/>
      <c r="L217" s="40"/>
      <c r="M217" s="207"/>
      <c r="N217" s="208"/>
      <c r="O217" s="78"/>
      <c r="P217" s="78"/>
      <c r="Q217" s="78"/>
      <c r="R217" s="78"/>
      <c r="S217" s="78"/>
      <c r="T217" s="7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150</v>
      </c>
      <c r="AU217" s="18" t="s">
        <v>90</v>
      </c>
    </row>
    <row r="218" s="14" customFormat="1">
      <c r="A218" s="14"/>
      <c r="B218" s="216"/>
      <c r="C218" s="14"/>
      <c r="D218" s="204" t="s">
        <v>152</v>
      </c>
      <c r="E218" s="217" t="s">
        <v>1</v>
      </c>
      <c r="F218" s="218" t="s">
        <v>187</v>
      </c>
      <c r="G218" s="14"/>
      <c r="H218" s="219">
        <v>6</v>
      </c>
      <c r="I218" s="220"/>
      <c r="J218" s="14"/>
      <c r="K218" s="14"/>
      <c r="L218" s="216"/>
      <c r="M218" s="221"/>
      <c r="N218" s="222"/>
      <c r="O218" s="222"/>
      <c r="P218" s="222"/>
      <c r="Q218" s="222"/>
      <c r="R218" s="222"/>
      <c r="S218" s="222"/>
      <c r="T218" s="22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17" t="s">
        <v>152</v>
      </c>
      <c r="AU218" s="217" t="s">
        <v>90</v>
      </c>
      <c r="AV218" s="14" t="s">
        <v>90</v>
      </c>
      <c r="AW218" s="14" t="s">
        <v>36</v>
      </c>
      <c r="AX218" s="14" t="s">
        <v>88</v>
      </c>
      <c r="AY218" s="217" t="s">
        <v>140</v>
      </c>
    </row>
    <row r="219" s="2" customFormat="1" ht="16.5" customHeight="1">
      <c r="A219" s="39"/>
      <c r="B219" s="191"/>
      <c r="C219" s="192" t="s">
        <v>246</v>
      </c>
      <c r="D219" s="192" t="s">
        <v>143</v>
      </c>
      <c r="E219" s="193" t="s">
        <v>247</v>
      </c>
      <c r="F219" s="194" t="s">
        <v>248</v>
      </c>
      <c r="G219" s="195" t="s">
        <v>171</v>
      </c>
      <c r="H219" s="196">
        <v>8.4000000000000004</v>
      </c>
      <c r="I219" s="197"/>
      <c r="J219" s="198">
        <f>ROUND(I219*H219,2)</f>
        <v>0</v>
      </c>
      <c r="K219" s="194" t="s">
        <v>147</v>
      </c>
      <c r="L219" s="40"/>
      <c r="M219" s="199" t="s">
        <v>1</v>
      </c>
      <c r="N219" s="200" t="s">
        <v>46</v>
      </c>
      <c r="O219" s="78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03" t="s">
        <v>148</v>
      </c>
      <c r="AT219" s="203" t="s">
        <v>143</v>
      </c>
      <c r="AU219" s="203" t="s">
        <v>90</v>
      </c>
      <c r="AY219" s="18" t="s">
        <v>140</v>
      </c>
      <c r="BE219" s="134">
        <f>IF(N219="základní",J219,0)</f>
        <v>0</v>
      </c>
      <c r="BF219" s="134">
        <f>IF(N219="snížená",J219,0)</f>
        <v>0</v>
      </c>
      <c r="BG219" s="134">
        <f>IF(N219="zákl. přenesená",J219,0)</f>
        <v>0</v>
      </c>
      <c r="BH219" s="134">
        <f>IF(N219="sníž. přenesená",J219,0)</f>
        <v>0</v>
      </c>
      <c r="BI219" s="134">
        <f>IF(N219="nulová",J219,0)</f>
        <v>0</v>
      </c>
      <c r="BJ219" s="18" t="s">
        <v>88</v>
      </c>
      <c r="BK219" s="134">
        <f>ROUND(I219*H219,2)</f>
        <v>0</v>
      </c>
      <c r="BL219" s="18" t="s">
        <v>148</v>
      </c>
      <c r="BM219" s="203" t="s">
        <v>249</v>
      </c>
    </row>
    <row r="220" s="2" customFormat="1">
      <c r="A220" s="39"/>
      <c r="B220" s="40"/>
      <c r="C220" s="39"/>
      <c r="D220" s="204" t="s">
        <v>150</v>
      </c>
      <c r="E220" s="39"/>
      <c r="F220" s="205" t="s">
        <v>250</v>
      </c>
      <c r="G220" s="39"/>
      <c r="H220" s="39"/>
      <c r="I220" s="206"/>
      <c r="J220" s="39"/>
      <c r="K220" s="39"/>
      <c r="L220" s="40"/>
      <c r="M220" s="207"/>
      <c r="N220" s="208"/>
      <c r="O220" s="78"/>
      <c r="P220" s="78"/>
      <c r="Q220" s="78"/>
      <c r="R220" s="78"/>
      <c r="S220" s="78"/>
      <c r="T220" s="7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150</v>
      </c>
      <c r="AU220" s="18" t="s">
        <v>90</v>
      </c>
    </row>
    <row r="221" s="13" customFormat="1">
      <c r="A221" s="13"/>
      <c r="B221" s="209"/>
      <c r="C221" s="13"/>
      <c r="D221" s="204" t="s">
        <v>152</v>
      </c>
      <c r="E221" s="210" t="s">
        <v>1</v>
      </c>
      <c r="F221" s="211" t="s">
        <v>251</v>
      </c>
      <c r="G221" s="13"/>
      <c r="H221" s="210" t="s">
        <v>1</v>
      </c>
      <c r="I221" s="212"/>
      <c r="J221" s="13"/>
      <c r="K221" s="13"/>
      <c r="L221" s="209"/>
      <c r="M221" s="213"/>
      <c r="N221" s="214"/>
      <c r="O221" s="214"/>
      <c r="P221" s="214"/>
      <c r="Q221" s="214"/>
      <c r="R221" s="214"/>
      <c r="S221" s="214"/>
      <c r="T221" s="21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10" t="s">
        <v>152</v>
      </c>
      <c r="AU221" s="210" t="s">
        <v>90</v>
      </c>
      <c r="AV221" s="13" t="s">
        <v>88</v>
      </c>
      <c r="AW221" s="13" t="s">
        <v>36</v>
      </c>
      <c r="AX221" s="13" t="s">
        <v>81</v>
      </c>
      <c r="AY221" s="210" t="s">
        <v>140</v>
      </c>
    </row>
    <row r="222" s="14" customFormat="1">
      <c r="A222" s="14"/>
      <c r="B222" s="216"/>
      <c r="C222" s="14"/>
      <c r="D222" s="204" t="s">
        <v>152</v>
      </c>
      <c r="E222" s="217" t="s">
        <v>1</v>
      </c>
      <c r="F222" s="218" t="s">
        <v>252</v>
      </c>
      <c r="G222" s="14"/>
      <c r="H222" s="219">
        <v>8.4000000000000004</v>
      </c>
      <c r="I222" s="220"/>
      <c r="J222" s="14"/>
      <c r="K222" s="14"/>
      <c r="L222" s="216"/>
      <c r="M222" s="221"/>
      <c r="N222" s="222"/>
      <c r="O222" s="222"/>
      <c r="P222" s="222"/>
      <c r="Q222" s="222"/>
      <c r="R222" s="222"/>
      <c r="S222" s="222"/>
      <c r="T222" s="22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17" t="s">
        <v>152</v>
      </c>
      <c r="AU222" s="217" t="s">
        <v>90</v>
      </c>
      <c r="AV222" s="14" t="s">
        <v>90</v>
      </c>
      <c r="AW222" s="14" t="s">
        <v>36</v>
      </c>
      <c r="AX222" s="14" t="s">
        <v>88</v>
      </c>
      <c r="AY222" s="217" t="s">
        <v>140</v>
      </c>
    </row>
    <row r="223" s="2" customFormat="1" ht="16.5" customHeight="1">
      <c r="A223" s="39"/>
      <c r="B223" s="191"/>
      <c r="C223" s="192" t="s">
        <v>253</v>
      </c>
      <c r="D223" s="192" t="s">
        <v>143</v>
      </c>
      <c r="E223" s="193" t="s">
        <v>254</v>
      </c>
      <c r="F223" s="194" t="s">
        <v>255</v>
      </c>
      <c r="G223" s="195" t="s">
        <v>171</v>
      </c>
      <c r="H223" s="196">
        <v>8.4000000000000004</v>
      </c>
      <c r="I223" s="197"/>
      <c r="J223" s="198">
        <f>ROUND(I223*H223,2)</f>
        <v>0</v>
      </c>
      <c r="K223" s="194" t="s">
        <v>147</v>
      </c>
      <c r="L223" s="40"/>
      <c r="M223" s="199" t="s">
        <v>1</v>
      </c>
      <c r="N223" s="200" t="s">
        <v>46</v>
      </c>
      <c r="O223" s="78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3" t="s">
        <v>148</v>
      </c>
      <c r="AT223" s="203" t="s">
        <v>143</v>
      </c>
      <c r="AU223" s="203" t="s">
        <v>90</v>
      </c>
      <c r="AY223" s="18" t="s">
        <v>140</v>
      </c>
      <c r="BE223" s="134">
        <f>IF(N223="základní",J223,0)</f>
        <v>0</v>
      </c>
      <c r="BF223" s="134">
        <f>IF(N223="snížená",J223,0)</f>
        <v>0</v>
      </c>
      <c r="BG223" s="134">
        <f>IF(N223="zákl. přenesená",J223,0)</f>
        <v>0</v>
      </c>
      <c r="BH223" s="134">
        <f>IF(N223="sníž. přenesená",J223,0)</f>
        <v>0</v>
      </c>
      <c r="BI223" s="134">
        <f>IF(N223="nulová",J223,0)</f>
        <v>0</v>
      </c>
      <c r="BJ223" s="18" t="s">
        <v>88</v>
      </c>
      <c r="BK223" s="134">
        <f>ROUND(I223*H223,2)</f>
        <v>0</v>
      </c>
      <c r="BL223" s="18" t="s">
        <v>148</v>
      </c>
      <c r="BM223" s="203" t="s">
        <v>256</v>
      </c>
    </row>
    <row r="224" s="2" customFormat="1">
      <c r="A224" s="39"/>
      <c r="B224" s="40"/>
      <c r="C224" s="39"/>
      <c r="D224" s="204" t="s">
        <v>150</v>
      </c>
      <c r="E224" s="39"/>
      <c r="F224" s="205" t="s">
        <v>257</v>
      </c>
      <c r="G224" s="39"/>
      <c r="H224" s="39"/>
      <c r="I224" s="206"/>
      <c r="J224" s="39"/>
      <c r="K224" s="39"/>
      <c r="L224" s="40"/>
      <c r="M224" s="207"/>
      <c r="N224" s="208"/>
      <c r="O224" s="78"/>
      <c r="P224" s="78"/>
      <c r="Q224" s="78"/>
      <c r="R224" s="78"/>
      <c r="S224" s="78"/>
      <c r="T224" s="7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150</v>
      </c>
      <c r="AU224" s="18" t="s">
        <v>90</v>
      </c>
    </row>
    <row r="225" s="13" customFormat="1">
      <c r="A225" s="13"/>
      <c r="B225" s="209"/>
      <c r="C225" s="13"/>
      <c r="D225" s="204" t="s">
        <v>152</v>
      </c>
      <c r="E225" s="210" t="s">
        <v>1</v>
      </c>
      <c r="F225" s="211" t="s">
        <v>251</v>
      </c>
      <c r="G225" s="13"/>
      <c r="H225" s="210" t="s">
        <v>1</v>
      </c>
      <c r="I225" s="212"/>
      <c r="J225" s="13"/>
      <c r="K225" s="13"/>
      <c r="L225" s="209"/>
      <c r="M225" s="213"/>
      <c r="N225" s="214"/>
      <c r="O225" s="214"/>
      <c r="P225" s="214"/>
      <c r="Q225" s="214"/>
      <c r="R225" s="214"/>
      <c r="S225" s="214"/>
      <c r="T225" s="21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10" t="s">
        <v>152</v>
      </c>
      <c r="AU225" s="210" t="s">
        <v>90</v>
      </c>
      <c r="AV225" s="13" t="s">
        <v>88</v>
      </c>
      <c r="AW225" s="13" t="s">
        <v>36</v>
      </c>
      <c r="AX225" s="13" t="s">
        <v>81</v>
      </c>
      <c r="AY225" s="210" t="s">
        <v>140</v>
      </c>
    </row>
    <row r="226" s="14" customFormat="1">
      <c r="A226" s="14"/>
      <c r="B226" s="216"/>
      <c r="C226" s="14"/>
      <c r="D226" s="204" t="s">
        <v>152</v>
      </c>
      <c r="E226" s="217" t="s">
        <v>1</v>
      </c>
      <c r="F226" s="218" t="s">
        <v>252</v>
      </c>
      <c r="G226" s="14"/>
      <c r="H226" s="219">
        <v>8.4000000000000004</v>
      </c>
      <c r="I226" s="220"/>
      <c r="J226" s="14"/>
      <c r="K226" s="14"/>
      <c r="L226" s="216"/>
      <c r="M226" s="221"/>
      <c r="N226" s="222"/>
      <c r="O226" s="222"/>
      <c r="P226" s="222"/>
      <c r="Q226" s="222"/>
      <c r="R226" s="222"/>
      <c r="S226" s="222"/>
      <c r="T226" s="22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17" t="s">
        <v>152</v>
      </c>
      <c r="AU226" s="217" t="s">
        <v>90</v>
      </c>
      <c r="AV226" s="14" t="s">
        <v>90</v>
      </c>
      <c r="AW226" s="14" t="s">
        <v>36</v>
      </c>
      <c r="AX226" s="14" t="s">
        <v>88</v>
      </c>
      <c r="AY226" s="217" t="s">
        <v>140</v>
      </c>
    </row>
    <row r="227" s="12" customFormat="1" ht="25.92" customHeight="1">
      <c r="A227" s="12"/>
      <c r="B227" s="178"/>
      <c r="C227" s="12"/>
      <c r="D227" s="179" t="s">
        <v>80</v>
      </c>
      <c r="E227" s="180" t="s">
        <v>258</v>
      </c>
      <c r="F227" s="180" t="s">
        <v>259</v>
      </c>
      <c r="G227" s="12"/>
      <c r="H227" s="12"/>
      <c r="I227" s="181"/>
      <c r="J227" s="182">
        <f>BK227</f>
        <v>0</v>
      </c>
      <c r="K227" s="12"/>
      <c r="L227" s="178"/>
      <c r="M227" s="183"/>
      <c r="N227" s="184"/>
      <c r="O227" s="184"/>
      <c r="P227" s="185">
        <f>SUM(P228:P289)</f>
        <v>0</v>
      </c>
      <c r="Q227" s="184"/>
      <c r="R227" s="185">
        <f>SUM(R228:R289)</f>
        <v>0</v>
      </c>
      <c r="S227" s="184"/>
      <c r="T227" s="186">
        <f>SUM(T228:T289)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79" t="s">
        <v>148</v>
      </c>
      <c r="AT227" s="187" t="s">
        <v>80</v>
      </c>
      <c r="AU227" s="187" t="s">
        <v>81</v>
      </c>
      <c r="AY227" s="179" t="s">
        <v>140</v>
      </c>
      <c r="BK227" s="188">
        <f>SUM(BK228:BK289)</f>
        <v>0</v>
      </c>
    </row>
    <row r="228" s="2" customFormat="1" ht="24.15" customHeight="1">
      <c r="A228" s="39"/>
      <c r="B228" s="191"/>
      <c r="C228" s="192" t="s">
        <v>260</v>
      </c>
      <c r="D228" s="192" t="s">
        <v>143</v>
      </c>
      <c r="E228" s="193" t="s">
        <v>261</v>
      </c>
      <c r="F228" s="194" t="s">
        <v>262</v>
      </c>
      <c r="G228" s="195" t="s">
        <v>171</v>
      </c>
      <c r="H228" s="196">
        <v>21.103000000000002</v>
      </c>
      <c r="I228" s="197"/>
      <c r="J228" s="198">
        <f>ROUND(I228*H228,2)</f>
        <v>0</v>
      </c>
      <c r="K228" s="194" t="s">
        <v>147</v>
      </c>
      <c r="L228" s="40"/>
      <c r="M228" s="199" t="s">
        <v>1</v>
      </c>
      <c r="N228" s="200" t="s">
        <v>46</v>
      </c>
      <c r="O228" s="78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3" t="s">
        <v>263</v>
      </c>
      <c r="AT228" s="203" t="s">
        <v>143</v>
      </c>
      <c r="AU228" s="203" t="s">
        <v>88</v>
      </c>
      <c r="AY228" s="18" t="s">
        <v>140</v>
      </c>
      <c r="BE228" s="134">
        <f>IF(N228="základní",J228,0)</f>
        <v>0</v>
      </c>
      <c r="BF228" s="134">
        <f>IF(N228="snížená",J228,0)</f>
        <v>0</v>
      </c>
      <c r="BG228" s="134">
        <f>IF(N228="zákl. přenesená",J228,0)</f>
        <v>0</v>
      </c>
      <c r="BH228" s="134">
        <f>IF(N228="sníž. přenesená",J228,0)</f>
        <v>0</v>
      </c>
      <c r="BI228" s="134">
        <f>IF(N228="nulová",J228,0)</f>
        <v>0</v>
      </c>
      <c r="BJ228" s="18" t="s">
        <v>88</v>
      </c>
      <c r="BK228" s="134">
        <f>ROUND(I228*H228,2)</f>
        <v>0</v>
      </c>
      <c r="BL228" s="18" t="s">
        <v>263</v>
      </c>
      <c r="BM228" s="203" t="s">
        <v>264</v>
      </c>
    </row>
    <row r="229" s="2" customFormat="1">
      <c r="A229" s="39"/>
      <c r="B229" s="40"/>
      <c r="C229" s="39"/>
      <c r="D229" s="204" t="s">
        <v>150</v>
      </c>
      <c r="E229" s="39"/>
      <c r="F229" s="205" t="s">
        <v>265</v>
      </c>
      <c r="G229" s="39"/>
      <c r="H229" s="39"/>
      <c r="I229" s="206"/>
      <c r="J229" s="39"/>
      <c r="K229" s="39"/>
      <c r="L229" s="40"/>
      <c r="M229" s="207"/>
      <c r="N229" s="208"/>
      <c r="O229" s="78"/>
      <c r="P229" s="78"/>
      <c r="Q229" s="78"/>
      <c r="R229" s="78"/>
      <c r="S229" s="78"/>
      <c r="T229" s="7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150</v>
      </c>
      <c r="AU229" s="18" t="s">
        <v>88</v>
      </c>
    </row>
    <row r="230" s="13" customFormat="1">
      <c r="A230" s="13"/>
      <c r="B230" s="209"/>
      <c r="C230" s="13"/>
      <c r="D230" s="204" t="s">
        <v>152</v>
      </c>
      <c r="E230" s="210" t="s">
        <v>1</v>
      </c>
      <c r="F230" s="211" t="s">
        <v>266</v>
      </c>
      <c r="G230" s="13"/>
      <c r="H230" s="210" t="s">
        <v>1</v>
      </c>
      <c r="I230" s="212"/>
      <c r="J230" s="13"/>
      <c r="K230" s="13"/>
      <c r="L230" s="209"/>
      <c r="M230" s="213"/>
      <c r="N230" s="214"/>
      <c r="O230" s="214"/>
      <c r="P230" s="214"/>
      <c r="Q230" s="214"/>
      <c r="R230" s="214"/>
      <c r="S230" s="214"/>
      <c r="T230" s="21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0" t="s">
        <v>152</v>
      </c>
      <c r="AU230" s="210" t="s">
        <v>88</v>
      </c>
      <c r="AV230" s="13" t="s">
        <v>88</v>
      </c>
      <c r="AW230" s="13" t="s">
        <v>36</v>
      </c>
      <c r="AX230" s="13" t="s">
        <v>81</v>
      </c>
      <c r="AY230" s="210" t="s">
        <v>140</v>
      </c>
    </row>
    <row r="231" s="14" customFormat="1">
      <c r="A231" s="14"/>
      <c r="B231" s="216"/>
      <c r="C231" s="14"/>
      <c r="D231" s="204" t="s">
        <v>152</v>
      </c>
      <c r="E231" s="217" t="s">
        <v>1</v>
      </c>
      <c r="F231" s="218" t="s">
        <v>267</v>
      </c>
      <c r="G231" s="14"/>
      <c r="H231" s="219">
        <v>19.859000000000002</v>
      </c>
      <c r="I231" s="220"/>
      <c r="J231" s="14"/>
      <c r="K231" s="14"/>
      <c r="L231" s="216"/>
      <c r="M231" s="221"/>
      <c r="N231" s="222"/>
      <c r="O231" s="222"/>
      <c r="P231" s="222"/>
      <c r="Q231" s="222"/>
      <c r="R231" s="222"/>
      <c r="S231" s="222"/>
      <c r="T231" s="22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17" t="s">
        <v>152</v>
      </c>
      <c r="AU231" s="217" t="s">
        <v>88</v>
      </c>
      <c r="AV231" s="14" t="s">
        <v>90</v>
      </c>
      <c r="AW231" s="14" t="s">
        <v>36</v>
      </c>
      <c r="AX231" s="14" t="s">
        <v>81</v>
      </c>
      <c r="AY231" s="217" t="s">
        <v>140</v>
      </c>
    </row>
    <row r="232" s="13" customFormat="1">
      <c r="A232" s="13"/>
      <c r="B232" s="209"/>
      <c r="C232" s="13"/>
      <c r="D232" s="204" t="s">
        <v>152</v>
      </c>
      <c r="E232" s="210" t="s">
        <v>1</v>
      </c>
      <c r="F232" s="211" t="s">
        <v>268</v>
      </c>
      <c r="G232" s="13"/>
      <c r="H232" s="210" t="s">
        <v>1</v>
      </c>
      <c r="I232" s="212"/>
      <c r="J232" s="13"/>
      <c r="K232" s="13"/>
      <c r="L232" s="209"/>
      <c r="M232" s="213"/>
      <c r="N232" s="214"/>
      <c r="O232" s="214"/>
      <c r="P232" s="214"/>
      <c r="Q232" s="214"/>
      <c r="R232" s="214"/>
      <c r="S232" s="214"/>
      <c r="T232" s="21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10" t="s">
        <v>152</v>
      </c>
      <c r="AU232" s="210" t="s">
        <v>88</v>
      </c>
      <c r="AV232" s="13" t="s">
        <v>88</v>
      </c>
      <c r="AW232" s="13" t="s">
        <v>36</v>
      </c>
      <c r="AX232" s="13" t="s">
        <v>81</v>
      </c>
      <c r="AY232" s="210" t="s">
        <v>140</v>
      </c>
    </row>
    <row r="233" s="14" customFormat="1">
      <c r="A233" s="14"/>
      <c r="B233" s="216"/>
      <c r="C233" s="14"/>
      <c r="D233" s="204" t="s">
        <v>152</v>
      </c>
      <c r="E233" s="217" t="s">
        <v>1</v>
      </c>
      <c r="F233" s="218" t="s">
        <v>269</v>
      </c>
      <c r="G233" s="14"/>
      <c r="H233" s="219">
        <v>1.244</v>
      </c>
      <c r="I233" s="220"/>
      <c r="J233" s="14"/>
      <c r="K233" s="14"/>
      <c r="L233" s="216"/>
      <c r="M233" s="221"/>
      <c r="N233" s="222"/>
      <c r="O233" s="222"/>
      <c r="P233" s="222"/>
      <c r="Q233" s="222"/>
      <c r="R233" s="222"/>
      <c r="S233" s="222"/>
      <c r="T233" s="22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17" t="s">
        <v>152</v>
      </c>
      <c r="AU233" s="217" t="s">
        <v>88</v>
      </c>
      <c r="AV233" s="14" t="s">
        <v>90</v>
      </c>
      <c r="AW233" s="14" t="s">
        <v>36</v>
      </c>
      <c r="AX233" s="14" t="s">
        <v>81</v>
      </c>
      <c r="AY233" s="217" t="s">
        <v>140</v>
      </c>
    </row>
    <row r="234" s="15" customFormat="1">
      <c r="A234" s="15"/>
      <c r="B234" s="224"/>
      <c r="C234" s="15"/>
      <c r="D234" s="204" t="s">
        <v>152</v>
      </c>
      <c r="E234" s="225" t="s">
        <v>1</v>
      </c>
      <c r="F234" s="226" t="s">
        <v>159</v>
      </c>
      <c r="G234" s="15"/>
      <c r="H234" s="227">
        <v>21.103000000000002</v>
      </c>
      <c r="I234" s="228"/>
      <c r="J234" s="15"/>
      <c r="K234" s="15"/>
      <c r="L234" s="224"/>
      <c r="M234" s="229"/>
      <c r="N234" s="230"/>
      <c r="O234" s="230"/>
      <c r="P234" s="230"/>
      <c r="Q234" s="230"/>
      <c r="R234" s="230"/>
      <c r="S234" s="230"/>
      <c r="T234" s="231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25" t="s">
        <v>152</v>
      </c>
      <c r="AU234" s="225" t="s">
        <v>88</v>
      </c>
      <c r="AV234" s="15" t="s">
        <v>148</v>
      </c>
      <c r="AW234" s="15" t="s">
        <v>36</v>
      </c>
      <c r="AX234" s="15" t="s">
        <v>88</v>
      </c>
      <c r="AY234" s="225" t="s">
        <v>140</v>
      </c>
    </row>
    <row r="235" s="2" customFormat="1" ht="24.15" customHeight="1">
      <c r="A235" s="39"/>
      <c r="B235" s="191"/>
      <c r="C235" s="192" t="s">
        <v>270</v>
      </c>
      <c r="D235" s="192" t="s">
        <v>143</v>
      </c>
      <c r="E235" s="193" t="s">
        <v>271</v>
      </c>
      <c r="F235" s="194" t="s">
        <v>272</v>
      </c>
      <c r="G235" s="195" t="s">
        <v>171</v>
      </c>
      <c r="H235" s="196">
        <v>21.103000000000002</v>
      </c>
      <c r="I235" s="197"/>
      <c r="J235" s="198">
        <f>ROUND(I235*H235,2)</f>
        <v>0</v>
      </c>
      <c r="K235" s="194" t="s">
        <v>147</v>
      </c>
      <c r="L235" s="40"/>
      <c r="M235" s="199" t="s">
        <v>1</v>
      </c>
      <c r="N235" s="200" t="s">
        <v>46</v>
      </c>
      <c r="O235" s="78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3" t="s">
        <v>263</v>
      </c>
      <c r="AT235" s="203" t="s">
        <v>143</v>
      </c>
      <c r="AU235" s="203" t="s">
        <v>88</v>
      </c>
      <c r="AY235" s="18" t="s">
        <v>140</v>
      </c>
      <c r="BE235" s="134">
        <f>IF(N235="základní",J235,0)</f>
        <v>0</v>
      </c>
      <c r="BF235" s="134">
        <f>IF(N235="snížená",J235,0)</f>
        <v>0</v>
      </c>
      <c r="BG235" s="134">
        <f>IF(N235="zákl. přenesená",J235,0)</f>
        <v>0</v>
      </c>
      <c r="BH235" s="134">
        <f>IF(N235="sníž. přenesená",J235,0)</f>
        <v>0</v>
      </c>
      <c r="BI235" s="134">
        <f>IF(N235="nulová",J235,0)</f>
        <v>0</v>
      </c>
      <c r="BJ235" s="18" t="s">
        <v>88</v>
      </c>
      <c r="BK235" s="134">
        <f>ROUND(I235*H235,2)</f>
        <v>0</v>
      </c>
      <c r="BL235" s="18" t="s">
        <v>263</v>
      </c>
      <c r="BM235" s="203" t="s">
        <v>273</v>
      </c>
    </row>
    <row r="236" s="2" customFormat="1">
      <c r="A236" s="39"/>
      <c r="B236" s="40"/>
      <c r="C236" s="39"/>
      <c r="D236" s="204" t="s">
        <v>150</v>
      </c>
      <c r="E236" s="39"/>
      <c r="F236" s="205" t="s">
        <v>274</v>
      </c>
      <c r="G236" s="39"/>
      <c r="H236" s="39"/>
      <c r="I236" s="206"/>
      <c r="J236" s="39"/>
      <c r="K236" s="39"/>
      <c r="L236" s="40"/>
      <c r="M236" s="207"/>
      <c r="N236" s="208"/>
      <c r="O236" s="78"/>
      <c r="P236" s="78"/>
      <c r="Q236" s="78"/>
      <c r="R236" s="78"/>
      <c r="S236" s="78"/>
      <c r="T236" s="7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150</v>
      </c>
      <c r="AU236" s="18" t="s">
        <v>88</v>
      </c>
    </row>
    <row r="237" s="13" customFormat="1">
      <c r="A237" s="13"/>
      <c r="B237" s="209"/>
      <c r="C237" s="13"/>
      <c r="D237" s="204" t="s">
        <v>152</v>
      </c>
      <c r="E237" s="210" t="s">
        <v>1</v>
      </c>
      <c r="F237" s="211" t="s">
        <v>275</v>
      </c>
      <c r="G237" s="13"/>
      <c r="H237" s="210" t="s">
        <v>1</v>
      </c>
      <c r="I237" s="212"/>
      <c r="J237" s="13"/>
      <c r="K237" s="13"/>
      <c r="L237" s="209"/>
      <c r="M237" s="213"/>
      <c r="N237" s="214"/>
      <c r="O237" s="214"/>
      <c r="P237" s="214"/>
      <c r="Q237" s="214"/>
      <c r="R237" s="214"/>
      <c r="S237" s="214"/>
      <c r="T237" s="21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10" t="s">
        <v>152</v>
      </c>
      <c r="AU237" s="210" t="s">
        <v>88</v>
      </c>
      <c r="AV237" s="13" t="s">
        <v>88</v>
      </c>
      <c r="AW237" s="13" t="s">
        <v>36</v>
      </c>
      <c r="AX237" s="13" t="s">
        <v>81</v>
      </c>
      <c r="AY237" s="210" t="s">
        <v>140</v>
      </c>
    </row>
    <row r="238" s="13" customFormat="1">
      <c r="A238" s="13"/>
      <c r="B238" s="209"/>
      <c r="C238" s="13"/>
      <c r="D238" s="204" t="s">
        <v>152</v>
      </c>
      <c r="E238" s="210" t="s">
        <v>1</v>
      </c>
      <c r="F238" s="211" t="s">
        <v>266</v>
      </c>
      <c r="G238" s="13"/>
      <c r="H238" s="210" t="s">
        <v>1</v>
      </c>
      <c r="I238" s="212"/>
      <c r="J238" s="13"/>
      <c r="K238" s="13"/>
      <c r="L238" s="209"/>
      <c r="M238" s="213"/>
      <c r="N238" s="214"/>
      <c r="O238" s="214"/>
      <c r="P238" s="214"/>
      <c r="Q238" s="214"/>
      <c r="R238" s="214"/>
      <c r="S238" s="214"/>
      <c r="T238" s="21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10" t="s">
        <v>152</v>
      </c>
      <c r="AU238" s="210" t="s">
        <v>88</v>
      </c>
      <c r="AV238" s="13" t="s">
        <v>88</v>
      </c>
      <c r="AW238" s="13" t="s">
        <v>36</v>
      </c>
      <c r="AX238" s="13" t="s">
        <v>81</v>
      </c>
      <c r="AY238" s="210" t="s">
        <v>140</v>
      </c>
    </row>
    <row r="239" s="14" customFormat="1">
      <c r="A239" s="14"/>
      <c r="B239" s="216"/>
      <c r="C239" s="14"/>
      <c r="D239" s="204" t="s">
        <v>152</v>
      </c>
      <c r="E239" s="217" t="s">
        <v>1</v>
      </c>
      <c r="F239" s="218" t="s">
        <v>267</v>
      </c>
      <c r="G239" s="14"/>
      <c r="H239" s="219">
        <v>19.859000000000002</v>
      </c>
      <c r="I239" s="220"/>
      <c r="J239" s="14"/>
      <c r="K239" s="14"/>
      <c r="L239" s="216"/>
      <c r="M239" s="221"/>
      <c r="N239" s="222"/>
      <c r="O239" s="222"/>
      <c r="P239" s="222"/>
      <c r="Q239" s="222"/>
      <c r="R239" s="222"/>
      <c r="S239" s="222"/>
      <c r="T239" s="22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17" t="s">
        <v>152</v>
      </c>
      <c r="AU239" s="217" t="s">
        <v>88</v>
      </c>
      <c r="AV239" s="14" t="s">
        <v>90</v>
      </c>
      <c r="AW239" s="14" t="s">
        <v>36</v>
      </c>
      <c r="AX239" s="14" t="s">
        <v>81</v>
      </c>
      <c r="AY239" s="217" t="s">
        <v>140</v>
      </c>
    </row>
    <row r="240" s="13" customFormat="1">
      <c r="A240" s="13"/>
      <c r="B240" s="209"/>
      <c r="C240" s="13"/>
      <c r="D240" s="204" t="s">
        <v>152</v>
      </c>
      <c r="E240" s="210" t="s">
        <v>1</v>
      </c>
      <c r="F240" s="211" t="s">
        <v>268</v>
      </c>
      <c r="G240" s="13"/>
      <c r="H240" s="210" t="s">
        <v>1</v>
      </c>
      <c r="I240" s="212"/>
      <c r="J240" s="13"/>
      <c r="K240" s="13"/>
      <c r="L240" s="209"/>
      <c r="M240" s="213"/>
      <c r="N240" s="214"/>
      <c r="O240" s="214"/>
      <c r="P240" s="214"/>
      <c r="Q240" s="214"/>
      <c r="R240" s="214"/>
      <c r="S240" s="214"/>
      <c r="T240" s="21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0" t="s">
        <v>152</v>
      </c>
      <c r="AU240" s="210" t="s">
        <v>88</v>
      </c>
      <c r="AV240" s="13" t="s">
        <v>88</v>
      </c>
      <c r="AW240" s="13" t="s">
        <v>36</v>
      </c>
      <c r="AX240" s="13" t="s">
        <v>81</v>
      </c>
      <c r="AY240" s="210" t="s">
        <v>140</v>
      </c>
    </row>
    <row r="241" s="14" customFormat="1">
      <c r="A241" s="14"/>
      <c r="B241" s="216"/>
      <c r="C241" s="14"/>
      <c r="D241" s="204" t="s">
        <v>152</v>
      </c>
      <c r="E241" s="217" t="s">
        <v>1</v>
      </c>
      <c r="F241" s="218" t="s">
        <v>269</v>
      </c>
      <c r="G241" s="14"/>
      <c r="H241" s="219">
        <v>1.244</v>
      </c>
      <c r="I241" s="220"/>
      <c r="J241" s="14"/>
      <c r="K241" s="14"/>
      <c r="L241" s="216"/>
      <c r="M241" s="221"/>
      <c r="N241" s="222"/>
      <c r="O241" s="222"/>
      <c r="P241" s="222"/>
      <c r="Q241" s="222"/>
      <c r="R241" s="222"/>
      <c r="S241" s="222"/>
      <c r="T241" s="22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17" t="s">
        <v>152</v>
      </c>
      <c r="AU241" s="217" t="s">
        <v>88</v>
      </c>
      <c r="AV241" s="14" t="s">
        <v>90</v>
      </c>
      <c r="AW241" s="14" t="s">
        <v>36</v>
      </c>
      <c r="AX241" s="14" t="s">
        <v>81</v>
      </c>
      <c r="AY241" s="217" t="s">
        <v>140</v>
      </c>
    </row>
    <row r="242" s="15" customFormat="1">
      <c r="A242" s="15"/>
      <c r="B242" s="224"/>
      <c r="C242" s="15"/>
      <c r="D242" s="204" t="s">
        <v>152</v>
      </c>
      <c r="E242" s="225" t="s">
        <v>1</v>
      </c>
      <c r="F242" s="226" t="s">
        <v>159</v>
      </c>
      <c r="G242" s="15"/>
      <c r="H242" s="227">
        <v>21.103000000000002</v>
      </c>
      <c r="I242" s="228"/>
      <c r="J242" s="15"/>
      <c r="K242" s="15"/>
      <c r="L242" s="224"/>
      <c r="M242" s="229"/>
      <c r="N242" s="230"/>
      <c r="O242" s="230"/>
      <c r="P242" s="230"/>
      <c r="Q242" s="230"/>
      <c r="R242" s="230"/>
      <c r="S242" s="230"/>
      <c r="T242" s="231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25" t="s">
        <v>152</v>
      </c>
      <c r="AU242" s="225" t="s">
        <v>88</v>
      </c>
      <c r="AV242" s="15" t="s">
        <v>148</v>
      </c>
      <c r="AW242" s="15" t="s">
        <v>36</v>
      </c>
      <c r="AX242" s="15" t="s">
        <v>88</v>
      </c>
      <c r="AY242" s="225" t="s">
        <v>140</v>
      </c>
    </row>
    <row r="243" s="2" customFormat="1" ht="24.15" customHeight="1">
      <c r="A243" s="39"/>
      <c r="B243" s="191"/>
      <c r="C243" s="192" t="s">
        <v>7</v>
      </c>
      <c r="D243" s="192" t="s">
        <v>143</v>
      </c>
      <c r="E243" s="193" t="s">
        <v>276</v>
      </c>
      <c r="F243" s="194" t="s">
        <v>277</v>
      </c>
      <c r="G243" s="195" t="s">
        <v>171</v>
      </c>
      <c r="H243" s="196">
        <v>1.8</v>
      </c>
      <c r="I243" s="197"/>
      <c r="J243" s="198">
        <f>ROUND(I243*H243,2)</f>
        <v>0</v>
      </c>
      <c r="K243" s="194" t="s">
        <v>147</v>
      </c>
      <c r="L243" s="40"/>
      <c r="M243" s="199" t="s">
        <v>1</v>
      </c>
      <c r="N243" s="200" t="s">
        <v>46</v>
      </c>
      <c r="O243" s="78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3" t="s">
        <v>263</v>
      </c>
      <c r="AT243" s="203" t="s">
        <v>143</v>
      </c>
      <c r="AU243" s="203" t="s">
        <v>88</v>
      </c>
      <c r="AY243" s="18" t="s">
        <v>140</v>
      </c>
      <c r="BE243" s="134">
        <f>IF(N243="základní",J243,0)</f>
        <v>0</v>
      </c>
      <c r="BF243" s="134">
        <f>IF(N243="snížená",J243,0)</f>
        <v>0</v>
      </c>
      <c r="BG243" s="134">
        <f>IF(N243="zákl. přenesená",J243,0)</f>
        <v>0</v>
      </c>
      <c r="BH243" s="134">
        <f>IF(N243="sníž. přenesená",J243,0)</f>
        <v>0</v>
      </c>
      <c r="BI243" s="134">
        <f>IF(N243="nulová",J243,0)</f>
        <v>0</v>
      </c>
      <c r="BJ243" s="18" t="s">
        <v>88</v>
      </c>
      <c r="BK243" s="134">
        <f>ROUND(I243*H243,2)</f>
        <v>0</v>
      </c>
      <c r="BL243" s="18" t="s">
        <v>263</v>
      </c>
      <c r="BM243" s="203" t="s">
        <v>278</v>
      </c>
    </row>
    <row r="244" s="2" customFormat="1">
      <c r="A244" s="39"/>
      <c r="B244" s="40"/>
      <c r="C244" s="39"/>
      <c r="D244" s="204" t="s">
        <v>150</v>
      </c>
      <c r="E244" s="39"/>
      <c r="F244" s="205" t="s">
        <v>279</v>
      </c>
      <c r="G244" s="39"/>
      <c r="H244" s="39"/>
      <c r="I244" s="206"/>
      <c r="J244" s="39"/>
      <c r="K244" s="39"/>
      <c r="L244" s="40"/>
      <c r="M244" s="207"/>
      <c r="N244" s="208"/>
      <c r="O244" s="78"/>
      <c r="P244" s="78"/>
      <c r="Q244" s="78"/>
      <c r="R244" s="78"/>
      <c r="S244" s="78"/>
      <c r="T244" s="7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150</v>
      </c>
      <c r="AU244" s="18" t="s">
        <v>88</v>
      </c>
    </row>
    <row r="245" s="13" customFormat="1">
      <c r="A245" s="13"/>
      <c r="B245" s="209"/>
      <c r="C245" s="13"/>
      <c r="D245" s="204" t="s">
        <v>152</v>
      </c>
      <c r="E245" s="210" t="s">
        <v>1</v>
      </c>
      <c r="F245" s="211" t="s">
        <v>280</v>
      </c>
      <c r="G245" s="13"/>
      <c r="H245" s="210" t="s">
        <v>1</v>
      </c>
      <c r="I245" s="212"/>
      <c r="J245" s="13"/>
      <c r="K245" s="13"/>
      <c r="L245" s="209"/>
      <c r="M245" s="213"/>
      <c r="N245" s="214"/>
      <c r="O245" s="214"/>
      <c r="P245" s="214"/>
      <c r="Q245" s="214"/>
      <c r="R245" s="214"/>
      <c r="S245" s="214"/>
      <c r="T245" s="21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10" t="s">
        <v>152</v>
      </c>
      <c r="AU245" s="210" t="s">
        <v>88</v>
      </c>
      <c r="AV245" s="13" t="s">
        <v>88</v>
      </c>
      <c r="AW245" s="13" t="s">
        <v>36</v>
      </c>
      <c r="AX245" s="13" t="s">
        <v>81</v>
      </c>
      <c r="AY245" s="210" t="s">
        <v>140</v>
      </c>
    </row>
    <row r="246" s="14" customFormat="1">
      <c r="A246" s="14"/>
      <c r="B246" s="216"/>
      <c r="C246" s="14"/>
      <c r="D246" s="204" t="s">
        <v>152</v>
      </c>
      <c r="E246" s="217" t="s">
        <v>1</v>
      </c>
      <c r="F246" s="218" t="s">
        <v>281</v>
      </c>
      <c r="G246" s="14"/>
      <c r="H246" s="219">
        <v>0.90000000000000002</v>
      </c>
      <c r="I246" s="220"/>
      <c r="J246" s="14"/>
      <c r="K246" s="14"/>
      <c r="L246" s="216"/>
      <c r="M246" s="221"/>
      <c r="N246" s="222"/>
      <c r="O246" s="222"/>
      <c r="P246" s="222"/>
      <c r="Q246" s="222"/>
      <c r="R246" s="222"/>
      <c r="S246" s="222"/>
      <c r="T246" s="22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17" t="s">
        <v>152</v>
      </c>
      <c r="AU246" s="217" t="s">
        <v>88</v>
      </c>
      <c r="AV246" s="14" t="s">
        <v>90</v>
      </c>
      <c r="AW246" s="14" t="s">
        <v>36</v>
      </c>
      <c r="AX246" s="14" t="s">
        <v>81</v>
      </c>
      <c r="AY246" s="217" t="s">
        <v>140</v>
      </c>
    </row>
    <row r="247" s="13" customFormat="1">
      <c r="A247" s="13"/>
      <c r="B247" s="209"/>
      <c r="C247" s="13"/>
      <c r="D247" s="204" t="s">
        <v>152</v>
      </c>
      <c r="E247" s="210" t="s">
        <v>1</v>
      </c>
      <c r="F247" s="211" t="s">
        <v>282</v>
      </c>
      <c r="G247" s="13"/>
      <c r="H247" s="210" t="s">
        <v>1</v>
      </c>
      <c r="I247" s="212"/>
      <c r="J247" s="13"/>
      <c r="K247" s="13"/>
      <c r="L247" s="209"/>
      <c r="M247" s="213"/>
      <c r="N247" s="214"/>
      <c r="O247" s="214"/>
      <c r="P247" s="214"/>
      <c r="Q247" s="214"/>
      <c r="R247" s="214"/>
      <c r="S247" s="214"/>
      <c r="T247" s="21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10" t="s">
        <v>152</v>
      </c>
      <c r="AU247" s="210" t="s">
        <v>88</v>
      </c>
      <c r="AV247" s="13" t="s">
        <v>88</v>
      </c>
      <c r="AW247" s="13" t="s">
        <v>36</v>
      </c>
      <c r="AX247" s="13" t="s">
        <v>81</v>
      </c>
      <c r="AY247" s="210" t="s">
        <v>140</v>
      </c>
    </row>
    <row r="248" s="14" customFormat="1">
      <c r="A248" s="14"/>
      <c r="B248" s="216"/>
      <c r="C248" s="14"/>
      <c r="D248" s="204" t="s">
        <v>152</v>
      </c>
      <c r="E248" s="217" t="s">
        <v>1</v>
      </c>
      <c r="F248" s="218" t="s">
        <v>281</v>
      </c>
      <c r="G248" s="14"/>
      <c r="H248" s="219">
        <v>0.90000000000000002</v>
      </c>
      <c r="I248" s="220"/>
      <c r="J248" s="14"/>
      <c r="K248" s="14"/>
      <c r="L248" s="216"/>
      <c r="M248" s="221"/>
      <c r="N248" s="222"/>
      <c r="O248" s="222"/>
      <c r="P248" s="222"/>
      <c r="Q248" s="222"/>
      <c r="R248" s="222"/>
      <c r="S248" s="222"/>
      <c r="T248" s="22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17" t="s">
        <v>152</v>
      </c>
      <c r="AU248" s="217" t="s">
        <v>88</v>
      </c>
      <c r="AV248" s="14" t="s">
        <v>90</v>
      </c>
      <c r="AW248" s="14" t="s">
        <v>36</v>
      </c>
      <c r="AX248" s="14" t="s">
        <v>81</v>
      </c>
      <c r="AY248" s="217" t="s">
        <v>140</v>
      </c>
    </row>
    <row r="249" s="15" customFormat="1">
      <c r="A249" s="15"/>
      <c r="B249" s="224"/>
      <c r="C249" s="15"/>
      <c r="D249" s="204" t="s">
        <v>152</v>
      </c>
      <c r="E249" s="225" t="s">
        <v>1</v>
      </c>
      <c r="F249" s="226" t="s">
        <v>159</v>
      </c>
      <c r="G249" s="15"/>
      <c r="H249" s="227">
        <v>1.8</v>
      </c>
      <c r="I249" s="228"/>
      <c r="J249" s="15"/>
      <c r="K249" s="15"/>
      <c r="L249" s="224"/>
      <c r="M249" s="229"/>
      <c r="N249" s="230"/>
      <c r="O249" s="230"/>
      <c r="P249" s="230"/>
      <c r="Q249" s="230"/>
      <c r="R249" s="230"/>
      <c r="S249" s="230"/>
      <c r="T249" s="23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25" t="s">
        <v>152</v>
      </c>
      <c r="AU249" s="225" t="s">
        <v>88</v>
      </c>
      <c r="AV249" s="15" t="s">
        <v>148</v>
      </c>
      <c r="AW249" s="15" t="s">
        <v>36</v>
      </c>
      <c r="AX249" s="15" t="s">
        <v>88</v>
      </c>
      <c r="AY249" s="225" t="s">
        <v>140</v>
      </c>
    </row>
    <row r="250" s="2" customFormat="1" ht="33" customHeight="1">
      <c r="A250" s="39"/>
      <c r="B250" s="191"/>
      <c r="C250" s="192" t="s">
        <v>283</v>
      </c>
      <c r="D250" s="192" t="s">
        <v>143</v>
      </c>
      <c r="E250" s="193" t="s">
        <v>284</v>
      </c>
      <c r="F250" s="194" t="s">
        <v>285</v>
      </c>
      <c r="G250" s="195" t="s">
        <v>171</v>
      </c>
      <c r="H250" s="196">
        <v>16.199999999999999</v>
      </c>
      <c r="I250" s="197"/>
      <c r="J250" s="198">
        <f>ROUND(I250*H250,2)</f>
        <v>0</v>
      </c>
      <c r="K250" s="194" t="s">
        <v>147</v>
      </c>
      <c r="L250" s="40"/>
      <c r="M250" s="199" t="s">
        <v>1</v>
      </c>
      <c r="N250" s="200" t="s">
        <v>46</v>
      </c>
      <c r="O250" s="78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03" t="s">
        <v>263</v>
      </c>
      <c r="AT250" s="203" t="s">
        <v>143</v>
      </c>
      <c r="AU250" s="203" t="s">
        <v>88</v>
      </c>
      <c r="AY250" s="18" t="s">
        <v>140</v>
      </c>
      <c r="BE250" s="134">
        <f>IF(N250="základní",J250,0)</f>
        <v>0</v>
      </c>
      <c r="BF250" s="134">
        <f>IF(N250="snížená",J250,0)</f>
        <v>0</v>
      </c>
      <c r="BG250" s="134">
        <f>IF(N250="zákl. přenesená",J250,0)</f>
        <v>0</v>
      </c>
      <c r="BH250" s="134">
        <f>IF(N250="sníž. přenesená",J250,0)</f>
        <v>0</v>
      </c>
      <c r="BI250" s="134">
        <f>IF(N250="nulová",J250,0)</f>
        <v>0</v>
      </c>
      <c r="BJ250" s="18" t="s">
        <v>88</v>
      </c>
      <c r="BK250" s="134">
        <f>ROUND(I250*H250,2)</f>
        <v>0</v>
      </c>
      <c r="BL250" s="18" t="s">
        <v>263</v>
      </c>
      <c r="BM250" s="203" t="s">
        <v>286</v>
      </c>
    </row>
    <row r="251" s="2" customFormat="1">
      <c r="A251" s="39"/>
      <c r="B251" s="40"/>
      <c r="C251" s="39"/>
      <c r="D251" s="204" t="s">
        <v>150</v>
      </c>
      <c r="E251" s="39"/>
      <c r="F251" s="205" t="s">
        <v>287</v>
      </c>
      <c r="G251" s="39"/>
      <c r="H251" s="39"/>
      <c r="I251" s="206"/>
      <c r="J251" s="39"/>
      <c r="K251" s="39"/>
      <c r="L251" s="40"/>
      <c r="M251" s="207"/>
      <c r="N251" s="208"/>
      <c r="O251" s="78"/>
      <c r="P251" s="78"/>
      <c r="Q251" s="78"/>
      <c r="R251" s="78"/>
      <c r="S251" s="78"/>
      <c r="T251" s="7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150</v>
      </c>
      <c r="AU251" s="18" t="s">
        <v>88</v>
      </c>
    </row>
    <row r="252" s="13" customFormat="1">
      <c r="A252" s="13"/>
      <c r="B252" s="209"/>
      <c r="C252" s="13"/>
      <c r="D252" s="204" t="s">
        <v>152</v>
      </c>
      <c r="E252" s="210" t="s">
        <v>1</v>
      </c>
      <c r="F252" s="211" t="s">
        <v>288</v>
      </c>
      <c r="G252" s="13"/>
      <c r="H252" s="210" t="s">
        <v>1</v>
      </c>
      <c r="I252" s="212"/>
      <c r="J252" s="13"/>
      <c r="K252" s="13"/>
      <c r="L252" s="209"/>
      <c r="M252" s="213"/>
      <c r="N252" s="214"/>
      <c r="O252" s="214"/>
      <c r="P252" s="214"/>
      <c r="Q252" s="214"/>
      <c r="R252" s="214"/>
      <c r="S252" s="214"/>
      <c r="T252" s="21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10" t="s">
        <v>152</v>
      </c>
      <c r="AU252" s="210" t="s">
        <v>88</v>
      </c>
      <c r="AV252" s="13" t="s">
        <v>88</v>
      </c>
      <c r="AW252" s="13" t="s">
        <v>36</v>
      </c>
      <c r="AX252" s="13" t="s">
        <v>81</v>
      </c>
      <c r="AY252" s="210" t="s">
        <v>140</v>
      </c>
    </row>
    <row r="253" s="13" customFormat="1">
      <c r="A253" s="13"/>
      <c r="B253" s="209"/>
      <c r="C253" s="13"/>
      <c r="D253" s="204" t="s">
        <v>152</v>
      </c>
      <c r="E253" s="210" t="s">
        <v>1</v>
      </c>
      <c r="F253" s="211" t="s">
        <v>280</v>
      </c>
      <c r="G253" s="13"/>
      <c r="H253" s="210" t="s">
        <v>1</v>
      </c>
      <c r="I253" s="212"/>
      <c r="J253" s="13"/>
      <c r="K253" s="13"/>
      <c r="L253" s="209"/>
      <c r="M253" s="213"/>
      <c r="N253" s="214"/>
      <c r="O253" s="214"/>
      <c r="P253" s="214"/>
      <c r="Q253" s="214"/>
      <c r="R253" s="214"/>
      <c r="S253" s="214"/>
      <c r="T253" s="21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10" t="s">
        <v>152</v>
      </c>
      <c r="AU253" s="210" t="s">
        <v>88</v>
      </c>
      <c r="AV253" s="13" t="s">
        <v>88</v>
      </c>
      <c r="AW253" s="13" t="s">
        <v>36</v>
      </c>
      <c r="AX253" s="13" t="s">
        <v>81</v>
      </c>
      <c r="AY253" s="210" t="s">
        <v>140</v>
      </c>
    </row>
    <row r="254" s="14" customFormat="1">
      <c r="A254" s="14"/>
      <c r="B254" s="216"/>
      <c r="C254" s="14"/>
      <c r="D254" s="204" t="s">
        <v>152</v>
      </c>
      <c r="E254" s="217" t="s">
        <v>1</v>
      </c>
      <c r="F254" s="218" t="s">
        <v>289</v>
      </c>
      <c r="G254" s="14"/>
      <c r="H254" s="219">
        <v>8.0999999999999996</v>
      </c>
      <c r="I254" s="220"/>
      <c r="J254" s="14"/>
      <c r="K254" s="14"/>
      <c r="L254" s="216"/>
      <c r="M254" s="221"/>
      <c r="N254" s="222"/>
      <c r="O254" s="222"/>
      <c r="P254" s="222"/>
      <c r="Q254" s="222"/>
      <c r="R254" s="222"/>
      <c r="S254" s="222"/>
      <c r="T254" s="22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17" t="s">
        <v>152</v>
      </c>
      <c r="AU254" s="217" t="s">
        <v>88</v>
      </c>
      <c r="AV254" s="14" t="s">
        <v>90</v>
      </c>
      <c r="AW254" s="14" t="s">
        <v>36</v>
      </c>
      <c r="AX254" s="14" t="s">
        <v>81</v>
      </c>
      <c r="AY254" s="217" t="s">
        <v>140</v>
      </c>
    </row>
    <row r="255" s="13" customFormat="1">
      <c r="A255" s="13"/>
      <c r="B255" s="209"/>
      <c r="C255" s="13"/>
      <c r="D255" s="204" t="s">
        <v>152</v>
      </c>
      <c r="E255" s="210" t="s">
        <v>1</v>
      </c>
      <c r="F255" s="211" t="s">
        <v>282</v>
      </c>
      <c r="G255" s="13"/>
      <c r="H255" s="210" t="s">
        <v>1</v>
      </c>
      <c r="I255" s="212"/>
      <c r="J255" s="13"/>
      <c r="K255" s="13"/>
      <c r="L255" s="209"/>
      <c r="M255" s="213"/>
      <c r="N255" s="214"/>
      <c r="O255" s="214"/>
      <c r="P255" s="214"/>
      <c r="Q255" s="214"/>
      <c r="R255" s="214"/>
      <c r="S255" s="214"/>
      <c r="T255" s="21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10" t="s">
        <v>152</v>
      </c>
      <c r="AU255" s="210" t="s">
        <v>88</v>
      </c>
      <c r="AV255" s="13" t="s">
        <v>88</v>
      </c>
      <c r="AW255" s="13" t="s">
        <v>36</v>
      </c>
      <c r="AX255" s="13" t="s">
        <v>81</v>
      </c>
      <c r="AY255" s="210" t="s">
        <v>140</v>
      </c>
    </row>
    <row r="256" s="14" customFormat="1">
      <c r="A256" s="14"/>
      <c r="B256" s="216"/>
      <c r="C256" s="14"/>
      <c r="D256" s="204" t="s">
        <v>152</v>
      </c>
      <c r="E256" s="217" t="s">
        <v>1</v>
      </c>
      <c r="F256" s="218" t="s">
        <v>289</v>
      </c>
      <c r="G256" s="14"/>
      <c r="H256" s="219">
        <v>8.0999999999999996</v>
      </c>
      <c r="I256" s="220"/>
      <c r="J256" s="14"/>
      <c r="K256" s="14"/>
      <c r="L256" s="216"/>
      <c r="M256" s="221"/>
      <c r="N256" s="222"/>
      <c r="O256" s="222"/>
      <c r="P256" s="222"/>
      <c r="Q256" s="222"/>
      <c r="R256" s="222"/>
      <c r="S256" s="222"/>
      <c r="T256" s="22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17" t="s">
        <v>152</v>
      </c>
      <c r="AU256" s="217" t="s">
        <v>88</v>
      </c>
      <c r="AV256" s="14" t="s">
        <v>90</v>
      </c>
      <c r="AW256" s="14" t="s">
        <v>36</v>
      </c>
      <c r="AX256" s="14" t="s">
        <v>81</v>
      </c>
      <c r="AY256" s="217" t="s">
        <v>140</v>
      </c>
    </row>
    <row r="257" s="15" customFormat="1">
      <c r="A257" s="15"/>
      <c r="B257" s="224"/>
      <c r="C257" s="15"/>
      <c r="D257" s="204" t="s">
        <v>152</v>
      </c>
      <c r="E257" s="225" t="s">
        <v>1</v>
      </c>
      <c r="F257" s="226" t="s">
        <v>159</v>
      </c>
      <c r="G257" s="15"/>
      <c r="H257" s="227">
        <v>16.199999999999999</v>
      </c>
      <c r="I257" s="228"/>
      <c r="J257" s="15"/>
      <c r="K257" s="15"/>
      <c r="L257" s="224"/>
      <c r="M257" s="229"/>
      <c r="N257" s="230"/>
      <c r="O257" s="230"/>
      <c r="P257" s="230"/>
      <c r="Q257" s="230"/>
      <c r="R257" s="230"/>
      <c r="S257" s="230"/>
      <c r="T257" s="231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25" t="s">
        <v>152</v>
      </c>
      <c r="AU257" s="225" t="s">
        <v>88</v>
      </c>
      <c r="AV257" s="15" t="s">
        <v>148</v>
      </c>
      <c r="AW257" s="15" t="s">
        <v>36</v>
      </c>
      <c r="AX257" s="15" t="s">
        <v>88</v>
      </c>
      <c r="AY257" s="225" t="s">
        <v>140</v>
      </c>
    </row>
    <row r="258" s="2" customFormat="1" ht="16.5" customHeight="1">
      <c r="A258" s="39"/>
      <c r="B258" s="191"/>
      <c r="C258" s="192" t="s">
        <v>290</v>
      </c>
      <c r="D258" s="192" t="s">
        <v>143</v>
      </c>
      <c r="E258" s="193" t="s">
        <v>291</v>
      </c>
      <c r="F258" s="194" t="s">
        <v>292</v>
      </c>
      <c r="G258" s="195" t="s">
        <v>171</v>
      </c>
      <c r="H258" s="196">
        <v>21.103000000000002</v>
      </c>
      <c r="I258" s="197"/>
      <c r="J258" s="198">
        <f>ROUND(I258*H258,2)</f>
        <v>0</v>
      </c>
      <c r="K258" s="194" t="s">
        <v>147</v>
      </c>
      <c r="L258" s="40"/>
      <c r="M258" s="199" t="s">
        <v>1</v>
      </c>
      <c r="N258" s="200" t="s">
        <v>46</v>
      </c>
      <c r="O258" s="78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03" t="s">
        <v>263</v>
      </c>
      <c r="AT258" s="203" t="s">
        <v>143</v>
      </c>
      <c r="AU258" s="203" t="s">
        <v>88</v>
      </c>
      <c r="AY258" s="18" t="s">
        <v>140</v>
      </c>
      <c r="BE258" s="134">
        <f>IF(N258="základní",J258,0)</f>
        <v>0</v>
      </c>
      <c r="BF258" s="134">
        <f>IF(N258="snížená",J258,0)</f>
        <v>0</v>
      </c>
      <c r="BG258" s="134">
        <f>IF(N258="zákl. přenesená",J258,0)</f>
        <v>0</v>
      </c>
      <c r="BH258" s="134">
        <f>IF(N258="sníž. přenesená",J258,0)</f>
        <v>0</v>
      </c>
      <c r="BI258" s="134">
        <f>IF(N258="nulová",J258,0)</f>
        <v>0</v>
      </c>
      <c r="BJ258" s="18" t="s">
        <v>88</v>
      </c>
      <c r="BK258" s="134">
        <f>ROUND(I258*H258,2)</f>
        <v>0</v>
      </c>
      <c r="BL258" s="18" t="s">
        <v>263</v>
      </c>
      <c r="BM258" s="203" t="s">
        <v>293</v>
      </c>
    </row>
    <row r="259" s="2" customFormat="1">
      <c r="A259" s="39"/>
      <c r="B259" s="40"/>
      <c r="C259" s="39"/>
      <c r="D259" s="204" t="s">
        <v>150</v>
      </c>
      <c r="E259" s="39"/>
      <c r="F259" s="205" t="s">
        <v>294</v>
      </c>
      <c r="G259" s="39"/>
      <c r="H259" s="39"/>
      <c r="I259" s="206"/>
      <c r="J259" s="39"/>
      <c r="K259" s="39"/>
      <c r="L259" s="40"/>
      <c r="M259" s="207"/>
      <c r="N259" s="208"/>
      <c r="O259" s="78"/>
      <c r="P259" s="78"/>
      <c r="Q259" s="78"/>
      <c r="R259" s="78"/>
      <c r="S259" s="78"/>
      <c r="T259" s="7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150</v>
      </c>
      <c r="AU259" s="18" t="s">
        <v>88</v>
      </c>
    </row>
    <row r="260" s="13" customFormat="1">
      <c r="A260" s="13"/>
      <c r="B260" s="209"/>
      <c r="C260" s="13"/>
      <c r="D260" s="204" t="s">
        <v>152</v>
      </c>
      <c r="E260" s="210" t="s">
        <v>1</v>
      </c>
      <c r="F260" s="211" t="s">
        <v>266</v>
      </c>
      <c r="G260" s="13"/>
      <c r="H260" s="210" t="s">
        <v>1</v>
      </c>
      <c r="I260" s="212"/>
      <c r="J260" s="13"/>
      <c r="K260" s="13"/>
      <c r="L260" s="209"/>
      <c r="M260" s="213"/>
      <c r="N260" s="214"/>
      <c r="O260" s="214"/>
      <c r="P260" s="214"/>
      <c r="Q260" s="214"/>
      <c r="R260" s="214"/>
      <c r="S260" s="214"/>
      <c r="T260" s="21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10" t="s">
        <v>152</v>
      </c>
      <c r="AU260" s="210" t="s">
        <v>88</v>
      </c>
      <c r="AV260" s="13" t="s">
        <v>88</v>
      </c>
      <c r="AW260" s="13" t="s">
        <v>36</v>
      </c>
      <c r="AX260" s="13" t="s">
        <v>81</v>
      </c>
      <c r="AY260" s="210" t="s">
        <v>140</v>
      </c>
    </row>
    <row r="261" s="14" customFormat="1">
      <c r="A261" s="14"/>
      <c r="B261" s="216"/>
      <c r="C261" s="14"/>
      <c r="D261" s="204" t="s">
        <v>152</v>
      </c>
      <c r="E261" s="217" t="s">
        <v>1</v>
      </c>
      <c r="F261" s="218" t="s">
        <v>267</v>
      </c>
      <c r="G261" s="14"/>
      <c r="H261" s="219">
        <v>19.859000000000002</v>
      </c>
      <c r="I261" s="220"/>
      <c r="J261" s="14"/>
      <c r="K261" s="14"/>
      <c r="L261" s="216"/>
      <c r="M261" s="221"/>
      <c r="N261" s="222"/>
      <c r="O261" s="222"/>
      <c r="P261" s="222"/>
      <c r="Q261" s="222"/>
      <c r="R261" s="222"/>
      <c r="S261" s="222"/>
      <c r="T261" s="22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17" t="s">
        <v>152</v>
      </c>
      <c r="AU261" s="217" t="s">
        <v>88</v>
      </c>
      <c r="AV261" s="14" t="s">
        <v>90</v>
      </c>
      <c r="AW261" s="14" t="s">
        <v>36</v>
      </c>
      <c r="AX261" s="14" t="s">
        <v>81</v>
      </c>
      <c r="AY261" s="217" t="s">
        <v>140</v>
      </c>
    </row>
    <row r="262" s="13" customFormat="1">
      <c r="A262" s="13"/>
      <c r="B262" s="209"/>
      <c r="C262" s="13"/>
      <c r="D262" s="204" t="s">
        <v>152</v>
      </c>
      <c r="E262" s="210" t="s">
        <v>1</v>
      </c>
      <c r="F262" s="211" t="s">
        <v>268</v>
      </c>
      <c r="G262" s="13"/>
      <c r="H262" s="210" t="s">
        <v>1</v>
      </c>
      <c r="I262" s="212"/>
      <c r="J262" s="13"/>
      <c r="K262" s="13"/>
      <c r="L262" s="209"/>
      <c r="M262" s="213"/>
      <c r="N262" s="214"/>
      <c r="O262" s="214"/>
      <c r="P262" s="214"/>
      <c r="Q262" s="214"/>
      <c r="R262" s="214"/>
      <c r="S262" s="214"/>
      <c r="T262" s="21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10" t="s">
        <v>152</v>
      </c>
      <c r="AU262" s="210" t="s">
        <v>88</v>
      </c>
      <c r="AV262" s="13" t="s">
        <v>88</v>
      </c>
      <c r="AW262" s="13" t="s">
        <v>36</v>
      </c>
      <c r="AX262" s="13" t="s">
        <v>81</v>
      </c>
      <c r="AY262" s="210" t="s">
        <v>140</v>
      </c>
    </row>
    <row r="263" s="14" customFormat="1">
      <c r="A263" s="14"/>
      <c r="B263" s="216"/>
      <c r="C263" s="14"/>
      <c r="D263" s="204" t="s">
        <v>152</v>
      </c>
      <c r="E263" s="217" t="s">
        <v>1</v>
      </c>
      <c r="F263" s="218" t="s">
        <v>269</v>
      </c>
      <c r="G263" s="14"/>
      <c r="H263" s="219">
        <v>1.244</v>
      </c>
      <c r="I263" s="220"/>
      <c r="J263" s="14"/>
      <c r="K263" s="14"/>
      <c r="L263" s="216"/>
      <c r="M263" s="221"/>
      <c r="N263" s="222"/>
      <c r="O263" s="222"/>
      <c r="P263" s="222"/>
      <c r="Q263" s="222"/>
      <c r="R263" s="222"/>
      <c r="S263" s="222"/>
      <c r="T263" s="22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17" t="s">
        <v>152</v>
      </c>
      <c r="AU263" s="217" t="s">
        <v>88</v>
      </c>
      <c r="AV263" s="14" t="s">
        <v>90</v>
      </c>
      <c r="AW263" s="14" t="s">
        <v>36</v>
      </c>
      <c r="AX263" s="14" t="s">
        <v>81</v>
      </c>
      <c r="AY263" s="217" t="s">
        <v>140</v>
      </c>
    </row>
    <row r="264" s="15" customFormat="1">
      <c r="A264" s="15"/>
      <c r="B264" s="224"/>
      <c r="C264" s="15"/>
      <c r="D264" s="204" t="s">
        <v>152</v>
      </c>
      <c r="E264" s="225" t="s">
        <v>1</v>
      </c>
      <c r="F264" s="226" t="s">
        <v>159</v>
      </c>
      <c r="G264" s="15"/>
      <c r="H264" s="227">
        <v>21.103000000000002</v>
      </c>
      <c r="I264" s="228"/>
      <c r="J264" s="15"/>
      <c r="K264" s="15"/>
      <c r="L264" s="224"/>
      <c r="M264" s="229"/>
      <c r="N264" s="230"/>
      <c r="O264" s="230"/>
      <c r="P264" s="230"/>
      <c r="Q264" s="230"/>
      <c r="R264" s="230"/>
      <c r="S264" s="230"/>
      <c r="T264" s="23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25" t="s">
        <v>152</v>
      </c>
      <c r="AU264" s="225" t="s">
        <v>88</v>
      </c>
      <c r="AV264" s="15" t="s">
        <v>148</v>
      </c>
      <c r="AW264" s="15" t="s">
        <v>36</v>
      </c>
      <c r="AX264" s="15" t="s">
        <v>88</v>
      </c>
      <c r="AY264" s="225" t="s">
        <v>140</v>
      </c>
    </row>
    <row r="265" s="2" customFormat="1" ht="16.5" customHeight="1">
      <c r="A265" s="39"/>
      <c r="B265" s="191"/>
      <c r="C265" s="192" t="s">
        <v>295</v>
      </c>
      <c r="D265" s="192" t="s">
        <v>143</v>
      </c>
      <c r="E265" s="193" t="s">
        <v>296</v>
      </c>
      <c r="F265" s="194" t="s">
        <v>297</v>
      </c>
      <c r="G265" s="195" t="s">
        <v>171</v>
      </c>
      <c r="H265" s="196">
        <v>1.8</v>
      </c>
      <c r="I265" s="197"/>
      <c r="J265" s="198">
        <f>ROUND(I265*H265,2)</f>
        <v>0</v>
      </c>
      <c r="K265" s="194" t="s">
        <v>147</v>
      </c>
      <c r="L265" s="40"/>
      <c r="M265" s="199" t="s">
        <v>1</v>
      </c>
      <c r="N265" s="200" t="s">
        <v>46</v>
      </c>
      <c r="O265" s="78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03" t="s">
        <v>263</v>
      </c>
      <c r="AT265" s="203" t="s">
        <v>143</v>
      </c>
      <c r="AU265" s="203" t="s">
        <v>88</v>
      </c>
      <c r="AY265" s="18" t="s">
        <v>140</v>
      </c>
      <c r="BE265" s="134">
        <f>IF(N265="základní",J265,0)</f>
        <v>0</v>
      </c>
      <c r="BF265" s="134">
        <f>IF(N265="snížená",J265,0)</f>
        <v>0</v>
      </c>
      <c r="BG265" s="134">
        <f>IF(N265="zákl. přenesená",J265,0)</f>
        <v>0</v>
      </c>
      <c r="BH265" s="134">
        <f>IF(N265="sníž. přenesená",J265,0)</f>
        <v>0</v>
      </c>
      <c r="BI265" s="134">
        <f>IF(N265="nulová",J265,0)</f>
        <v>0</v>
      </c>
      <c r="BJ265" s="18" t="s">
        <v>88</v>
      </c>
      <c r="BK265" s="134">
        <f>ROUND(I265*H265,2)</f>
        <v>0</v>
      </c>
      <c r="BL265" s="18" t="s">
        <v>263</v>
      </c>
      <c r="BM265" s="203" t="s">
        <v>298</v>
      </c>
    </row>
    <row r="266" s="2" customFormat="1">
      <c r="A266" s="39"/>
      <c r="B266" s="40"/>
      <c r="C266" s="39"/>
      <c r="D266" s="204" t="s">
        <v>150</v>
      </c>
      <c r="E266" s="39"/>
      <c r="F266" s="205" t="s">
        <v>299</v>
      </c>
      <c r="G266" s="39"/>
      <c r="H266" s="39"/>
      <c r="I266" s="206"/>
      <c r="J266" s="39"/>
      <c r="K266" s="39"/>
      <c r="L266" s="40"/>
      <c r="M266" s="207"/>
      <c r="N266" s="208"/>
      <c r="O266" s="78"/>
      <c r="P266" s="78"/>
      <c r="Q266" s="78"/>
      <c r="R266" s="78"/>
      <c r="S266" s="78"/>
      <c r="T266" s="7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150</v>
      </c>
      <c r="AU266" s="18" t="s">
        <v>88</v>
      </c>
    </row>
    <row r="267" s="13" customFormat="1">
      <c r="A267" s="13"/>
      <c r="B267" s="209"/>
      <c r="C267" s="13"/>
      <c r="D267" s="204" t="s">
        <v>152</v>
      </c>
      <c r="E267" s="210" t="s">
        <v>1</v>
      </c>
      <c r="F267" s="211" t="s">
        <v>280</v>
      </c>
      <c r="G267" s="13"/>
      <c r="H267" s="210" t="s">
        <v>1</v>
      </c>
      <c r="I267" s="212"/>
      <c r="J267" s="13"/>
      <c r="K267" s="13"/>
      <c r="L267" s="209"/>
      <c r="M267" s="213"/>
      <c r="N267" s="214"/>
      <c r="O267" s="214"/>
      <c r="P267" s="214"/>
      <c r="Q267" s="214"/>
      <c r="R267" s="214"/>
      <c r="S267" s="214"/>
      <c r="T267" s="21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10" t="s">
        <v>152</v>
      </c>
      <c r="AU267" s="210" t="s">
        <v>88</v>
      </c>
      <c r="AV267" s="13" t="s">
        <v>88</v>
      </c>
      <c r="AW267" s="13" t="s">
        <v>36</v>
      </c>
      <c r="AX267" s="13" t="s">
        <v>81</v>
      </c>
      <c r="AY267" s="210" t="s">
        <v>140</v>
      </c>
    </row>
    <row r="268" s="14" customFormat="1">
      <c r="A268" s="14"/>
      <c r="B268" s="216"/>
      <c r="C268" s="14"/>
      <c r="D268" s="204" t="s">
        <v>152</v>
      </c>
      <c r="E268" s="217" t="s">
        <v>1</v>
      </c>
      <c r="F268" s="218" t="s">
        <v>281</v>
      </c>
      <c r="G268" s="14"/>
      <c r="H268" s="219">
        <v>0.90000000000000002</v>
      </c>
      <c r="I268" s="220"/>
      <c r="J268" s="14"/>
      <c r="K268" s="14"/>
      <c r="L268" s="216"/>
      <c r="M268" s="221"/>
      <c r="N268" s="222"/>
      <c r="O268" s="222"/>
      <c r="P268" s="222"/>
      <c r="Q268" s="222"/>
      <c r="R268" s="222"/>
      <c r="S268" s="222"/>
      <c r="T268" s="22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17" t="s">
        <v>152</v>
      </c>
      <c r="AU268" s="217" t="s">
        <v>88</v>
      </c>
      <c r="AV268" s="14" t="s">
        <v>90</v>
      </c>
      <c r="AW268" s="14" t="s">
        <v>36</v>
      </c>
      <c r="AX268" s="14" t="s">
        <v>81</v>
      </c>
      <c r="AY268" s="217" t="s">
        <v>140</v>
      </c>
    </row>
    <row r="269" s="13" customFormat="1">
      <c r="A269" s="13"/>
      <c r="B269" s="209"/>
      <c r="C269" s="13"/>
      <c r="D269" s="204" t="s">
        <v>152</v>
      </c>
      <c r="E269" s="210" t="s">
        <v>1</v>
      </c>
      <c r="F269" s="211" t="s">
        <v>282</v>
      </c>
      <c r="G269" s="13"/>
      <c r="H269" s="210" t="s">
        <v>1</v>
      </c>
      <c r="I269" s="212"/>
      <c r="J269" s="13"/>
      <c r="K269" s="13"/>
      <c r="L269" s="209"/>
      <c r="M269" s="213"/>
      <c r="N269" s="214"/>
      <c r="O269" s="214"/>
      <c r="P269" s="214"/>
      <c r="Q269" s="214"/>
      <c r="R269" s="214"/>
      <c r="S269" s="214"/>
      <c r="T269" s="21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10" t="s">
        <v>152</v>
      </c>
      <c r="AU269" s="210" t="s">
        <v>88</v>
      </c>
      <c r="AV269" s="13" t="s">
        <v>88</v>
      </c>
      <c r="AW269" s="13" t="s">
        <v>36</v>
      </c>
      <c r="AX269" s="13" t="s">
        <v>81</v>
      </c>
      <c r="AY269" s="210" t="s">
        <v>140</v>
      </c>
    </row>
    <row r="270" s="14" customFormat="1">
      <c r="A270" s="14"/>
      <c r="B270" s="216"/>
      <c r="C270" s="14"/>
      <c r="D270" s="204" t="s">
        <v>152</v>
      </c>
      <c r="E270" s="217" t="s">
        <v>1</v>
      </c>
      <c r="F270" s="218" t="s">
        <v>281</v>
      </c>
      <c r="G270" s="14"/>
      <c r="H270" s="219">
        <v>0.90000000000000002</v>
      </c>
      <c r="I270" s="220"/>
      <c r="J270" s="14"/>
      <c r="K270" s="14"/>
      <c r="L270" s="216"/>
      <c r="M270" s="221"/>
      <c r="N270" s="222"/>
      <c r="O270" s="222"/>
      <c r="P270" s="222"/>
      <c r="Q270" s="222"/>
      <c r="R270" s="222"/>
      <c r="S270" s="222"/>
      <c r="T270" s="22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17" t="s">
        <v>152</v>
      </c>
      <c r="AU270" s="217" t="s">
        <v>88</v>
      </c>
      <c r="AV270" s="14" t="s">
        <v>90</v>
      </c>
      <c r="AW270" s="14" t="s">
        <v>36</v>
      </c>
      <c r="AX270" s="14" t="s">
        <v>81</v>
      </c>
      <c r="AY270" s="217" t="s">
        <v>140</v>
      </c>
    </row>
    <row r="271" s="15" customFormat="1">
      <c r="A271" s="15"/>
      <c r="B271" s="224"/>
      <c r="C271" s="15"/>
      <c r="D271" s="204" t="s">
        <v>152</v>
      </c>
      <c r="E271" s="225" t="s">
        <v>1</v>
      </c>
      <c r="F271" s="226" t="s">
        <v>159</v>
      </c>
      <c r="G271" s="15"/>
      <c r="H271" s="227">
        <v>1.8</v>
      </c>
      <c r="I271" s="228"/>
      <c r="J271" s="15"/>
      <c r="K271" s="15"/>
      <c r="L271" s="224"/>
      <c r="M271" s="229"/>
      <c r="N271" s="230"/>
      <c r="O271" s="230"/>
      <c r="P271" s="230"/>
      <c r="Q271" s="230"/>
      <c r="R271" s="230"/>
      <c r="S271" s="230"/>
      <c r="T271" s="23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25" t="s">
        <v>152</v>
      </c>
      <c r="AU271" s="225" t="s">
        <v>88</v>
      </c>
      <c r="AV271" s="15" t="s">
        <v>148</v>
      </c>
      <c r="AW271" s="15" t="s">
        <v>36</v>
      </c>
      <c r="AX271" s="15" t="s">
        <v>88</v>
      </c>
      <c r="AY271" s="225" t="s">
        <v>140</v>
      </c>
    </row>
    <row r="272" s="2" customFormat="1" ht="16.5" customHeight="1">
      <c r="A272" s="39"/>
      <c r="B272" s="191"/>
      <c r="C272" s="192" t="s">
        <v>300</v>
      </c>
      <c r="D272" s="192" t="s">
        <v>143</v>
      </c>
      <c r="E272" s="193" t="s">
        <v>301</v>
      </c>
      <c r="F272" s="194" t="s">
        <v>302</v>
      </c>
      <c r="G272" s="195" t="s">
        <v>190</v>
      </c>
      <c r="H272" s="196">
        <v>1</v>
      </c>
      <c r="I272" s="197"/>
      <c r="J272" s="198">
        <f>ROUND(I272*H272,2)</f>
        <v>0</v>
      </c>
      <c r="K272" s="194" t="s">
        <v>147</v>
      </c>
      <c r="L272" s="40"/>
      <c r="M272" s="199" t="s">
        <v>1</v>
      </c>
      <c r="N272" s="200" t="s">
        <v>46</v>
      </c>
      <c r="O272" s="78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03" t="s">
        <v>263</v>
      </c>
      <c r="AT272" s="203" t="s">
        <v>143</v>
      </c>
      <c r="AU272" s="203" t="s">
        <v>88</v>
      </c>
      <c r="AY272" s="18" t="s">
        <v>140</v>
      </c>
      <c r="BE272" s="134">
        <f>IF(N272="základní",J272,0)</f>
        <v>0</v>
      </c>
      <c r="BF272" s="134">
        <f>IF(N272="snížená",J272,0)</f>
        <v>0</v>
      </c>
      <c r="BG272" s="134">
        <f>IF(N272="zákl. přenesená",J272,0)</f>
        <v>0</v>
      </c>
      <c r="BH272" s="134">
        <f>IF(N272="sníž. přenesená",J272,0)</f>
        <v>0</v>
      </c>
      <c r="BI272" s="134">
        <f>IF(N272="nulová",J272,0)</f>
        <v>0</v>
      </c>
      <c r="BJ272" s="18" t="s">
        <v>88</v>
      </c>
      <c r="BK272" s="134">
        <f>ROUND(I272*H272,2)</f>
        <v>0</v>
      </c>
      <c r="BL272" s="18" t="s">
        <v>263</v>
      </c>
      <c r="BM272" s="203" t="s">
        <v>303</v>
      </c>
    </row>
    <row r="273" s="2" customFormat="1">
      <c r="A273" s="39"/>
      <c r="B273" s="40"/>
      <c r="C273" s="39"/>
      <c r="D273" s="204" t="s">
        <v>150</v>
      </c>
      <c r="E273" s="39"/>
      <c r="F273" s="205" t="s">
        <v>304</v>
      </c>
      <c r="G273" s="39"/>
      <c r="H273" s="39"/>
      <c r="I273" s="206"/>
      <c r="J273" s="39"/>
      <c r="K273" s="39"/>
      <c r="L273" s="40"/>
      <c r="M273" s="207"/>
      <c r="N273" s="208"/>
      <c r="O273" s="78"/>
      <c r="P273" s="78"/>
      <c r="Q273" s="78"/>
      <c r="R273" s="78"/>
      <c r="S273" s="78"/>
      <c r="T273" s="7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150</v>
      </c>
      <c r="AU273" s="18" t="s">
        <v>88</v>
      </c>
    </row>
    <row r="274" s="13" customFormat="1">
      <c r="A274" s="13"/>
      <c r="B274" s="209"/>
      <c r="C274" s="13"/>
      <c r="D274" s="204" t="s">
        <v>152</v>
      </c>
      <c r="E274" s="210" t="s">
        <v>1</v>
      </c>
      <c r="F274" s="211" t="s">
        <v>305</v>
      </c>
      <c r="G274" s="13"/>
      <c r="H274" s="210" t="s">
        <v>1</v>
      </c>
      <c r="I274" s="212"/>
      <c r="J274" s="13"/>
      <c r="K274" s="13"/>
      <c r="L274" s="209"/>
      <c r="M274" s="213"/>
      <c r="N274" s="214"/>
      <c r="O274" s="214"/>
      <c r="P274" s="214"/>
      <c r="Q274" s="214"/>
      <c r="R274" s="214"/>
      <c r="S274" s="214"/>
      <c r="T274" s="21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10" t="s">
        <v>152</v>
      </c>
      <c r="AU274" s="210" t="s">
        <v>88</v>
      </c>
      <c r="AV274" s="13" t="s">
        <v>88</v>
      </c>
      <c r="AW274" s="13" t="s">
        <v>36</v>
      </c>
      <c r="AX274" s="13" t="s">
        <v>81</v>
      </c>
      <c r="AY274" s="210" t="s">
        <v>140</v>
      </c>
    </row>
    <row r="275" s="14" customFormat="1">
      <c r="A275" s="14"/>
      <c r="B275" s="216"/>
      <c r="C275" s="14"/>
      <c r="D275" s="204" t="s">
        <v>152</v>
      </c>
      <c r="E275" s="217" t="s">
        <v>1</v>
      </c>
      <c r="F275" s="218" t="s">
        <v>88</v>
      </c>
      <c r="G275" s="14"/>
      <c r="H275" s="219">
        <v>1</v>
      </c>
      <c r="I275" s="220"/>
      <c r="J275" s="14"/>
      <c r="K275" s="14"/>
      <c r="L275" s="216"/>
      <c r="M275" s="221"/>
      <c r="N275" s="222"/>
      <c r="O275" s="222"/>
      <c r="P275" s="222"/>
      <c r="Q275" s="222"/>
      <c r="R275" s="222"/>
      <c r="S275" s="222"/>
      <c r="T275" s="22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17" t="s">
        <v>152</v>
      </c>
      <c r="AU275" s="217" t="s">
        <v>88</v>
      </c>
      <c r="AV275" s="14" t="s">
        <v>90</v>
      </c>
      <c r="AW275" s="14" t="s">
        <v>36</v>
      </c>
      <c r="AX275" s="14" t="s">
        <v>88</v>
      </c>
      <c r="AY275" s="217" t="s">
        <v>140</v>
      </c>
    </row>
    <row r="276" s="2" customFormat="1" ht="16.5" customHeight="1">
      <c r="A276" s="39"/>
      <c r="B276" s="191"/>
      <c r="C276" s="192" t="s">
        <v>306</v>
      </c>
      <c r="D276" s="192" t="s">
        <v>143</v>
      </c>
      <c r="E276" s="193" t="s">
        <v>307</v>
      </c>
      <c r="F276" s="194" t="s">
        <v>308</v>
      </c>
      <c r="G276" s="195" t="s">
        <v>190</v>
      </c>
      <c r="H276" s="196">
        <v>3</v>
      </c>
      <c r="I276" s="197"/>
      <c r="J276" s="198">
        <f>ROUND(I276*H276,2)</f>
        <v>0</v>
      </c>
      <c r="K276" s="194" t="s">
        <v>147</v>
      </c>
      <c r="L276" s="40"/>
      <c r="M276" s="199" t="s">
        <v>1</v>
      </c>
      <c r="N276" s="200" t="s">
        <v>46</v>
      </c>
      <c r="O276" s="78"/>
      <c r="P276" s="201">
        <f>O276*H276</f>
        <v>0</v>
      </c>
      <c r="Q276" s="201">
        <v>0</v>
      </c>
      <c r="R276" s="201">
        <f>Q276*H276</f>
        <v>0</v>
      </c>
      <c r="S276" s="201">
        <v>0</v>
      </c>
      <c r="T276" s="202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03" t="s">
        <v>263</v>
      </c>
      <c r="AT276" s="203" t="s">
        <v>143</v>
      </c>
      <c r="AU276" s="203" t="s">
        <v>88</v>
      </c>
      <c r="AY276" s="18" t="s">
        <v>140</v>
      </c>
      <c r="BE276" s="134">
        <f>IF(N276="základní",J276,0)</f>
        <v>0</v>
      </c>
      <c r="BF276" s="134">
        <f>IF(N276="snížená",J276,0)</f>
        <v>0</v>
      </c>
      <c r="BG276" s="134">
        <f>IF(N276="zákl. přenesená",J276,0)</f>
        <v>0</v>
      </c>
      <c r="BH276" s="134">
        <f>IF(N276="sníž. přenesená",J276,0)</f>
        <v>0</v>
      </c>
      <c r="BI276" s="134">
        <f>IF(N276="nulová",J276,0)</f>
        <v>0</v>
      </c>
      <c r="BJ276" s="18" t="s">
        <v>88</v>
      </c>
      <c r="BK276" s="134">
        <f>ROUND(I276*H276,2)</f>
        <v>0</v>
      </c>
      <c r="BL276" s="18" t="s">
        <v>263</v>
      </c>
      <c r="BM276" s="203" t="s">
        <v>309</v>
      </c>
    </row>
    <row r="277" s="2" customFormat="1">
      <c r="A277" s="39"/>
      <c r="B277" s="40"/>
      <c r="C277" s="39"/>
      <c r="D277" s="204" t="s">
        <v>150</v>
      </c>
      <c r="E277" s="39"/>
      <c r="F277" s="205" t="s">
        <v>310</v>
      </c>
      <c r="G277" s="39"/>
      <c r="H277" s="39"/>
      <c r="I277" s="206"/>
      <c r="J277" s="39"/>
      <c r="K277" s="39"/>
      <c r="L277" s="40"/>
      <c r="M277" s="207"/>
      <c r="N277" s="208"/>
      <c r="O277" s="78"/>
      <c r="P277" s="78"/>
      <c r="Q277" s="78"/>
      <c r="R277" s="78"/>
      <c r="S277" s="78"/>
      <c r="T277" s="7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150</v>
      </c>
      <c r="AU277" s="18" t="s">
        <v>88</v>
      </c>
    </row>
    <row r="278" s="13" customFormat="1">
      <c r="A278" s="13"/>
      <c r="B278" s="209"/>
      <c r="C278" s="13"/>
      <c r="D278" s="204" t="s">
        <v>152</v>
      </c>
      <c r="E278" s="210" t="s">
        <v>1</v>
      </c>
      <c r="F278" s="211" t="s">
        <v>311</v>
      </c>
      <c r="G278" s="13"/>
      <c r="H278" s="210" t="s">
        <v>1</v>
      </c>
      <c r="I278" s="212"/>
      <c r="J278" s="13"/>
      <c r="K278" s="13"/>
      <c r="L278" s="209"/>
      <c r="M278" s="213"/>
      <c r="N278" s="214"/>
      <c r="O278" s="214"/>
      <c r="P278" s="214"/>
      <c r="Q278" s="214"/>
      <c r="R278" s="214"/>
      <c r="S278" s="214"/>
      <c r="T278" s="21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10" t="s">
        <v>152</v>
      </c>
      <c r="AU278" s="210" t="s">
        <v>88</v>
      </c>
      <c r="AV278" s="13" t="s">
        <v>88</v>
      </c>
      <c r="AW278" s="13" t="s">
        <v>36</v>
      </c>
      <c r="AX278" s="13" t="s">
        <v>81</v>
      </c>
      <c r="AY278" s="210" t="s">
        <v>140</v>
      </c>
    </row>
    <row r="279" s="14" customFormat="1">
      <c r="A279" s="14"/>
      <c r="B279" s="216"/>
      <c r="C279" s="14"/>
      <c r="D279" s="204" t="s">
        <v>152</v>
      </c>
      <c r="E279" s="217" t="s">
        <v>1</v>
      </c>
      <c r="F279" s="218" t="s">
        <v>312</v>
      </c>
      <c r="G279" s="14"/>
      <c r="H279" s="219">
        <v>2</v>
      </c>
      <c r="I279" s="220"/>
      <c r="J279" s="14"/>
      <c r="K279" s="14"/>
      <c r="L279" s="216"/>
      <c r="M279" s="221"/>
      <c r="N279" s="222"/>
      <c r="O279" s="222"/>
      <c r="P279" s="222"/>
      <c r="Q279" s="222"/>
      <c r="R279" s="222"/>
      <c r="S279" s="222"/>
      <c r="T279" s="22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17" t="s">
        <v>152</v>
      </c>
      <c r="AU279" s="217" t="s">
        <v>88</v>
      </c>
      <c r="AV279" s="14" t="s">
        <v>90</v>
      </c>
      <c r="AW279" s="14" t="s">
        <v>36</v>
      </c>
      <c r="AX279" s="14" t="s">
        <v>81</v>
      </c>
      <c r="AY279" s="217" t="s">
        <v>140</v>
      </c>
    </row>
    <row r="280" s="13" customFormat="1">
      <c r="A280" s="13"/>
      <c r="B280" s="209"/>
      <c r="C280" s="13"/>
      <c r="D280" s="204" t="s">
        <v>152</v>
      </c>
      <c r="E280" s="210" t="s">
        <v>1</v>
      </c>
      <c r="F280" s="211" t="s">
        <v>313</v>
      </c>
      <c r="G280" s="13"/>
      <c r="H280" s="210" t="s">
        <v>1</v>
      </c>
      <c r="I280" s="212"/>
      <c r="J280" s="13"/>
      <c r="K280" s="13"/>
      <c r="L280" s="209"/>
      <c r="M280" s="213"/>
      <c r="N280" s="214"/>
      <c r="O280" s="214"/>
      <c r="P280" s="214"/>
      <c r="Q280" s="214"/>
      <c r="R280" s="214"/>
      <c r="S280" s="214"/>
      <c r="T280" s="21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10" t="s">
        <v>152</v>
      </c>
      <c r="AU280" s="210" t="s">
        <v>88</v>
      </c>
      <c r="AV280" s="13" t="s">
        <v>88</v>
      </c>
      <c r="AW280" s="13" t="s">
        <v>36</v>
      </c>
      <c r="AX280" s="13" t="s">
        <v>81</v>
      </c>
      <c r="AY280" s="210" t="s">
        <v>140</v>
      </c>
    </row>
    <row r="281" s="14" customFormat="1">
      <c r="A281" s="14"/>
      <c r="B281" s="216"/>
      <c r="C281" s="14"/>
      <c r="D281" s="204" t="s">
        <v>152</v>
      </c>
      <c r="E281" s="217" t="s">
        <v>1</v>
      </c>
      <c r="F281" s="218" t="s">
        <v>88</v>
      </c>
      <c r="G281" s="14"/>
      <c r="H281" s="219">
        <v>1</v>
      </c>
      <c r="I281" s="220"/>
      <c r="J281" s="14"/>
      <c r="K281" s="14"/>
      <c r="L281" s="216"/>
      <c r="M281" s="221"/>
      <c r="N281" s="222"/>
      <c r="O281" s="222"/>
      <c r="P281" s="222"/>
      <c r="Q281" s="222"/>
      <c r="R281" s="222"/>
      <c r="S281" s="222"/>
      <c r="T281" s="22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17" t="s">
        <v>152</v>
      </c>
      <c r="AU281" s="217" t="s">
        <v>88</v>
      </c>
      <c r="AV281" s="14" t="s">
        <v>90</v>
      </c>
      <c r="AW281" s="14" t="s">
        <v>36</v>
      </c>
      <c r="AX281" s="14" t="s">
        <v>81</v>
      </c>
      <c r="AY281" s="217" t="s">
        <v>140</v>
      </c>
    </row>
    <row r="282" s="15" customFormat="1">
      <c r="A282" s="15"/>
      <c r="B282" s="224"/>
      <c r="C282" s="15"/>
      <c r="D282" s="204" t="s">
        <v>152</v>
      </c>
      <c r="E282" s="225" t="s">
        <v>1</v>
      </c>
      <c r="F282" s="226" t="s">
        <v>159</v>
      </c>
      <c r="G282" s="15"/>
      <c r="H282" s="227">
        <v>3</v>
      </c>
      <c r="I282" s="228"/>
      <c r="J282" s="15"/>
      <c r="K282" s="15"/>
      <c r="L282" s="224"/>
      <c r="M282" s="229"/>
      <c r="N282" s="230"/>
      <c r="O282" s="230"/>
      <c r="P282" s="230"/>
      <c r="Q282" s="230"/>
      <c r="R282" s="230"/>
      <c r="S282" s="230"/>
      <c r="T282" s="23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25" t="s">
        <v>152</v>
      </c>
      <c r="AU282" s="225" t="s">
        <v>88</v>
      </c>
      <c r="AV282" s="15" t="s">
        <v>148</v>
      </c>
      <c r="AW282" s="15" t="s">
        <v>36</v>
      </c>
      <c r="AX282" s="15" t="s">
        <v>88</v>
      </c>
      <c r="AY282" s="225" t="s">
        <v>140</v>
      </c>
    </row>
    <row r="283" s="2" customFormat="1" ht="16.5" customHeight="1">
      <c r="A283" s="39"/>
      <c r="B283" s="191"/>
      <c r="C283" s="192" t="s">
        <v>314</v>
      </c>
      <c r="D283" s="192" t="s">
        <v>143</v>
      </c>
      <c r="E283" s="193" t="s">
        <v>315</v>
      </c>
      <c r="F283" s="194" t="s">
        <v>316</v>
      </c>
      <c r="G283" s="195" t="s">
        <v>171</v>
      </c>
      <c r="H283" s="196">
        <v>0.094</v>
      </c>
      <c r="I283" s="197"/>
      <c r="J283" s="198">
        <f>ROUND(I283*H283,2)</f>
        <v>0</v>
      </c>
      <c r="K283" s="194" t="s">
        <v>147</v>
      </c>
      <c r="L283" s="40"/>
      <c r="M283" s="199" t="s">
        <v>1</v>
      </c>
      <c r="N283" s="200" t="s">
        <v>46</v>
      </c>
      <c r="O283" s="78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03" t="s">
        <v>263</v>
      </c>
      <c r="AT283" s="203" t="s">
        <v>143</v>
      </c>
      <c r="AU283" s="203" t="s">
        <v>88</v>
      </c>
      <c r="AY283" s="18" t="s">
        <v>140</v>
      </c>
      <c r="BE283" s="134">
        <f>IF(N283="základní",J283,0)</f>
        <v>0</v>
      </c>
      <c r="BF283" s="134">
        <f>IF(N283="snížená",J283,0)</f>
        <v>0</v>
      </c>
      <c r="BG283" s="134">
        <f>IF(N283="zákl. přenesená",J283,0)</f>
        <v>0</v>
      </c>
      <c r="BH283" s="134">
        <f>IF(N283="sníž. přenesená",J283,0)</f>
        <v>0</v>
      </c>
      <c r="BI283" s="134">
        <f>IF(N283="nulová",J283,0)</f>
        <v>0</v>
      </c>
      <c r="BJ283" s="18" t="s">
        <v>88</v>
      </c>
      <c r="BK283" s="134">
        <f>ROUND(I283*H283,2)</f>
        <v>0</v>
      </c>
      <c r="BL283" s="18" t="s">
        <v>263</v>
      </c>
      <c r="BM283" s="203" t="s">
        <v>317</v>
      </c>
    </row>
    <row r="284" s="2" customFormat="1">
      <c r="A284" s="39"/>
      <c r="B284" s="40"/>
      <c r="C284" s="39"/>
      <c r="D284" s="204" t="s">
        <v>150</v>
      </c>
      <c r="E284" s="39"/>
      <c r="F284" s="205" t="s">
        <v>318</v>
      </c>
      <c r="G284" s="39"/>
      <c r="H284" s="39"/>
      <c r="I284" s="206"/>
      <c r="J284" s="39"/>
      <c r="K284" s="39"/>
      <c r="L284" s="40"/>
      <c r="M284" s="207"/>
      <c r="N284" s="208"/>
      <c r="O284" s="78"/>
      <c r="P284" s="78"/>
      <c r="Q284" s="78"/>
      <c r="R284" s="78"/>
      <c r="S284" s="78"/>
      <c r="T284" s="7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150</v>
      </c>
      <c r="AU284" s="18" t="s">
        <v>88</v>
      </c>
    </row>
    <row r="285" s="13" customFormat="1">
      <c r="A285" s="13"/>
      <c r="B285" s="209"/>
      <c r="C285" s="13"/>
      <c r="D285" s="204" t="s">
        <v>152</v>
      </c>
      <c r="E285" s="210" t="s">
        <v>1</v>
      </c>
      <c r="F285" s="211" t="s">
        <v>319</v>
      </c>
      <c r="G285" s="13"/>
      <c r="H285" s="210" t="s">
        <v>1</v>
      </c>
      <c r="I285" s="212"/>
      <c r="J285" s="13"/>
      <c r="K285" s="13"/>
      <c r="L285" s="209"/>
      <c r="M285" s="213"/>
      <c r="N285" s="214"/>
      <c r="O285" s="214"/>
      <c r="P285" s="214"/>
      <c r="Q285" s="214"/>
      <c r="R285" s="214"/>
      <c r="S285" s="214"/>
      <c r="T285" s="21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10" t="s">
        <v>152</v>
      </c>
      <c r="AU285" s="210" t="s">
        <v>88</v>
      </c>
      <c r="AV285" s="13" t="s">
        <v>88</v>
      </c>
      <c r="AW285" s="13" t="s">
        <v>36</v>
      </c>
      <c r="AX285" s="13" t="s">
        <v>81</v>
      </c>
      <c r="AY285" s="210" t="s">
        <v>140</v>
      </c>
    </row>
    <row r="286" s="14" customFormat="1">
      <c r="A286" s="14"/>
      <c r="B286" s="216"/>
      <c r="C286" s="14"/>
      <c r="D286" s="204" t="s">
        <v>152</v>
      </c>
      <c r="E286" s="217" t="s">
        <v>1</v>
      </c>
      <c r="F286" s="218" t="s">
        <v>320</v>
      </c>
      <c r="G286" s="14"/>
      <c r="H286" s="219">
        <v>0.043999999999999997</v>
      </c>
      <c r="I286" s="220"/>
      <c r="J286" s="14"/>
      <c r="K286" s="14"/>
      <c r="L286" s="216"/>
      <c r="M286" s="221"/>
      <c r="N286" s="222"/>
      <c r="O286" s="222"/>
      <c r="P286" s="222"/>
      <c r="Q286" s="222"/>
      <c r="R286" s="222"/>
      <c r="S286" s="222"/>
      <c r="T286" s="22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17" t="s">
        <v>152</v>
      </c>
      <c r="AU286" s="217" t="s">
        <v>88</v>
      </c>
      <c r="AV286" s="14" t="s">
        <v>90</v>
      </c>
      <c r="AW286" s="14" t="s">
        <v>36</v>
      </c>
      <c r="AX286" s="14" t="s">
        <v>81</v>
      </c>
      <c r="AY286" s="217" t="s">
        <v>140</v>
      </c>
    </row>
    <row r="287" s="13" customFormat="1">
      <c r="A287" s="13"/>
      <c r="B287" s="209"/>
      <c r="C287" s="13"/>
      <c r="D287" s="204" t="s">
        <v>152</v>
      </c>
      <c r="E287" s="210" t="s">
        <v>1</v>
      </c>
      <c r="F287" s="211" t="s">
        <v>321</v>
      </c>
      <c r="G287" s="13"/>
      <c r="H287" s="210" t="s">
        <v>1</v>
      </c>
      <c r="I287" s="212"/>
      <c r="J287" s="13"/>
      <c r="K287" s="13"/>
      <c r="L287" s="209"/>
      <c r="M287" s="213"/>
      <c r="N287" s="214"/>
      <c r="O287" s="214"/>
      <c r="P287" s="214"/>
      <c r="Q287" s="214"/>
      <c r="R287" s="214"/>
      <c r="S287" s="214"/>
      <c r="T287" s="21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10" t="s">
        <v>152</v>
      </c>
      <c r="AU287" s="210" t="s">
        <v>88</v>
      </c>
      <c r="AV287" s="13" t="s">
        <v>88</v>
      </c>
      <c r="AW287" s="13" t="s">
        <v>36</v>
      </c>
      <c r="AX287" s="13" t="s">
        <v>81</v>
      </c>
      <c r="AY287" s="210" t="s">
        <v>140</v>
      </c>
    </row>
    <row r="288" s="14" customFormat="1">
      <c r="A288" s="14"/>
      <c r="B288" s="216"/>
      <c r="C288" s="14"/>
      <c r="D288" s="204" t="s">
        <v>152</v>
      </c>
      <c r="E288" s="217" t="s">
        <v>1</v>
      </c>
      <c r="F288" s="218" t="s">
        <v>322</v>
      </c>
      <c r="G288" s="14"/>
      <c r="H288" s="219">
        <v>0.050000000000000003</v>
      </c>
      <c r="I288" s="220"/>
      <c r="J288" s="14"/>
      <c r="K288" s="14"/>
      <c r="L288" s="216"/>
      <c r="M288" s="221"/>
      <c r="N288" s="222"/>
      <c r="O288" s="222"/>
      <c r="P288" s="222"/>
      <c r="Q288" s="222"/>
      <c r="R288" s="222"/>
      <c r="S288" s="222"/>
      <c r="T288" s="22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17" t="s">
        <v>152</v>
      </c>
      <c r="AU288" s="217" t="s">
        <v>88</v>
      </c>
      <c r="AV288" s="14" t="s">
        <v>90</v>
      </c>
      <c r="AW288" s="14" t="s">
        <v>36</v>
      </c>
      <c r="AX288" s="14" t="s">
        <v>81</v>
      </c>
      <c r="AY288" s="217" t="s">
        <v>140</v>
      </c>
    </row>
    <row r="289" s="15" customFormat="1">
      <c r="A289" s="15"/>
      <c r="B289" s="224"/>
      <c r="C289" s="15"/>
      <c r="D289" s="204" t="s">
        <v>152</v>
      </c>
      <c r="E289" s="225" t="s">
        <v>1</v>
      </c>
      <c r="F289" s="226" t="s">
        <v>159</v>
      </c>
      <c r="G289" s="15"/>
      <c r="H289" s="227">
        <v>0.094</v>
      </c>
      <c r="I289" s="228"/>
      <c r="J289" s="15"/>
      <c r="K289" s="15"/>
      <c r="L289" s="224"/>
      <c r="M289" s="242"/>
      <c r="N289" s="243"/>
      <c r="O289" s="243"/>
      <c r="P289" s="243"/>
      <c r="Q289" s="243"/>
      <c r="R289" s="243"/>
      <c r="S289" s="243"/>
      <c r="T289" s="24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25" t="s">
        <v>152</v>
      </c>
      <c r="AU289" s="225" t="s">
        <v>88</v>
      </c>
      <c r="AV289" s="15" t="s">
        <v>148</v>
      </c>
      <c r="AW289" s="15" t="s">
        <v>36</v>
      </c>
      <c r="AX289" s="15" t="s">
        <v>88</v>
      </c>
      <c r="AY289" s="225" t="s">
        <v>140</v>
      </c>
    </row>
    <row r="290" s="2" customFormat="1" ht="6.96" customHeight="1">
      <c r="A290" s="39"/>
      <c r="B290" s="61"/>
      <c r="C290" s="62"/>
      <c r="D290" s="62"/>
      <c r="E290" s="62"/>
      <c r="F290" s="62"/>
      <c r="G290" s="62"/>
      <c r="H290" s="62"/>
      <c r="I290" s="62"/>
      <c r="J290" s="62"/>
      <c r="K290" s="62"/>
      <c r="L290" s="40"/>
      <c r="M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</row>
  </sheetData>
  <autoFilter ref="C122:K2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="1" customFormat="1" ht="24.96" customHeight="1">
      <c r="B4" s="21"/>
      <c r="D4" s="22" t="s">
        <v>111</v>
      </c>
      <c r="L4" s="21"/>
      <c r="M4" s="141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42" t="str">
        <f>'Rekapitulace stavby'!K6</f>
        <v>Vypracování PD na opravu most. objektů v JMK</v>
      </c>
      <c r="F7" s="31"/>
      <c r="G7" s="31"/>
      <c r="H7" s="31"/>
      <c r="L7" s="21"/>
    </row>
    <row r="8" s="1" customFormat="1" ht="12" customHeight="1">
      <c r="B8" s="21"/>
      <c r="D8" s="31" t="s">
        <v>112</v>
      </c>
      <c r="L8" s="21"/>
    </row>
    <row r="9" s="2" customFormat="1" ht="16.5" customHeight="1">
      <c r="A9" s="39"/>
      <c r="B9" s="40"/>
      <c r="C9" s="39"/>
      <c r="D9" s="39"/>
      <c r="E9" s="142" t="s">
        <v>113</v>
      </c>
      <c r="F9" s="39"/>
      <c r="G9" s="39"/>
      <c r="H9" s="39"/>
      <c r="I9" s="39"/>
      <c r="J9" s="39"/>
      <c r="K9" s="39"/>
      <c r="L9" s="5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1" t="s">
        <v>114</v>
      </c>
      <c r="E10" s="39"/>
      <c r="F10" s="39"/>
      <c r="G10" s="39"/>
      <c r="H10" s="39"/>
      <c r="I10" s="39"/>
      <c r="J10" s="39"/>
      <c r="K10" s="39"/>
      <c r="L10" s="5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8" t="s">
        <v>323</v>
      </c>
      <c r="F11" s="39"/>
      <c r="G11" s="39"/>
      <c r="H11" s="39"/>
      <c r="I11" s="39"/>
      <c r="J11" s="39"/>
      <c r="K11" s="39"/>
      <c r="L11" s="5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5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1" t="s">
        <v>18</v>
      </c>
      <c r="E13" s="39"/>
      <c r="F13" s="26" t="s">
        <v>1</v>
      </c>
      <c r="G13" s="39"/>
      <c r="H13" s="39"/>
      <c r="I13" s="31" t="s">
        <v>19</v>
      </c>
      <c r="J13" s="26" t="s">
        <v>1</v>
      </c>
      <c r="K13" s="39"/>
      <c r="L13" s="5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1" t="s">
        <v>20</v>
      </c>
      <c r="E14" s="39"/>
      <c r="F14" s="26" t="s">
        <v>116</v>
      </c>
      <c r="G14" s="39"/>
      <c r="H14" s="39"/>
      <c r="I14" s="31" t="s">
        <v>22</v>
      </c>
      <c r="J14" s="70" t="str">
        <f>'Rekapitulace stavby'!AN8</f>
        <v>25. 9. 2023</v>
      </c>
      <c r="K14" s="39"/>
      <c r="L14" s="5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5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1" t="s">
        <v>24</v>
      </c>
      <c r="E16" s="39"/>
      <c r="F16" s="39"/>
      <c r="G16" s="39"/>
      <c r="H16" s="39"/>
      <c r="I16" s="31" t="s">
        <v>25</v>
      </c>
      <c r="J16" s="26" t="s">
        <v>26</v>
      </c>
      <c r="K16" s="39"/>
      <c r="L16" s="5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6" t="s">
        <v>27</v>
      </c>
      <c r="F17" s="39"/>
      <c r="G17" s="39"/>
      <c r="H17" s="39"/>
      <c r="I17" s="31" t="s">
        <v>28</v>
      </c>
      <c r="J17" s="26" t="s">
        <v>29</v>
      </c>
      <c r="K17" s="39"/>
      <c r="L17" s="5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5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1" t="s">
        <v>30</v>
      </c>
      <c r="E19" s="39"/>
      <c r="F19" s="39"/>
      <c r="G19" s="39"/>
      <c r="H19" s="39"/>
      <c r="I19" s="31" t="s">
        <v>25</v>
      </c>
      <c r="J19" s="32" t="str">
        <f>'Rekapitulace stavby'!AN13</f>
        <v>Vyplň údaj</v>
      </c>
      <c r="K19" s="39"/>
      <c r="L19" s="5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9"/>
      <c r="L20" s="5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5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1" t="s">
        <v>32</v>
      </c>
      <c r="E22" s="39"/>
      <c r="F22" s="39"/>
      <c r="G22" s="39"/>
      <c r="H22" s="39"/>
      <c r="I22" s="31" t="s">
        <v>25</v>
      </c>
      <c r="J22" s="26" t="s">
        <v>33</v>
      </c>
      <c r="K22" s="39"/>
      <c r="L22" s="5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6" t="s">
        <v>34</v>
      </c>
      <c r="F23" s="39"/>
      <c r="G23" s="39"/>
      <c r="H23" s="39"/>
      <c r="I23" s="31" t="s">
        <v>28</v>
      </c>
      <c r="J23" s="26" t="s">
        <v>35</v>
      </c>
      <c r="K23" s="39"/>
      <c r="L23" s="5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5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1" t="s">
        <v>37</v>
      </c>
      <c r="E25" s="39"/>
      <c r="F25" s="39"/>
      <c r="G25" s="39"/>
      <c r="H25" s="39"/>
      <c r="I25" s="31" t="s">
        <v>25</v>
      </c>
      <c r="J25" s="26" t="str">
        <f>IF('Rekapitulace stavby'!AN19="","",'Rekapitulace stavby'!AN19)</f>
        <v/>
      </c>
      <c r="K25" s="39"/>
      <c r="L25" s="5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6" t="str">
        <f>IF('Rekapitulace stavby'!E20="","",'Rekapitulace stavby'!E20)</f>
        <v xml:space="preserve"> </v>
      </c>
      <c r="F26" s="39"/>
      <c r="G26" s="39"/>
      <c r="H26" s="39"/>
      <c r="I26" s="31" t="s">
        <v>28</v>
      </c>
      <c r="J26" s="26" t="str">
        <f>IF('Rekapitulace stavby'!AN20="","",'Rekapitulace stavby'!AN20)</f>
        <v/>
      </c>
      <c r="K26" s="39"/>
      <c r="L26" s="5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5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1" t="s">
        <v>38</v>
      </c>
      <c r="E28" s="39"/>
      <c r="F28" s="39"/>
      <c r="G28" s="39"/>
      <c r="H28" s="39"/>
      <c r="I28" s="39"/>
      <c r="J28" s="39"/>
      <c r="K28" s="39"/>
      <c r="L28" s="5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3"/>
      <c r="B29" s="144"/>
      <c r="C29" s="143"/>
      <c r="D29" s="143"/>
      <c r="E29" s="35" t="s">
        <v>1</v>
      </c>
      <c r="F29" s="35"/>
      <c r="G29" s="35"/>
      <c r="H29" s="35"/>
      <c r="I29" s="143"/>
      <c r="J29" s="143"/>
      <c r="K29" s="143"/>
      <c r="L29" s="145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5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91"/>
      <c r="E31" s="91"/>
      <c r="F31" s="91"/>
      <c r="G31" s="91"/>
      <c r="H31" s="91"/>
      <c r="I31" s="91"/>
      <c r="J31" s="91"/>
      <c r="K31" s="91"/>
      <c r="L31" s="5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46" t="s">
        <v>41</v>
      </c>
      <c r="E32" s="39"/>
      <c r="F32" s="39"/>
      <c r="G32" s="39"/>
      <c r="H32" s="39"/>
      <c r="I32" s="39"/>
      <c r="J32" s="97">
        <f>ROUND(J131, 2)</f>
        <v>0</v>
      </c>
      <c r="K32" s="39"/>
      <c r="L32" s="5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91"/>
      <c r="E33" s="91"/>
      <c r="F33" s="91"/>
      <c r="G33" s="91"/>
      <c r="H33" s="91"/>
      <c r="I33" s="91"/>
      <c r="J33" s="91"/>
      <c r="K33" s="91"/>
      <c r="L33" s="5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43</v>
      </c>
      <c r="G34" s="39"/>
      <c r="H34" s="39"/>
      <c r="I34" s="44" t="s">
        <v>42</v>
      </c>
      <c r="J34" s="44" t="s">
        <v>44</v>
      </c>
      <c r="K34" s="39"/>
      <c r="L34" s="5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47" t="s">
        <v>45</v>
      </c>
      <c r="E35" s="31" t="s">
        <v>46</v>
      </c>
      <c r="F35" s="148">
        <f>ROUND((SUM(BE131:BE606)),  2)</f>
        <v>0</v>
      </c>
      <c r="G35" s="39"/>
      <c r="H35" s="39"/>
      <c r="I35" s="149">
        <v>0.20999999999999999</v>
      </c>
      <c r="J35" s="148">
        <f>ROUND(((SUM(BE131:BE606))*I35),  2)</f>
        <v>0</v>
      </c>
      <c r="K35" s="39"/>
      <c r="L35" s="5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1" t="s">
        <v>47</v>
      </c>
      <c r="F36" s="148">
        <f>ROUND((SUM(BF131:BF606)),  2)</f>
        <v>0</v>
      </c>
      <c r="G36" s="39"/>
      <c r="H36" s="39"/>
      <c r="I36" s="149">
        <v>0.12</v>
      </c>
      <c r="J36" s="148">
        <f>ROUND(((SUM(BF131:BF606))*I36),  2)</f>
        <v>0</v>
      </c>
      <c r="K36" s="39"/>
      <c r="L36" s="5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1" t="s">
        <v>48</v>
      </c>
      <c r="F37" s="148">
        <f>ROUND((SUM(BG131:BG606)),  2)</f>
        <v>0</v>
      </c>
      <c r="G37" s="39"/>
      <c r="H37" s="39"/>
      <c r="I37" s="149">
        <v>0.20999999999999999</v>
      </c>
      <c r="J37" s="148">
        <f>0</f>
        <v>0</v>
      </c>
      <c r="K37" s="39"/>
      <c r="L37" s="5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1" t="s">
        <v>49</v>
      </c>
      <c r="F38" s="148">
        <f>ROUND((SUM(BH131:BH606)),  2)</f>
        <v>0</v>
      </c>
      <c r="G38" s="39"/>
      <c r="H38" s="39"/>
      <c r="I38" s="149">
        <v>0.12</v>
      </c>
      <c r="J38" s="148">
        <f>0</f>
        <v>0</v>
      </c>
      <c r="K38" s="39"/>
      <c r="L38" s="5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1" t="s">
        <v>50</v>
      </c>
      <c r="F39" s="148">
        <f>ROUND((SUM(BI131:BI606)),  2)</f>
        <v>0</v>
      </c>
      <c r="G39" s="39"/>
      <c r="H39" s="39"/>
      <c r="I39" s="149">
        <v>0</v>
      </c>
      <c r="J39" s="148">
        <f>0</f>
        <v>0</v>
      </c>
      <c r="K39" s="39"/>
      <c r="L39" s="5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5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9"/>
      <c r="D41" s="150" t="s">
        <v>51</v>
      </c>
      <c r="E41" s="82"/>
      <c r="F41" s="82"/>
      <c r="G41" s="151" t="s">
        <v>52</v>
      </c>
      <c r="H41" s="152" t="s">
        <v>53</v>
      </c>
      <c r="I41" s="82"/>
      <c r="J41" s="153">
        <f>SUM(J32:J39)</f>
        <v>0</v>
      </c>
      <c r="K41" s="154"/>
      <c r="L41" s="5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0"/>
      <c r="C42" s="39"/>
      <c r="D42" s="39"/>
      <c r="E42" s="39"/>
      <c r="F42" s="39"/>
      <c r="G42" s="39"/>
      <c r="H42" s="39"/>
      <c r="I42" s="39"/>
      <c r="J42" s="39"/>
      <c r="K42" s="39"/>
      <c r="L42" s="5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6"/>
      <c r="D50" s="57" t="s">
        <v>54</v>
      </c>
      <c r="E50" s="58"/>
      <c r="F50" s="58"/>
      <c r="G50" s="57" t="s">
        <v>55</v>
      </c>
      <c r="H50" s="58"/>
      <c r="I50" s="58"/>
      <c r="J50" s="58"/>
      <c r="K50" s="58"/>
      <c r="L50" s="5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0"/>
      <c r="C61" s="39"/>
      <c r="D61" s="59" t="s">
        <v>56</v>
      </c>
      <c r="E61" s="42"/>
      <c r="F61" s="155" t="s">
        <v>57</v>
      </c>
      <c r="G61" s="59" t="s">
        <v>56</v>
      </c>
      <c r="H61" s="42"/>
      <c r="I61" s="42"/>
      <c r="J61" s="156" t="s">
        <v>57</v>
      </c>
      <c r="K61" s="42"/>
      <c r="L61" s="5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0"/>
      <c r="C65" s="39"/>
      <c r="D65" s="57" t="s">
        <v>58</v>
      </c>
      <c r="E65" s="60"/>
      <c r="F65" s="60"/>
      <c r="G65" s="57" t="s">
        <v>59</v>
      </c>
      <c r="H65" s="60"/>
      <c r="I65" s="60"/>
      <c r="J65" s="60"/>
      <c r="K65" s="60"/>
      <c r="L65" s="5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0"/>
      <c r="C76" s="39"/>
      <c r="D76" s="59" t="s">
        <v>56</v>
      </c>
      <c r="E76" s="42"/>
      <c r="F76" s="155" t="s">
        <v>57</v>
      </c>
      <c r="G76" s="59" t="s">
        <v>56</v>
      </c>
      <c r="H76" s="42"/>
      <c r="I76" s="42"/>
      <c r="J76" s="156" t="s">
        <v>57</v>
      </c>
      <c r="K76" s="42"/>
      <c r="L76" s="5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117</v>
      </c>
      <c r="D82" s="39"/>
      <c r="E82" s="39"/>
      <c r="F82" s="39"/>
      <c r="G82" s="39"/>
      <c r="H82" s="39"/>
      <c r="I82" s="39"/>
      <c r="J82" s="39"/>
      <c r="K82" s="39"/>
      <c r="L82" s="5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5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5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142" t="str">
        <f>E7</f>
        <v>Vypracování PD na opravu most. objektů v JMK</v>
      </c>
      <c r="F85" s="31"/>
      <c r="G85" s="31"/>
      <c r="H85" s="31"/>
      <c r="I85" s="39"/>
      <c r="J85" s="39"/>
      <c r="K85" s="39"/>
      <c r="L85" s="5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1"/>
      <c r="C86" s="31" t="s">
        <v>112</v>
      </c>
      <c r="L86" s="21"/>
    </row>
    <row r="87" s="2" customFormat="1" ht="16.5" customHeight="1">
      <c r="A87" s="39"/>
      <c r="B87" s="40"/>
      <c r="C87" s="39"/>
      <c r="D87" s="39"/>
      <c r="E87" s="142" t="s">
        <v>113</v>
      </c>
      <c r="F87" s="39"/>
      <c r="G87" s="39"/>
      <c r="H87" s="39"/>
      <c r="I87" s="39"/>
      <c r="J87" s="39"/>
      <c r="K87" s="39"/>
      <c r="L87" s="5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1" t="s">
        <v>114</v>
      </c>
      <c r="D88" s="39"/>
      <c r="E88" s="39"/>
      <c r="F88" s="39"/>
      <c r="G88" s="39"/>
      <c r="H88" s="39"/>
      <c r="I88" s="39"/>
      <c r="J88" s="39"/>
      <c r="K88" s="39"/>
      <c r="L88" s="5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39"/>
      <c r="D89" s="39"/>
      <c r="E89" s="68" t="str">
        <f>E11</f>
        <v>D.2.1.4 - Oprava mostu</v>
      </c>
      <c r="F89" s="39"/>
      <c r="G89" s="39"/>
      <c r="H89" s="39"/>
      <c r="I89" s="39"/>
      <c r="J89" s="39"/>
      <c r="K89" s="39"/>
      <c r="L89" s="5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5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1" t="s">
        <v>20</v>
      </c>
      <c r="D91" s="39"/>
      <c r="E91" s="39"/>
      <c r="F91" s="26" t="str">
        <f>F14</f>
        <v>k.ú. Lhota Rapotina</v>
      </c>
      <c r="G91" s="39"/>
      <c r="H91" s="39"/>
      <c r="I91" s="31" t="s">
        <v>22</v>
      </c>
      <c r="J91" s="70" t="str">
        <f>IF(J14="","",J14)</f>
        <v>25. 9. 2023</v>
      </c>
      <c r="K91" s="39"/>
      <c r="L91" s="5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39"/>
      <c r="D92" s="39"/>
      <c r="E92" s="39"/>
      <c r="F92" s="39"/>
      <c r="G92" s="39"/>
      <c r="H92" s="39"/>
      <c r="I92" s="39"/>
      <c r="J92" s="39"/>
      <c r="K92" s="39"/>
      <c r="L92" s="5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1" t="s">
        <v>24</v>
      </c>
      <c r="D93" s="39"/>
      <c r="E93" s="39"/>
      <c r="F93" s="26" t="str">
        <f>E17</f>
        <v>Správa železnic, s.o.</v>
      </c>
      <c r="G93" s="39"/>
      <c r="H93" s="39"/>
      <c r="I93" s="31" t="s">
        <v>32</v>
      </c>
      <c r="J93" s="35" t="str">
        <f>E23</f>
        <v>F-PROJEKT-DOPRAVNÍ STAVBY s.r.o.</v>
      </c>
      <c r="K93" s="39"/>
      <c r="L93" s="5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37</v>
      </c>
      <c r="J94" s="35" t="str">
        <f>E26</f>
        <v xml:space="preserve"> </v>
      </c>
      <c r="K94" s="39"/>
      <c r="L94" s="5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5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57" t="s">
        <v>118</v>
      </c>
      <c r="D96" s="139"/>
      <c r="E96" s="139"/>
      <c r="F96" s="139"/>
      <c r="G96" s="139"/>
      <c r="H96" s="139"/>
      <c r="I96" s="139"/>
      <c r="J96" s="158" t="s">
        <v>119</v>
      </c>
      <c r="K96" s="139"/>
      <c r="L96" s="5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39"/>
      <c r="D97" s="39"/>
      <c r="E97" s="39"/>
      <c r="F97" s="39"/>
      <c r="G97" s="39"/>
      <c r="H97" s="39"/>
      <c r="I97" s="39"/>
      <c r="J97" s="39"/>
      <c r="K97" s="39"/>
      <c r="L97" s="5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59" t="s">
        <v>120</v>
      </c>
      <c r="D98" s="39"/>
      <c r="E98" s="39"/>
      <c r="F98" s="39"/>
      <c r="G98" s="39"/>
      <c r="H98" s="39"/>
      <c r="I98" s="39"/>
      <c r="J98" s="97">
        <f>J131</f>
        <v>0</v>
      </c>
      <c r="K98" s="39"/>
      <c r="L98" s="5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60"/>
      <c r="C99" s="9"/>
      <c r="D99" s="161" t="s">
        <v>122</v>
      </c>
      <c r="E99" s="162"/>
      <c r="F99" s="162"/>
      <c r="G99" s="162"/>
      <c r="H99" s="162"/>
      <c r="I99" s="162"/>
      <c r="J99" s="163">
        <f>J132</f>
        <v>0</v>
      </c>
      <c r="K99" s="9"/>
      <c r="L99" s="16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4"/>
      <c r="C100" s="10"/>
      <c r="D100" s="165" t="s">
        <v>324</v>
      </c>
      <c r="E100" s="166"/>
      <c r="F100" s="166"/>
      <c r="G100" s="166"/>
      <c r="H100" s="166"/>
      <c r="I100" s="166"/>
      <c r="J100" s="167">
        <f>J133</f>
        <v>0</v>
      </c>
      <c r="K100" s="10"/>
      <c r="L100" s="16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64"/>
      <c r="C101" s="10"/>
      <c r="D101" s="165" t="s">
        <v>325</v>
      </c>
      <c r="E101" s="166"/>
      <c r="F101" s="166"/>
      <c r="G101" s="166"/>
      <c r="H101" s="166"/>
      <c r="I101" s="166"/>
      <c r="J101" s="167">
        <f>J152</f>
        <v>0</v>
      </c>
      <c r="K101" s="10"/>
      <c r="L101" s="16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64"/>
      <c r="C102" s="10"/>
      <c r="D102" s="165" t="s">
        <v>123</v>
      </c>
      <c r="E102" s="166"/>
      <c r="F102" s="166"/>
      <c r="G102" s="166"/>
      <c r="H102" s="166"/>
      <c r="I102" s="166"/>
      <c r="J102" s="167">
        <f>J213</f>
        <v>0</v>
      </c>
      <c r="K102" s="10"/>
      <c r="L102" s="16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4"/>
      <c r="C103" s="10"/>
      <c r="D103" s="165" t="s">
        <v>326</v>
      </c>
      <c r="E103" s="166"/>
      <c r="F103" s="166"/>
      <c r="G103" s="166"/>
      <c r="H103" s="166"/>
      <c r="I103" s="166"/>
      <c r="J103" s="167">
        <f>J291</f>
        <v>0</v>
      </c>
      <c r="K103" s="10"/>
      <c r="L103" s="16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4"/>
      <c r="C104" s="10"/>
      <c r="D104" s="165" t="s">
        <v>327</v>
      </c>
      <c r="E104" s="166"/>
      <c r="F104" s="166"/>
      <c r="G104" s="166"/>
      <c r="H104" s="166"/>
      <c r="I104" s="166"/>
      <c r="J104" s="167">
        <f>J326</f>
        <v>0</v>
      </c>
      <c r="K104" s="10"/>
      <c r="L104" s="16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4"/>
      <c r="C105" s="10"/>
      <c r="D105" s="165" t="s">
        <v>328</v>
      </c>
      <c r="E105" s="166"/>
      <c r="F105" s="166"/>
      <c r="G105" s="166"/>
      <c r="H105" s="166"/>
      <c r="I105" s="166"/>
      <c r="J105" s="167">
        <f>J540</f>
        <v>0</v>
      </c>
      <c r="K105" s="10"/>
      <c r="L105" s="16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4"/>
      <c r="C106" s="10"/>
      <c r="D106" s="165" t="s">
        <v>329</v>
      </c>
      <c r="E106" s="166"/>
      <c r="F106" s="166"/>
      <c r="G106" s="166"/>
      <c r="H106" s="166"/>
      <c r="I106" s="166"/>
      <c r="J106" s="167">
        <f>J566</f>
        <v>0</v>
      </c>
      <c r="K106" s="10"/>
      <c r="L106" s="16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60"/>
      <c r="C107" s="9"/>
      <c r="D107" s="161" t="s">
        <v>330</v>
      </c>
      <c r="E107" s="162"/>
      <c r="F107" s="162"/>
      <c r="G107" s="162"/>
      <c r="H107" s="162"/>
      <c r="I107" s="162"/>
      <c r="J107" s="163">
        <f>J574</f>
        <v>0</v>
      </c>
      <c r="K107" s="9"/>
      <c r="L107" s="16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64"/>
      <c r="C108" s="10"/>
      <c r="D108" s="165" t="s">
        <v>331</v>
      </c>
      <c r="E108" s="166"/>
      <c r="F108" s="166"/>
      <c r="G108" s="166"/>
      <c r="H108" s="166"/>
      <c r="I108" s="166"/>
      <c r="J108" s="167">
        <f>J575</f>
        <v>0</v>
      </c>
      <c r="K108" s="10"/>
      <c r="L108" s="16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64"/>
      <c r="C109" s="10"/>
      <c r="D109" s="165" t="s">
        <v>332</v>
      </c>
      <c r="E109" s="166"/>
      <c r="F109" s="166"/>
      <c r="G109" s="166"/>
      <c r="H109" s="166"/>
      <c r="I109" s="166"/>
      <c r="J109" s="167">
        <f>J584</f>
        <v>0</v>
      </c>
      <c r="K109" s="10"/>
      <c r="L109" s="16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39"/>
      <c r="D110" s="39"/>
      <c r="E110" s="39"/>
      <c r="F110" s="39"/>
      <c r="G110" s="39"/>
      <c r="H110" s="39"/>
      <c r="I110" s="39"/>
      <c r="J110" s="39"/>
      <c r="K110" s="39"/>
      <c r="L110" s="56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6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56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2" t="s">
        <v>125</v>
      </c>
      <c r="D116" s="39"/>
      <c r="E116" s="39"/>
      <c r="F116" s="39"/>
      <c r="G116" s="39"/>
      <c r="H116" s="39"/>
      <c r="I116" s="39"/>
      <c r="J116" s="39"/>
      <c r="K116" s="39"/>
      <c r="L116" s="56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39"/>
      <c r="D117" s="39"/>
      <c r="E117" s="39"/>
      <c r="F117" s="39"/>
      <c r="G117" s="39"/>
      <c r="H117" s="39"/>
      <c r="I117" s="39"/>
      <c r="J117" s="39"/>
      <c r="K117" s="39"/>
      <c r="L117" s="56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56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39"/>
      <c r="D119" s="39"/>
      <c r="E119" s="142" t="str">
        <f>E7</f>
        <v>Vypracování PD na opravu most. objektů v JMK</v>
      </c>
      <c r="F119" s="31"/>
      <c r="G119" s="31"/>
      <c r="H119" s="31"/>
      <c r="I119" s="39"/>
      <c r="J119" s="39"/>
      <c r="K119" s="39"/>
      <c r="L119" s="5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1"/>
      <c r="C120" s="31" t="s">
        <v>112</v>
      </c>
      <c r="L120" s="21"/>
    </row>
    <row r="121" s="2" customFormat="1" ht="16.5" customHeight="1">
      <c r="A121" s="39"/>
      <c r="B121" s="40"/>
      <c r="C121" s="39"/>
      <c r="D121" s="39"/>
      <c r="E121" s="142" t="s">
        <v>113</v>
      </c>
      <c r="F121" s="39"/>
      <c r="G121" s="39"/>
      <c r="H121" s="39"/>
      <c r="I121" s="39"/>
      <c r="J121" s="39"/>
      <c r="K121" s="39"/>
      <c r="L121" s="56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1" t="s">
        <v>114</v>
      </c>
      <c r="D122" s="39"/>
      <c r="E122" s="39"/>
      <c r="F122" s="39"/>
      <c r="G122" s="39"/>
      <c r="H122" s="39"/>
      <c r="I122" s="39"/>
      <c r="J122" s="39"/>
      <c r="K122" s="39"/>
      <c r="L122" s="56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39"/>
      <c r="D123" s="39"/>
      <c r="E123" s="68" t="str">
        <f>E11</f>
        <v>D.2.1.4 - Oprava mostu</v>
      </c>
      <c r="F123" s="39"/>
      <c r="G123" s="39"/>
      <c r="H123" s="39"/>
      <c r="I123" s="39"/>
      <c r="J123" s="39"/>
      <c r="K123" s="39"/>
      <c r="L123" s="56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39"/>
      <c r="D124" s="39"/>
      <c r="E124" s="39"/>
      <c r="F124" s="39"/>
      <c r="G124" s="39"/>
      <c r="H124" s="39"/>
      <c r="I124" s="39"/>
      <c r="J124" s="39"/>
      <c r="K124" s="39"/>
      <c r="L124" s="56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1" t="s">
        <v>20</v>
      </c>
      <c r="D125" s="39"/>
      <c r="E125" s="39"/>
      <c r="F125" s="26" t="str">
        <f>F14</f>
        <v>k.ú. Lhota Rapotina</v>
      </c>
      <c r="G125" s="39"/>
      <c r="H125" s="39"/>
      <c r="I125" s="31" t="s">
        <v>22</v>
      </c>
      <c r="J125" s="70" t="str">
        <f>IF(J14="","",J14)</f>
        <v>25. 9. 2023</v>
      </c>
      <c r="K125" s="39"/>
      <c r="L125" s="56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39"/>
      <c r="D126" s="39"/>
      <c r="E126" s="39"/>
      <c r="F126" s="39"/>
      <c r="G126" s="39"/>
      <c r="H126" s="39"/>
      <c r="I126" s="39"/>
      <c r="J126" s="39"/>
      <c r="K126" s="39"/>
      <c r="L126" s="56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40.05" customHeight="1">
      <c r="A127" s="39"/>
      <c r="B127" s="40"/>
      <c r="C127" s="31" t="s">
        <v>24</v>
      </c>
      <c r="D127" s="39"/>
      <c r="E127" s="39"/>
      <c r="F127" s="26" t="str">
        <f>E17</f>
        <v>Správa železnic, s.o.</v>
      </c>
      <c r="G127" s="39"/>
      <c r="H127" s="39"/>
      <c r="I127" s="31" t="s">
        <v>32</v>
      </c>
      <c r="J127" s="35" t="str">
        <f>E23</f>
        <v>F-PROJEKT-DOPRAVNÍ STAVBY s.r.o.</v>
      </c>
      <c r="K127" s="39"/>
      <c r="L127" s="56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1" t="s">
        <v>30</v>
      </c>
      <c r="D128" s="39"/>
      <c r="E128" s="39"/>
      <c r="F128" s="26" t="str">
        <f>IF(E20="","",E20)</f>
        <v>Vyplň údaj</v>
      </c>
      <c r="G128" s="39"/>
      <c r="H128" s="39"/>
      <c r="I128" s="31" t="s">
        <v>37</v>
      </c>
      <c r="J128" s="35" t="str">
        <f>E26</f>
        <v xml:space="preserve"> </v>
      </c>
      <c r="K128" s="39"/>
      <c r="L128" s="56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39"/>
      <c r="D129" s="39"/>
      <c r="E129" s="39"/>
      <c r="F129" s="39"/>
      <c r="G129" s="39"/>
      <c r="H129" s="39"/>
      <c r="I129" s="39"/>
      <c r="J129" s="39"/>
      <c r="K129" s="39"/>
      <c r="L129" s="56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68"/>
      <c r="B130" s="169"/>
      <c r="C130" s="170" t="s">
        <v>126</v>
      </c>
      <c r="D130" s="171" t="s">
        <v>66</v>
      </c>
      <c r="E130" s="171" t="s">
        <v>62</v>
      </c>
      <c r="F130" s="171" t="s">
        <v>63</v>
      </c>
      <c r="G130" s="171" t="s">
        <v>127</v>
      </c>
      <c r="H130" s="171" t="s">
        <v>128</v>
      </c>
      <c r="I130" s="171" t="s">
        <v>129</v>
      </c>
      <c r="J130" s="171" t="s">
        <v>119</v>
      </c>
      <c r="K130" s="172" t="s">
        <v>130</v>
      </c>
      <c r="L130" s="173"/>
      <c r="M130" s="87" t="s">
        <v>1</v>
      </c>
      <c r="N130" s="88" t="s">
        <v>45</v>
      </c>
      <c r="O130" s="88" t="s">
        <v>131</v>
      </c>
      <c r="P130" s="88" t="s">
        <v>132</v>
      </c>
      <c r="Q130" s="88" t="s">
        <v>133</v>
      </c>
      <c r="R130" s="88" t="s">
        <v>134</v>
      </c>
      <c r="S130" s="88" t="s">
        <v>135</v>
      </c>
      <c r="T130" s="89" t="s">
        <v>136</v>
      </c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</row>
    <row r="131" s="2" customFormat="1" ht="22.8" customHeight="1">
      <c r="A131" s="39"/>
      <c r="B131" s="40"/>
      <c r="C131" s="94" t="s">
        <v>137</v>
      </c>
      <c r="D131" s="39"/>
      <c r="E131" s="39"/>
      <c r="F131" s="39"/>
      <c r="G131" s="39"/>
      <c r="H131" s="39"/>
      <c r="I131" s="39"/>
      <c r="J131" s="174">
        <f>BK131</f>
        <v>0</v>
      </c>
      <c r="K131" s="39"/>
      <c r="L131" s="40"/>
      <c r="M131" s="90"/>
      <c r="N131" s="74"/>
      <c r="O131" s="91"/>
      <c r="P131" s="175">
        <f>P132+P574</f>
        <v>0</v>
      </c>
      <c r="Q131" s="91"/>
      <c r="R131" s="175">
        <f>R132+R574</f>
        <v>73.022442139999995</v>
      </c>
      <c r="S131" s="91"/>
      <c r="T131" s="176">
        <f>T132+T574</f>
        <v>115.4960786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80</v>
      </c>
      <c r="AU131" s="18" t="s">
        <v>121</v>
      </c>
      <c r="BK131" s="177">
        <f>BK132+BK574</f>
        <v>0</v>
      </c>
    </row>
    <row r="132" s="12" customFormat="1" ht="25.92" customHeight="1">
      <c r="A132" s="12"/>
      <c r="B132" s="178"/>
      <c r="C132" s="12"/>
      <c r="D132" s="179" t="s">
        <v>80</v>
      </c>
      <c r="E132" s="180" t="s">
        <v>138</v>
      </c>
      <c r="F132" s="180" t="s">
        <v>139</v>
      </c>
      <c r="G132" s="12"/>
      <c r="H132" s="12"/>
      <c r="I132" s="181"/>
      <c r="J132" s="182">
        <f>BK132</f>
        <v>0</v>
      </c>
      <c r="K132" s="12"/>
      <c r="L132" s="178"/>
      <c r="M132" s="183"/>
      <c r="N132" s="184"/>
      <c r="O132" s="184"/>
      <c r="P132" s="185">
        <f>P133+P152+P213+P291+P326+P540+P566</f>
        <v>0</v>
      </c>
      <c r="Q132" s="184"/>
      <c r="R132" s="185">
        <f>R133+R152+R213+R291+R326+R540+R566</f>
        <v>73.020896699999994</v>
      </c>
      <c r="S132" s="184"/>
      <c r="T132" s="186">
        <f>T133+T152+T213+T291+T326+T540+T566</f>
        <v>115.4960786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9" t="s">
        <v>88</v>
      </c>
      <c r="AT132" s="187" t="s">
        <v>80</v>
      </c>
      <c r="AU132" s="187" t="s">
        <v>81</v>
      </c>
      <c r="AY132" s="179" t="s">
        <v>140</v>
      </c>
      <c r="BK132" s="188">
        <f>BK133+BK152+BK213+BK291+BK326+BK540+BK566</f>
        <v>0</v>
      </c>
    </row>
    <row r="133" s="12" customFormat="1" ht="22.8" customHeight="1">
      <c r="A133" s="12"/>
      <c r="B133" s="178"/>
      <c r="C133" s="12"/>
      <c r="D133" s="179" t="s">
        <v>80</v>
      </c>
      <c r="E133" s="189" t="s">
        <v>88</v>
      </c>
      <c r="F133" s="189" t="s">
        <v>333</v>
      </c>
      <c r="G133" s="12"/>
      <c r="H133" s="12"/>
      <c r="I133" s="181"/>
      <c r="J133" s="190">
        <f>BK133</f>
        <v>0</v>
      </c>
      <c r="K133" s="12"/>
      <c r="L133" s="178"/>
      <c r="M133" s="183"/>
      <c r="N133" s="184"/>
      <c r="O133" s="184"/>
      <c r="P133" s="185">
        <f>SUM(P134:P151)</f>
        <v>0</v>
      </c>
      <c r="Q133" s="184"/>
      <c r="R133" s="185">
        <f>SUM(R134:R151)</f>
        <v>0</v>
      </c>
      <c r="S133" s="184"/>
      <c r="T133" s="186">
        <f>SUM(T134:T151)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9" t="s">
        <v>88</v>
      </c>
      <c r="AT133" s="187" t="s">
        <v>80</v>
      </c>
      <c r="AU133" s="187" t="s">
        <v>88</v>
      </c>
      <c r="AY133" s="179" t="s">
        <v>140</v>
      </c>
      <c r="BK133" s="188">
        <f>SUM(BK134:BK151)</f>
        <v>0</v>
      </c>
    </row>
    <row r="134" s="2" customFormat="1" ht="16.5" customHeight="1">
      <c r="A134" s="39"/>
      <c r="B134" s="191"/>
      <c r="C134" s="192" t="s">
        <v>88</v>
      </c>
      <c r="D134" s="192" t="s">
        <v>143</v>
      </c>
      <c r="E134" s="193" t="s">
        <v>334</v>
      </c>
      <c r="F134" s="194" t="s">
        <v>335</v>
      </c>
      <c r="G134" s="195" t="s">
        <v>336</v>
      </c>
      <c r="H134" s="196">
        <v>118</v>
      </c>
      <c r="I134" s="197"/>
      <c r="J134" s="198">
        <f>ROUND(I134*H134,2)</f>
        <v>0</v>
      </c>
      <c r="K134" s="194" t="s">
        <v>337</v>
      </c>
      <c r="L134" s="40"/>
      <c r="M134" s="199" t="s">
        <v>1</v>
      </c>
      <c r="N134" s="200" t="s">
        <v>46</v>
      </c>
      <c r="O134" s="78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3" t="s">
        <v>148</v>
      </c>
      <c r="AT134" s="203" t="s">
        <v>143</v>
      </c>
      <c r="AU134" s="203" t="s">
        <v>90</v>
      </c>
      <c r="AY134" s="18" t="s">
        <v>140</v>
      </c>
      <c r="BE134" s="134">
        <f>IF(N134="základní",J134,0)</f>
        <v>0</v>
      </c>
      <c r="BF134" s="134">
        <f>IF(N134="snížená",J134,0)</f>
        <v>0</v>
      </c>
      <c r="BG134" s="134">
        <f>IF(N134="zákl. přenesená",J134,0)</f>
        <v>0</v>
      </c>
      <c r="BH134" s="134">
        <f>IF(N134="sníž. přenesená",J134,0)</f>
        <v>0</v>
      </c>
      <c r="BI134" s="134">
        <f>IF(N134="nulová",J134,0)</f>
        <v>0</v>
      </c>
      <c r="BJ134" s="18" t="s">
        <v>88</v>
      </c>
      <c r="BK134" s="134">
        <f>ROUND(I134*H134,2)</f>
        <v>0</v>
      </c>
      <c r="BL134" s="18" t="s">
        <v>148</v>
      </c>
      <c r="BM134" s="203" t="s">
        <v>338</v>
      </c>
    </row>
    <row r="135" s="2" customFormat="1">
      <c r="A135" s="39"/>
      <c r="B135" s="40"/>
      <c r="C135" s="39"/>
      <c r="D135" s="204" t="s">
        <v>150</v>
      </c>
      <c r="E135" s="39"/>
      <c r="F135" s="205" t="s">
        <v>339</v>
      </c>
      <c r="G135" s="39"/>
      <c r="H135" s="39"/>
      <c r="I135" s="206"/>
      <c r="J135" s="39"/>
      <c r="K135" s="39"/>
      <c r="L135" s="40"/>
      <c r="M135" s="207"/>
      <c r="N135" s="208"/>
      <c r="O135" s="78"/>
      <c r="P135" s="78"/>
      <c r="Q135" s="78"/>
      <c r="R135" s="78"/>
      <c r="S135" s="78"/>
      <c r="T135" s="7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150</v>
      </c>
      <c r="AU135" s="18" t="s">
        <v>90</v>
      </c>
    </row>
    <row r="136" s="13" customFormat="1">
      <c r="A136" s="13"/>
      <c r="B136" s="209"/>
      <c r="C136" s="13"/>
      <c r="D136" s="204" t="s">
        <v>152</v>
      </c>
      <c r="E136" s="210" t="s">
        <v>1</v>
      </c>
      <c r="F136" s="211" t="s">
        <v>340</v>
      </c>
      <c r="G136" s="13"/>
      <c r="H136" s="210" t="s">
        <v>1</v>
      </c>
      <c r="I136" s="212"/>
      <c r="J136" s="13"/>
      <c r="K136" s="13"/>
      <c r="L136" s="209"/>
      <c r="M136" s="213"/>
      <c r="N136" s="214"/>
      <c r="O136" s="214"/>
      <c r="P136" s="214"/>
      <c r="Q136" s="214"/>
      <c r="R136" s="214"/>
      <c r="S136" s="214"/>
      <c r="T136" s="21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10" t="s">
        <v>152</v>
      </c>
      <c r="AU136" s="210" t="s">
        <v>90</v>
      </c>
      <c r="AV136" s="13" t="s">
        <v>88</v>
      </c>
      <c r="AW136" s="13" t="s">
        <v>36</v>
      </c>
      <c r="AX136" s="13" t="s">
        <v>81</v>
      </c>
      <c r="AY136" s="210" t="s">
        <v>140</v>
      </c>
    </row>
    <row r="137" s="14" customFormat="1">
      <c r="A137" s="14"/>
      <c r="B137" s="216"/>
      <c r="C137" s="14"/>
      <c r="D137" s="204" t="s">
        <v>152</v>
      </c>
      <c r="E137" s="217" t="s">
        <v>1</v>
      </c>
      <c r="F137" s="218" t="s">
        <v>341</v>
      </c>
      <c r="G137" s="14"/>
      <c r="H137" s="219">
        <v>44</v>
      </c>
      <c r="I137" s="220"/>
      <c r="J137" s="14"/>
      <c r="K137" s="14"/>
      <c r="L137" s="216"/>
      <c r="M137" s="221"/>
      <c r="N137" s="222"/>
      <c r="O137" s="222"/>
      <c r="P137" s="222"/>
      <c r="Q137" s="222"/>
      <c r="R137" s="222"/>
      <c r="S137" s="222"/>
      <c r="T137" s="22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17" t="s">
        <v>152</v>
      </c>
      <c r="AU137" s="217" t="s">
        <v>90</v>
      </c>
      <c r="AV137" s="14" t="s">
        <v>90</v>
      </c>
      <c r="AW137" s="14" t="s">
        <v>36</v>
      </c>
      <c r="AX137" s="14" t="s">
        <v>81</v>
      </c>
      <c r="AY137" s="217" t="s">
        <v>140</v>
      </c>
    </row>
    <row r="138" s="13" customFormat="1">
      <c r="A138" s="13"/>
      <c r="B138" s="209"/>
      <c r="C138" s="13"/>
      <c r="D138" s="204" t="s">
        <v>152</v>
      </c>
      <c r="E138" s="210" t="s">
        <v>1</v>
      </c>
      <c r="F138" s="211" t="s">
        <v>342</v>
      </c>
      <c r="G138" s="13"/>
      <c r="H138" s="210" t="s">
        <v>1</v>
      </c>
      <c r="I138" s="212"/>
      <c r="J138" s="13"/>
      <c r="K138" s="13"/>
      <c r="L138" s="209"/>
      <c r="M138" s="213"/>
      <c r="N138" s="214"/>
      <c r="O138" s="214"/>
      <c r="P138" s="214"/>
      <c r="Q138" s="214"/>
      <c r="R138" s="214"/>
      <c r="S138" s="214"/>
      <c r="T138" s="21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10" t="s">
        <v>152</v>
      </c>
      <c r="AU138" s="210" t="s">
        <v>90</v>
      </c>
      <c r="AV138" s="13" t="s">
        <v>88</v>
      </c>
      <c r="AW138" s="13" t="s">
        <v>36</v>
      </c>
      <c r="AX138" s="13" t="s">
        <v>81</v>
      </c>
      <c r="AY138" s="210" t="s">
        <v>140</v>
      </c>
    </row>
    <row r="139" s="14" customFormat="1">
      <c r="A139" s="14"/>
      <c r="B139" s="216"/>
      <c r="C139" s="14"/>
      <c r="D139" s="204" t="s">
        <v>152</v>
      </c>
      <c r="E139" s="217" t="s">
        <v>1</v>
      </c>
      <c r="F139" s="218" t="s">
        <v>343</v>
      </c>
      <c r="G139" s="14"/>
      <c r="H139" s="219">
        <v>30</v>
      </c>
      <c r="I139" s="220"/>
      <c r="J139" s="14"/>
      <c r="K139" s="14"/>
      <c r="L139" s="216"/>
      <c r="M139" s="221"/>
      <c r="N139" s="222"/>
      <c r="O139" s="222"/>
      <c r="P139" s="222"/>
      <c r="Q139" s="222"/>
      <c r="R139" s="222"/>
      <c r="S139" s="222"/>
      <c r="T139" s="22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17" t="s">
        <v>152</v>
      </c>
      <c r="AU139" s="217" t="s">
        <v>90</v>
      </c>
      <c r="AV139" s="14" t="s">
        <v>90</v>
      </c>
      <c r="AW139" s="14" t="s">
        <v>36</v>
      </c>
      <c r="AX139" s="14" t="s">
        <v>81</v>
      </c>
      <c r="AY139" s="217" t="s">
        <v>140</v>
      </c>
    </row>
    <row r="140" s="13" customFormat="1">
      <c r="A140" s="13"/>
      <c r="B140" s="209"/>
      <c r="C140" s="13"/>
      <c r="D140" s="204" t="s">
        <v>152</v>
      </c>
      <c r="E140" s="210" t="s">
        <v>1</v>
      </c>
      <c r="F140" s="211" t="s">
        <v>344</v>
      </c>
      <c r="G140" s="13"/>
      <c r="H140" s="210" t="s">
        <v>1</v>
      </c>
      <c r="I140" s="212"/>
      <c r="J140" s="13"/>
      <c r="K140" s="13"/>
      <c r="L140" s="209"/>
      <c r="M140" s="213"/>
      <c r="N140" s="214"/>
      <c r="O140" s="214"/>
      <c r="P140" s="214"/>
      <c r="Q140" s="214"/>
      <c r="R140" s="214"/>
      <c r="S140" s="214"/>
      <c r="T140" s="21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10" t="s">
        <v>152</v>
      </c>
      <c r="AU140" s="210" t="s">
        <v>90</v>
      </c>
      <c r="AV140" s="13" t="s">
        <v>88</v>
      </c>
      <c r="AW140" s="13" t="s">
        <v>36</v>
      </c>
      <c r="AX140" s="13" t="s">
        <v>81</v>
      </c>
      <c r="AY140" s="210" t="s">
        <v>140</v>
      </c>
    </row>
    <row r="141" s="14" customFormat="1">
      <c r="A141" s="14"/>
      <c r="B141" s="216"/>
      <c r="C141" s="14"/>
      <c r="D141" s="204" t="s">
        <v>152</v>
      </c>
      <c r="E141" s="217" t="s">
        <v>1</v>
      </c>
      <c r="F141" s="218" t="s">
        <v>341</v>
      </c>
      <c r="G141" s="14"/>
      <c r="H141" s="219">
        <v>44</v>
      </c>
      <c r="I141" s="220"/>
      <c r="J141" s="14"/>
      <c r="K141" s="14"/>
      <c r="L141" s="216"/>
      <c r="M141" s="221"/>
      <c r="N141" s="222"/>
      <c r="O141" s="222"/>
      <c r="P141" s="222"/>
      <c r="Q141" s="222"/>
      <c r="R141" s="222"/>
      <c r="S141" s="222"/>
      <c r="T141" s="22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17" t="s">
        <v>152</v>
      </c>
      <c r="AU141" s="217" t="s">
        <v>90</v>
      </c>
      <c r="AV141" s="14" t="s">
        <v>90</v>
      </c>
      <c r="AW141" s="14" t="s">
        <v>36</v>
      </c>
      <c r="AX141" s="14" t="s">
        <v>81</v>
      </c>
      <c r="AY141" s="217" t="s">
        <v>140</v>
      </c>
    </row>
    <row r="142" s="15" customFormat="1">
      <c r="A142" s="15"/>
      <c r="B142" s="224"/>
      <c r="C142" s="15"/>
      <c r="D142" s="204" t="s">
        <v>152</v>
      </c>
      <c r="E142" s="225" t="s">
        <v>1</v>
      </c>
      <c r="F142" s="226" t="s">
        <v>159</v>
      </c>
      <c r="G142" s="15"/>
      <c r="H142" s="227">
        <v>118</v>
      </c>
      <c r="I142" s="228"/>
      <c r="J142" s="15"/>
      <c r="K142" s="15"/>
      <c r="L142" s="224"/>
      <c r="M142" s="229"/>
      <c r="N142" s="230"/>
      <c r="O142" s="230"/>
      <c r="P142" s="230"/>
      <c r="Q142" s="230"/>
      <c r="R142" s="230"/>
      <c r="S142" s="230"/>
      <c r="T142" s="23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25" t="s">
        <v>152</v>
      </c>
      <c r="AU142" s="225" t="s">
        <v>90</v>
      </c>
      <c r="AV142" s="15" t="s">
        <v>148</v>
      </c>
      <c r="AW142" s="15" t="s">
        <v>36</v>
      </c>
      <c r="AX142" s="15" t="s">
        <v>88</v>
      </c>
      <c r="AY142" s="225" t="s">
        <v>140</v>
      </c>
    </row>
    <row r="143" s="2" customFormat="1" ht="16.5" customHeight="1">
      <c r="A143" s="39"/>
      <c r="B143" s="191"/>
      <c r="C143" s="192" t="s">
        <v>90</v>
      </c>
      <c r="D143" s="192" t="s">
        <v>143</v>
      </c>
      <c r="E143" s="193" t="s">
        <v>345</v>
      </c>
      <c r="F143" s="194" t="s">
        <v>346</v>
      </c>
      <c r="G143" s="195" t="s">
        <v>336</v>
      </c>
      <c r="H143" s="196">
        <v>118</v>
      </c>
      <c r="I143" s="197"/>
      <c r="J143" s="198">
        <f>ROUND(I143*H143,2)</f>
        <v>0</v>
      </c>
      <c r="K143" s="194" t="s">
        <v>337</v>
      </c>
      <c r="L143" s="40"/>
      <c r="M143" s="199" t="s">
        <v>1</v>
      </c>
      <c r="N143" s="200" t="s">
        <v>46</v>
      </c>
      <c r="O143" s="78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3" t="s">
        <v>148</v>
      </c>
      <c r="AT143" s="203" t="s">
        <v>143</v>
      </c>
      <c r="AU143" s="203" t="s">
        <v>90</v>
      </c>
      <c r="AY143" s="18" t="s">
        <v>140</v>
      </c>
      <c r="BE143" s="134">
        <f>IF(N143="základní",J143,0)</f>
        <v>0</v>
      </c>
      <c r="BF143" s="134">
        <f>IF(N143="snížená",J143,0)</f>
        <v>0</v>
      </c>
      <c r="BG143" s="134">
        <f>IF(N143="zákl. přenesená",J143,0)</f>
        <v>0</v>
      </c>
      <c r="BH143" s="134">
        <f>IF(N143="sníž. přenesená",J143,0)</f>
        <v>0</v>
      </c>
      <c r="BI143" s="134">
        <f>IF(N143="nulová",J143,0)</f>
        <v>0</v>
      </c>
      <c r="BJ143" s="18" t="s">
        <v>88</v>
      </c>
      <c r="BK143" s="134">
        <f>ROUND(I143*H143,2)</f>
        <v>0</v>
      </c>
      <c r="BL143" s="18" t="s">
        <v>148</v>
      </c>
      <c r="BM143" s="203" t="s">
        <v>347</v>
      </c>
    </row>
    <row r="144" s="2" customFormat="1">
      <c r="A144" s="39"/>
      <c r="B144" s="40"/>
      <c r="C144" s="39"/>
      <c r="D144" s="204" t="s">
        <v>150</v>
      </c>
      <c r="E144" s="39"/>
      <c r="F144" s="205" t="s">
        <v>348</v>
      </c>
      <c r="G144" s="39"/>
      <c r="H144" s="39"/>
      <c r="I144" s="206"/>
      <c r="J144" s="39"/>
      <c r="K144" s="39"/>
      <c r="L144" s="40"/>
      <c r="M144" s="207"/>
      <c r="N144" s="208"/>
      <c r="O144" s="78"/>
      <c r="P144" s="78"/>
      <c r="Q144" s="78"/>
      <c r="R144" s="78"/>
      <c r="S144" s="78"/>
      <c r="T144" s="7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150</v>
      </c>
      <c r="AU144" s="18" t="s">
        <v>90</v>
      </c>
    </row>
    <row r="145" s="13" customFormat="1">
      <c r="A145" s="13"/>
      <c r="B145" s="209"/>
      <c r="C145" s="13"/>
      <c r="D145" s="204" t="s">
        <v>152</v>
      </c>
      <c r="E145" s="210" t="s">
        <v>1</v>
      </c>
      <c r="F145" s="211" t="s">
        <v>340</v>
      </c>
      <c r="G145" s="13"/>
      <c r="H145" s="210" t="s">
        <v>1</v>
      </c>
      <c r="I145" s="212"/>
      <c r="J145" s="13"/>
      <c r="K145" s="13"/>
      <c r="L145" s="209"/>
      <c r="M145" s="213"/>
      <c r="N145" s="214"/>
      <c r="O145" s="214"/>
      <c r="P145" s="214"/>
      <c r="Q145" s="214"/>
      <c r="R145" s="214"/>
      <c r="S145" s="214"/>
      <c r="T145" s="21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10" t="s">
        <v>152</v>
      </c>
      <c r="AU145" s="210" t="s">
        <v>90</v>
      </c>
      <c r="AV145" s="13" t="s">
        <v>88</v>
      </c>
      <c r="AW145" s="13" t="s">
        <v>36</v>
      </c>
      <c r="AX145" s="13" t="s">
        <v>81</v>
      </c>
      <c r="AY145" s="210" t="s">
        <v>140</v>
      </c>
    </row>
    <row r="146" s="14" customFormat="1">
      <c r="A146" s="14"/>
      <c r="B146" s="216"/>
      <c r="C146" s="14"/>
      <c r="D146" s="204" t="s">
        <v>152</v>
      </c>
      <c r="E146" s="217" t="s">
        <v>1</v>
      </c>
      <c r="F146" s="218" t="s">
        <v>341</v>
      </c>
      <c r="G146" s="14"/>
      <c r="H146" s="219">
        <v>44</v>
      </c>
      <c r="I146" s="220"/>
      <c r="J146" s="14"/>
      <c r="K146" s="14"/>
      <c r="L146" s="216"/>
      <c r="M146" s="221"/>
      <c r="N146" s="222"/>
      <c r="O146" s="222"/>
      <c r="P146" s="222"/>
      <c r="Q146" s="222"/>
      <c r="R146" s="222"/>
      <c r="S146" s="222"/>
      <c r="T146" s="22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17" t="s">
        <v>152</v>
      </c>
      <c r="AU146" s="217" t="s">
        <v>90</v>
      </c>
      <c r="AV146" s="14" t="s">
        <v>90</v>
      </c>
      <c r="AW146" s="14" t="s">
        <v>36</v>
      </c>
      <c r="AX146" s="14" t="s">
        <v>81</v>
      </c>
      <c r="AY146" s="217" t="s">
        <v>140</v>
      </c>
    </row>
    <row r="147" s="13" customFormat="1">
      <c r="A147" s="13"/>
      <c r="B147" s="209"/>
      <c r="C147" s="13"/>
      <c r="D147" s="204" t="s">
        <v>152</v>
      </c>
      <c r="E147" s="210" t="s">
        <v>1</v>
      </c>
      <c r="F147" s="211" t="s">
        <v>342</v>
      </c>
      <c r="G147" s="13"/>
      <c r="H147" s="210" t="s">
        <v>1</v>
      </c>
      <c r="I147" s="212"/>
      <c r="J147" s="13"/>
      <c r="K147" s="13"/>
      <c r="L147" s="209"/>
      <c r="M147" s="213"/>
      <c r="N147" s="214"/>
      <c r="O147" s="214"/>
      <c r="P147" s="214"/>
      <c r="Q147" s="214"/>
      <c r="R147" s="214"/>
      <c r="S147" s="214"/>
      <c r="T147" s="21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0" t="s">
        <v>152</v>
      </c>
      <c r="AU147" s="210" t="s">
        <v>90</v>
      </c>
      <c r="AV147" s="13" t="s">
        <v>88</v>
      </c>
      <c r="AW147" s="13" t="s">
        <v>36</v>
      </c>
      <c r="AX147" s="13" t="s">
        <v>81</v>
      </c>
      <c r="AY147" s="210" t="s">
        <v>140</v>
      </c>
    </row>
    <row r="148" s="14" customFormat="1">
      <c r="A148" s="14"/>
      <c r="B148" s="216"/>
      <c r="C148" s="14"/>
      <c r="D148" s="204" t="s">
        <v>152</v>
      </c>
      <c r="E148" s="217" t="s">
        <v>1</v>
      </c>
      <c r="F148" s="218" t="s">
        <v>343</v>
      </c>
      <c r="G148" s="14"/>
      <c r="H148" s="219">
        <v>30</v>
      </c>
      <c r="I148" s="220"/>
      <c r="J148" s="14"/>
      <c r="K148" s="14"/>
      <c r="L148" s="216"/>
      <c r="M148" s="221"/>
      <c r="N148" s="222"/>
      <c r="O148" s="222"/>
      <c r="P148" s="222"/>
      <c r="Q148" s="222"/>
      <c r="R148" s="222"/>
      <c r="S148" s="222"/>
      <c r="T148" s="22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17" t="s">
        <v>152</v>
      </c>
      <c r="AU148" s="217" t="s">
        <v>90</v>
      </c>
      <c r="AV148" s="14" t="s">
        <v>90</v>
      </c>
      <c r="AW148" s="14" t="s">
        <v>36</v>
      </c>
      <c r="AX148" s="14" t="s">
        <v>81</v>
      </c>
      <c r="AY148" s="217" t="s">
        <v>140</v>
      </c>
    </row>
    <row r="149" s="13" customFormat="1">
      <c r="A149" s="13"/>
      <c r="B149" s="209"/>
      <c r="C149" s="13"/>
      <c r="D149" s="204" t="s">
        <v>152</v>
      </c>
      <c r="E149" s="210" t="s">
        <v>1</v>
      </c>
      <c r="F149" s="211" t="s">
        <v>344</v>
      </c>
      <c r="G149" s="13"/>
      <c r="H149" s="210" t="s">
        <v>1</v>
      </c>
      <c r="I149" s="212"/>
      <c r="J149" s="13"/>
      <c r="K149" s="13"/>
      <c r="L149" s="209"/>
      <c r="M149" s="213"/>
      <c r="N149" s="214"/>
      <c r="O149" s="214"/>
      <c r="P149" s="214"/>
      <c r="Q149" s="214"/>
      <c r="R149" s="214"/>
      <c r="S149" s="214"/>
      <c r="T149" s="21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0" t="s">
        <v>152</v>
      </c>
      <c r="AU149" s="210" t="s">
        <v>90</v>
      </c>
      <c r="AV149" s="13" t="s">
        <v>88</v>
      </c>
      <c r="AW149" s="13" t="s">
        <v>36</v>
      </c>
      <c r="AX149" s="13" t="s">
        <v>81</v>
      </c>
      <c r="AY149" s="210" t="s">
        <v>140</v>
      </c>
    </row>
    <row r="150" s="14" customFormat="1">
      <c r="A150" s="14"/>
      <c r="B150" s="216"/>
      <c r="C150" s="14"/>
      <c r="D150" s="204" t="s">
        <v>152</v>
      </c>
      <c r="E150" s="217" t="s">
        <v>1</v>
      </c>
      <c r="F150" s="218" t="s">
        <v>341</v>
      </c>
      <c r="G150" s="14"/>
      <c r="H150" s="219">
        <v>44</v>
      </c>
      <c r="I150" s="220"/>
      <c r="J150" s="14"/>
      <c r="K150" s="14"/>
      <c r="L150" s="216"/>
      <c r="M150" s="221"/>
      <c r="N150" s="222"/>
      <c r="O150" s="222"/>
      <c r="P150" s="222"/>
      <c r="Q150" s="222"/>
      <c r="R150" s="222"/>
      <c r="S150" s="222"/>
      <c r="T150" s="22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7" t="s">
        <v>152</v>
      </c>
      <c r="AU150" s="217" t="s">
        <v>90</v>
      </c>
      <c r="AV150" s="14" t="s">
        <v>90</v>
      </c>
      <c r="AW150" s="14" t="s">
        <v>36</v>
      </c>
      <c r="AX150" s="14" t="s">
        <v>81</v>
      </c>
      <c r="AY150" s="217" t="s">
        <v>140</v>
      </c>
    </row>
    <row r="151" s="15" customFormat="1">
      <c r="A151" s="15"/>
      <c r="B151" s="224"/>
      <c r="C151" s="15"/>
      <c r="D151" s="204" t="s">
        <v>152</v>
      </c>
      <c r="E151" s="225" t="s">
        <v>1</v>
      </c>
      <c r="F151" s="226" t="s">
        <v>159</v>
      </c>
      <c r="G151" s="15"/>
      <c r="H151" s="227">
        <v>118</v>
      </c>
      <c r="I151" s="228"/>
      <c r="J151" s="15"/>
      <c r="K151" s="15"/>
      <c r="L151" s="224"/>
      <c r="M151" s="229"/>
      <c r="N151" s="230"/>
      <c r="O151" s="230"/>
      <c r="P151" s="230"/>
      <c r="Q151" s="230"/>
      <c r="R151" s="230"/>
      <c r="S151" s="230"/>
      <c r="T151" s="23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25" t="s">
        <v>152</v>
      </c>
      <c r="AU151" s="225" t="s">
        <v>90</v>
      </c>
      <c r="AV151" s="15" t="s">
        <v>148</v>
      </c>
      <c r="AW151" s="15" t="s">
        <v>36</v>
      </c>
      <c r="AX151" s="15" t="s">
        <v>88</v>
      </c>
      <c r="AY151" s="225" t="s">
        <v>140</v>
      </c>
    </row>
    <row r="152" s="12" customFormat="1" ht="22.8" customHeight="1">
      <c r="A152" s="12"/>
      <c r="B152" s="178"/>
      <c r="C152" s="12"/>
      <c r="D152" s="179" t="s">
        <v>80</v>
      </c>
      <c r="E152" s="189" t="s">
        <v>148</v>
      </c>
      <c r="F152" s="189" t="s">
        <v>349</v>
      </c>
      <c r="G152" s="12"/>
      <c r="H152" s="12"/>
      <c r="I152" s="181"/>
      <c r="J152" s="190">
        <f>BK152</f>
        <v>0</v>
      </c>
      <c r="K152" s="12"/>
      <c r="L152" s="178"/>
      <c r="M152" s="183"/>
      <c r="N152" s="184"/>
      <c r="O152" s="184"/>
      <c r="P152" s="185">
        <f>SUM(P153:P212)</f>
        <v>0</v>
      </c>
      <c r="Q152" s="184"/>
      <c r="R152" s="185">
        <f>SUM(R153:R212)</f>
        <v>1.7431691999999999</v>
      </c>
      <c r="S152" s="184"/>
      <c r="T152" s="186">
        <f>SUM(T153:T212)</f>
        <v>21.539999999999999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9" t="s">
        <v>88</v>
      </c>
      <c r="AT152" s="187" t="s">
        <v>80</v>
      </c>
      <c r="AU152" s="187" t="s">
        <v>88</v>
      </c>
      <c r="AY152" s="179" t="s">
        <v>140</v>
      </c>
      <c r="BK152" s="188">
        <f>SUM(BK153:BK212)</f>
        <v>0</v>
      </c>
    </row>
    <row r="153" s="2" customFormat="1" ht="16.5" customHeight="1">
      <c r="A153" s="39"/>
      <c r="B153" s="191"/>
      <c r="C153" s="192" t="s">
        <v>167</v>
      </c>
      <c r="D153" s="192" t="s">
        <v>143</v>
      </c>
      <c r="E153" s="193" t="s">
        <v>350</v>
      </c>
      <c r="F153" s="194" t="s">
        <v>351</v>
      </c>
      <c r="G153" s="195" t="s">
        <v>336</v>
      </c>
      <c r="H153" s="196">
        <v>359</v>
      </c>
      <c r="I153" s="197"/>
      <c r="J153" s="198">
        <f>ROUND(I153*H153,2)</f>
        <v>0</v>
      </c>
      <c r="K153" s="194" t="s">
        <v>337</v>
      </c>
      <c r="L153" s="40"/>
      <c r="M153" s="199" t="s">
        <v>1</v>
      </c>
      <c r="N153" s="200" t="s">
        <v>46</v>
      </c>
      <c r="O153" s="78"/>
      <c r="P153" s="201">
        <f>O153*H153</f>
        <v>0</v>
      </c>
      <c r="Q153" s="201">
        <v>0.00059999999999999995</v>
      </c>
      <c r="R153" s="201">
        <f>Q153*H153</f>
        <v>0.21539999999999998</v>
      </c>
      <c r="S153" s="201">
        <v>0</v>
      </c>
      <c r="T153" s="20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3" t="s">
        <v>148</v>
      </c>
      <c r="AT153" s="203" t="s">
        <v>143</v>
      </c>
      <c r="AU153" s="203" t="s">
        <v>90</v>
      </c>
      <c r="AY153" s="18" t="s">
        <v>140</v>
      </c>
      <c r="BE153" s="134">
        <f>IF(N153="základní",J153,0)</f>
        <v>0</v>
      </c>
      <c r="BF153" s="134">
        <f>IF(N153="snížená",J153,0)</f>
        <v>0</v>
      </c>
      <c r="BG153" s="134">
        <f>IF(N153="zákl. přenesená",J153,0)</f>
        <v>0</v>
      </c>
      <c r="BH153" s="134">
        <f>IF(N153="sníž. přenesená",J153,0)</f>
        <v>0</v>
      </c>
      <c r="BI153" s="134">
        <f>IF(N153="nulová",J153,0)</f>
        <v>0</v>
      </c>
      <c r="BJ153" s="18" t="s">
        <v>88</v>
      </c>
      <c r="BK153" s="134">
        <f>ROUND(I153*H153,2)</f>
        <v>0</v>
      </c>
      <c r="BL153" s="18" t="s">
        <v>148</v>
      </c>
      <c r="BM153" s="203" t="s">
        <v>352</v>
      </c>
    </row>
    <row r="154" s="2" customFormat="1">
      <c r="A154" s="39"/>
      <c r="B154" s="40"/>
      <c r="C154" s="39"/>
      <c r="D154" s="204" t="s">
        <v>150</v>
      </c>
      <c r="E154" s="39"/>
      <c r="F154" s="205" t="s">
        <v>353</v>
      </c>
      <c r="G154" s="39"/>
      <c r="H154" s="39"/>
      <c r="I154" s="206"/>
      <c r="J154" s="39"/>
      <c r="K154" s="39"/>
      <c r="L154" s="40"/>
      <c r="M154" s="207"/>
      <c r="N154" s="208"/>
      <c r="O154" s="78"/>
      <c r="P154" s="78"/>
      <c r="Q154" s="78"/>
      <c r="R154" s="78"/>
      <c r="S154" s="78"/>
      <c r="T154" s="7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150</v>
      </c>
      <c r="AU154" s="18" t="s">
        <v>90</v>
      </c>
    </row>
    <row r="155" s="13" customFormat="1">
      <c r="A155" s="13"/>
      <c r="B155" s="209"/>
      <c r="C155" s="13"/>
      <c r="D155" s="204" t="s">
        <v>152</v>
      </c>
      <c r="E155" s="210" t="s">
        <v>1</v>
      </c>
      <c r="F155" s="211" t="s">
        <v>354</v>
      </c>
      <c r="G155" s="13"/>
      <c r="H155" s="210" t="s">
        <v>1</v>
      </c>
      <c r="I155" s="212"/>
      <c r="J155" s="13"/>
      <c r="K155" s="13"/>
      <c r="L155" s="209"/>
      <c r="M155" s="213"/>
      <c r="N155" s="214"/>
      <c r="O155" s="214"/>
      <c r="P155" s="214"/>
      <c r="Q155" s="214"/>
      <c r="R155" s="214"/>
      <c r="S155" s="214"/>
      <c r="T155" s="21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0" t="s">
        <v>152</v>
      </c>
      <c r="AU155" s="210" t="s">
        <v>90</v>
      </c>
      <c r="AV155" s="13" t="s">
        <v>88</v>
      </c>
      <c r="AW155" s="13" t="s">
        <v>36</v>
      </c>
      <c r="AX155" s="13" t="s">
        <v>81</v>
      </c>
      <c r="AY155" s="210" t="s">
        <v>140</v>
      </c>
    </row>
    <row r="156" s="13" customFormat="1">
      <c r="A156" s="13"/>
      <c r="B156" s="209"/>
      <c r="C156" s="13"/>
      <c r="D156" s="204" t="s">
        <v>152</v>
      </c>
      <c r="E156" s="210" t="s">
        <v>1</v>
      </c>
      <c r="F156" s="211" t="s">
        <v>355</v>
      </c>
      <c r="G156" s="13"/>
      <c r="H156" s="210" t="s">
        <v>1</v>
      </c>
      <c r="I156" s="212"/>
      <c r="J156" s="13"/>
      <c r="K156" s="13"/>
      <c r="L156" s="209"/>
      <c r="M156" s="213"/>
      <c r="N156" s="214"/>
      <c r="O156" s="214"/>
      <c r="P156" s="214"/>
      <c r="Q156" s="214"/>
      <c r="R156" s="214"/>
      <c r="S156" s="214"/>
      <c r="T156" s="21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0" t="s">
        <v>152</v>
      </c>
      <c r="AU156" s="210" t="s">
        <v>90</v>
      </c>
      <c r="AV156" s="13" t="s">
        <v>88</v>
      </c>
      <c r="AW156" s="13" t="s">
        <v>36</v>
      </c>
      <c r="AX156" s="13" t="s">
        <v>81</v>
      </c>
      <c r="AY156" s="210" t="s">
        <v>140</v>
      </c>
    </row>
    <row r="157" s="13" customFormat="1">
      <c r="A157" s="13"/>
      <c r="B157" s="209"/>
      <c r="C157" s="13"/>
      <c r="D157" s="204" t="s">
        <v>152</v>
      </c>
      <c r="E157" s="210" t="s">
        <v>1</v>
      </c>
      <c r="F157" s="211" t="s">
        <v>356</v>
      </c>
      <c r="G157" s="13"/>
      <c r="H157" s="210" t="s">
        <v>1</v>
      </c>
      <c r="I157" s="212"/>
      <c r="J157" s="13"/>
      <c r="K157" s="13"/>
      <c r="L157" s="209"/>
      <c r="M157" s="213"/>
      <c r="N157" s="214"/>
      <c r="O157" s="214"/>
      <c r="P157" s="214"/>
      <c r="Q157" s="214"/>
      <c r="R157" s="214"/>
      <c r="S157" s="214"/>
      <c r="T157" s="21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0" t="s">
        <v>152</v>
      </c>
      <c r="AU157" s="210" t="s">
        <v>90</v>
      </c>
      <c r="AV157" s="13" t="s">
        <v>88</v>
      </c>
      <c r="AW157" s="13" t="s">
        <v>36</v>
      </c>
      <c r="AX157" s="13" t="s">
        <v>81</v>
      </c>
      <c r="AY157" s="210" t="s">
        <v>140</v>
      </c>
    </row>
    <row r="158" s="14" customFormat="1">
      <c r="A158" s="14"/>
      <c r="B158" s="216"/>
      <c r="C158" s="14"/>
      <c r="D158" s="204" t="s">
        <v>152</v>
      </c>
      <c r="E158" s="217" t="s">
        <v>1</v>
      </c>
      <c r="F158" s="218" t="s">
        <v>357</v>
      </c>
      <c r="G158" s="14"/>
      <c r="H158" s="219">
        <v>81</v>
      </c>
      <c r="I158" s="220"/>
      <c r="J158" s="14"/>
      <c r="K158" s="14"/>
      <c r="L158" s="216"/>
      <c r="M158" s="221"/>
      <c r="N158" s="222"/>
      <c r="O158" s="222"/>
      <c r="P158" s="222"/>
      <c r="Q158" s="222"/>
      <c r="R158" s="222"/>
      <c r="S158" s="222"/>
      <c r="T158" s="22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7" t="s">
        <v>152</v>
      </c>
      <c r="AU158" s="217" t="s">
        <v>90</v>
      </c>
      <c r="AV158" s="14" t="s">
        <v>90</v>
      </c>
      <c r="AW158" s="14" t="s">
        <v>36</v>
      </c>
      <c r="AX158" s="14" t="s">
        <v>81</v>
      </c>
      <c r="AY158" s="217" t="s">
        <v>140</v>
      </c>
    </row>
    <row r="159" s="13" customFormat="1">
      <c r="A159" s="13"/>
      <c r="B159" s="209"/>
      <c r="C159" s="13"/>
      <c r="D159" s="204" t="s">
        <v>152</v>
      </c>
      <c r="E159" s="210" t="s">
        <v>1</v>
      </c>
      <c r="F159" s="211" t="s">
        <v>358</v>
      </c>
      <c r="G159" s="13"/>
      <c r="H159" s="210" t="s">
        <v>1</v>
      </c>
      <c r="I159" s="212"/>
      <c r="J159" s="13"/>
      <c r="K159" s="13"/>
      <c r="L159" s="209"/>
      <c r="M159" s="213"/>
      <c r="N159" s="214"/>
      <c r="O159" s="214"/>
      <c r="P159" s="214"/>
      <c r="Q159" s="214"/>
      <c r="R159" s="214"/>
      <c r="S159" s="214"/>
      <c r="T159" s="21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0" t="s">
        <v>152</v>
      </c>
      <c r="AU159" s="210" t="s">
        <v>90</v>
      </c>
      <c r="AV159" s="13" t="s">
        <v>88</v>
      </c>
      <c r="AW159" s="13" t="s">
        <v>36</v>
      </c>
      <c r="AX159" s="13" t="s">
        <v>81</v>
      </c>
      <c r="AY159" s="210" t="s">
        <v>140</v>
      </c>
    </row>
    <row r="160" s="14" customFormat="1">
      <c r="A160" s="14"/>
      <c r="B160" s="216"/>
      <c r="C160" s="14"/>
      <c r="D160" s="204" t="s">
        <v>152</v>
      </c>
      <c r="E160" s="217" t="s">
        <v>1</v>
      </c>
      <c r="F160" s="218" t="s">
        <v>359</v>
      </c>
      <c r="G160" s="14"/>
      <c r="H160" s="219">
        <v>98</v>
      </c>
      <c r="I160" s="220"/>
      <c r="J160" s="14"/>
      <c r="K160" s="14"/>
      <c r="L160" s="216"/>
      <c r="M160" s="221"/>
      <c r="N160" s="222"/>
      <c r="O160" s="222"/>
      <c r="P160" s="222"/>
      <c r="Q160" s="222"/>
      <c r="R160" s="222"/>
      <c r="S160" s="222"/>
      <c r="T160" s="22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17" t="s">
        <v>152</v>
      </c>
      <c r="AU160" s="217" t="s">
        <v>90</v>
      </c>
      <c r="AV160" s="14" t="s">
        <v>90</v>
      </c>
      <c r="AW160" s="14" t="s">
        <v>36</v>
      </c>
      <c r="AX160" s="14" t="s">
        <v>81</v>
      </c>
      <c r="AY160" s="217" t="s">
        <v>140</v>
      </c>
    </row>
    <row r="161" s="13" customFormat="1">
      <c r="A161" s="13"/>
      <c r="B161" s="209"/>
      <c r="C161" s="13"/>
      <c r="D161" s="204" t="s">
        <v>152</v>
      </c>
      <c r="E161" s="210" t="s">
        <v>1</v>
      </c>
      <c r="F161" s="211" t="s">
        <v>360</v>
      </c>
      <c r="G161" s="13"/>
      <c r="H161" s="210" t="s">
        <v>1</v>
      </c>
      <c r="I161" s="212"/>
      <c r="J161" s="13"/>
      <c r="K161" s="13"/>
      <c r="L161" s="209"/>
      <c r="M161" s="213"/>
      <c r="N161" s="214"/>
      <c r="O161" s="214"/>
      <c r="P161" s="214"/>
      <c r="Q161" s="214"/>
      <c r="R161" s="214"/>
      <c r="S161" s="214"/>
      <c r="T161" s="21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0" t="s">
        <v>152</v>
      </c>
      <c r="AU161" s="210" t="s">
        <v>90</v>
      </c>
      <c r="AV161" s="13" t="s">
        <v>88</v>
      </c>
      <c r="AW161" s="13" t="s">
        <v>36</v>
      </c>
      <c r="AX161" s="13" t="s">
        <v>81</v>
      </c>
      <c r="AY161" s="210" t="s">
        <v>140</v>
      </c>
    </row>
    <row r="162" s="14" customFormat="1">
      <c r="A162" s="14"/>
      <c r="B162" s="216"/>
      <c r="C162" s="14"/>
      <c r="D162" s="204" t="s">
        <v>152</v>
      </c>
      <c r="E162" s="217" t="s">
        <v>1</v>
      </c>
      <c r="F162" s="218" t="s">
        <v>361</v>
      </c>
      <c r="G162" s="14"/>
      <c r="H162" s="219">
        <v>180</v>
      </c>
      <c r="I162" s="220"/>
      <c r="J162" s="14"/>
      <c r="K162" s="14"/>
      <c r="L162" s="216"/>
      <c r="M162" s="221"/>
      <c r="N162" s="222"/>
      <c r="O162" s="222"/>
      <c r="P162" s="222"/>
      <c r="Q162" s="222"/>
      <c r="R162" s="222"/>
      <c r="S162" s="222"/>
      <c r="T162" s="22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17" t="s">
        <v>152</v>
      </c>
      <c r="AU162" s="217" t="s">
        <v>90</v>
      </c>
      <c r="AV162" s="14" t="s">
        <v>90</v>
      </c>
      <c r="AW162" s="14" t="s">
        <v>36</v>
      </c>
      <c r="AX162" s="14" t="s">
        <v>81</v>
      </c>
      <c r="AY162" s="217" t="s">
        <v>140</v>
      </c>
    </row>
    <row r="163" s="15" customFormat="1">
      <c r="A163" s="15"/>
      <c r="B163" s="224"/>
      <c r="C163" s="15"/>
      <c r="D163" s="204" t="s">
        <v>152</v>
      </c>
      <c r="E163" s="225" t="s">
        <v>1</v>
      </c>
      <c r="F163" s="226" t="s">
        <v>159</v>
      </c>
      <c r="G163" s="15"/>
      <c r="H163" s="227">
        <v>359</v>
      </c>
      <c r="I163" s="228"/>
      <c r="J163" s="15"/>
      <c r="K163" s="15"/>
      <c r="L163" s="224"/>
      <c r="M163" s="229"/>
      <c r="N163" s="230"/>
      <c r="O163" s="230"/>
      <c r="P163" s="230"/>
      <c r="Q163" s="230"/>
      <c r="R163" s="230"/>
      <c r="S163" s="230"/>
      <c r="T163" s="23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25" t="s">
        <v>152</v>
      </c>
      <c r="AU163" s="225" t="s">
        <v>90</v>
      </c>
      <c r="AV163" s="15" t="s">
        <v>148</v>
      </c>
      <c r="AW163" s="15" t="s">
        <v>36</v>
      </c>
      <c r="AX163" s="15" t="s">
        <v>88</v>
      </c>
      <c r="AY163" s="225" t="s">
        <v>140</v>
      </c>
    </row>
    <row r="164" s="2" customFormat="1" ht="24.15" customHeight="1">
      <c r="A164" s="39"/>
      <c r="B164" s="191"/>
      <c r="C164" s="232" t="s">
        <v>148</v>
      </c>
      <c r="D164" s="232" t="s">
        <v>168</v>
      </c>
      <c r="E164" s="233" t="s">
        <v>362</v>
      </c>
      <c r="F164" s="234" t="s">
        <v>363</v>
      </c>
      <c r="G164" s="235" t="s">
        <v>364</v>
      </c>
      <c r="H164" s="236">
        <v>4</v>
      </c>
      <c r="I164" s="237"/>
      <c r="J164" s="238">
        <f>ROUND(I164*H164,2)</f>
        <v>0</v>
      </c>
      <c r="K164" s="234" t="s">
        <v>337</v>
      </c>
      <c r="L164" s="239"/>
      <c r="M164" s="240" t="s">
        <v>1</v>
      </c>
      <c r="N164" s="241" t="s">
        <v>46</v>
      </c>
      <c r="O164" s="78"/>
      <c r="P164" s="201">
        <f>O164*H164</f>
        <v>0</v>
      </c>
      <c r="Q164" s="201">
        <v>0.0088000000000000005</v>
      </c>
      <c r="R164" s="201">
        <f>Q164*H164</f>
        <v>0.035200000000000002</v>
      </c>
      <c r="S164" s="201">
        <v>0</v>
      </c>
      <c r="T164" s="20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3" t="s">
        <v>172</v>
      </c>
      <c r="AT164" s="203" t="s">
        <v>168</v>
      </c>
      <c r="AU164" s="203" t="s">
        <v>90</v>
      </c>
      <c r="AY164" s="18" t="s">
        <v>140</v>
      </c>
      <c r="BE164" s="134">
        <f>IF(N164="základní",J164,0)</f>
        <v>0</v>
      </c>
      <c r="BF164" s="134">
        <f>IF(N164="snížená",J164,0)</f>
        <v>0</v>
      </c>
      <c r="BG164" s="134">
        <f>IF(N164="zákl. přenesená",J164,0)</f>
        <v>0</v>
      </c>
      <c r="BH164" s="134">
        <f>IF(N164="sníž. přenesená",J164,0)</f>
        <v>0</v>
      </c>
      <c r="BI164" s="134">
        <f>IF(N164="nulová",J164,0)</f>
        <v>0</v>
      </c>
      <c r="BJ164" s="18" t="s">
        <v>88</v>
      </c>
      <c r="BK164" s="134">
        <f>ROUND(I164*H164,2)</f>
        <v>0</v>
      </c>
      <c r="BL164" s="18" t="s">
        <v>148</v>
      </c>
      <c r="BM164" s="203" t="s">
        <v>365</v>
      </c>
    </row>
    <row r="165" s="2" customFormat="1">
      <c r="A165" s="39"/>
      <c r="B165" s="40"/>
      <c r="C165" s="39"/>
      <c r="D165" s="204" t="s">
        <v>150</v>
      </c>
      <c r="E165" s="39"/>
      <c r="F165" s="205" t="s">
        <v>363</v>
      </c>
      <c r="G165" s="39"/>
      <c r="H165" s="39"/>
      <c r="I165" s="206"/>
      <c r="J165" s="39"/>
      <c r="K165" s="39"/>
      <c r="L165" s="40"/>
      <c r="M165" s="207"/>
      <c r="N165" s="208"/>
      <c r="O165" s="78"/>
      <c r="P165" s="78"/>
      <c r="Q165" s="78"/>
      <c r="R165" s="78"/>
      <c r="S165" s="78"/>
      <c r="T165" s="7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150</v>
      </c>
      <c r="AU165" s="18" t="s">
        <v>90</v>
      </c>
    </row>
    <row r="166" s="13" customFormat="1">
      <c r="A166" s="13"/>
      <c r="B166" s="209"/>
      <c r="C166" s="13"/>
      <c r="D166" s="204" t="s">
        <v>152</v>
      </c>
      <c r="E166" s="210" t="s">
        <v>1</v>
      </c>
      <c r="F166" s="211" t="s">
        <v>366</v>
      </c>
      <c r="G166" s="13"/>
      <c r="H166" s="210" t="s">
        <v>1</v>
      </c>
      <c r="I166" s="212"/>
      <c r="J166" s="13"/>
      <c r="K166" s="13"/>
      <c r="L166" s="209"/>
      <c r="M166" s="213"/>
      <c r="N166" s="214"/>
      <c r="O166" s="214"/>
      <c r="P166" s="214"/>
      <c r="Q166" s="214"/>
      <c r="R166" s="214"/>
      <c r="S166" s="214"/>
      <c r="T166" s="21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0" t="s">
        <v>152</v>
      </c>
      <c r="AU166" s="210" t="s">
        <v>90</v>
      </c>
      <c r="AV166" s="13" t="s">
        <v>88</v>
      </c>
      <c r="AW166" s="13" t="s">
        <v>36</v>
      </c>
      <c r="AX166" s="13" t="s">
        <v>81</v>
      </c>
      <c r="AY166" s="210" t="s">
        <v>140</v>
      </c>
    </row>
    <row r="167" s="14" customFormat="1">
      <c r="A167" s="14"/>
      <c r="B167" s="216"/>
      <c r="C167" s="14"/>
      <c r="D167" s="204" t="s">
        <v>152</v>
      </c>
      <c r="E167" s="217" t="s">
        <v>1</v>
      </c>
      <c r="F167" s="218" t="s">
        <v>367</v>
      </c>
      <c r="G167" s="14"/>
      <c r="H167" s="219">
        <v>4</v>
      </c>
      <c r="I167" s="220"/>
      <c r="J167" s="14"/>
      <c r="K167" s="14"/>
      <c r="L167" s="216"/>
      <c r="M167" s="221"/>
      <c r="N167" s="222"/>
      <c r="O167" s="222"/>
      <c r="P167" s="222"/>
      <c r="Q167" s="222"/>
      <c r="R167" s="222"/>
      <c r="S167" s="222"/>
      <c r="T167" s="22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17" t="s">
        <v>152</v>
      </c>
      <c r="AU167" s="217" t="s">
        <v>90</v>
      </c>
      <c r="AV167" s="14" t="s">
        <v>90</v>
      </c>
      <c r="AW167" s="14" t="s">
        <v>36</v>
      </c>
      <c r="AX167" s="14" t="s">
        <v>88</v>
      </c>
      <c r="AY167" s="217" t="s">
        <v>140</v>
      </c>
    </row>
    <row r="168" s="2" customFormat="1" ht="24.15" customHeight="1">
      <c r="A168" s="39"/>
      <c r="B168" s="191"/>
      <c r="C168" s="232" t="s">
        <v>141</v>
      </c>
      <c r="D168" s="232" t="s">
        <v>168</v>
      </c>
      <c r="E168" s="233" t="s">
        <v>368</v>
      </c>
      <c r="F168" s="234" t="s">
        <v>369</v>
      </c>
      <c r="G168" s="235" t="s">
        <v>364</v>
      </c>
      <c r="H168" s="236">
        <v>4</v>
      </c>
      <c r="I168" s="237"/>
      <c r="J168" s="238">
        <f>ROUND(I168*H168,2)</f>
        <v>0</v>
      </c>
      <c r="K168" s="234" t="s">
        <v>337</v>
      </c>
      <c r="L168" s="239"/>
      <c r="M168" s="240" t="s">
        <v>1</v>
      </c>
      <c r="N168" s="241" t="s">
        <v>46</v>
      </c>
      <c r="O168" s="78"/>
      <c r="P168" s="201">
        <f>O168*H168</f>
        <v>0</v>
      </c>
      <c r="Q168" s="201">
        <v>0.00173</v>
      </c>
      <c r="R168" s="201">
        <f>Q168*H168</f>
        <v>0.0069199999999999999</v>
      </c>
      <c r="S168" s="201">
        <v>0</v>
      </c>
      <c r="T168" s="20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3" t="s">
        <v>172</v>
      </c>
      <c r="AT168" s="203" t="s">
        <v>168</v>
      </c>
      <c r="AU168" s="203" t="s">
        <v>90</v>
      </c>
      <c r="AY168" s="18" t="s">
        <v>140</v>
      </c>
      <c r="BE168" s="134">
        <f>IF(N168="základní",J168,0)</f>
        <v>0</v>
      </c>
      <c r="BF168" s="134">
        <f>IF(N168="snížená",J168,0)</f>
        <v>0</v>
      </c>
      <c r="BG168" s="134">
        <f>IF(N168="zákl. přenesená",J168,0)</f>
        <v>0</v>
      </c>
      <c r="BH168" s="134">
        <f>IF(N168="sníž. přenesená",J168,0)</f>
        <v>0</v>
      </c>
      <c r="BI168" s="134">
        <f>IF(N168="nulová",J168,0)</f>
        <v>0</v>
      </c>
      <c r="BJ168" s="18" t="s">
        <v>88</v>
      </c>
      <c r="BK168" s="134">
        <f>ROUND(I168*H168,2)</f>
        <v>0</v>
      </c>
      <c r="BL168" s="18" t="s">
        <v>148</v>
      </c>
      <c r="BM168" s="203" t="s">
        <v>370</v>
      </c>
    </row>
    <row r="169" s="2" customFormat="1">
      <c r="A169" s="39"/>
      <c r="B169" s="40"/>
      <c r="C169" s="39"/>
      <c r="D169" s="204" t="s">
        <v>150</v>
      </c>
      <c r="E169" s="39"/>
      <c r="F169" s="205" t="s">
        <v>369</v>
      </c>
      <c r="G169" s="39"/>
      <c r="H169" s="39"/>
      <c r="I169" s="206"/>
      <c r="J169" s="39"/>
      <c r="K169" s="39"/>
      <c r="L169" s="40"/>
      <c r="M169" s="207"/>
      <c r="N169" s="208"/>
      <c r="O169" s="78"/>
      <c r="P169" s="78"/>
      <c r="Q169" s="78"/>
      <c r="R169" s="78"/>
      <c r="S169" s="78"/>
      <c r="T169" s="7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150</v>
      </c>
      <c r="AU169" s="18" t="s">
        <v>90</v>
      </c>
    </row>
    <row r="170" s="13" customFormat="1">
      <c r="A170" s="13"/>
      <c r="B170" s="209"/>
      <c r="C170" s="13"/>
      <c r="D170" s="204" t="s">
        <v>152</v>
      </c>
      <c r="E170" s="210" t="s">
        <v>1</v>
      </c>
      <c r="F170" s="211" t="s">
        <v>366</v>
      </c>
      <c r="G170" s="13"/>
      <c r="H170" s="210" t="s">
        <v>1</v>
      </c>
      <c r="I170" s="212"/>
      <c r="J170" s="13"/>
      <c r="K170" s="13"/>
      <c r="L170" s="209"/>
      <c r="M170" s="213"/>
      <c r="N170" s="214"/>
      <c r="O170" s="214"/>
      <c r="P170" s="214"/>
      <c r="Q170" s="214"/>
      <c r="R170" s="214"/>
      <c r="S170" s="214"/>
      <c r="T170" s="21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10" t="s">
        <v>152</v>
      </c>
      <c r="AU170" s="210" t="s">
        <v>90</v>
      </c>
      <c r="AV170" s="13" t="s">
        <v>88</v>
      </c>
      <c r="AW170" s="13" t="s">
        <v>36</v>
      </c>
      <c r="AX170" s="13" t="s">
        <v>81</v>
      </c>
      <c r="AY170" s="210" t="s">
        <v>140</v>
      </c>
    </row>
    <row r="171" s="14" customFormat="1">
      <c r="A171" s="14"/>
      <c r="B171" s="216"/>
      <c r="C171" s="14"/>
      <c r="D171" s="204" t="s">
        <v>152</v>
      </c>
      <c r="E171" s="217" t="s">
        <v>1</v>
      </c>
      <c r="F171" s="218" t="s">
        <v>367</v>
      </c>
      <c r="G171" s="14"/>
      <c r="H171" s="219">
        <v>4</v>
      </c>
      <c r="I171" s="220"/>
      <c r="J171" s="14"/>
      <c r="K171" s="14"/>
      <c r="L171" s="216"/>
      <c r="M171" s="221"/>
      <c r="N171" s="222"/>
      <c r="O171" s="222"/>
      <c r="P171" s="222"/>
      <c r="Q171" s="222"/>
      <c r="R171" s="222"/>
      <c r="S171" s="222"/>
      <c r="T171" s="22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17" t="s">
        <v>152</v>
      </c>
      <c r="AU171" s="217" t="s">
        <v>90</v>
      </c>
      <c r="AV171" s="14" t="s">
        <v>90</v>
      </c>
      <c r="AW171" s="14" t="s">
        <v>36</v>
      </c>
      <c r="AX171" s="14" t="s">
        <v>88</v>
      </c>
      <c r="AY171" s="217" t="s">
        <v>140</v>
      </c>
    </row>
    <row r="172" s="2" customFormat="1" ht="16.5" customHeight="1">
      <c r="A172" s="39"/>
      <c r="B172" s="191"/>
      <c r="C172" s="232" t="s">
        <v>187</v>
      </c>
      <c r="D172" s="232" t="s">
        <v>168</v>
      </c>
      <c r="E172" s="233" t="s">
        <v>371</v>
      </c>
      <c r="F172" s="234" t="s">
        <v>372</v>
      </c>
      <c r="G172" s="235" t="s">
        <v>171</v>
      </c>
      <c r="H172" s="236">
        <v>0.41099999999999998</v>
      </c>
      <c r="I172" s="237"/>
      <c r="J172" s="238">
        <f>ROUND(I172*H172,2)</f>
        <v>0</v>
      </c>
      <c r="K172" s="234" t="s">
        <v>337</v>
      </c>
      <c r="L172" s="239"/>
      <c r="M172" s="240" t="s">
        <v>1</v>
      </c>
      <c r="N172" s="241" t="s">
        <v>46</v>
      </c>
      <c r="O172" s="78"/>
      <c r="P172" s="201">
        <f>O172*H172</f>
        <v>0</v>
      </c>
      <c r="Q172" s="201">
        <v>1</v>
      </c>
      <c r="R172" s="201">
        <f>Q172*H172</f>
        <v>0.41099999999999998</v>
      </c>
      <c r="S172" s="201">
        <v>0</v>
      </c>
      <c r="T172" s="20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3" t="s">
        <v>172</v>
      </c>
      <c r="AT172" s="203" t="s">
        <v>168</v>
      </c>
      <c r="AU172" s="203" t="s">
        <v>90</v>
      </c>
      <c r="AY172" s="18" t="s">
        <v>140</v>
      </c>
      <c r="BE172" s="134">
        <f>IF(N172="základní",J172,0)</f>
        <v>0</v>
      </c>
      <c r="BF172" s="134">
        <f>IF(N172="snížená",J172,0)</f>
        <v>0</v>
      </c>
      <c r="BG172" s="134">
        <f>IF(N172="zákl. přenesená",J172,0)</f>
        <v>0</v>
      </c>
      <c r="BH172" s="134">
        <f>IF(N172="sníž. přenesená",J172,0)</f>
        <v>0</v>
      </c>
      <c r="BI172" s="134">
        <f>IF(N172="nulová",J172,0)</f>
        <v>0</v>
      </c>
      <c r="BJ172" s="18" t="s">
        <v>88</v>
      </c>
      <c r="BK172" s="134">
        <f>ROUND(I172*H172,2)</f>
        <v>0</v>
      </c>
      <c r="BL172" s="18" t="s">
        <v>148</v>
      </c>
      <c r="BM172" s="203" t="s">
        <v>373</v>
      </c>
    </row>
    <row r="173" s="2" customFormat="1">
      <c r="A173" s="39"/>
      <c r="B173" s="40"/>
      <c r="C173" s="39"/>
      <c r="D173" s="204" t="s">
        <v>150</v>
      </c>
      <c r="E173" s="39"/>
      <c r="F173" s="205" t="s">
        <v>372</v>
      </c>
      <c r="G173" s="39"/>
      <c r="H173" s="39"/>
      <c r="I173" s="206"/>
      <c r="J173" s="39"/>
      <c r="K173" s="39"/>
      <c r="L173" s="40"/>
      <c r="M173" s="207"/>
      <c r="N173" s="208"/>
      <c r="O173" s="78"/>
      <c r="P173" s="78"/>
      <c r="Q173" s="78"/>
      <c r="R173" s="78"/>
      <c r="S173" s="78"/>
      <c r="T173" s="7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150</v>
      </c>
      <c r="AU173" s="18" t="s">
        <v>90</v>
      </c>
    </row>
    <row r="174" s="13" customFormat="1">
      <c r="A174" s="13"/>
      <c r="B174" s="209"/>
      <c r="C174" s="13"/>
      <c r="D174" s="204" t="s">
        <v>152</v>
      </c>
      <c r="E174" s="210" t="s">
        <v>1</v>
      </c>
      <c r="F174" s="211" t="s">
        <v>374</v>
      </c>
      <c r="G174" s="13"/>
      <c r="H174" s="210" t="s">
        <v>1</v>
      </c>
      <c r="I174" s="212"/>
      <c r="J174" s="13"/>
      <c r="K174" s="13"/>
      <c r="L174" s="209"/>
      <c r="M174" s="213"/>
      <c r="N174" s="214"/>
      <c r="O174" s="214"/>
      <c r="P174" s="214"/>
      <c r="Q174" s="214"/>
      <c r="R174" s="214"/>
      <c r="S174" s="214"/>
      <c r="T174" s="21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10" t="s">
        <v>152</v>
      </c>
      <c r="AU174" s="210" t="s">
        <v>90</v>
      </c>
      <c r="AV174" s="13" t="s">
        <v>88</v>
      </c>
      <c r="AW174" s="13" t="s">
        <v>36</v>
      </c>
      <c r="AX174" s="13" t="s">
        <v>81</v>
      </c>
      <c r="AY174" s="210" t="s">
        <v>140</v>
      </c>
    </row>
    <row r="175" s="14" customFormat="1">
      <c r="A175" s="14"/>
      <c r="B175" s="216"/>
      <c r="C175" s="14"/>
      <c r="D175" s="204" t="s">
        <v>152</v>
      </c>
      <c r="E175" s="217" t="s">
        <v>1</v>
      </c>
      <c r="F175" s="218" t="s">
        <v>375</v>
      </c>
      <c r="G175" s="14"/>
      <c r="H175" s="219">
        <v>0.41099999999999998</v>
      </c>
      <c r="I175" s="220"/>
      <c r="J175" s="14"/>
      <c r="K175" s="14"/>
      <c r="L175" s="216"/>
      <c r="M175" s="221"/>
      <c r="N175" s="222"/>
      <c r="O175" s="222"/>
      <c r="P175" s="222"/>
      <c r="Q175" s="222"/>
      <c r="R175" s="222"/>
      <c r="S175" s="222"/>
      <c r="T175" s="22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17" t="s">
        <v>152</v>
      </c>
      <c r="AU175" s="217" t="s">
        <v>90</v>
      </c>
      <c r="AV175" s="14" t="s">
        <v>90</v>
      </c>
      <c r="AW175" s="14" t="s">
        <v>36</v>
      </c>
      <c r="AX175" s="14" t="s">
        <v>88</v>
      </c>
      <c r="AY175" s="217" t="s">
        <v>140</v>
      </c>
    </row>
    <row r="176" s="2" customFormat="1" ht="16.5" customHeight="1">
      <c r="A176" s="39"/>
      <c r="B176" s="191"/>
      <c r="C176" s="232" t="s">
        <v>194</v>
      </c>
      <c r="D176" s="232" t="s">
        <v>168</v>
      </c>
      <c r="E176" s="233" t="s">
        <v>376</v>
      </c>
      <c r="F176" s="234" t="s">
        <v>377</v>
      </c>
      <c r="G176" s="235" t="s">
        <v>171</v>
      </c>
      <c r="H176" s="236">
        <v>0.48899999999999999</v>
      </c>
      <c r="I176" s="237"/>
      <c r="J176" s="238">
        <f>ROUND(I176*H176,2)</f>
        <v>0</v>
      </c>
      <c r="K176" s="234" t="s">
        <v>1</v>
      </c>
      <c r="L176" s="239"/>
      <c r="M176" s="240" t="s">
        <v>1</v>
      </c>
      <c r="N176" s="241" t="s">
        <v>46</v>
      </c>
      <c r="O176" s="78"/>
      <c r="P176" s="201">
        <f>O176*H176</f>
        <v>0</v>
      </c>
      <c r="Q176" s="201">
        <v>1</v>
      </c>
      <c r="R176" s="201">
        <f>Q176*H176</f>
        <v>0.48899999999999999</v>
      </c>
      <c r="S176" s="201">
        <v>0</v>
      </c>
      <c r="T176" s="20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3" t="s">
        <v>172</v>
      </c>
      <c r="AT176" s="203" t="s">
        <v>168</v>
      </c>
      <c r="AU176" s="203" t="s">
        <v>90</v>
      </c>
      <c r="AY176" s="18" t="s">
        <v>140</v>
      </c>
      <c r="BE176" s="134">
        <f>IF(N176="základní",J176,0)</f>
        <v>0</v>
      </c>
      <c r="BF176" s="134">
        <f>IF(N176="snížená",J176,0)</f>
        <v>0</v>
      </c>
      <c r="BG176" s="134">
        <f>IF(N176="zákl. přenesená",J176,0)</f>
        <v>0</v>
      </c>
      <c r="BH176" s="134">
        <f>IF(N176="sníž. přenesená",J176,0)</f>
        <v>0</v>
      </c>
      <c r="BI176" s="134">
        <f>IF(N176="nulová",J176,0)</f>
        <v>0</v>
      </c>
      <c r="BJ176" s="18" t="s">
        <v>88</v>
      </c>
      <c r="BK176" s="134">
        <f>ROUND(I176*H176,2)</f>
        <v>0</v>
      </c>
      <c r="BL176" s="18" t="s">
        <v>148</v>
      </c>
      <c r="BM176" s="203" t="s">
        <v>378</v>
      </c>
    </row>
    <row r="177" s="2" customFormat="1">
      <c r="A177" s="39"/>
      <c r="B177" s="40"/>
      <c r="C177" s="39"/>
      <c r="D177" s="204" t="s">
        <v>150</v>
      </c>
      <c r="E177" s="39"/>
      <c r="F177" s="205" t="s">
        <v>377</v>
      </c>
      <c r="G177" s="39"/>
      <c r="H177" s="39"/>
      <c r="I177" s="206"/>
      <c r="J177" s="39"/>
      <c r="K177" s="39"/>
      <c r="L177" s="40"/>
      <c r="M177" s="207"/>
      <c r="N177" s="208"/>
      <c r="O177" s="78"/>
      <c r="P177" s="78"/>
      <c r="Q177" s="78"/>
      <c r="R177" s="78"/>
      <c r="S177" s="78"/>
      <c r="T177" s="7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150</v>
      </c>
      <c r="AU177" s="18" t="s">
        <v>90</v>
      </c>
    </row>
    <row r="178" s="13" customFormat="1">
      <c r="A178" s="13"/>
      <c r="B178" s="209"/>
      <c r="C178" s="13"/>
      <c r="D178" s="204" t="s">
        <v>152</v>
      </c>
      <c r="E178" s="210" t="s">
        <v>1</v>
      </c>
      <c r="F178" s="211" t="s">
        <v>379</v>
      </c>
      <c r="G178" s="13"/>
      <c r="H178" s="210" t="s">
        <v>1</v>
      </c>
      <c r="I178" s="212"/>
      <c r="J178" s="13"/>
      <c r="K178" s="13"/>
      <c r="L178" s="209"/>
      <c r="M178" s="213"/>
      <c r="N178" s="214"/>
      <c r="O178" s="214"/>
      <c r="P178" s="214"/>
      <c r="Q178" s="214"/>
      <c r="R178" s="214"/>
      <c r="S178" s="214"/>
      <c r="T178" s="21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10" t="s">
        <v>152</v>
      </c>
      <c r="AU178" s="210" t="s">
        <v>90</v>
      </c>
      <c r="AV178" s="13" t="s">
        <v>88</v>
      </c>
      <c r="AW178" s="13" t="s">
        <v>36</v>
      </c>
      <c r="AX178" s="13" t="s">
        <v>81</v>
      </c>
      <c r="AY178" s="210" t="s">
        <v>140</v>
      </c>
    </row>
    <row r="179" s="14" customFormat="1">
      <c r="A179" s="14"/>
      <c r="B179" s="216"/>
      <c r="C179" s="14"/>
      <c r="D179" s="204" t="s">
        <v>152</v>
      </c>
      <c r="E179" s="217" t="s">
        <v>1</v>
      </c>
      <c r="F179" s="218" t="s">
        <v>380</v>
      </c>
      <c r="G179" s="14"/>
      <c r="H179" s="219">
        <v>0.48899999999999999</v>
      </c>
      <c r="I179" s="220"/>
      <c r="J179" s="14"/>
      <c r="K179" s="14"/>
      <c r="L179" s="216"/>
      <c r="M179" s="221"/>
      <c r="N179" s="222"/>
      <c r="O179" s="222"/>
      <c r="P179" s="222"/>
      <c r="Q179" s="222"/>
      <c r="R179" s="222"/>
      <c r="S179" s="222"/>
      <c r="T179" s="22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7" t="s">
        <v>152</v>
      </c>
      <c r="AU179" s="217" t="s">
        <v>90</v>
      </c>
      <c r="AV179" s="14" t="s">
        <v>90</v>
      </c>
      <c r="AW179" s="14" t="s">
        <v>36</v>
      </c>
      <c r="AX179" s="14" t="s">
        <v>88</v>
      </c>
      <c r="AY179" s="217" t="s">
        <v>140</v>
      </c>
    </row>
    <row r="180" s="2" customFormat="1" ht="24.15" customHeight="1">
      <c r="A180" s="39"/>
      <c r="B180" s="191"/>
      <c r="C180" s="232" t="s">
        <v>172</v>
      </c>
      <c r="D180" s="232" t="s">
        <v>168</v>
      </c>
      <c r="E180" s="233" t="s">
        <v>381</v>
      </c>
      <c r="F180" s="234" t="s">
        <v>382</v>
      </c>
      <c r="G180" s="235" t="s">
        <v>364</v>
      </c>
      <c r="H180" s="236">
        <v>27.800000000000001</v>
      </c>
      <c r="I180" s="237"/>
      <c r="J180" s="238">
        <f>ROUND(I180*H180,2)</f>
        <v>0</v>
      </c>
      <c r="K180" s="234" t="s">
        <v>337</v>
      </c>
      <c r="L180" s="239"/>
      <c r="M180" s="240" t="s">
        <v>1</v>
      </c>
      <c r="N180" s="241" t="s">
        <v>46</v>
      </c>
      <c r="O180" s="78"/>
      <c r="P180" s="201">
        <f>O180*H180</f>
        <v>0</v>
      </c>
      <c r="Q180" s="201">
        <v>0.0101</v>
      </c>
      <c r="R180" s="201">
        <f>Q180*H180</f>
        <v>0.28077999999999997</v>
      </c>
      <c r="S180" s="201">
        <v>0</v>
      </c>
      <c r="T180" s="20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3" t="s">
        <v>172</v>
      </c>
      <c r="AT180" s="203" t="s">
        <v>168</v>
      </c>
      <c r="AU180" s="203" t="s">
        <v>90</v>
      </c>
      <c r="AY180" s="18" t="s">
        <v>140</v>
      </c>
      <c r="BE180" s="134">
        <f>IF(N180="základní",J180,0)</f>
        <v>0</v>
      </c>
      <c r="BF180" s="134">
        <f>IF(N180="snížená",J180,0)</f>
        <v>0</v>
      </c>
      <c r="BG180" s="134">
        <f>IF(N180="zákl. přenesená",J180,0)</f>
        <v>0</v>
      </c>
      <c r="BH180" s="134">
        <f>IF(N180="sníž. přenesená",J180,0)</f>
        <v>0</v>
      </c>
      <c r="BI180" s="134">
        <f>IF(N180="nulová",J180,0)</f>
        <v>0</v>
      </c>
      <c r="BJ180" s="18" t="s">
        <v>88</v>
      </c>
      <c r="BK180" s="134">
        <f>ROUND(I180*H180,2)</f>
        <v>0</v>
      </c>
      <c r="BL180" s="18" t="s">
        <v>148</v>
      </c>
      <c r="BM180" s="203" t="s">
        <v>383</v>
      </c>
    </row>
    <row r="181" s="2" customFormat="1">
      <c r="A181" s="39"/>
      <c r="B181" s="40"/>
      <c r="C181" s="39"/>
      <c r="D181" s="204" t="s">
        <v>150</v>
      </c>
      <c r="E181" s="39"/>
      <c r="F181" s="205" t="s">
        <v>382</v>
      </c>
      <c r="G181" s="39"/>
      <c r="H181" s="39"/>
      <c r="I181" s="206"/>
      <c r="J181" s="39"/>
      <c r="K181" s="39"/>
      <c r="L181" s="40"/>
      <c r="M181" s="207"/>
      <c r="N181" s="208"/>
      <c r="O181" s="78"/>
      <c r="P181" s="78"/>
      <c r="Q181" s="78"/>
      <c r="R181" s="78"/>
      <c r="S181" s="78"/>
      <c r="T181" s="7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150</v>
      </c>
      <c r="AU181" s="18" t="s">
        <v>90</v>
      </c>
    </row>
    <row r="182" s="13" customFormat="1">
      <c r="A182" s="13"/>
      <c r="B182" s="209"/>
      <c r="C182" s="13"/>
      <c r="D182" s="204" t="s">
        <v>152</v>
      </c>
      <c r="E182" s="210" t="s">
        <v>1</v>
      </c>
      <c r="F182" s="211" t="s">
        <v>379</v>
      </c>
      <c r="G182" s="13"/>
      <c r="H182" s="210" t="s">
        <v>1</v>
      </c>
      <c r="I182" s="212"/>
      <c r="J182" s="13"/>
      <c r="K182" s="13"/>
      <c r="L182" s="209"/>
      <c r="M182" s="213"/>
      <c r="N182" s="214"/>
      <c r="O182" s="214"/>
      <c r="P182" s="214"/>
      <c r="Q182" s="214"/>
      <c r="R182" s="214"/>
      <c r="S182" s="214"/>
      <c r="T182" s="21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10" t="s">
        <v>152</v>
      </c>
      <c r="AU182" s="210" t="s">
        <v>90</v>
      </c>
      <c r="AV182" s="13" t="s">
        <v>88</v>
      </c>
      <c r="AW182" s="13" t="s">
        <v>36</v>
      </c>
      <c r="AX182" s="13" t="s">
        <v>81</v>
      </c>
      <c r="AY182" s="210" t="s">
        <v>140</v>
      </c>
    </row>
    <row r="183" s="14" customFormat="1">
      <c r="A183" s="14"/>
      <c r="B183" s="216"/>
      <c r="C183" s="14"/>
      <c r="D183" s="204" t="s">
        <v>152</v>
      </c>
      <c r="E183" s="217" t="s">
        <v>1</v>
      </c>
      <c r="F183" s="218" t="s">
        <v>384</v>
      </c>
      <c r="G183" s="14"/>
      <c r="H183" s="219">
        <v>27.800000000000001</v>
      </c>
      <c r="I183" s="220"/>
      <c r="J183" s="14"/>
      <c r="K183" s="14"/>
      <c r="L183" s="216"/>
      <c r="M183" s="221"/>
      <c r="N183" s="222"/>
      <c r="O183" s="222"/>
      <c r="P183" s="222"/>
      <c r="Q183" s="222"/>
      <c r="R183" s="222"/>
      <c r="S183" s="222"/>
      <c r="T183" s="22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7" t="s">
        <v>152</v>
      </c>
      <c r="AU183" s="217" t="s">
        <v>90</v>
      </c>
      <c r="AV183" s="14" t="s">
        <v>90</v>
      </c>
      <c r="AW183" s="14" t="s">
        <v>36</v>
      </c>
      <c r="AX183" s="14" t="s">
        <v>88</v>
      </c>
      <c r="AY183" s="217" t="s">
        <v>140</v>
      </c>
    </row>
    <row r="184" s="2" customFormat="1" ht="16.5" customHeight="1">
      <c r="A184" s="39"/>
      <c r="B184" s="191"/>
      <c r="C184" s="232" t="s">
        <v>207</v>
      </c>
      <c r="D184" s="232" t="s">
        <v>168</v>
      </c>
      <c r="E184" s="233" t="s">
        <v>385</v>
      </c>
      <c r="F184" s="234" t="s">
        <v>386</v>
      </c>
      <c r="G184" s="235" t="s">
        <v>190</v>
      </c>
      <c r="H184" s="236">
        <v>186</v>
      </c>
      <c r="I184" s="237"/>
      <c r="J184" s="238">
        <f>ROUND(I184*H184,2)</f>
        <v>0</v>
      </c>
      <c r="K184" s="234" t="s">
        <v>337</v>
      </c>
      <c r="L184" s="239"/>
      <c r="M184" s="240" t="s">
        <v>1</v>
      </c>
      <c r="N184" s="241" t="s">
        <v>46</v>
      </c>
      <c r="O184" s="78"/>
      <c r="P184" s="201">
        <f>O184*H184</f>
        <v>0</v>
      </c>
      <c r="Q184" s="201">
        <v>0.00056999999999999998</v>
      </c>
      <c r="R184" s="201">
        <f>Q184*H184</f>
        <v>0.10601999999999999</v>
      </c>
      <c r="S184" s="201">
        <v>0</v>
      </c>
      <c r="T184" s="20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3" t="s">
        <v>172</v>
      </c>
      <c r="AT184" s="203" t="s">
        <v>168</v>
      </c>
      <c r="AU184" s="203" t="s">
        <v>90</v>
      </c>
      <c r="AY184" s="18" t="s">
        <v>140</v>
      </c>
      <c r="BE184" s="134">
        <f>IF(N184="základní",J184,0)</f>
        <v>0</v>
      </c>
      <c r="BF184" s="134">
        <f>IF(N184="snížená",J184,0)</f>
        <v>0</v>
      </c>
      <c r="BG184" s="134">
        <f>IF(N184="zákl. přenesená",J184,0)</f>
        <v>0</v>
      </c>
      <c r="BH184" s="134">
        <f>IF(N184="sníž. přenesená",J184,0)</f>
        <v>0</v>
      </c>
      <c r="BI184" s="134">
        <f>IF(N184="nulová",J184,0)</f>
        <v>0</v>
      </c>
      <c r="BJ184" s="18" t="s">
        <v>88</v>
      </c>
      <c r="BK184" s="134">
        <f>ROUND(I184*H184,2)</f>
        <v>0</v>
      </c>
      <c r="BL184" s="18" t="s">
        <v>148</v>
      </c>
      <c r="BM184" s="203" t="s">
        <v>387</v>
      </c>
    </row>
    <row r="185" s="2" customFormat="1">
      <c r="A185" s="39"/>
      <c r="B185" s="40"/>
      <c r="C185" s="39"/>
      <c r="D185" s="204" t="s">
        <v>150</v>
      </c>
      <c r="E185" s="39"/>
      <c r="F185" s="205" t="s">
        <v>386</v>
      </c>
      <c r="G185" s="39"/>
      <c r="H185" s="39"/>
      <c r="I185" s="206"/>
      <c r="J185" s="39"/>
      <c r="K185" s="39"/>
      <c r="L185" s="40"/>
      <c r="M185" s="207"/>
      <c r="N185" s="208"/>
      <c r="O185" s="78"/>
      <c r="P185" s="78"/>
      <c r="Q185" s="78"/>
      <c r="R185" s="78"/>
      <c r="S185" s="78"/>
      <c r="T185" s="7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150</v>
      </c>
      <c r="AU185" s="18" t="s">
        <v>90</v>
      </c>
    </row>
    <row r="186" s="13" customFormat="1">
      <c r="A186" s="13"/>
      <c r="B186" s="209"/>
      <c r="C186" s="13"/>
      <c r="D186" s="204" t="s">
        <v>152</v>
      </c>
      <c r="E186" s="210" t="s">
        <v>1</v>
      </c>
      <c r="F186" s="211" t="s">
        <v>388</v>
      </c>
      <c r="G186" s="13"/>
      <c r="H186" s="210" t="s">
        <v>1</v>
      </c>
      <c r="I186" s="212"/>
      <c r="J186" s="13"/>
      <c r="K186" s="13"/>
      <c r="L186" s="209"/>
      <c r="M186" s="213"/>
      <c r="N186" s="214"/>
      <c r="O186" s="214"/>
      <c r="P186" s="214"/>
      <c r="Q186" s="214"/>
      <c r="R186" s="214"/>
      <c r="S186" s="214"/>
      <c r="T186" s="21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0" t="s">
        <v>152</v>
      </c>
      <c r="AU186" s="210" t="s">
        <v>90</v>
      </c>
      <c r="AV186" s="13" t="s">
        <v>88</v>
      </c>
      <c r="AW186" s="13" t="s">
        <v>36</v>
      </c>
      <c r="AX186" s="13" t="s">
        <v>81</v>
      </c>
      <c r="AY186" s="210" t="s">
        <v>140</v>
      </c>
    </row>
    <row r="187" s="14" customFormat="1">
      <c r="A187" s="14"/>
      <c r="B187" s="216"/>
      <c r="C187" s="14"/>
      <c r="D187" s="204" t="s">
        <v>152</v>
      </c>
      <c r="E187" s="217" t="s">
        <v>1</v>
      </c>
      <c r="F187" s="218" t="s">
        <v>389</v>
      </c>
      <c r="G187" s="14"/>
      <c r="H187" s="219">
        <v>186</v>
      </c>
      <c r="I187" s="220"/>
      <c r="J187" s="14"/>
      <c r="K187" s="14"/>
      <c r="L187" s="216"/>
      <c r="M187" s="221"/>
      <c r="N187" s="222"/>
      <c r="O187" s="222"/>
      <c r="P187" s="222"/>
      <c r="Q187" s="222"/>
      <c r="R187" s="222"/>
      <c r="S187" s="222"/>
      <c r="T187" s="22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17" t="s">
        <v>152</v>
      </c>
      <c r="AU187" s="217" t="s">
        <v>90</v>
      </c>
      <c r="AV187" s="14" t="s">
        <v>90</v>
      </c>
      <c r="AW187" s="14" t="s">
        <v>36</v>
      </c>
      <c r="AX187" s="14" t="s">
        <v>88</v>
      </c>
      <c r="AY187" s="217" t="s">
        <v>140</v>
      </c>
    </row>
    <row r="188" s="2" customFormat="1" ht="16.5" customHeight="1">
      <c r="A188" s="39"/>
      <c r="B188" s="191"/>
      <c r="C188" s="192" t="s">
        <v>211</v>
      </c>
      <c r="D188" s="192" t="s">
        <v>143</v>
      </c>
      <c r="E188" s="193" t="s">
        <v>390</v>
      </c>
      <c r="F188" s="194" t="s">
        <v>391</v>
      </c>
      <c r="G188" s="195" t="s">
        <v>336</v>
      </c>
      <c r="H188" s="196">
        <v>359</v>
      </c>
      <c r="I188" s="197"/>
      <c r="J188" s="198">
        <f>ROUND(I188*H188,2)</f>
        <v>0</v>
      </c>
      <c r="K188" s="194" t="s">
        <v>337</v>
      </c>
      <c r="L188" s="40"/>
      <c r="M188" s="199" t="s">
        <v>1</v>
      </c>
      <c r="N188" s="200" t="s">
        <v>46</v>
      </c>
      <c r="O188" s="78"/>
      <c r="P188" s="201">
        <f>O188*H188</f>
        <v>0</v>
      </c>
      <c r="Q188" s="201">
        <v>0.00036999999999999999</v>
      </c>
      <c r="R188" s="201">
        <f>Q188*H188</f>
        <v>0.13283</v>
      </c>
      <c r="S188" s="201">
        <v>0.059999999999999998</v>
      </c>
      <c r="T188" s="202">
        <f>S188*H188</f>
        <v>21.539999999999999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3" t="s">
        <v>148</v>
      </c>
      <c r="AT188" s="203" t="s">
        <v>143</v>
      </c>
      <c r="AU188" s="203" t="s">
        <v>90</v>
      </c>
      <c r="AY188" s="18" t="s">
        <v>140</v>
      </c>
      <c r="BE188" s="134">
        <f>IF(N188="základní",J188,0)</f>
        <v>0</v>
      </c>
      <c r="BF188" s="134">
        <f>IF(N188="snížená",J188,0)</f>
        <v>0</v>
      </c>
      <c r="BG188" s="134">
        <f>IF(N188="zákl. přenesená",J188,0)</f>
        <v>0</v>
      </c>
      <c r="BH188" s="134">
        <f>IF(N188="sníž. přenesená",J188,0)</f>
        <v>0</v>
      </c>
      <c r="BI188" s="134">
        <f>IF(N188="nulová",J188,0)</f>
        <v>0</v>
      </c>
      <c r="BJ188" s="18" t="s">
        <v>88</v>
      </c>
      <c r="BK188" s="134">
        <f>ROUND(I188*H188,2)</f>
        <v>0</v>
      </c>
      <c r="BL188" s="18" t="s">
        <v>148</v>
      </c>
      <c r="BM188" s="203" t="s">
        <v>392</v>
      </c>
    </row>
    <row r="189" s="2" customFormat="1">
      <c r="A189" s="39"/>
      <c r="B189" s="40"/>
      <c r="C189" s="39"/>
      <c r="D189" s="204" t="s">
        <v>150</v>
      </c>
      <c r="E189" s="39"/>
      <c r="F189" s="205" t="s">
        <v>393</v>
      </c>
      <c r="G189" s="39"/>
      <c r="H189" s="39"/>
      <c r="I189" s="206"/>
      <c r="J189" s="39"/>
      <c r="K189" s="39"/>
      <c r="L189" s="40"/>
      <c r="M189" s="207"/>
      <c r="N189" s="208"/>
      <c r="O189" s="78"/>
      <c r="P189" s="78"/>
      <c r="Q189" s="78"/>
      <c r="R189" s="78"/>
      <c r="S189" s="78"/>
      <c r="T189" s="7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150</v>
      </c>
      <c r="AU189" s="18" t="s">
        <v>90</v>
      </c>
    </row>
    <row r="190" s="13" customFormat="1">
      <c r="A190" s="13"/>
      <c r="B190" s="209"/>
      <c r="C190" s="13"/>
      <c r="D190" s="204" t="s">
        <v>152</v>
      </c>
      <c r="E190" s="210" t="s">
        <v>1</v>
      </c>
      <c r="F190" s="211" t="s">
        <v>356</v>
      </c>
      <c r="G190" s="13"/>
      <c r="H190" s="210" t="s">
        <v>1</v>
      </c>
      <c r="I190" s="212"/>
      <c r="J190" s="13"/>
      <c r="K190" s="13"/>
      <c r="L190" s="209"/>
      <c r="M190" s="213"/>
      <c r="N190" s="214"/>
      <c r="O190" s="214"/>
      <c r="P190" s="214"/>
      <c r="Q190" s="214"/>
      <c r="R190" s="214"/>
      <c r="S190" s="214"/>
      <c r="T190" s="21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0" t="s">
        <v>152</v>
      </c>
      <c r="AU190" s="210" t="s">
        <v>90</v>
      </c>
      <c r="AV190" s="13" t="s">
        <v>88</v>
      </c>
      <c r="AW190" s="13" t="s">
        <v>36</v>
      </c>
      <c r="AX190" s="13" t="s">
        <v>81</v>
      </c>
      <c r="AY190" s="210" t="s">
        <v>140</v>
      </c>
    </row>
    <row r="191" s="14" customFormat="1">
      <c r="A191" s="14"/>
      <c r="B191" s="216"/>
      <c r="C191" s="14"/>
      <c r="D191" s="204" t="s">
        <v>152</v>
      </c>
      <c r="E191" s="217" t="s">
        <v>1</v>
      </c>
      <c r="F191" s="218" t="s">
        <v>357</v>
      </c>
      <c r="G191" s="14"/>
      <c r="H191" s="219">
        <v>81</v>
      </c>
      <c r="I191" s="220"/>
      <c r="J191" s="14"/>
      <c r="K191" s="14"/>
      <c r="L191" s="216"/>
      <c r="M191" s="221"/>
      <c r="N191" s="222"/>
      <c r="O191" s="222"/>
      <c r="P191" s="222"/>
      <c r="Q191" s="222"/>
      <c r="R191" s="222"/>
      <c r="S191" s="222"/>
      <c r="T191" s="22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17" t="s">
        <v>152</v>
      </c>
      <c r="AU191" s="217" t="s">
        <v>90</v>
      </c>
      <c r="AV191" s="14" t="s">
        <v>90</v>
      </c>
      <c r="AW191" s="14" t="s">
        <v>36</v>
      </c>
      <c r="AX191" s="14" t="s">
        <v>81</v>
      </c>
      <c r="AY191" s="217" t="s">
        <v>140</v>
      </c>
    </row>
    <row r="192" s="13" customFormat="1">
      <c r="A192" s="13"/>
      <c r="B192" s="209"/>
      <c r="C192" s="13"/>
      <c r="D192" s="204" t="s">
        <v>152</v>
      </c>
      <c r="E192" s="210" t="s">
        <v>1</v>
      </c>
      <c r="F192" s="211" t="s">
        <v>358</v>
      </c>
      <c r="G192" s="13"/>
      <c r="H192" s="210" t="s">
        <v>1</v>
      </c>
      <c r="I192" s="212"/>
      <c r="J192" s="13"/>
      <c r="K192" s="13"/>
      <c r="L192" s="209"/>
      <c r="M192" s="213"/>
      <c r="N192" s="214"/>
      <c r="O192" s="214"/>
      <c r="P192" s="214"/>
      <c r="Q192" s="214"/>
      <c r="R192" s="214"/>
      <c r="S192" s="214"/>
      <c r="T192" s="21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10" t="s">
        <v>152</v>
      </c>
      <c r="AU192" s="210" t="s">
        <v>90</v>
      </c>
      <c r="AV192" s="13" t="s">
        <v>88</v>
      </c>
      <c r="AW192" s="13" t="s">
        <v>36</v>
      </c>
      <c r="AX192" s="13" t="s">
        <v>81</v>
      </c>
      <c r="AY192" s="210" t="s">
        <v>140</v>
      </c>
    </row>
    <row r="193" s="14" customFormat="1">
      <c r="A193" s="14"/>
      <c r="B193" s="216"/>
      <c r="C193" s="14"/>
      <c r="D193" s="204" t="s">
        <v>152</v>
      </c>
      <c r="E193" s="217" t="s">
        <v>1</v>
      </c>
      <c r="F193" s="218" t="s">
        <v>359</v>
      </c>
      <c r="G193" s="14"/>
      <c r="H193" s="219">
        <v>98</v>
      </c>
      <c r="I193" s="220"/>
      <c r="J193" s="14"/>
      <c r="K193" s="14"/>
      <c r="L193" s="216"/>
      <c r="M193" s="221"/>
      <c r="N193" s="222"/>
      <c r="O193" s="222"/>
      <c r="P193" s="222"/>
      <c r="Q193" s="222"/>
      <c r="R193" s="222"/>
      <c r="S193" s="222"/>
      <c r="T193" s="22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17" t="s">
        <v>152</v>
      </c>
      <c r="AU193" s="217" t="s">
        <v>90</v>
      </c>
      <c r="AV193" s="14" t="s">
        <v>90</v>
      </c>
      <c r="AW193" s="14" t="s">
        <v>36</v>
      </c>
      <c r="AX193" s="14" t="s">
        <v>81</v>
      </c>
      <c r="AY193" s="217" t="s">
        <v>140</v>
      </c>
    </row>
    <row r="194" s="13" customFormat="1">
      <c r="A194" s="13"/>
      <c r="B194" s="209"/>
      <c r="C194" s="13"/>
      <c r="D194" s="204" t="s">
        <v>152</v>
      </c>
      <c r="E194" s="210" t="s">
        <v>1</v>
      </c>
      <c r="F194" s="211" t="s">
        <v>360</v>
      </c>
      <c r="G194" s="13"/>
      <c r="H194" s="210" t="s">
        <v>1</v>
      </c>
      <c r="I194" s="212"/>
      <c r="J194" s="13"/>
      <c r="K194" s="13"/>
      <c r="L194" s="209"/>
      <c r="M194" s="213"/>
      <c r="N194" s="214"/>
      <c r="O194" s="214"/>
      <c r="P194" s="214"/>
      <c r="Q194" s="214"/>
      <c r="R194" s="214"/>
      <c r="S194" s="214"/>
      <c r="T194" s="21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10" t="s">
        <v>152</v>
      </c>
      <c r="AU194" s="210" t="s">
        <v>90</v>
      </c>
      <c r="AV194" s="13" t="s">
        <v>88</v>
      </c>
      <c r="AW194" s="13" t="s">
        <v>36</v>
      </c>
      <c r="AX194" s="13" t="s">
        <v>81</v>
      </c>
      <c r="AY194" s="210" t="s">
        <v>140</v>
      </c>
    </row>
    <row r="195" s="14" customFormat="1">
      <c r="A195" s="14"/>
      <c r="B195" s="216"/>
      <c r="C195" s="14"/>
      <c r="D195" s="204" t="s">
        <v>152</v>
      </c>
      <c r="E195" s="217" t="s">
        <v>1</v>
      </c>
      <c r="F195" s="218" t="s">
        <v>361</v>
      </c>
      <c r="G195" s="14"/>
      <c r="H195" s="219">
        <v>180</v>
      </c>
      <c r="I195" s="220"/>
      <c r="J195" s="14"/>
      <c r="K195" s="14"/>
      <c r="L195" s="216"/>
      <c r="M195" s="221"/>
      <c r="N195" s="222"/>
      <c r="O195" s="222"/>
      <c r="P195" s="222"/>
      <c r="Q195" s="222"/>
      <c r="R195" s="222"/>
      <c r="S195" s="222"/>
      <c r="T195" s="22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17" t="s">
        <v>152</v>
      </c>
      <c r="AU195" s="217" t="s">
        <v>90</v>
      </c>
      <c r="AV195" s="14" t="s">
        <v>90</v>
      </c>
      <c r="AW195" s="14" t="s">
        <v>36</v>
      </c>
      <c r="AX195" s="14" t="s">
        <v>81</v>
      </c>
      <c r="AY195" s="217" t="s">
        <v>140</v>
      </c>
    </row>
    <row r="196" s="15" customFormat="1">
      <c r="A196" s="15"/>
      <c r="B196" s="224"/>
      <c r="C196" s="15"/>
      <c r="D196" s="204" t="s">
        <v>152</v>
      </c>
      <c r="E196" s="225" t="s">
        <v>1</v>
      </c>
      <c r="F196" s="226" t="s">
        <v>159</v>
      </c>
      <c r="G196" s="15"/>
      <c r="H196" s="227">
        <v>359</v>
      </c>
      <c r="I196" s="228"/>
      <c r="J196" s="15"/>
      <c r="K196" s="15"/>
      <c r="L196" s="224"/>
      <c r="M196" s="229"/>
      <c r="N196" s="230"/>
      <c r="O196" s="230"/>
      <c r="P196" s="230"/>
      <c r="Q196" s="230"/>
      <c r="R196" s="230"/>
      <c r="S196" s="230"/>
      <c r="T196" s="23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25" t="s">
        <v>152</v>
      </c>
      <c r="AU196" s="225" t="s">
        <v>90</v>
      </c>
      <c r="AV196" s="15" t="s">
        <v>148</v>
      </c>
      <c r="AW196" s="15" t="s">
        <v>36</v>
      </c>
      <c r="AX196" s="15" t="s">
        <v>88</v>
      </c>
      <c r="AY196" s="225" t="s">
        <v>140</v>
      </c>
    </row>
    <row r="197" s="2" customFormat="1" ht="16.5" customHeight="1">
      <c r="A197" s="39"/>
      <c r="B197" s="191"/>
      <c r="C197" s="192" t="s">
        <v>217</v>
      </c>
      <c r="D197" s="192" t="s">
        <v>143</v>
      </c>
      <c r="E197" s="193" t="s">
        <v>394</v>
      </c>
      <c r="F197" s="194" t="s">
        <v>395</v>
      </c>
      <c r="G197" s="195" t="s">
        <v>336</v>
      </c>
      <c r="H197" s="196">
        <v>1.248</v>
      </c>
      <c r="I197" s="197"/>
      <c r="J197" s="198">
        <f>ROUND(I197*H197,2)</f>
        <v>0</v>
      </c>
      <c r="K197" s="194" t="s">
        <v>337</v>
      </c>
      <c r="L197" s="40"/>
      <c r="M197" s="199" t="s">
        <v>1</v>
      </c>
      <c r="N197" s="200" t="s">
        <v>46</v>
      </c>
      <c r="O197" s="78"/>
      <c r="P197" s="201">
        <f>O197*H197</f>
        <v>0</v>
      </c>
      <c r="Q197" s="201">
        <v>0.026450000000000001</v>
      </c>
      <c r="R197" s="201">
        <f>Q197*H197</f>
        <v>0.0330096</v>
      </c>
      <c r="S197" s="201">
        <v>0</v>
      </c>
      <c r="T197" s="20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3" t="s">
        <v>148</v>
      </c>
      <c r="AT197" s="203" t="s">
        <v>143</v>
      </c>
      <c r="AU197" s="203" t="s">
        <v>90</v>
      </c>
      <c r="AY197" s="18" t="s">
        <v>140</v>
      </c>
      <c r="BE197" s="134">
        <f>IF(N197="základní",J197,0)</f>
        <v>0</v>
      </c>
      <c r="BF197" s="134">
        <f>IF(N197="snížená",J197,0)</f>
        <v>0</v>
      </c>
      <c r="BG197" s="134">
        <f>IF(N197="zákl. přenesená",J197,0)</f>
        <v>0</v>
      </c>
      <c r="BH197" s="134">
        <f>IF(N197="sníž. přenesená",J197,0)</f>
        <v>0</v>
      </c>
      <c r="BI197" s="134">
        <f>IF(N197="nulová",J197,0)</f>
        <v>0</v>
      </c>
      <c r="BJ197" s="18" t="s">
        <v>88</v>
      </c>
      <c r="BK197" s="134">
        <f>ROUND(I197*H197,2)</f>
        <v>0</v>
      </c>
      <c r="BL197" s="18" t="s">
        <v>148</v>
      </c>
      <c r="BM197" s="203" t="s">
        <v>396</v>
      </c>
    </row>
    <row r="198" s="2" customFormat="1">
      <c r="A198" s="39"/>
      <c r="B198" s="40"/>
      <c r="C198" s="39"/>
      <c r="D198" s="204" t="s">
        <v>150</v>
      </c>
      <c r="E198" s="39"/>
      <c r="F198" s="205" t="s">
        <v>397</v>
      </c>
      <c r="G198" s="39"/>
      <c r="H198" s="39"/>
      <c r="I198" s="206"/>
      <c r="J198" s="39"/>
      <c r="K198" s="39"/>
      <c r="L198" s="40"/>
      <c r="M198" s="207"/>
      <c r="N198" s="208"/>
      <c r="O198" s="78"/>
      <c r="P198" s="78"/>
      <c r="Q198" s="78"/>
      <c r="R198" s="78"/>
      <c r="S198" s="78"/>
      <c r="T198" s="7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150</v>
      </c>
      <c r="AU198" s="18" t="s">
        <v>90</v>
      </c>
    </row>
    <row r="199" s="13" customFormat="1">
      <c r="A199" s="13"/>
      <c r="B199" s="209"/>
      <c r="C199" s="13"/>
      <c r="D199" s="204" t="s">
        <v>152</v>
      </c>
      <c r="E199" s="210" t="s">
        <v>1</v>
      </c>
      <c r="F199" s="211" t="s">
        <v>398</v>
      </c>
      <c r="G199" s="13"/>
      <c r="H199" s="210" t="s">
        <v>1</v>
      </c>
      <c r="I199" s="212"/>
      <c r="J199" s="13"/>
      <c r="K199" s="13"/>
      <c r="L199" s="209"/>
      <c r="M199" s="213"/>
      <c r="N199" s="214"/>
      <c r="O199" s="214"/>
      <c r="P199" s="214"/>
      <c r="Q199" s="214"/>
      <c r="R199" s="214"/>
      <c r="S199" s="214"/>
      <c r="T199" s="21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10" t="s">
        <v>152</v>
      </c>
      <c r="AU199" s="210" t="s">
        <v>90</v>
      </c>
      <c r="AV199" s="13" t="s">
        <v>88</v>
      </c>
      <c r="AW199" s="13" t="s">
        <v>36</v>
      </c>
      <c r="AX199" s="13" t="s">
        <v>81</v>
      </c>
      <c r="AY199" s="210" t="s">
        <v>140</v>
      </c>
    </row>
    <row r="200" s="13" customFormat="1">
      <c r="A200" s="13"/>
      <c r="B200" s="209"/>
      <c r="C200" s="13"/>
      <c r="D200" s="204" t="s">
        <v>152</v>
      </c>
      <c r="E200" s="210" t="s">
        <v>1</v>
      </c>
      <c r="F200" s="211" t="s">
        <v>399</v>
      </c>
      <c r="G200" s="13"/>
      <c r="H200" s="210" t="s">
        <v>1</v>
      </c>
      <c r="I200" s="212"/>
      <c r="J200" s="13"/>
      <c r="K200" s="13"/>
      <c r="L200" s="209"/>
      <c r="M200" s="213"/>
      <c r="N200" s="214"/>
      <c r="O200" s="214"/>
      <c r="P200" s="214"/>
      <c r="Q200" s="214"/>
      <c r="R200" s="214"/>
      <c r="S200" s="214"/>
      <c r="T200" s="21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0" t="s">
        <v>152</v>
      </c>
      <c r="AU200" s="210" t="s">
        <v>90</v>
      </c>
      <c r="AV200" s="13" t="s">
        <v>88</v>
      </c>
      <c r="AW200" s="13" t="s">
        <v>36</v>
      </c>
      <c r="AX200" s="13" t="s">
        <v>81</v>
      </c>
      <c r="AY200" s="210" t="s">
        <v>140</v>
      </c>
    </row>
    <row r="201" s="14" customFormat="1">
      <c r="A201" s="14"/>
      <c r="B201" s="216"/>
      <c r="C201" s="14"/>
      <c r="D201" s="204" t="s">
        <v>152</v>
      </c>
      <c r="E201" s="217" t="s">
        <v>1</v>
      </c>
      <c r="F201" s="218" t="s">
        <v>400</v>
      </c>
      <c r="G201" s="14"/>
      <c r="H201" s="219">
        <v>0.61099999999999999</v>
      </c>
      <c r="I201" s="220"/>
      <c r="J201" s="14"/>
      <c r="K201" s="14"/>
      <c r="L201" s="216"/>
      <c r="M201" s="221"/>
      <c r="N201" s="222"/>
      <c r="O201" s="222"/>
      <c r="P201" s="222"/>
      <c r="Q201" s="222"/>
      <c r="R201" s="222"/>
      <c r="S201" s="222"/>
      <c r="T201" s="22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17" t="s">
        <v>152</v>
      </c>
      <c r="AU201" s="217" t="s">
        <v>90</v>
      </c>
      <c r="AV201" s="14" t="s">
        <v>90</v>
      </c>
      <c r="AW201" s="14" t="s">
        <v>36</v>
      </c>
      <c r="AX201" s="14" t="s">
        <v>81</v>
      </c>
      <c r="AY201" s="217" t="s">
        <v>140</v>
      </c>
    </row>
    <row r="202" s="13" customFormat="1">
      <c r="A202" s="13"/>
      <c r="B202" s="209"/>
      <c r="C202" s="13"/>
      <c r="D202" s="204" t="s">
        <v>152</v>
      </c>
      <c r="E202" s="210" t="s">
        <v>1</v>
      </c>
      <c r="F202" s="211" t="s">
        <v>401</v>
      </c>
      <c r="G202" s="13"/>
      <c r="H202" s="210" t="s">
        <v>1</v>
      </c>
      <c r="I202" s="212"/>
      <c r="J202" s="13"/>
      <c r="K202" s="13"/>
      <c r="L202" s="209"/>
      <c r="M202" s="213"/>
      <c r="N202" s="214"/>
      <c r="O202" s="214"/>
      <c r="P202" s="214"/>
      <c r="Q202" s="214"/>
      <c r="R202" s="214"/>
      <c r="S202" s="214"/>
      <c r="T202" s="21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0" t="s">
        <v>152</v>
      </c>
      <c r="AU202" s="210" t="s">
        <v>90</v>
      </c>
      <c r="AV202" s="13" t="s">
        <v>88</v>
      </c>
      <c r="AW202" s="13" t="s">
        <v>36</v>
      </c>
      <c r="AX202" s="13" t="s">
        <v>81</v>
      </c>
      <c r="AY202" s="210" t="s">
        <v>140</v>
      </c>
    </row>
    <row r="203" s="14" customFormat="1">
      <c r="A203" s="14"/>
      <c r="B203" s="216"/>
      <c r="C203" s="14"/>
      <c r="D203" s="204" t="s">
        <v>152</v>
      </c>
      <c r="E203" s="217" t="s">
        <v>1</v>
      </c>
      <c r="F203" s="218" t="s">
        <v>402</v>
      </c>
      <c r="G203" s="14"/>
      <c r="H203" s="219">
        <v>0.63700000000000001</v>
      </c>
      <c r="I203" s="220"/>
      <c r="J203" s="14"/>
      <c r="K203" s="14"/>
      <c r="L203" s="216"/>
      <c r="M203" s="221"/>
      <c r="N203" s="222"/>
      <c r="O203" s="222"/>
      <c r="P203" s="222"/>
      <c r="Q203" s="222"/>
      <c r="R203" s="222"/>
      <c r="S203" s="222"/>
      <c r="T203" s="22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17" t="s">
        <v>152</v>
      </c>
      <c r="AU203" s="217" t="s">
        <v>90</v>
      </c>
      <c r="AV203" s="14" t="s">
        <v>90</v>
      </c>
      <c r="AW203" s="14" t="s">
        <v>36</v>
      </c>
      <c r="AX203" s="14" t="s">
        <v>81</v>
      </c>
      <c r="AY203" s="217" t="s">
        <v>140</v>
      </c>
    </row>
    <row r="204" s="15" customFormat="1">
      <c r="A204" s="15"/>
      <c r="B204" s="224"/>
      <c r="C204" s="15"/>
      <c r="D204" s="204" t="s">
        <v>152</v>
      </c>
      <c r="E204" s="225" t="s">
        <v>1</v>
      </c>
      <c r="F204" s="226" t="s">
        <v>159</v>
      </c>
      <c r="G204" s="15"/>
      <c r="H204" s="227">
        <v>1.248</v>
      </c>
      <c r="I204" s="228"/>
      <c r="J204" s="15"/>
      <c r="K204" s="15"/>
      <c r="L204" s="224"/>
      <c r="M204" s="229"/>
      <c r="N204" s="230"/>
      <c r="O204" s="230"/>
      <c r="P204" s="230"/>
      <c r="Q204" s="230"/>
      <c r="R204" s="230"/>
      <c r="S204" s="230"/>
      <c r="T204" s="231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25" t="s">
        <v>152</v>
      </c>
      <c r="AU204" s="225" t="s">
        <v>90</v>
      </c>
      <c r="AV204" s="15" t="s">
        <v>148</v>
      </c>
      <c r="AW204" s="15" t="s">
        <v>36</v>
      </c>
      <c r="AX204" s="15" t="s">
        <v>88</v>
      </c>
      <c r="AY204" s="225" t="s">
        <v>140</v>
      </c>
    </row>
    <row r="205" s="2" customFormat="1" ht="16.5" customHeight="1">
      <c r="A205" s="39"/>
      <c r="B205" s="191"/>
      <c r="C205" s="192" t="s">
        <v>8</v>
      </c>
      <c r="D205" s="192" t="s">
        <v>143</v>
      </c>
      <c r="E205" s="193" t="s">
        <v>403</v>
      </c>
      <c r="F205" s="194" t="s">
        <v>404</v>
      </c>
      <c r="G205" s="195" t="s">
        <v>336</v>
      </c>
      <c r="H205" s="196">
        <v>1.248</v>
      </c>
      <c r="I205" s="197"/>
      <c r="J205" s="198">
        <f>ROUND(I205*H205,2)</f>
        <v>0</v>
      </c>
      <c r="K205" s="194" t="s">
        <v>337</v>
      </c>
      <c r="L205" s="40"/>
      <c r="M205" s="199" t="s">
        <v>1</v>
      </c>
      <c r="N205" s="200" t="s">
        <v>46</v>
      </c>
      <c r="O205" s="78"/>
      <c r="P205" s="201">
        <f>O205*H205</f>
        <v>0</v>
      </c>
      <c r="Q205" s="201">
        <v>0.026450000000000001</v>
      </c>
      <c r="R205" s="201">
        <f>Q205*H205</f>
        <v>0.0330096</v>
      </c>
      <c r="S205" s="201">
        <v>0</v>
      </c>
      <c r="T205" s="20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03" t="s">
        <v>148</v>
      </c>
      <c r="AT205" s="203" t="s">
        <v>143</v>
      </c>
      <c r="AU205" s="203" t="s">
        <v>90</v>
      </c>
      <c r="AY205" s="18" t="s">
        <v>140</v>
      </c>
      <c r="BE205" s="134">
        <f>IF(N205="základní",J205,0)</f>
        <v>0</v>
      </c>
      <c r="BF205" s="134">
        <f>IF(N205="snížená",J205,0)</f>
        <v>0</v>
      </c>
      <c r="BG205" s="134">
        <f>IF(N205="zákl. přenesená",J205,0)</f>
        <v>0</v>
      </c>
      <c r="BH205" s="134">
        <f>IF(N205="sníž. přenesená",J205,0)</f>
        <v>0</v>
      </c>
      <c r="BI205" s="134">
        <f>IF(N205="nulová",J205,0)</f>
        <v>0</v>
      </c>
      <c r="BJ205" s="18" t="s">
        <v>88</v>
      </c>
      <c r="BK205" s="134">
        <f>ROUND(I205*H205,2)</f>
        <v>0</v>
      </c>
      <c r="BL205" s="18" t="s">
        <v>148</v>
      </c>
      <c r="BM205" s="203" t="s">
        <v>405</v>
      </c>
    </row>
    <row r="206" s="2" customFormat="1">
      <c r="A206" s="39"/>
      <c r="B206" s="40"/>
      <c r="C206" s="39"/>
      <c r="D206" s="204" t="s">
        <v>150</v>
      </c>
      <c r="E206" s="39"/>
      <c r="F206" s="205" t="s">
        <v>406</v>
      </c>
      <c r="G206" s="39"/>
      <c r="H206" s="39"/>
      <c r="I206" s="206"/>
      <c r="J206" s="39"/>
      <c r="K206" s="39"/>
      <c r="L206" s="40"/>
      <c r="M206" s="207"/>
      <c r="N206" s="208"/>
      <c r="O206" s="78"/>
      <c r="P206" s="78"/>
      <c r="Q206" s="78"/>
      <c r="R206" s="78"/>
      <c r="S206" s="78"/>
      <c r="T206" s="7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150</v>
      </c>
      <c r="AU206" s="18" t="s">
        <v>90</v>
      </c>
    </row>
    <row r="207" s="13" customFormat="1">
      <c r="A207" s="13"/>
      <c r="B207" s="209"/>
      <c r="C207" s="13"/>
      <c r="D207" s="204" t="s">
        <v>152</v>
      </c>
      <c r="E207" s="210" t="s">
        <v>1</v>
      </c>
      <c r="F207" s="211" t="s">
        <v>398</v>
      </c>
      <c r="G207" s="13"/>
      <c r="H207" s="210" t="s">
        <v>1</v>
      </c>
      <c r="I207" s="212"/>
      <c r="J207" s="13"/>
      <c r="K207" s="13"/>
      <c r="L207" s="209"/>
      <c r="M207" s="213"/>
      <c r="N207" s="214"/>
      <c r="O207" s="214"/>
      <c r="P207" s="214"/>
      <c r="Q207" s="214"/>
      <c r="R207" s="214"/>
      <c r="S207" s="214"/>
      <c r="T207" s="21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0" t="s">
        <v>152</v>
      </c>
      <c r="AU207" s="210" t="s">
        <v>90</v>
      </c>
      <c r="AV207" s="13" t="s">
        <v>88</v>
      </c>
      <c r="AW207" s="13" t="s">
        <v>36</v>
      </c>
      <c r="AX207" s="13" t="s">
        <v>81</v>
      </c>
      <c r="AY207" s="210" t="s">
        <v>140</v>
      </c>
    </row>
    <row r="208" s="13" customFormat="1">
      <c r="A208" s="13"/>
      <c r="B208" s="209"/>
      <c r="C208" s="13"/>
      <c r="D208" s="204" t="s">
        <v>152</v>
      </c>
      <c r="E208" s="210" t="s">
        <v>1</v>
      </c>
      <c r="F208" s="211" t="s">
        <v>399</v>
      </c>
      <c r="G208" s="13"/>
      <c r="H208" s="210" t="s">
        <v>1</v>
      </c>
      <c r="I208" s="212"/>
      <c r="J208" s="13"/>
      <c r="K208" s="13"/>
      <c r="L208" s="209"/>
      <c r="M208" s="213"/>
      <c r="N208" s="214"/>
      <c r="O208" s="214"/>
      <c r="P208" s="214"/>
      <c r="Q208" s="214"/>
      <c r="R208" s="214"/>
      <c r="S208" s="214"/>
      <c r="T208" s="21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10" t="s">
        <v>152</v>
      </c>
      <c r="AU208" s="210" t="s">
        <v>90</v>
      </c>
      <c r="AV208" s="13" t="s">
        <v>88</v>
      </c>
      <c r="AW208" s="13" t="s">
        <v>36</v>
      </c>
      <c r="AX208" s="13" t="s">
        <v>81</v>
      </c>
      <c r="AY208" s="210" t="s">
        <v>140</v>
      </c>
    </row>
    <row r="209" s="14" customFormat="1">
      <c r="A209" s="14"/>
      <c r="B209" s="216"/>
      <c r="C209" s="14"/>
      <c r="D209" s="204" t="s">
        <v>152</v>
      </c>
      <c r="E209" s="217" t="s">
        <v>1</v>
      </c>
      <c r="F209" s="218" t="s">
        <v>400</v>
      </c>
      <c r="G209" s="14"/>
      <c r="H209" s="219">
        <v>0.61099999999999999</v>
      </c>
      <c r="I209" s="220"/>
      <c r="J209" s="14"/>
      <c r="K209" s="14"/>
      <c r="L209" s="216"/>
      <c r="M209" s="221"/>
      <c r="N209" s="222"/>
      <c r="O209" s="222"/>
      <c r="P209" s="222"/>
      <c r="Q209" s="222"/>
      <c r="R209" s="222"/>
      <c r="S209" s="222"/>
      <c r="T209" s="22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17" t="s">
        <v>152</v>
      </c>
      <c r="AU209" s="217" t="s">
        <v>90</v>
      </c>
      <c r="AV209" s="14" t="s">
        <v>90</v>
      </c>
      <c r="AW209" s="14" t="s">
        <v>36</v>
      </c>
      <c r="AX209" s="14" t="s">
        <v>81</v>
      </c>
      <c r="AY209" s="217" t="s">
        <v>140</v>
      </c>
    </row>
    <row r="210" s="13" customFormat="1">
      <c r="A210" s="13"/>
      <c r="B210" s="209"/>
      <c r="C210" s="13"/>
      <c r="D210" s="204" t="s">
        <v>152</v>
      </c>
      <c r="E210" s="210" t="s">
        <v>1</v>
      </c>
      <c r="F210" s="211" t="s">
        <v>401</v>
      </c>
      <c r="G210" s="13"/>
      <c r="H210" s="210" t="s">
        <v>1</v>
      </c>
      <c r="I210" s="212"/>
      <c r="J210" s="13"/>
      <c r="K210" s="13"/>
      <c r="L210" s="209"/>
      <c r="M210" s="213"/>
      <c r="N210" s="214"/>
      <c r="O210" s="214"/>
      <c r="P210" s="214"/>
      <c r="Q210" s="214"/>
      <c r="R210" s="214"/>
      <c r="S210" s="214"/>
      <c r="T210" s="21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0" t="s">
        <v>152</v>
      </c>
      <c r="AU210" s="210" t="s">
        <v>90</v>
      </c>
      <c r="AV210" s="13" t="s">
        <v>88</v>
      </c>
      <c r="AW210" s="13" t="s">
        <v>36</v>
      </c>
      <c r="AX210" s="13" t="s">
        <v>81</v>
      </c>
      <c r="AY210" s="210" t="s">
        <v>140</v>
      </c>
    </row>
    <row r="211" s="14" customFormat="1">
      <c r="A211" s="14"/>
      <c r="B211" s="216"/>
      <c r="C211" s="14"/>
      <c r="D211" s="204" t="s">
        <v>152</v>
      </c>
      <c r="E211" s="217" t="s">
        <v>1</v>
      </c>
      <c r="F211" s="218" t="s">
        <v>402</v>
      </c>
      <c r="G211" s="14"/>
      <c r="H211" s="219">
        <v>0.63700000000000001</v>
      </c>
      <c r="I211" s="220"/>
      <c r="J211" s="14"/>
      <c r="K211" s="14"/>
      <c r="L211" s="216"/>
      <c r="M211" s="221"/>
      <c r="N211" s="222"/>
      <c r="O211" s="222"/>
      <c r="P211" s="222"/>
      <c r="Q211" s="222"/>
      <c r="R211" s="222"/>
      <c r="S211" s="222"/>
      <c r="T211" s="22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17" t="s">
        <v>152</v>
      </c>
      <c r="AU211" s="217" t="s">
        <v>90</v>
      </c>
      <c r="AV211" s="14" t="s">
        <v>90</v>
      </c>
      <c r="AW211" s="14" t="s">
        <v>36</v>
      </c>
      <c r="AX211" s="14" t="s">
        <v>81</v>
      </c>
      <c r="AY211" s="217" t="s">
        <v>140</v>
      </c>
    </row>
    <row r="212" s="15" customFormat="1">
      <c r="A212" s="15"/>
      <c r="B212" s="224"/>
      <c r="C212" s="15"/>
      <c r="D212" s="204" t="s">
        <v>152</v>
      </c>
      <c r="E212" s="225" t="s">
        <v>1</v>
      </c>
      <c r="F212" s="226" t="s">
        <v>159</v>
      </c>
      <c r="G212" s="15"/>
      <c r="H212" s="227">
        <v>1.248</v>
      </c>
      <c r="I212" s="228"/>
      <c r="J212" s="15"/>
      <c r="K212" s="15"/>
      <c r="L212" s="224"/>
      <c r="M212" s="229"/>
      <c r="N212" s="230"/>
      <c r="O212" s="230"/>
      <c r="P212" s="230"/>
      <c r="Q212" s="230"/>
      <c r="R212" s="230"/>
      <c r="S212" s="230"/>
      <c r="T212" s="23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25" t="s">
        <v>152</v>
      </c>
      <c r="AU212" s="225" t="s">
        <v>90</v>
      </c>
      <c r="AV212" s="15" t="s">
        <v>148</v>
      </c>
      <c r="AW212" s="15" t="s">
        <v>36</v>
      </c>
      <c r="AX212" s="15" t="s">
        <v>88</v>
      </c>
      <c r="AY212" s="225" t="s">
        <v>140</v>
      </c>
    </row>
    <row r="213" s="12" customFormat="1" ht="22.8" customHeight="1">
      <c r="A213" s="12"/>
      <c r="B213" s="178"/>
      <c r="C213" s="12"/>
      <c r="D213" s="179" t="s">
        <v>80</v>
      </c>
      <c r="E213" s="189" t="s">
        <v>141</v>
      </c>
      <c r="F213" s="189" t="s">
        <v>142</v>
      </c>
      <c r="G213" s="12"/>
      <c r="H213" s="12"/>
      <c r="I213" s="181"/>
      <c r="J213" s="190">
        <f>BK213</f>
        <v>0</v>
      </c>
      <c r="K213" s="12"/>
      <c r="L213" s="178"/>
      <c r="M213" s="183"/>
      <c r="N213" s="184"/>
      <c r="O213" s="184"/>
      <c r="P213" s="185">
        <f>SUM(P214:P290)</f>
        <v>0</v>
      </c>
      <c r="Q213" s="184"/>
      <c r="R213" s="185">
        <f>SUM(R214:R290)</f>
        <v>18.726969999999998</v>
      </c>
      <c r="S213" s="184"/>
      <c r="T213" s="186">
        <f>SUM(T214:T290)</f>
        <v>23.406000000000002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79" t="s">
        <v>88</v>
      </c>
      <c r="AT213" s="187" t="s">
        <v>80</v>
      </c>
      <c r="AU213" s="187" t="s">
        <v>88</v>
      </c>
      <c r="AY213" s="179" t="s">
        <v>140</v>
      </c>
      <c r="BK213" s="188">
        <f>SUM(BK214:BK290)</f>
        <v>0</v>
      </c>
    </row>
    <row r="214" s="2" customFormat="1" ht="16.5" customHeight="1">
      <c r="A214" s="39"/>
      <c r="B214" s="191"/>
      <c r="C214" s="192" t="s">
        <v>225</v>
      </c>
      <c r="D214" s="192" t="s">
        <v>143</v>
      </c>
      <c r="E214" s="193" t="s">
        <v>407</v>
      </c>
      <c r="F214" s="194" t="s">
        <v>408</v>
      </c>
      <c r="G214" s="195" t="s">
        <v>190</v>
      </c>
      <c r="H214" s="196">
        <v>139</v>
      </c>
      <c r="I214" s="197"/>
      <c r="J214" s="198">
        <f>ROUND(I214*H214,2)</f>
        <v>0</v>
      </c>
      <c r="K214" s="194" t="s">
        <v>337</v>
      </c>
      <c r="L214" s="40"/>
      <c r="M214" s="199" t="s">
        <v>1</v>
      </c>
      <c r="N214" s="200" t="s">
        <v>46</v>
      </c>
      <c r="O214" s="78"/>
      <c r="P214" s="201">
        <f>O214*H214</f>
        <v>0</v>
      </c>
      <c r="Q214" s="201">
        <v>0.00058</v>
      </c>
      <c r="R214" s="201">
        <f>Q214*H214</f>
        <v>0.080619999999999997</v>
      </c>
      <c r="S214" s="201">
        <v>0.16600000000000001</v>
      </c>
      <c r="T214" s="202">
        <f>S214*H214</f>
        <v>23.074000000000002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03" t="s">
        <v>148</v>
      </c>
      <c r="AT214" s="203" t="s">
        <v>143</v>
      </c>
      <c r="AU214" s="203" t="s">
        <v>90</v>
      </c>
      <c r="AY214" s="18" t="s">
        <v>140</v>
      </c>
      <c r="BE214" s="134">
        <f>IF(N214="základní",J214,0)</f>
        <v>0</v>
      </c>
      <c r="BF214" s="134">
        <f>IF(N214="snížená",J214,0)</f>
        <v>0</v>
      </c>
      <c r="BG214" s="134">
        <f>IF(N214="zákl. přenesená",J214,0)</f>
        <v>0</v>
      </c>
      <c r="BH214" s="134">
        <f>IF(N214="sníž. přenesená",J214,0)</f>
        <v>0</v>
      </c>
      <c r="BI214" s="134">
        <f>IF(N214="nulová",J214,0)</f>
        <v>0</v>
      </c>
      <c r="BJ214" s="18" t="s">
        <v>88</v>
      </c>
      <c r="BK214" s="134">
        <f>ROUND(I214*H214,2)</f>
        <v>0</v>
      </c>
      <c r="BL214" s="18" t="s">
        <v>148</v>
      </c>
      <c r="BM214" s="203" t="s">
        <v>409</v>
      </c>
    </row>
    <row r="215" s="2" customFormat="1">
      <c r="A215" s="39"/>
      <c r="B215" s="40"/>
      <c r="C215" s="39"/>
      <c r="D215" s="204" t="s">
        <v>150</v>
      </c>
      <c r="E215" s="39"/>
      <c r="F215" s="205" t="s">
        <v>410</v>
      </c>
      <c r="G215" s="39"/>
      <c r="H215" s="39"/>
      <c r="I215" s="206"/>
      <c r="J215" s="39"/>
      <c r="K215" s="39"/>
      <c r="L215" s="40"/>
      <c r="M215" s="207"/>
      <c r="N215" s="208"/>
      <c r="O215" s="78"/>
      <c r="P215" s="78"/>
      <c r="Q215" s="78"/>
      <c r="R215" s="78"/>
      <c r="S215" s="78"/>
      <c r="T215" s="7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150</v>
      </c>
      <c r="AU215" s="18" t="s">
        <v>90</v>
      </c>
    </row>
    <row r="216" s="2" customFormat="1" ht="24.15" customHeight="1">
      <c r="A216" s="39"/>
      <c r="B216" s="191"/>
      <c r="C216" s="192" t="s">
        <v>230</v>
      </c>
      <c r="D216" s="192" t="s">
        <v>143</v>
      </c>
      <c r="E216" s="193" t="s">
        <v>411</v>
      </c>
      <c r="F216" s="194" t="s">
        <v>412</v>
      </c>
      <c r="G216" s="195" t="s">
        <v>190</v>
      </c>
      <c r="H216" s="196">
        <v>278</v>
      </c>
      <c r="I216" s="197"/>
      <c r="J216" s="198">
        <f>ROUND(I216*H216,2)</f>
        <v>0</v>
      </c>
      <c r="K216" s="194" t="s">
        <v>1</v>
      </c>
      <c r="L216" s="40"/>
      <c r="M216" s="199" t="s">
        <v>1</v>
      </c>
      <c r="N216" s="200" t="s">
        <v>46</v>
      </c>
      <c r="O216" s="78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03" t="s">
        <v>148</v>
      </c>
      <c r="AT216" s="203" t="s">
        <v>143</v>
      </c>
      <c r="AU216" s="203" t="s">
        <v>90</v>
      </c>
      <c r="AY216" s="18" t="s">
        <v>140</v>
      </c>
      <c r="BE216" s="134">
        <f>IF(N216="základní",J216,0)</f>
        <v>0</v>
      </c>
      <c r="BF216" s="134">
        <f>IF(N216="snížená",J216,0)</f>
        <v>0</v>
      </c>
      <c r="BG216" s="134">
        <f>IF(N216="zákl. přenesená",J216,0)</f>
        <v>0</v>
      </c>
      <c r="BH216" s="134">
        <f>IF(N216="sníž. přenesená",J216,0)</f>
        <v>0</v>
      </c>
      <c r="BI216" s="134">
        <f>IF(N216="nulová",J216,0)</f>
        <v>0</v>
      </c>
      <c r="BJ216" s="18" t="s">
        <v>88</v>
      </c>
      <c r="BK216" s="134">
        <f>ROUND(I216*H216,2)</f>
        <v>0</v>
      </c>
      <c r="BL216" s="18" t="s">
        <v>148</v>
      </c>
      <c r="BM216" s="203" t="s">
        <v>413</v>
      </c>
    </row>
    <row r="217" s="2" customFormat="1">
      <c r="A217" s="39"/>
      <c r="B217" s="40"/>
      <c r="C217" s="39"/>
      <c r="D217" s="204" t="s">
        <v>150</v>
      </c>
      <c r="E217" s="39"/>
      <c r="F217" s="205" t="s">
        <v>412</v>
      </c>
      <c r="G217" s="39"/>
      <c r="H217" s="39"/>
      <c r="I217" s="206"/>
      <c r="J217" s="39"/>
      <c r="K217" s="39"/>
      <c r="L217" s="40"/>
      <c r="M217" s="207"/>
      <c r="N217" s="208"/>
      <c r="O217" s="78"/>
      <c r="P217" s="78"/>
      <c r="Q217" s="78"/>
      <c r="R217" s="78"/>
      <c r="S217" s="78"/>
      <c r="T217" s="7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150</v>
      </c>
      <c r="AU217" s="18" t="s">
        <v>90</v>
      </c>
    </row>
    <row r="218" s="13" customFormat="1">
      <c r="A218" s="13"/>
      <c r="B218" s="209"/>
      <c r="C218" s="13"/>
      <c r="D218" s="204" t="s">
        <v>152</v>
      </c>
      <c r="E218" s="210" t="s">
        <v>1</v>
      </c>
      <c r="F218" s="211" t="s">
        <v>414</v>
      </c>
      <c r="G218" s="13"/>
      <c r="H218" s="210" t="s">
        <v>1</v>
      </c>
      <c r="I218" s="212"/>
      <c r="J218" s="13"/>
      <c r="K218" s="13"/>
      <c r="L218" s="209"/>
      <c r="M218" s="213"/>
      <c r="N218" s="214"/>
      <c r="O218" s="214"/>
      <c r="P218" s="214"/>
      <c r="Q218" s="214"/>
      <c r="R218" s="214"/>
      <c r="S218" s="214"/>
      <c r="T218" s="21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10" t="s">
        <v>152</v>
      </c>
      <c r="AU218" s="210" t="s">
        <v>90</v>
      </c>
      <c r="AV218" s="13" t="s">
        <v>88</v>
      </c>
      <c r="AW218" s="13" t="s">
        <v>36</v>
      </c>
      <c r="AX218" s="13" t="s">
        <v>81</v>
      </c>
      <c r="AY218" s="210" t="s">
        <v>140</v>
      </c>
    </row>
    <row r="219" s="14" customFormat="1">
      <c r="A219" s="14"/>
      <c r="B219" s="216"/>
      <c r="C219" s="14"/>
      <c r="D219" s="204" t="s">
        <v>152</v>
      </c>
      <c r="E219" s="217" t="s">
        <v>1</v>
      </c>
      <c r="F219" s="218" t="s">
        <v>215</v>
      </c>
      <c r="G219" s="14"/>
      <c r="H219" s="219">
        <v>278</v>
      </c>
      <c r="I219" s="220"/>
      <c r="J219" s="14"/>
      <c r="K219" s="14"/>
      <c r="L219" s="216"/>
      <c r="M219" s="221"/>
      <c r="N219" s="222"/>
      <c r="O219" s="222"/>
      <c r="P219" s="222"/>
      <c r="Q219" s="222"/>
      <c r="R219" s="222"/>
      <c r="S219" s="222"/>
      <c r="T219" s="22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17" t="s">
        <v>152</v>
      </c>
      <c r="AU219" s="217" t="s">
        <v>90</v>
      </c>
      <c r="AV219" s="14" t="s">
        <v>90</v>
      </c>
      <c r="AW219" s="14" t="s">
        <v>36</v>
      </c>
      <c r="AX219" s="14" t="s">
        <v>88</v>
      </c>
      <c r="AY219" s="217" t="s">
        <v>140</v>
      </c>
    </row>
    <row r="220" s="2" customFormat="1" ht="16.5" customHeight="1">
      <c r="A220" s="39"/>
      <c r="B220" s="191"/>
      <c r="C220" s="192" t="s">
        <v>235</v>
      </c>
      <c r="D220" s="192" t="s">
        <v>143</v>
      </c>
      <c r="E220" s="193" t="s">
        <v>415</v>
      </c>
      <c r="F220" s="194" t="s">
        <v>416</v>
      </c>
      <c r="G220" s="195" t="s">
        <v>190</v>
      </c>
      <c r="H220" s="196">
        <v>37</v>
      </c>
      <c r="I220" s="197"/>
      <c r="J220" s="198">
        <f>ROUND(I220*H220,2)</f>
        <v>0</v>
      </c>
      <c r="K220" s="194" t="s">
        <v>337</v>
      </c>
      <c r="L220" s="40"/>
      <c r="M220" s="199" t="s">
        <v>1</v>
      </c>
      <c r="N220" s="200" t="s">
        <v>46</v>
      </c>
      <c r="O220" s="78"/>
      <c r="P220" s="201">
        <f>O220*H220</f>
        <v>0</v>
      </c>
      <c r="Q220" s="201">
        <v>0.0021099999999999999</v>
      </c>
      <c r="R220" s="201">
        <f>Q220*H220</f>
        <v>0.078070000000000001</v>
      </c>
      <c r="S220" s="201">
        <v>0</v>
      </c>
      <c r="T220" s="20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03" t="s">
        <v>148</v>
      </c>
      <c r="AT220" s="203" t="s">
        <v>143</v>
      </c>
      <c r="AU220" s="203" t="s">
        <v>90</v>
      </c>
      <c r="AY220" s="18" t="s">
        <v>140</v>
      </c>
      <c r="BE220" s="134">
        <f>IF(N220="základní",J220,0)</f>
        <v>0</v>
      </c>
      <c r="BF220" s="134">
        <f>IF(N220="snížená",J220,0)</f>
        <v>0</v>
      </c>
      <c r="BG220" s="134">
        <f>IF(N220="zákl. přenesená",J220,0)</f>
        <v>0</v>
      </c>
      <c r="BH220" s="134">
        <f>IF(N220="sníž. přenesená",J220,0)</f>
        <v>0</v>
      </c>
      <c r="BI220" s="134">
        <f>IF(N220="nulová",J220,0)</f>
        <v>0</v>
      </c>
      <c r="BJ220" s="18" t="s">
        <v>88</v>
      </c>
      <c r="BK220" s="134">
        <f>ROUND(I220*H220,2)</f>
        <v>0</v>
      </c>
      <c r="BL220" s="18" t="s">
        <v>148</v>
      </c>
      <c r="BM220" s="203" t="s">
        <v>417</v>
      </c>
    </row>
    <row r="221" s="2" customFormat="1">
      <c r="A221" s="39"/>
      <c r="B221" s="40"/>
      <c r="C221" s="39"/>
      <c r="D221" s="204" t="s">
        <v>150</v>
      </c>
      <c r="E221" s="39"/>
      <c r="F221" s="205" t="s">
        <v>418</v>
      </c>
      <c r="G221" s="39"/>
      <c r="H221" s="39"/>
      <c r="I221" s="206"/>
      <c r="J221" s="39"/>
      <c r="K221" s="39"/>
      <c r="L221" s="40"/>
      <c r="M221" s="207"/>
      <c r="N221" s="208"/>
      <c r="O221" s="78"/>
      <c r="P221" s="78"/>
      <c r="Q221" s="78"/>
      <c r="R221" s="78"/>
      <c r="S221" s="78"/>
      <c r="T221" s="7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150</v>
      </c>
      <c r="AU221" s="18" t="s">
        <v>90</v>
      </c>
    </row>
    <row r="222" s="13" customFormat="1">
      <c r="A222" s="13"/>
      <c r="B222" s="209"/>
      <c r="C222" s="13"/>
      <c r="D222" s="204" t="s">
        <v>152</v>
      </c>
      <c r="E222" s="210" t="s">
        <v>1</v>
      </c>
      <c r="F222" s="211" t="s">
        <v>419</v>
      </c>
      <c r="G222" s="13"/>
      <c r="H222" s="210" t="s">
        <v>1</v>
      </c>
      <c r="I222" s="212"/>
      <c r="J222" s="13"/>
      <c r="K222" s="13"/>
      <c r="L222" s="209"/>
      <c r="M222" s="213"/>
      <c r="N222" s="214"/>
      <c r="O222" s="214"/>
      <c r="P222" s="214"/>
      <c r="Q222" s="214"/>
      <c r="R222" s="214"/>
      <c r="S222" s="214"/>
      <c r="T222" s="21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10" t="s">
        <v>152</v>
      </c>
      <c r="AU222" s="210" t="s">
        <v>90</v>
      </c>
      <c r="AV222" s="13" t="s">
        <v>88</v>
      </c>
      <c r="AW222" s="13" t="s">
        <v>36</v>
      </c>
      <c r="AX222" s="13" t="s">
        <v>81</v>
      </c>
      <c r="AY222" s="210" t="s">
        <v>140</v>
      </c>
    </row>
    <row r="223" s="14" customFormat="1">
      <c r="A223" s="14"/>
      <c r="B223" s="216"/>
      <c r="C223" s="14"/>
      <c r="D223" s="204" t="s">
        <v>152</v>
      </c>
      <c r="E223" s="217" t="s">
        <v>1</v>
      </c>
      <c r="F223" s="218" t="s">
        <v>420</v>
      </c>
      <c r="G223" s="14"/>
      <c r="H223" s="219">
        <v>37</v>
      </c>
      <c r="I223" s="220"/>
      <c r="J223" s="14"/>
      <c r="K223" s="14"/>
      <c r="L223" s="216"/>
      <c r="M223" s="221"/>
      <c r="N223" s="222"/>
      <c r="O223" s="222"/>
      <c r="P223" s="222"/>
      <c r="Q223" s="222"/>
      <c r="R223" s="222"/>
      <c r="S223" s="222"/>
      <c r="T223" s="22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17" t="s">
        <v>152</v>
      </c>
      <c r="AU223" s="217" t="s">
        <v>90</v>
      </c>
      <c r="AV223" s="14" t="s">
        <v>90</v>
      </c>
      <c r="AW223" s="14" t="s">
        <v>36</v>
      </c>
      <c r="AX223" s="14" t="s">
        <v>88</v>
      </c>
      <c r="AY223" s="217" t="s">
        <v>140</v>
      </c>
    </row>
    <row r="224" s="2" customFormat="1" ht="16.5" customHeight="1">
      <c r="A224" s="39"/>
      <c r="B224" s="191"/>
      <c r="C224" s="192" t="s">
        <v>240</v>
      </c>
      <c r="D224" s="192" t="s">
        <v>143</v>
      </c>
      <c r="E224" s="193" t="s">
        <v>421</v>
      </c>
      <c r="F224" s="194" t="s">
        <v>422</v>
      </c>
      <c r="G224" s="195" t="s">
        <v>190</v>
      </c>
      <c r="H224" s="196">
        <v>40</v>
      </c>
      <c r="I224" s="197"/>
      <c r="J224" s="198">
        <f>ROUND(I224*H224,2)</f>
        <v>0</v>
      </c>
      <c r="K224" s="194" t="s">
        <v>337</v>
      </c>
      <c r="L224" s="40"/>
      <c r="M224" s="199" t="s">
        <v>1</v>
      </c>
      <c r="N224" s="200" t="s">
        <v>46</v>
      </c>
      <c r="O224" s="78"/>
      <c r="P224" s="201">
        <f>O224*H224</f>
        <v>0</v>
      </c>
      <c r="Q224" s="201">
        <v>0.0021099999999999999</v>
      </c>
      <c r="R224" s="201">
        <f>Q224*H224</f>
        <v>0.084400000000000003</v>
      </c>
      <c r="S224" s="201">
        <v>0</v>
      </c>
      <c r="T224" s="20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03" t="s">
        <v>148</v>
      </c>
      <c r="AT224" s="203" t="s">
        <v>143</v>
      </c>
      <c r="AU224" s="203" t="s">
        <v>90</v>
      </c>
      <c r="AY224" s="18" t="s">
        <v>140</v>
      </c>
      <c r="BE224" s="134">
        <f>IF(N224="základní",J224,0)</f>
        <v>0</v>
      </c>
      <c r="BF224" s="134">
        <f>IF(N224="snížená",J224,0)</f>
        <v>0</v>
      </c>
      <c r="BG224" s="134">
        <f>IF(N224="zákl. přenesená",J224,0)</f>
        <v>0</v>
      </c>
      <c r="BH224" s="134">
        <f>IF(N224="sníž. přenesená",J224,0)</f>
        <v>0</v>
      </c>
      <c r="BI224" s="134">
        <f>IF(N224="nulová",J224,0)</f>
        <v>0</v>
      </c>
      <c r="BJ224" s="18" t="s">
        <v>88</v>
      </c>
      <c r="BK224" s="134">
        <f>ROUND(I224*H224,2)</f>
        <v>0</v>
      </c>
      <c r="BL224" s="18" t="s">
        <v>148</v>
      </c>
      <c r="BM224" s="203" t="s">
        <v>423</v>
      </c>
    </row>
    <row r="225" s="2" customFormat="1">
      <c r="A225" s="39"/>
      <c r="B225" s="40"/>
      <c r="C225" s="39"/>
      <c r="D225" s="204" t="s">
        <v>150</v>
      </c>
      <c r="E225" s="39"/>
      <c r="F225" s="205" t="s">
        <v>424</v>
      </c>
      <c r="G225" s="39"/>
      <c r="H225" s="39"/>
      <c r="I225" s="206"/>
      <c r="J225" s="39"/>
      <c r="K225" s="39"/>
      <c r="L225" s="40"/>
      <c r="M225" s="207"/>
      <c r="N225" s="208"/>
      <c r="O225" s="78"/>
      <c r="P225" s="78"/>
      <c r="Q225" s="78"/>
      <c r="R225" s="78"/>
      <c r="S225" s="78"/>
      <c r="T225" s="7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150</v>
      </c>
      <c r="AU225" s="18" t="s">
        <v>90</v>
      </c>
    </row>
    <row r="226" s="13" customFormat="1">
      <c r="A226" s="13"/>
      <c r="B226" s="209"/>
      <c r="C226" s="13"/>
      <c r="D226" s="204" t="s">
        <v>152</v>
      </c>
      <c r="E226" s="210" t="s">
        <v>1</v>
      </c>
      <c r="F226" s="211" t="s">
        <v>425</v>
      </c>
      <c r="G226" s="13"/>
      <c r="H226" s="210" t="s">
        <v>1</v>
      </c>
      <c r="I226" s="212"/>
      <c r="J226" s="13"/>
      <c r="K226" s="13"/>
      <c r="L226" s="209"/>
      <c r="M226" s="213"/>
      <c r="N226" s="214"/>
      <c r="O226" s="214"/>
      <c r="P226" s="214"/>
      <c r="Q226" s="214"/>
      <c r="R226" s="214"/>
      <c r="S226" s="214"/>
      <c r="T226" s="21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10" t="s">
        <v>152</v>
      </c>
      <c r="AU226" s="210" t="s">
        <v>90</v>
      </c>
      <c r="AV226" s="13" t="s">
        <v>88</v>
      </c>
      <c r="AW226" s="13" t="s">
        <v>36</v>
      </c>
      <c r="AX226" s="13" t="s">
        <v>81</v>
      </c>
      <c r="AY226" s="210" t="s">
        <v>140</v>
      </c>
    </row>
    <row r="227" s="14" customFormat="1">
      <c r="A227" s="14"/>
      <c r="B227" s="216"/>
      <c r="C227" s="14"/>
      <c r="D227" s="204" t="s">
        <v>152</v>
      </c>
      <c r="E227" s="217" t="s">
        <v>1</v>
      </c>
      <c r="F227" s="218" t="s">
        <v>7</v>
      </c>
      <c r="G227" s="14"/>
      <c r="H227" s="219">
        <v>21</v>
      </c>
      <c r="I227" s="220"/>
      <c r="J227" s="14"/>
      <c r="K227" s="14"/>
      <c r="L227" s="216"/>
      <c r="M227" s="221"/>
      <c r="N227" s="222"/>
      <c r="O227" s="222"/>
      <c r="P227" s="222"/>
      <c r="Q227" s="222"/>
      <c r="R227" s="222"/>
      <c r="S227" s="222"/>
      <c r="T227" s="22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17" t="s">
        <v>152</v>
      </c>
      <c r="AU227" s="217" t="s">
        <v>90</v>
      </c>
      <c r="AV227" s="14" t="s">
        <v>90</v>
      </c>
      <c r="AW227" s="14" t="s">
        <v>36</v>
      </c>
      <c r="AX227" s="14" t="s">
        <v>81</v>
      </c>
      <c r="AY227" s="217" t="s">
        <v>140</v>
      </c>
    </row>
    <row r="228" s="13" customFormat="1">
      <c r="A228" s="13"/>
      <c r="B228" s="209"/>
      <c r="C228" s="13"/>
      <c r="D228" s="204" t="s">
        <v>152</v>
      </c>
      <c r="E228" s="210" t="s">
        <v>1</v>
      </c>
      <c r="F228" s="211" t="s">
        <v>426</v>
      </c>
      <c r="G228" s="13"/>
      <c r="H228" s="210" t="s">
        <v>1</v>
      </c>
      <c r="I228" s="212"/>
      <c r="J228" s="13"/>
      <c r="K228" s="13"/>
      <c r="L228" s="209"/>
      <c r="M228" s="213"/>
      <c r="N228" s="214"/>
      <c r="O228" s="214"/>
      <c r="P228" s="214"/>
      <c r="Q228" s="214"/>
      <c r="R228" s="214"/>
      <c r="S228" s="214"/>
      <c r="T228" s="21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10" t="s">
        <v>152</v>
      </c>
      <c r="AU228" s="210" t="s">
        <v>90</v>
      </c>
      <c r="AV228" s="13" t="s">
        <v>88</v>
      </c>
      <c r="AW228" s="13" t="s">
        <v>36</v>
      </c>
      <c r="AX228" s="13" t="s">
        <v>81</v>
      </c>
      <c r="AY228" s="210" t="s">
        <v>140</v>
      </c>
    </row>
    <row r="229" s="14" customFormat="1">
      <c r="A229" s="14"/>
      <c r="B229" s="216"/>
      <c r="C229" s="14"/>
      <c r="D229" s="204" t="s">
        <v>152</v>
      </c>
      <c r="E229" s="217" t="s">
        <v>1</v>
      </c>
      <c r="F229" s="218" t="s">
        <v>141</v>
      </c>
      <c r="G229" s="14"/>
      <c r="H229" s="219">
        <v>5</v>
      </c>
      <c r="I229" s="220"/>
      <c r="J229" s="14"/>
      <c r="K229" s="14"/>
      <c r="L229" s="216"/>
      <c r="M229" s="221"/>
      <c r="N229" s="222"/>
      <c r="O229" s="222"/>
      <c r="P229" s="222"/>
      <c r="Q229" s="222"/>
      <c r="R229" s="222"/>
      <c r="S229" s="222"/>
      <c r="T229" s="22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17" t="s">
        <v>152</v>
      </c>
      <c r="AU229" s="217" t="s">
        <v>90</v>
      </c>
      <c r="AV229" s="14" t="s">
        <v>90</v>
      </c>
      <c r="AW229" s="14" t="s">
        <v>36</v>
      </c>
      <c r="AX229" s="14" t="s">
        <v>81</v>
      </c>
      <c r="AY229" s="217" t="s">
        <v>140</v>
      </c>
    </row>
    <row r="230" s="13" customFormat="1">
      <c r="A230" s="13"/>
      <c r="B230" s="209"/>
      <c r="C230" s="13"/>
      <c r="D230" s="204" t="s">
        <v>152</v>
      </c>
      <c r="E230" s="210" t="s">
        <v>1</v>
      </c>
      <c r="F230" s="211" t="s">
        <v>427</v>
      </c>
      <c r="G230" s="13"/>
      <c r="H230" s="210" t="s">
        <v>1</v>
      </c>
      <c r="I230" s="212"/>
      <c r="J230" s="13"/>
      <c r="K230" s="13"/>
      <c r="L230" s="209"/>
      <c r="M230" s="213"/>
      <c r="N230" s="214"/>
      <c r="O230" s="214"/>
      <c r="P230" s="214"/>
      <c r="Q230" s="214"/>
      <c r="R230" s="214"/>
      <c r="S230" s="214"/>
      <c r="T230" s="21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0" t="s">
        <v>152</v>
      </c>
      <c r="AU230" s="210" t="s">
        <v>90</v>
      </c>
      <c r="AV230" s="13" t="s">
        <v>88</v>
      </c>
      <c r="AW230" s="13" t="s">
        <v>36</v>
      </c>
      <c r="AX230" s="13" t="s">
        <v>81</v>
      </c>
      <c r="AY230" s="210" t="s">
        <v>140</v>
      </c>
    </row>
    <row r="231" s="14" customFormat="1">
      <c r="A231" s="14"/>
      <c r="B231" s="216"/>
      <c r="C231" s="14"/>
      <c r="D231" s="204" t="s">
        <v>152</v>
      </c>
      <c r="E231" s="217" t="s">
        <v>1</v>
      </c>
      <c r="F231" s="218" t="s">
        <v>230</v>
      </c>
      <c r="G231" s="14"/>
      <c r="H231" s="219">
        <v>14</v>
      </c>
      <c r="I231" s="220"/>
      <c r="J231" s="14"/>
      <c r="K231" s="14"/>
      <c r="L231" s="216"/>
      <c r="M231" s="221"/>
      <c r="N231" s="222"/>
      <c r="O231" s="222"/>
      <c r="P231" s="222"/>
      <c r="Q231" s="222"/>
      <c r="R231" s="222"/>
      <c r="S231" s="222"/>
      <c r="T231" s="22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17" t="s">
        <v>152</v>
      </c>
      <c r="AU231" s="217" t="s">
        <v>90</v>
      </c>
      <c r="AV231" s="14" t="s">
        <v>90</v>
      </c>
      <c r="AW231" s="14" t="s">
        <v>36</v>
      </c>
      <c r="AX231" s="14" t="s">
        <v>81</v>
      </c>
      <c r="AY231" s="217" t="s">
        <v>140</v>
      </c>
    </row>
    <row r="232" s="13" customFormat="1">
      <c r="A232" s="13"/>
      <c r="B232" s="209"/>
      <c r="C232" s="13"/>
      <c r="D232" s="204" t="s">
        <v>152</v>
      </c>
      <c r="E232" s="210" t="s">
        <v>1</v>
      </c>
      <c r="F232" s="211" t="s">
        <v>428</v>
      </c>
      <c r="G232" s="13"/>
      <c r="H232" s="210" t="s">
        <v>1</v>
      </c>
      <c r="I232" s="212"/>
      <c r="J232" s="13"/>
      <c r="K232" s="13"/>
      <c r="L232" s="209"/>
      <c r="M232" s="213"/>
      <c r="N232" s="214"/>
      <c r="O232" s="214"/>
      <c r="P232" s="214"/>
      <c r="Q232" s="214"/>
      <c r="R232" s="214"/>
      <c r="S232" s="214"/>
      <c r="T232" s="21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10" t="s">
        <v>152</v>
      </c>
      <c r="AU232" s="210" t="s">
        <v>90</v>
      </c>
      <c r="AV232" s="13" t="s">
        <v>88</v>
      </c>
      <c r="AW232" s="13" t="s">
        <v>36</v>
      </c>
      <c r="AX232" s="13" t="s">
        <v>81</v>
      </c>
      <c r="AY232" s="210" t="s">
        <v>140</v>
      </c>
    </row>
    <row r="233" s="15" customFormat="1">
      <c r="A233" s="15"/>
      <c r="B233" s="224"/>
      <c r="C233" s="15"/>
      <c r="D233" s="204" t="s">
        <v>152</v>
      </c>
      <c r="E233" s="225" t="s">
        <v>1</v>
      </c>
      <c r="F233" s="226" t="s">
        <v>159</v>
      </c>
      <c r="G233" s="15"/>
      <c r="H233" s="227">
        <v>40</v>
      </c>
      <c r="I233" s="228"/>
      <c r="J233" s="15"/>
      <c r="K233" s="15"/>
      <c r="L233" s="224"/>
      <c r="M233" s="229"/>
      <c r="N233" s="230"/>
      <c r="O233" s="230"/>
      <c r="P233" s="230"/>
      <c r="Q233" s="230"/>
      <c r="R233" s="230"/>
      <c r="S233" s="230"/>
      <c r="T233" s="23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25" t="s">
        <v>152</v>
      </c>
      <c r="AU233" s="225" t="s">
        <v>90</v>
      </c>
      <c r="AV233" s="15" t="s">
        <v>148</v>
      </c>
      <c r="AW233" s="15" t="s">
        <v>36</v>
      </c>
      <c r="AX233" s="15" t="s">
        <v>88</v>
      </c>
      <c r="AY233" s="225" t="s">
        <v>140</v>
      </c>
    </row>
    <row r="234" s="2" customFormat="1" ht="16.5" customHeight="1">
      <c r="A234" s="39"/>
      <c r="B234" s="191"/>
      <c r="C234" s="192" t="s">
        <v>246</v>
      </c>
      <c r="D234" s="192" t="s">
        <v>143</v>
      </c>
      <c r="E234" s="193" t="s">
        <v>429</v>
      </c>
      <c r="F234" s="194" t="s">
        <v>430</v>
      </c>
      <c r="G234" s="195" t="s">
        <v>190</v>
      </c>
      <c r="H234" s="196">
        <v>62</v>
      </c>
      <c r="I234" s="197"/>
      <c r="J234" s="198">
        <f>ROUND(I234*H234,2)</f>
        <v>0</v>
      </c>
      <c r="K234" s="194" t="s">
        <v>337</v>
      </c>
      <c r="L234" s="40"/>
      <c r="M234" s="199" t="s">
        <v>1</v>
      </c>
      <c r="N234" s="200" t="s">
        <v>46</v>
      </c>
      <c r="O234" s="78"/>
      <c r="P234" s="201">
        <f>O234*H234</f>
        <v>0</v>
      </c>
      <c r="Q234" s="201">
        <v>0.013769999999999999</v>
      </c>
      <c r="R234" s="201">
        <f>Q234*H234</f>
        <v>0.85373999999999994</v>
      </c>
      <c r="S234" s="201">
        <v>0</v>
      </c>
      <c r="T234" s="20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03" t="s">
        <v>148</v>
      </c>
      <c r="AT234" s="203" t="s">
        <v>143</v>
      </c>
      <c r="AU234" s="203" t="s">
        <v>90</v>
      </c>
      <c r="AY234" s="18" t="s">
        <v>140</v>
      </c>
      <c r="BE234" s="134">
        <f>IF(N234="základní",J234,0)</f>
        <v>0</v>
      </c>
      <c r="BF234" s="134">
        <f>IF(N234="snížená",J234,0)</f>
        <v>0</v>
      </c>
      <c r="BG234" s="134">
        <f>IF(N234="zákl. přenesená",J234,0)</f>
        <v>0</v>
      </c>
      <c r="BH234" s="134">
        <f>IF(N234="sníž. přenesená",J234,0)</f>
        <v>0</v>
      </c>
      <c r="BI234" s="134">
        <f>IF(N234="nulová",J234,0)</f>
        <v>0</v>
      </c>
      <c r="BJ234" s="18" t="s">
        <v>88</v>
      </c>
      <c r="BK234" s="134">
        <f>ROUND(I234*H234,2)</f>
        <v>0</v>
      </c>
      <c r="BL234" s="18" t="s">
        <v>148</v>
      </c>
      <c r="BM234" s="203" t="s">
        <v>431</v>
      </c>
    </row>
    <row r="235" s="2" customFormat="1">
      <c r="A235" s="39"/>
      <c r="B235" s="40"/>
      <c r="C235" s="39"/>
      <c r="D235" s="204" t="s">
        <v>150</v>
      </c>
      <c r="E235" s="39"/>
      <c r="F235" s="205" t="s">
        <v>432</v>
      </c>
      <c r="G235" s="39"/>
      <c r="H235" s="39"/>
      <c r="I235" s="206"/>
      <c r="J235" s="39"/>
      <c r="K235" s="39"/>
      <c r="L235" s="40"/>
      <c r="M235" s="207"/>
      <c r="N235" s="208"/>
      <c r="O235" s="78"/>
      <c r="P235" s="78"/>
      <c r="Q235" s="78"/>
      <c r="R235" s="78"/>
      <c r="S235" s="78"/>
      <c r="T235" s="7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150</v>
      </c>
      <c r="AU235" s="18" t="s">
        <v>90</v>
      </c>
    </row>
    <row r="236" s="13" customFormat="1">
      <c r="A236" s="13"/>
      <c r="B236" s="209"/>
      <c r="C236" s="13"/>
      <c r="D236" s="204" t="s">
        <v>152</v>
      </c>
      <c r="E236" s="210" t="s">
        <v>1</v>
      </c>
      <c r="F236" s="211" t="s">
        <v>433</v>
      </c>
      <c r="G236" s="13"/>
      <c r="H236" s="210" t="s">
        <v>1</v>
      </c>
      <c r="I236" s="212"/>
      <c r="J236" s="13"/>
      <c r="K236" s="13"/>
      <c r="L236" s="209"/>
      <c r="M236" s="213"/>
      <c r="N236" s="214"/>
      <c r="O236" s="214"/>
      <c r="P236" s="214"/>
      <c r="Q236" s="214"/>
      <c r="R236" s="214"/>
      <c r="S236" s="214"/>
      <c r="T236" s="21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10" t="s">
        <v>152</v>
      </c>
      <c r="AU236" s="210" t="s">
        <v>90</v>
      </c>
      <c r="AV236" s="13" t="s">
        <v>88</v>
      </c>
      <c r="AW236" s="13" t="s">
        <v>36</v>
      </c>
      <c r="AX236" s="13" t="s">
        <v>81</v>
      </c>
      <c r="AY236" s="210" t="s">
        <v>140</v>
      </c>
    </row>
    <row r="237" s="13" customFormat="1">
      <c r="A237" s="13"/>
      <c r="B237" s="209"/>
      <c r="C237" s="13"/>
      <c r="D237" s="204" t="s">
        <v>152</v>
      </c>
      <c r="E237" s="210" t="s">
        <v>1</v>
      </c>
      <c r="F237" s="211" t="s">
        <v>434</v>
      </c>
      <c r="G237" s="13"/>
      <c r="H237" s="210" t="s">
        <v>1</v>
      </c>
      <c r="I237" s="212"/>
      <c r="J237" s="13"/>
      <c r="K237" s="13"/>
      <c r="L237" s="209"/>
      <c r="M237" s="213"/>
      <c r="N237" s="214"/>
      <c r="O237" s="214"/>
      <c r="P237" s="214"/>
      <c r="Q237" s="214"/>
      <c r="R237" s="214"/>
      <c r="S237" s="214"/>
      <c r="T237" s="21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10" t="s">
        <v>152</v>
      </c>
      <c r="AU237" s="210" t="s">
        <v>90</v>
      </c>
      <c r="AV237" s="13" t="s">
        <v>88</v>
      </c>
      <c r="AW237" s="13" t="s">
        <v>36</v>
      </c>
      <c r="AX237" s="13" t="s">
        <v>81</v>
      </c>
      <c r="AY237" s="210" t="s">
        <v>140</v>
      </c>
    </row>
    <row r="238" s="14" customFormat="1">
      <c r="A238" s="14"/>
      <c r="B238" s="216"/>
      <c r="C238" s="14"/>
      <c r="D238" s="204" t="s">
        <v>152</v>
      </c>
      <c r="E238" s="217" t="s">
        <v>1</v>
      </c>
      <c r="F238" s="218" t="s">
        <v>435</v>
      </c>
      <c r="G238" s="14"/>
      <c r="H238" s="219">
        <v>62</v>
      </c>
      <c r="I238" s="220"/>
      <c r="J238" s="14"/>
      <c r="K238" s="14"/>
      <c r="L238" s="216"/>
      <c r="M238" s="221"/>
      <c r="N238" s="222"/>
      <c r="O238" s="222"/>
      <c r="P238" s="222"/>
      <c r="Q238" s="222"/>
      <c r="R238" s="222"/>
      <c r="S238" s="222"/>
      <c r="T238" s="22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17" t="s">
        <v>152</v>
      </c>
      <c r="AU238" s="217" t="s">
        <v>90</v>
      </c>
      <c r="AV238" s="14" t="s">
        <v>90</v>
      </c>
      <c r="AW238" s="14" t="s">
        <v>36</v>
      </c>
      <c r="AX238" s="14" t="s">
        <v>88</v>
      </c>
      <c r="AY238" s="217" t="s">
        <v>140</v>
      </c>
    </row>
    <row r="239" s="2" customFormat="1" ht="16.5" customHeight="1">
      <c r="A239" s="39"/>
      <c r="B239" s="191"/>
      <c r="C239" s="192" t="s">
        <v>253</v>
      </c>
      <c r="D239" s="192" t="s">
        <v>143</v>
      </c>
      <c r="E239" s="193" t="s">
        <v>436</v>
      </c>
      <c r="F239" s="194" t="s">
        <v>437</v>
      </c>
      <c r="G239" s="195" t="s">
        <v>190</v>
      </c>
      <c r="H239" s="196">
        <v>37</v>
      </c>
      <c r="I239" s="197"/>
      <c r="J239" s="198">
        <f>ROUND(I239*H239,2)</f>
        <v>0</v>
      </c>
      <c r="K239" s="194" t="s">
        <v>337</v>
      </c>
      <c r="L239" s="40"/>
      <c r="M239" s="199" t="s">
        <v>1</v>
      </c>
      <c r="N239" s="200" t="s">
        <v>46</v>
      </c>
      <c r="O239" s="78"/>
      <c r="P239" s="201">
        <f>O239*H239</f>
        <v>0</v>
      </c>
      <c r="Q239" s="201">
        <v>0.00266</v>
      </c>
      <c r="R239" s="201">
        <f>Q239*H239</f>
        <v>0.098420000000000007</v>
      </c>
      <c r="S239" s="201">
        <v>0</v>
      </c>
      <c r="T239" s="202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3" t="s">
        <v>148</v>
      </c>
      <c r="AT239" s="203" t="s">
        <v>143</v>
      </c>
      <c r="AU239" s="203" t="s">
        <v>90</v>
      </c>
      <c r="AY239" s="18" t="s">
        <v>140</v>
      </c>
      <c r="BE239" s="134">
        <f>IF(N239="základní",J239,0)</f>
        <v>0</v>
      </c>
      <c r="BF239" s="134">
        <f>IF(N239="snížená",J239,0)</f>
        <v>0</v>
      </c>
      <c r="BG239" s="134">
        <f>IF(N239="zákl. přenesená",J239,0)</f>
        <v>0</v>
      </c>
      <c r="BH239" s="134">
        <f>IF(N239="sníž. přenesená",J239,0)</f>
        <v>0</v>
      </c>
      <c r="BI239" s="134">
        <f>IF(N239="nulová",J239,0)</f>
        <v>0</v>
      </c>
      <c r="BJ239" s="18" t="s">
        <v>88</v>
      </c>
      <c r="BK239" s="134">
        <f>ROUND(I239*H239,2)</f>
        <v>0</v>
      </c>
      <c r="BL239" s="18" t="s">
        <v>148</v>
      </c>
      <c r="BM239" s="203" t="s">
        <v>438</v>
      </c>
    </row>
    <row r="240" s="2" customFormat="1">
      <c r="A240" s="39"/>
      <c r="B240" s="40"/>
      <c r="C240" s="39"/>
      <c r="D240" s="204" t="s">
        <v>150</v>
      </c>
      <c r="E240" s="39"/>
      <c r="F240" s="205" t="s">
        <v>439</v>
      </c>
      <c r="G240" s="39"/>
      <c r="H240" s="39"/>
      <c r="I240" s="206"/>
      <c r="J240" s="39"/>
      <c r="K240" s="39"/>
      <c r="L240" s="40"/>
      <c r="M240" s="207"/>
      <c r="N240" s="208"/>
      <c r="O240" s="78"/>
      <c r="P240" s="78"/>
      <c r="Q240" s="78"/>
      <c r="R240" s="78"/>
      <c r="S240" s="78"/>
      <c r="T240" s="7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150</v>
      </c>
      <c r="AU240" s="18" t="s">
        <v>90</v>
      </c>
    </row>
    <row r="241" s="13" customFormat="1">
      <c r="A241" s="13"/>
      <c r="B241" s="209"/>
      <c r="C241" s="13"/>
      <c r="D241" s="204" t="s">
        <v>152</v>
      </c>
      <c r="E241" s="210" t="s">
        <v>1</v>
      </c>
      <c r="F241" s="211" t="s">
        <v>440</v>
      </c>
      <c r="G241" s="13"/>
      <c r="H241" s="210" t="s">
        <v>1</v>
      </c>
      <c r="I241" s="212"/>
      <c r="J241" s="13"/>
      <c r="K241" s="13"/>
      <c r="L241" s="209"/>
      <c r="M241" s="213"/>
      <c r="N241" s="214"/>
      <c r="O241" s="214"/>
      <c r="P241" s="214"/>
      <c r="Q241" s="214"/>
      <c r="R241" s="214"/>
      <c r="S241" s="214"/>
      <c r="T241" s="21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10" t="s">
        <v>152</v>
      </c>
      <c r="AU241" s="210" t="s">
        <v>90</v>
      </c>
      <c r="AV241" s="13" t="s">
        <v>88</v>
      </c>
      <c r="AW241" s="13" t="s">
        <v>36</v>
      </c>
      <c r="AX241" s="13" t="s">
        <v>81</v>
      </c>
      <c r="AY241" s="210" t="s">
        <v>140</v>
      </c>
    </row>
    <row r="242" s="14" customFormat="1">
      <c r="A242" s="14"/>
      <c r="B242" s="216"/>
      <c r="C242" s="14"/>
      <c r="D242" s="204" t="s">
        <v>152</v>
      </c>
      <c r="E242" s="217" t="s">
        <v>1</v>
      </c>
      <c r="F242" s="218" t="s">
        <v>420</v>
      </c>
      <c r="G242" s="14"/>
      <c r="H242" s="219">
        <v>37</v>
      </c>
      <c r="I242" s="220"/>
      <c r="J242" s="14"/>
      <c r="K242" s="14"/>
      <c r="L242" s="216"/>
      <c r="M242" s="221"/>
      <c r="N242" s="222"/>
      <c r="O242" s="222"/>
      <c r="P242" s="222"/>
      <c r="Q242" s="222"/>
      <c r="R242" s="222"/>
      <c r="S242" s="222"/>
      <c r="T242" s="22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17" t="s">
        <v>152</v>
      </c>
      <c r="AU242" s="217" t="s">
        <v>90</v>
      </c>
      <c r="AV242" s="14" t="s">
        <v>90</v>
      </c>
      <c r="AW242" s="14" t="s">
        <v>36</v>
      </c>
      <c r="AX242" s="14" t="s">
        <v>88</v>
      </c>
      <c r="AY242" s="217" t="s">
        <v>140</v>
      </c>
    </row>
    <row r="243" s="2" customFormat="1" ht="16.5" customHeight="1">
      <c r="A243" s="39"/>
      <c r="B243" s="191"/>
      <c r="C243" s="232" t="s">
        <v>260</v>
      </c>
      <c r="D243" s="232" t="s">
        <v>168</v>
      </c>
      <c r="E243" s="233" t="s">
        <v>441</v>
      </c>
      <c r="F243" s="234" t="s">
        <v>442</v>
      </c>
      <c r="G243" s="235" t="s">
        <v>162</v>
      </c>
      <c r="H243" s="236">
        <v>5.5410000000000004</v>
      </c>
      <c r="I243" s="237"/>
      <c r="J243" s="238">
        <f>ROUND(I243*H243,2)</f>
        <v>0</v>
      </c>
      <c r="K243" s="234" t="s">
        <v>337</v>
      </c>
      <c r="L243" s="239"/>
      <c r="M243" s="240" t="s">
        <v>1</v>
      </c>
      <c r="N243" s="241" t="s">
        <v>46</v>
      </c>
      <c r="O243" s="78"/>
      <c r="P243" s="201">
        <f>O243*H243</f>
        <v>0</v>
      </c>
      <c r="Q243" s="201">
        <v>0.81499999999999995</v>
      </c>
      <c r="R243" s="201">
        <f>Q243*H243</f>
        <v>4.5159149999999997</v>
      </c>
      <c r="S243" s="201">
        <v>0</v>
      </c>
      <c r="T243" s="202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3" t="s">
        <v>172</v>
      </c>
      <c r="AT243" s="203" t="s">
        <v>168</v>
      </c>
      <c r="AU243" s="203" t="s">
        <v>90</v>
      </c>
      <c r="AY243" s="18" t="s">
        <v>140</v>
      </c>
      <c r="BE243" s="134">
        <f>IF(N243="základní",J243,0)</f>
        <v>0</v>
      </c>
      <c r="BF243" s="134">
        <f>IF(N243="snížená",J243,0)</f>
        <v>0</v>
      </c>
      <c r="BG243" s="134">
        <f>IF(N243="zákl. přenesená",J243,0)</f>
        <v>0</v>
      </c>
      <c r="BH243" s="134">
        <f>IF(N243="sníž. přenesená",J243,0)</f>
        <v>0</v>
      </c>
      <c r="BI243" s="134">
        <f>IF(N243="nulová",J243,0)</f>
        <v>0</v>
      </c>
      <c r="BJ243" s="18" t="s">
        <v>88</v>
      </c>
      <c r="BK243" s="134">
        <f>ROUND(I243*H243,2)</f>
        <v>0</v>
      </c>
      <c r="BL243" s="18" t="s">
        <v>148</v>
      </c>
      <c r="BM243" s="203" t="s">
        <v>443</v>
      </c>
    </row>
    <row r="244" s="2" customFormat="1">
      <c r="A244" s="39"/>
      <c r="B244" s="40"/>
      <c r="C244" s="39"/>
      <c r="D244" s="204" t="s">
        <v>150</v>
      </c>
      <c r="E244" s="39"/>
      <c r="F244" s="205" t="s">
        <v>442</v>
      </c>
      <c r="G244" s="39"/>
      <c r="H244" s="39"/>
      <c r="I244" s="206"/>
      <c r="J244" s="39"/>
      <c r="K244" s="39"/>
      <c r="L244" s="40"/>
      <c r="M244" s="207"/>
      <c r="N244" s="208"/>
      <c r="O244" s="78"/>
      <c r="P244" s="78"/>
      <c r="Q244" s="78"/>
      <c r="R244" s="78"/>
      <c r="S244" s="78"/>
      <c r="T244" s="7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150</v>
      </c>
      <c r="AU244" s="18" t="s">
        <v>90</v>
      </c>
    </row>
    <row r="245" s="14" customFormat="1">
      <c r="A245" s="14"/>
      <c r="B245" s="216"/>
      <c r="C245" s="14"/>
      <c r="D245" s="204" t="s">
        <v>152</v>
      </c>
      <c r="E245" s="14"/>
      <c r="F245" s="218" t="s">
        <v>444</v>
      </c>
      <c r="G245" s="14"/>
      <c r="H245" s="219">
        <v>5.5410000000000004</v>
      </c>
      <c r="I245" s="220"/>
      <c r="J245" s="14"/>
      <c r="K245" s="14"/>
      <c r="L245" s="216"/>
      <c r="M245" s="221"/>
      <c r="N245" s="222"/>
      <c r="O245" s="222"/>
      <c r="P245" s="222"/>
      <c r="Q245" s="222"/>
      <c r="R245" s="222"/>
      <c r="S245" s="222"/>
      <c r="T245" s="22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17" t="s">
        <v>152</v>
      </c>
      <c r="AU245" s="217" t="s">
        <v>90</v>
      </c>
      <c r="AV245" s="14" t="s">
        <v>90</v>
      </c>
      <c r="AW245" s="14" t="s">
        <v>3</v>
      </c>
      <c r="AX245" s="14" t="s">
        <v>88</v>
      </c>
      <c r="AY245" s="217" t="s">
        <v>140</v>
      </c>
    </row>
    <row r="246" s="2" customFormat="1" ht="16.5" customHeight="1">
      <c r="A246" s="39"/>
      <c r="B246" s="191"/>
      <c r="C246" s="192" t="s">
        <v>270</v>
      </c>
      <c r="D246" s="192" t="s">
        <v>143</v>
      </c>
      <c r="E246" s="193" t="s">
        <v>445</v>
      </c>
      <c r="F246" s="194" t="s">
        <v>446</v>
      </c>
      <c r="G246" s="195" t="s">
        <v>190</v>
      </c>
      <c r="H246" s="196">
        <v>40</v>
      </c>
      <c r="I246" s="197"/>
      <c r="J246" s="198">
        <f>ROUND(I246*H246,2)</f>
        <v>0</v>
      </c>
      <c r="K246" s="194" t="s">
        <v>337</v>
      </c>
      <c r="L246" s="40"/>
      <c r="M246" s="199" t="s">
        <v>1</v>
      </c>
      <c r="N246" s="200" t="s">
        <v>46</v>
      </c>
      <c r="O246" s="78"/>
      <c r="P246" s="201">
        <f>O246*H246</f>
        <v>0</v>
      </c>
      <c r="Q246" s="201">
        <v>0.00266</v>
      </c>
      <c r="R246" s="201">
        <f>Q246*H246</f>
        <v>0.1064</v>
      </c>
      <c r="S246" s="201">
        <v>0</v>
      </c>
      <c r="T246" s="202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03" t="s">
        <v>148</v>
      </c>
      <c r="AT246" s="203" t="s">
        <v>143</v>
      </c>
      <c r="AU246" s="203" t="s">
        <v>90</v>
      </c>
      <c r="AY246" s="18" t="s">
        <v>140</v>
      </c>
      <c r="BE246" s="134">
        <f>IF(N246="základní",J246,0)</f>
        <v>0</v>
      </c>
      <c r="BF246" s="134">
        <f>IF(N246="snížená",J246,0)</f>
        <v>0</v>
      </c>
      <c r="BG246" s="134">
        <f>IF(N246="zákl. přenesená",J246,0)</f>
        <v>0</v>
      </c>
      <c r="BH246" s="134">
        <f>IF(N246="sníž. přenesená",J246,0)</f>
        <v>0</v>
      </c>
      <c r="BI246" s="134">
        <f>IF(N246="nulová",J246,0)</f>
        <v>0</v>
      </c>
      <c r="BJ246" s="18" t="s">
        <v>88</v>
      </c>
      <c r="BK246" s="134">
        <f>ROUND(I246*H246,2)</f>
        <v>0</v>
      </c>
      <c r="BL246" s="18" t="s">
        <v>148</v>
      </c>
      <c r="BM246" s="203" t="s">
        <v>447</v>
      </c>
    </row>
    <row r="247" s="2" customFormat="1">
      <c r="A247" s="39"/>
      <c r="B247" s="40"/>
      <c r="C247" s="39"/>
      <c r="D247" s="204" t="s">
        <v>150</v>
      </c>
      <c r="E247" s="39"/>
      <c r="F247" s="205" t="s">
        <v>448</v>
      </c>
      <c r="G247" s="39"/>
      <c r="H247" s="39"/>
      <c r="I247" s="206"/>
      <c r="J247" s="39"/>
      <c r="K247" s="39"/>
      <c r="L247" s="40"/>
      <c r="M247" s="207"/>
      <c r="N247" s="208"/>
      <c r="O247" s="78"/>
      <c r="P247" s="78"/>
      <c r="Q247" s="78"/>
      <c r="R247" s="78"/>
      <c r="S247" s="78"/>
      <c r="T247" s="7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150</v>
      </c>
      <c r="AU247" s="18" t="s">
        <v>90</v>
      </c>
    </row>
    <row r="248" s="13" customFormat="1">
      <c r="A248" s="13"/>
      <c r="B248" s="209"/>
      <c r="C248" s="13"/>
      <c r="D248" s="204" t="s">
        <v>152</v>
      </c>
      <c r="E248" s="210" t="s">
        <v>1</v>
      </c>
      <c r="F248" s="211" t="s">
        <v>449</v>
      </c>
      <c r="G248" s="13"/>
      <c r="H248" s="210" t="s">
        <v>1</v>
      </c>
      <c r="I248" s="212"/>
      <c r="J248" s="13"/>
      <c r="K248" s="13"/>
      <c r="L248" s="209"/>
      <c r="M248" s="213"/>
      <c r="N248" s="214"/>
      <c r="O248" s="214"/>
      <c r="P248" s="214"/>
      <c r="Q248" s="214"/>
      <c r="R248" s="214"/>
      <c r="S248" s="214"/>
      <c r="T248" s="21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10" t="s">
        <v>152</v>
      </c>
      <c r="AU248" s="210" t="s">
        <v>90</v>
      </c>
      <c r="AV248" s="13" t="s">
        <v>88</v>
      </c>
      <c r="AW248" s="13" t="s">
        <v>36</v>
      </c>
      <c r="AX248" s="13" t="s">
        <v>81</v>
      </c>
      <c r="AY248" s="210" t="s">
        <v>140</v>
      </c>
    </row>
    <row r="249" s="13" customFormat="1">
      <c r="A249" s="13"/>
      <c r="B249" s="209"/>
      <c r="C249" s="13"/>
      <c r="D249" s="204" t="s">
        <v>152</v>
      </c>
      <c r="E249" s="210" t="s">
        <v>1</v>
      </c>
      <c r="F249" s="211" t="s">
        <v>425</v>
      </c>
      <c r="G249" s="13"/>
      <c r="H249" s="210" t="s">
        <v>1</v>
      </c>
      <c r="I249" s="212"/>
      <c r="J249" s="13"/>
      <c r="K249" s="13"/>
      <c r="L249" s="209"/>
      <c r="M249" s="213"/>
      <c r="N249" s="214"/>
      <c r="O249" s="214"/>
      <c r="P249" s="214"/>
      <c r="Q249" s="214"/>
      <c r="R249" s="214"/>
      <c r="S249" s="214"/>
      <c r="T249" s="21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10" t="s">
        <v>152</v>
      </c>
      <c r="AU249" s="210" t="s">
        <v>90</v>
      </c>
      <c r="AV249" s="13" t="s">
        <v>88</v>
      </c>
      <c r="AW249" s="13" t="s">
        <v>36</v>
      </c>
      <c r="AX249" s="13" t="s">
        <v>81</v>
      </c>
      <c r="AY249" s="210" t="s">
        <v>140</v>
      </c>
    </row>
    <row r="250" s="14" customFormat="1">
      <c r="A250" s="14"/>
      <c r="B250" s="216"/>
      <c r="C250" s="14"/>
      <c r="D250" s="204" t="s">
        <v>152</v>
      </c>
      <c r="E250" s="217" t="s">
        <v>1</v>
      </c>
      <c r="F250" s="218" t="s">
        <v>7</v>
      </c>
      <c r="G250" s="14"/>
      <c r="H250" s="219">
        <v>21</v>
      </c>
      <c r="I250" s="220"/>
      <c r="J250" s="14"/>
      <c r="K250" s="14"/>
      <c r="L250" s="216"/>
      <c r="M250" s="221"/>
      <c r="N250" s="222"/>
      <c r="O250" s="222"/>
      <c r="P250" s="222"/>
      <c r="Q250" s="222"/>
      <c r="R250" s="222"/>
      <c r="S250" s="222"/>
      <c r="T250" s="22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17" t="s">
        <v>152</v>
      </c>
      <c r="AU250" s="217" t="s">
        <v>90</v>
      </c>
      <c r="AV250" s="14" t="s">
        <v>90</v>
      </c>
      <c r="AW250" s="14" t="s">
        <v>36</v>
      </c>
      <c r="AX250" s="14" t="s">
        <v>81</v>
      </c>
      <c r="AY250" s="217" t="s">
        <v>140</v>
      </c>
    </row>
    <row r="251" s="13" customFormat="1">
      <c r="A251" s="13"/>
      <c r="B251" s="209"/>
      <c r="C251" s="13"/>
      <c r="D251" s="204" t="s">
        <v>152</v>
      </c>
      <c r="E251" s="210" t="s">
        <v>1</v>
      </c>
      <c r="F251" s="211" t="s">
        <v>426</v>
      </c>
      <c r="G251" s="13"/>
      <c r="H251" s="210" t="s">
        <v>1</v>
      </c>
      <c r="I251" s="212"/>
      <c r="J251" s="13"/>
      <c r="K251" s="13"/>
      <c r="L251" s="209"/>
      <c r="M251" s="213"/>
      <c r="N251" s="214"/>
      <c r="O251" s="214"/>
      <c r="P251" s="214"/>
      <c r="Q251" s="214"/>
      <c r="R251" s="214"/>
      <c r="S251" s="214"/>
      <c r="T251" s="21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10" t="s">
        <v>152</v>
      </c>
      <c r="AU251" s="210" t="s">
        <v>90</v>
      </c>
      <c r="AV251" s="13" t="s">
        <v>88</v>
      </c>
      <c r="AW251" s="13" t="s">
        <v>36</v>
      </c>
      <c r="AX251" s="13" t="s">
        <v>81</v>
      </c>
      <c r="AY251" s="210" t="s">
        <v>140</v>
      </c>
    </row>
    <row r="252" s="14" customFormat="1">
      <c r="A252" s="14"/>
      <c r="B252" s="216"/>
      <c r="C252" s="14"/>
      <c r="D252" s="204" t="s">
        <v>152</v>
      </c>
      <c r="E252" s="217" t="s">
        <v>1</v>
      </c>
      <c r="F252" s="218" t="s">
        <v>141</v>
      </c>
      <c r="G252" s="14"/>
      <c r="H252" s="219">
        <v>5</v>
      </c>
      <c r="I252" s="220"/>
      <c r="J252" s="14"/>
      <c r="K252" s="14"/>
      <c r="L252" s="216"/>
      <c r="M252" s="221"/>
      <c r="N252" s="222"/>
      <c r="O252" s="222"/>
      <c r="P252" s="222"/>
      <c r="Q252" s="222"/>
      <c r="R252" s="222"/>
      <c r="S252" s="222"/>
      <c r="T252" s="22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17" t="s">
        <v>152</v>
      </c>
      <c r="AU252" s="217" t="s">
        <v>90</v>
      </c>
      <c r="AV252" s="14" t="s">
        <v>90</v>
      </c>
      <c r="AW252" s="14" t="s">
        <v>36</v>
      </c>
      <c r="AX252" s="14" t="s">
        <v>81</v>
      </c>
      <c r="AY252" s="217" t="s">
        <v>140</v>
      </c>
    </row>
    <row r="253" s="13" customFormat="1">
      <c r="A253" s="13"/>
      <c r="B253" s="209"/>
      <c r="C253" s="13"/>
      <c r="D253" s="204" t="s">
        <v>152</v>
      </c>
      <c r="E253" s="210" t="s">
        <v>1</v>
      </c>
      <c r="F253" s="211" t="s">
        <v>427</v>
      </c>
      <c r="G253" s="13"/>
      <c r="H253" s="210" t="s">
        <v>1</v>
      </c>
      <c r="I253" s="212"/>
      <c r="J253" s="13"/>
      <c r="K253" s="13"/>
      <c r="L253" s="209"/>
      <c r="M253" s="213"/>
      <c r="N253" s="214"/>
      <c r="O253" s="214"/>
      <c r="P253" s="214"/>
      <c r="Q253" s="214"/>
      <c r="R253" s="214"/>
      <c r="S253" s="214"/>
      <c r="T253" s="21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10" t="s">
        <v>152</v>
      </c>
      <c r="AU253" s="210" t="s">
        <v>90</v>
      </c>
      <c r="AV253" s="13" t="s">
        <v>88</v>
      </c>
      <c r="AW253" s="13" t="s">
        <v>36</v>
      </c>
      <c r="AX253" s="13" t="s">
        <v>81</v>
      </c>
      <c r="AY253" s="210" t="s">
        <v>140</v>
      </c>
    </row>
    <row r="254" s="14" customFormat="1">
      <c r="A254" s="14"/>
      <c r="B254" s="216"/>
      <c r="C254" s="14"/>
      <c r="D254" s="204" t="s">
        <v>152</v>
      </c>
      <c r="E254" s="217" t="s">
        <v>1</v>
      </c>
      <c r="F254" s="218" t="s">
        <v>230</v>
      </c>
      <c r="G254" s="14"/>
      <c r="H254" s="219">
        <v>14</v>
      </c>
      <c r="I254" s="220"/>
      <c r="J254" s="14"/>
      <c r="K254" s="14"/>
      <c r="L254" s="216"/>
      <c r="M254" s="221"/>
      <c r="N254" s="222"/>
      <c r="O254" s="222"/>
      <c r="P254" s="222"/>
      <c r="Q254" s="222"/>
      <c r="R254" s="222"/>
      <c r="S254" s="222"/>
      <c r="T254" s="22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17" t="s">
        <v>152</v>
      </c>
      <c r="AU254" s="217" t="s">
        <v>90</v>
      </c>
      <c r="AV254" s="14" t="s">
        <v>90</v>
      </c>
      <c r="AW254" s="14" t="s">
        <v>36</v>
      </c>
      <c r="AX254" s="14" t="s">
        <v>81</v>
      </c>
      <c r="AY254" s="217" t="s">
        <v>140</v>
      </c>
    </row>
    <row r="255" s="13" customFormat="1">
      <c r="A255" s="13"/>
      <c r="B255" s="209"/>
      <c r="C255" s="13"/>
      <c r="D255" s="204" t="s">
        <v>152</v>
      </c>
      <c r="E255" s="210" t="s">
        <v>1</v>
      </c>
      <c r="F255" s="211" t="s">
        <v>428</v>
      </c>
      <c r="G255" s="13"/>
      <c r="H255" s="210" t="s">
        <v>1</v>
      </c>
      <c r="I255" s="212"/>
      <c r="J255" s="13"/>
      <c r="K255" s="13"/>
      <c r="L255" s="209"/>
      <c r="M255" s="213"/>
      <c r="N255" s="214"/>
      <c r="O255" s="214"/>
      <c r="P255" s="214"/>
      <c r="Q255" s="214"/>
      <c r="R255" s="214"/>
      <c r="S255" s="214"/>
      <c r="T255" s="21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10" t="s">
        <v>152</v>
      </c>
      <c r="AU255" s="210" t="s">
        <v>90</v>
      </c>
      <c r="AV255" s="13" t="s">
        <v>88</v>
      </c>
      <c r="AW255" s="13" t="s">
        <v>36</v>
      </c>
      <c r="AX255" s="13" t="s">
        <v>81</v>
      </c>
      <c r="AY255" s="210" t="s">
        <v>140</v>
      </c>
    </row>
    <row r="256" s="15" customFormat="1">
      <c r="A256" s="15"/>
      <c r="B256" s="224"/>
      <c r="C256" s="15"/>
      <c r="D256" s="204" t="s">
        <v>152</v>
      </c>
      <c r="E256" s="225" t="s">
        <v>1</v>
      </c>
      <c r="F256" s="226" t="s">
        <v>159</v>
      </c>
      <c r="G256" s="15"/>
      <c r="H256" s="227">
        <v>40</v>
      </c>
      <c r="I256" s="228"/>
      <c r="J256" s="15"/>
      <c r="K256" s="15"/>
      <c r="L256" s="224"/>
      <c r="M256" s="229"/>
      <c r="N256" s="230"/>
      <c r="O256" s="230"/>
      <c r="P256" s="230"/>
      <c r="Q256" s="230"/>
      <c r="R256" s="230"/>
      <c r="S256" s="230"/>
      <c r="T256" s="231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25" t="s">
        <v>152</v>
      </c>
      <c r="AU256" s="225" t="s">
        <v>90</v>
      </c>
      <c r="AV256" s="15" t="s">
        <v>148</v>
      </c>
      <c r="AW256" s="15" t="s">
        <v>36</v>
      </c>
      <c r="AX256" s="15" t="s">
        <v>88</v>
      </c>
      <c r="AY256" s="225" t="s">
        <v>140</v>
      </c>
    </row>
    <row r="257" s="2" customFormat="1" ht="16.5" customHeight="1">
      <c r="A257" s="39"/>
      <c r="B257" s="191"/>
      <c r="C257" s="232" t="s">
        <v>7</v>
      </c>
      <c r="D257" s="232" t="s">
        <v>168</v>
      </c>
      <c r="E257" s="233" t="s">
        <v>441</v>
      </c>
      <c r="F257" s="234" t="s">
        <v>442</v>
      </c>
      <c r="G257" s="235" t="s">
        <v>162</v>
      </c>
      <c r="H257" s="236">
        <v>5.9900000000000002</v>
      </c>
      <c r="I257" s="237"/>
      <c r="J257" s="238">
        <f>ROUND(I257*H257,2)</f>
        <v>0</v>
      </c>
      <c r="K257" s="234" t="s">
        <v>337</v>
      </c>
      <c r="L257" s="239"/>
      <c r="M257" s="240" t="s">
        <v>1</v>
      </c>
      <c r="N257" s="241" t="s">
        <v>46</v>
      </c>
      <c r="O257" s="78"/>
      <c r="P257" s="201">
        <f>O257*H257</f>
        <v>0</v>
      </c>
      <c r="Q257" s="201">
        <v>0.81499999999999995</v>
      </c>
      <c r="R257" s="201">
        <f>Q257*H257</f>
        <v>4.88185</v>
      </c>
      <c r="S257" s="201">
        <v>0</v>
      </c>
      <c r="T257" s="20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03" t="s">
        <v>172</v>
      </c>
      <c r="AT257" s="203" t="s">
        <v>168</v>
      </c>
      <c r="AU257" s="203" t="s">
        <v>90</v>
      </c>
      <c r="AY257" s="18" t="s">
        <v>140</v>
      </c>
      <c r="BE257" s="134">
        <f>IF(N257="základní",J257,0)</f>
        <v>0</v>
      </c>
      <c r="BF257" s="134">
        <f>IF(N257="snížená",J257,0)</f>
        <v>0</v>
      </c>
      <c r="BG257" s="134">
        <f>IF(N257="zákl. přenesená",J257,0)</f>
        <v>0</v>
      </c>
      <c r="BH257" s="134">
        <f>IF(N257="sníž. přenesená",J257,0)</f>
        <v>0</v>
      </c>
      <c r="BI257" s="134">
        <f>IF(N257="nulová",J257,0)</f>
        <v>0</v>
      </c>
      <c r="BJ257" s="18" t="s">
        <v>88</v>
      </c>
      <c r="BK257" s="134">
        <f>ROUND(I257*H257,2)</f>
        <v>0</v>
      </c>
      <c r="BL257" s="18" t="s">
        <v>148</v>
      </c>
      <c r="BM257" s="203" t="s">
        <v>450</v>
      </c>
    </row>
    <row r="258" s="2" customFormat="1">
      <c r="A258" s="39"/>
      <c r="B258" s="40"/>
      <c r="C258" s="39"/>
      <c r="D258" s="204" t="s">
        <v>150</v>
      </c>
      <c r="E258" s="39"/>
      <c r="F258" s="205" t="s">
        <v>442</v>
      </c>
      <c r="G258" s="39"/>
      <c r="H258" s="39"/>
      <c r="I258" s="206"/>
      <c r="J258" s="39"/>
      <c r="K258" s="39"/>
      <c r="L258" s="40"/>
      <c r="M258" s="207"/>
      <c r="N258" s="208"/>
      <c r="O258" s="78"/>
      <c r="P258" s="78"/>
      <c r="Q258" s="78"/>
      <c r="R258" s="78"/>
      <c r="S258" s="78"/>
      <c r="T258" s="7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150</v>
      </c>
      <c r="AU258" s="18" t="s">
        <v>90</v>
      </c>
    </row>
    <row r="259" s="14" customFormat="1">
      <c r="A259" s="14"/>
      <c r="B259" s="216"/>
      <c r="C259" s="14"/>
      <c r="D259" s="204" t="s">
        <v>152</v>
      </c>
      <c r="E259" s="14"/>
      <c r="F259" s="218" t="s">
        <v>451</v>
      </c>
      <c r="G259" s="14"/>
      <c r="H259" s="219">
        <v>5.9900000000000002</v>
      </c>
      <c r="I259" s="220"/>
      <c r="J259" s="14"/>
      <c r="K259" s="14"/>
      <c r="L259" s="216"/>
      <c r="M259" s="221"/>
      <c r="N259" s="222"/>
      <c r="O259" s="222"/>
      <c r="P259" s="222"/>
      <c r="Q259" s="222"/>
      <c r="R259" s="222"/>
      <c r="S259" s="222"/>
      <c r="T259" s="22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17" t="s">
        <v>152</v>
      </c>
      <c r="AU259" s="217" t="s">
        <v>90</v>
      </c>
      <c r="AV259" s="14" t="s">
        <v>90</v>
      </c>
      <c r="AW259" s="14" t="s">
        <v>3</v>
      </c>
      <c r="AX259" s="14" t="s">
        <v>88</v>
      </c>
      <c r="AY259" s="217" t="s">
        <v>140</v>
      </c>
    </row>
    <row r="260" s="2" customFormat="1" ht="16.5" customHeight="1">
      <c r="A260" s="39"/>
      <c r="B260" s="191"/>
      <c r="C260" s="192" t="s">
        <v>283</v>
      </c>
      <c r="D260" s="192" t="s">
        <v>143</v>
      </c>
      <c r="E260" s="193" t="s">
        <v>452</v>
      </c>
      <c r="F260" s="194" t="s">
        <v>453</v>
      </c>
      <c r="G260" s="195" t="s">
        <v>190</v>
      </c>
      <c r="H260" s="196">
        <v>62</v>
      </c>
      <c r="I260" s="197"/>
      <c r="J260" s="198">
        <f>ROUND(I260*H260,2)</f>
        <v>0</v>
      </c>
      <c r="K260" s="194" t="s">
        <v>337</v>
      </c>
      <c r="L260" s="40"/>
      <c r="M260" s="199" t="s">
        <v>1</v>
      </c>
      <c r="N260" s="200" t="s">
        <v>46</v>
      </c>
      <c r="O260" s="78"/>
      <c r="P260" s="201">
        <f>O260*H260</f>
        <v>0</v>
      </c>
      <c r="Q260" s="201">
        <v>0.0032399999999999998</v>
      </c>
      <c r="R260" s="201">
        <f>Q260*H260</f>
        <v>0.20088</v>
      </c>
      <c r="S260" s="201">
        <v>0</v>
      </c>
      <c r="T260" s="202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03" t="s">
        <v>148</v>
      </c>
      <c r="AT260" s="203" t="s">
        <v>143</v>
      </c>
      <c r="AU260" s="203" t="s">
        <v>90</v>
      </c>
      <c r="AY260" s="18" t="s">
        <v>140</v>
      </c>
      <c r="BE260" s="134">
        <f>IF(N260="základní",J260,0)</f>
        <v>0</v>
      </c>
      <c r="BF260" s="134">
        <f>IF(N260="snížená",J260,0)</f>
        <v>0</v>
      </c>
      <c r="BG260" s="134">
        <f>IF(N260="zákl. přenesená",J260,0)</f>
        <v>0</v>
      </c>
      <c r="BH260" s="134">
        <f>IF(N260="sníž. přenesená",J260,0)</f>
        <v>0</v>
      </c>
      <c r="BI260" s="134">
        <f>IF(N260="nulová",J260,0)</f>
        <v>0</v>
      </c>
      <c r="BJ260" s="18" t="s">
        <v>88</v>
      </c>
      <c r="BK260" s="134">
        <f>ROUND(I260*H260,2)</f>
        <v>0</v>
      </c>
      <c r="BL260" s="18" t="s">
        <v>148</v>
      </c>
      <c r="BM260" s="203" t="s">
        <v>454</v>
      </c>
    </row>
    <row r="261" s="2" customFormat="1">
      <c r="A261" s="39"/>
      <c r="B261" s="40"/>
      <c r="C261" s="39"/>
      <c r="D261" s="204" t="s">
        <v>150</v>
      </c>
      <c r="E261" s="39"/>
      <c r="F261" s="205" t="s">
        <v>455</v>
      </c>
      <c r="G261" s="39"/>
      <c r="H261" s="39"/>
      <c r="I261" s="206"/>
      <c r="J261" s="39"/>
      <c r="K261" s="39"/>
      <c r="L261" s="40"/>
      <c r="M261" s="207"/>
      <c r="N261" s="208"/>
      <c r="O261" s="78"/>
      <c r="P261" s="78"/>
      <c r="Q261" s="78"/>
      <c r="R261" s="78"/>
      <c r="S261" s="78"/>
      <c r="T261" s="7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150</v>
      </c>
      <c r="AU261" s="18" t="s">
        <v>90</v>
      </c>
    </row>
    <row r="262" s="13" customFormat="1">
      <c r="A262" s="13"/>
      <c r="B262" s="209"/>
      <c r="C262" s="13"/>
      <c r="D262" s="204" t="s">
        <v>152</v>
      </c>
      <c r="E262" s="210" t="s">
        <v>1</v>
      </c>
      <c r="F262" s="211" t="s">
        <v>456</v>
      </c>
      <c r="G262" s="13"/>
      <c r="H262" s="210" t="s">
        <v>1</v>
      </c>
      <c r="I262" s="212"/>
      <c r="J262" s="13"/>
      <c r="K262" s="13"/>
      <c r="L262" s="209"/>
      <c r="M262" s="213"/>
      <c r="N262" s="214"/>
      <c r="O262" s="214"/>
      <c r="P262" s="214"/>
      <c r="Q262" s="214"/>
      <c r="R262" s="214"/>
      <c r="S262" s="214"/>
      <c r="T262" s="21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10" t="s">
        <v>152</v>
      </c>
      <c r="AU262" s="210" t="s">
        <v>90</v>
      </c>
      <c r="AV262" s="13" t="s">
        <v>88</v>
      </c>
      <c r="AW262" s="13" t="s">
        <v>36</v>
      </c>
      <c r="AX262" s="13" t="s">
        <v>81</v>
      </c>
      <c r="AY262" s="210" t="s">
        <v>140</v>
      </c>
    </row>
    <row r="263" s="13" customFormat="1">
      <c r="A263" s="13"/>
      <c r="B263" s="209"/>
      <c r="C263" s="13"/>
      <c r="D263" s="204" t="s">
        <v>152</v>
      </c>
      <c r="E263" s="210" t="s">
        <v>1</v>
      </c>
      <c r="F263" s="211" t="s">
        <v>434</v>
      </c>
      <c r="G263" s="13"/>
      <c r="H263" s="210" t="s">
        <v>1</v>
      </c>
      <c r="I263" s="212"/>
      <c r="J263" s="13"/>
      <c r="K263" s="13"/>
      <c r="L263" s="209"/>
      <c r="M263" s="213"/>
      <c r="N263" s="214"/>
      <c r="O263" s="214"/>
      <c r="P263" s="214"/>
      <c r="Q263" s="214"/>
      <c r="R263" s="214"/>
      <c r="S263" s="214"/>
      <c r="T263" s="21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10" t="s">
        <v>152</v>
      </c>
      <c r="AU263" s="210" t="s">
        <v>90</v>
      </c>
      <c r="AV263" s="13" t="s">
        <v>88</v>
      </c>
      <c r="AW263" s="13" t="s">
        <v>36</v>
      </c>
      <c r="AX263" s="13" t="s">
        <v>81</v>
      </c>
      <c r="AY263" s="210" t="s">
        <v>140</v>
      </c>
    </row>
    <row r="264" s="14" customFormat="1">
      <c r="A264" s="14"/>
      <c r="B264" s="216"/>
      <c r="C264" s="14"/>
      <c r="D264" s="204" t="s">
        <v>152</v>
      </c>
      <c r="E264" s="217" t="s">
        <v>1</v>
      </c>
      <c r="F264" s="218" t="s">
        <v>435</v>
      </c>
      <c r="G264" s="14"/>
      <c r="H264" s="219">
        <v>62</v>
      </c>
      <c r="I264" s="220"/>
      <c r="J264" s="14"/>
      <c r="K264" s="14"/>
      <c r="L264" s="216"/>
      <c r="M264" s="221"/>
      <c r="N264" s="222"/>
      <c r="O264" s="222"/>
      <c r="P264" s="222"/>
      <c r="Q264" s="222"/>
      <c r="R264" s="222"/>
      <c r="S264" s="222"/>
      <c r="T264" s="22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17" t="s">
        <v>152</v>
      </c>
      <c r="AU264" s="217" t="s">
        <v>90</v>
      </c>
      <c r="AV264" s="14" t="s">
        <v>90</v>
      </c>
      <c r="AW264" s="14" t="s">
        <v>36</v>
      </c>
      <c r="AX264" s="14" t="s">
        <v>88</v>
      </c>
      <c r="AY264" s="217" t="s">
        <v>140</v>
      </c>
    </row>
    <row r="265" s="2" customFormat="1" ht="16.5" customHeight="1">
      <c r="A265" s="39"/>
      <c r="B265" s="191"/>
      <c r="C265" s="232" t="s">
        <v>290</v>
      </c>
      <c r="D265" s="232" t="s">
        <v>168</v>
      </c>
      <c r="E265" s="233" t="s">
        <v>441</v>
      </c>
      <c r="F265" s="234" t="s">
        <v>442</v>
      </c>
      <c r="G265" s="235" t="s">
        <v>162</v>
      </c>
      <c r="H265" s="236">
        <v>9.2850000000000001</v>
      </c>
      <c r="I265" s="237"/>
      <c r="J265" s="238">
        <f>ROUND(I265*H265,2)</f>
        <v>0</v>
      </c>
      <c r="K265" s="234" t="s">
        <v>337</v>
      </c>
      <c r="L265" s="239"/>
      <c r="M265" s="240" t="s">
        <v>1</v>
      </c>
      <c r="N265" s="241" t="s">
        <v>46</v>
      </c>
      <c r="O265" s="78"/>
      <c r="P265" s="201">
        <f>O265*H265</f>
        <v>0</v>
      </c>
      <c r="Q265" s="201">
        <v>0.81499999999999995</v>
      </c>
      <c r="R265" s="201">
        <f>Q265*H265</f>
        <v>7.5672749999999995</v>
      </c>
      <c r="S265" s="201">
        <v>0</v>
      </c>
      <c r="T265" s="202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03" t="s">
        <v>172</v>
      </c>
      <c r="AT265" s="203" t="s">
        <v>168</v>
      </c>
      <c r="AU265" s="203" t="s">
        <v>90</v>
      </c>
      <c r="AY265" s="18" t="s">
        <v>140</v>
      </c>
      <c r="BE265" s="134">
        <f>IF(N265="základní",J265,0)</f>
        <v>0</v>
      </c>
      <c r="BF265" s="134">
        <f>IF(N265="snížená",J265,0)</f>
        <v>0</v>
      </c>
      <c r="BG265" s="134">
        <f>IF(N265="zákl. přenesená",J265,0)</f>
        <v>0</v>
      </c>
      <c r="BH265" s="134">
        <f>IF(N265="sníž. přenesená",J265,0)</f>
        <v>0</v>
      </c>
      <c r="BI265" s="134">
        <f>IF(N265="nulová",J265,0)</f>
        <v>0</v>
      </c>
      <c r="BJ265" s="18" t="s">
        <v>88</v>
      </c>
      <c r="BK265" s="134">
        <f>ROUND(I265*H265,2)</f>
        <v>0</v>
      </c>
      <c r="BL265" s="18" t="s">
        <v>148</v>
      </c>
      <c r="BM265" s="203" t="s">
        <v>457</v>
      </c>
    </row>
    <row r="266" s="2" customFormat="1">
      <c r="A266" s="39"/>
      <c r="B266" s="40"/>
      <c r="C266" s="39"/>
      <c r="D266" s="204" t="s">
        <v>150</v>
      </c>
      <c r="E266" s="39"/>
      <c r="F266" s="205" t="s">
        <v>442</v>
      </c>
      <c r="G266" s="39"/>
      <c r="H266" s="39"/>
      <c r="I266" s="206"/>
      <c r="J266" s="39"/>
      <c r="K266" s="39"/>
      <c r="L266" s="40"/>
      <c r="M266" s="207"/>
      <c r="N266" s="208"/>
      <c r="O266" s="78"/>
      <c r="P266" s="78"/>
      <c r="Q266" s="78"/>
      <c r="R266" s="78"/>
      <c r="S266" s="78"/>
      <c r="T266" s="7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150</v>
      </c>
      <c r="AU266" s="18" t="s">
        <v>90</v>
      </c>
    </row>
    <row r="267" s="14" customFormat="1">
      <c r="A267" s="14"/>
      <c r="B267" s="216"/>
      <c r="C267" s="14"/>
      <c r="D267" s="204" t="s">
        <v>152</v>
      </c>
      <c r="E267" s="14"/>
      <c r="F267" s="218" t="s">
        <v>458</v>
      </c>
      <c r="G267" s="14"/>
      <c r="H267" s="219">
        <v>9.2850000000000001</v>
      </c>
      <c r="I267" s="220"/>
      <c r="J267" s="14"/>
      <c r="K267" s="14"/>
      <c r="L267" s="216"/>
      <c r="M267" s="221"/>
      <c r="N267" s="222"/>
      <c r="O267" s="222"/>
      <c r="P267" s="222"/>
      <c r="Q267" s="222"/>
      <c r="R267" s="222"/>
      <c r="S267" s="222"/>
      <c r="T267" s="22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17" t="s">
        <v>152</v>
      </c>
      <c r="AU267" s="217" t="s">
        <v>90</v>
      </c>
      <c r="AV267" s="14" t="s">
        <v>90</v>
      </c>
      <c r="AW267" s="14" t="s">
        <v>3</v>
      </c>
      <c r="AX267" s="14" t="s">
        <v>88</v>
      </c>
      <c r="AY267" s="217" t="s">
        <v>140</v>
      </c>
    </row>
    <row r="268" s="2" customFormat="1" ht="16.5" customHeight="1">
      <c r="A268" s="39"/>
      <c r="B268" s="191"/>
      <c r="C268" s="192" t="s">
        <v>295</v>
      </c>
      <c r="D268" s="192" t="s">
        <v>143</v>
      </c>
      <c r="E268" s="193" t="s">
        <v>459</v>
      </c>
      <c r="F268" s="194" t="s">
        <v>460</v>
      </c>
      <c r="G268" s="195" t="s">
        <v>190</v>
      </c>
      <c r="H268" s="196">
        <v>2</v>
      </c>
      <c r="I268" s="197"/>
      <c r="J268" s="198">
        <f>ROUND(I268*H268,2)</f>
        <v>0</v>
      </c>
      <c r="K268" s="194" t="s">
        <v>337</v>
      </c>
      <c r="L268" s="40"/>
      <c r="M268" s="199" t="s">
        <v>1</v>
      </c>
      <c r="N268" s="200" t="s">
        <v>46</v>
      </c>
      <c r="O268" s="78"/>
      <c r="P268" s="201">
        <f>O268*H268</f>
        <v>0</v>
      </c>
      <c r="Q268" s="201">
        <v>0.0021199999999999999</v>
      </c>
      <c r="R268" s="201">
        <f>Q268*H268</f>
        <v>0.0042399999999999998</v>
      </c>
      <c r="S268" s="201">
        <v>0</v>
      </c>
      <c r="T268" s="202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03" t="s">
        <v>148</v>
      </c>
      <c r="AT268" s="203" t="s">
        <v>143</v>
      </c>
      <c r="AU268" s="203" t="s">
        <v>90</v>
      </c>
      <c r="AY268" s="18" t="s">
        <v>140</v>
      </c>
      <c r="BE268" s="134">
        <f>IF(N268="základní",J268,0)</f>
        <v>0</v>
      </c>
      <c r="BF268" s="134">
        <f>IF(N268="snížená",J268,0)</f>
        <v>0</v>
      </c>
      <c r="BG268" s="134">
        <f>IF(N268="zákl. přenesená",J268,0)</f>
        <v>0</v>
      </c>
      <c r="BH268" s="134">
        <f>IF(N268="sníž. přenesená",J268,0)</f>
        <v>0</v>
      </c>
      <c r="BI268" s="134">
        <f>IF(N268="nulová",J268,0)</f>
        <v>0</v>
      </c>
      <c r="BJ268" s="18" t="s">
        <v>88</v>
      </c>
      <c r="BK268" s="134">
        <f>ROUND(I268*H268,2)</f>
        <v>0</v>
      </c>
      <c r="BL268" s="18" t="s">
        <v>148</v>
      </c>
      <c r="BM268" s="203" t="s">
        <v>461</v>
      </c>
    </row>
    <row r="269" s="2" customFormat="1">
      <c r="A269" s="39"/>
      <c r="B269" s="40"/>
      <c r="C269" s="39"/>
      <c r="D269" s="204" t="s">
        <v>150</v>
      </c>
      <c r="E269" s="39"/>
      <c r="F269" s="205" t="s">
        <v>462</v>
      </c>
      <c r="G269" s="39"/>
      <c r="H269" s="39"/>
      <c r="I269" s="206"/>
      <c r="J269" s="39"/>
      <c r="K269" s="39"/>
      <c r="L269" s="40"/>
      <c r="M269" s="207"/>
      <c r="N269" s="208"/>
      <c r="O269" s="78"/>
      <c r="P269" s="78"/>
      <c r="Q269" s="78"/>
      <c r="R269" s="78"/>
      <c r="S269" s="78"/>
      <c r="T269" s="7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150</v>
      </c>
      <c r="AU269" s="18" t="s">
        <v>90</v>
      </c>
    </row>
    <row r="270" s="13" customFormat="1">
      <c r="A270" s="13"/>
      <c r="B270" s="209"/>
      <c r="C270" s="13"/>
      <c r="D270" s="204" t="s">
        <v>152</v>
      </c>
      <c r="E270" s="210" t="s">
        <v>1</v>
      </c>
      <c r="F270" s="211" t="s">
        <v>399</v>
      </c>
      <c r="G270" s="13"/>
      <c r="H270" s="210" t="s">
        <v>1</v>
      </c>
      <c r="I270" s="212"/>
      <c r="J270" s="13"/>
      <c r="K270" s="13"/>
      <c r="L270" s="209"/>
      <c r="M270" s="213"/>
      <c r="N270" s="214"/>
      <c r="O270" s="214"/>
      <c r="P270" s="214"/>
      <c r="Q270" s="214"/>
      <c r="R270" s="214"/>
      <c r="S270" s="214"/>
      <c r="T270" s="21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10" t="s">
        <v>152</v>
      </c>
      <c r="AU270" s="210" t="s">
        <v>90</v>
      </c>
      <c r="AV270" s="13" t="s">
        <v>88</v>
      </c>
      <c r="AW270" s="13" t="s">
        <v>36</v>
      </c>
      <c r="AX270" s="13" t="s">
        <v>81</v>
      </c>
      <c r="AY270" s="210" t="s">
        <v>140</v>
      </c>
    </row>
    <row r="271" s="14" customFormat="1">
      <c r="A271" s="14"/>
      <c r="B271" s="216"/>
      <c r="C271" s="14"/>
      <c r="D271" s="204" t="s">
        <v>152</v>
      </c>
      <c r="E271" s="217" t="s">
        <v>1</v>
      </c>
      <c r="F271" s="218" t="s">
        <v>88</v>
      </c>
      <c r="G271" s="14"/>
      <c r="H271" s="219">
        <v>1</v>
      </c>
      <c r="I271" s="220"/>
      <c r="J271" s="14"/>
      <c r="K271" s="14"/>
      <c r="L271" s="216"/>
      <c r="M271" s="221"/>
      <c r="N271" s="222"/>
      <c r="O271" s="222"/>
      <c r="P271" s="222"/>
      <c r="Q271" s="222"/>
      <c r="R271" s="222"/>
      <c r="S271" s="222"/>
      <c r="T271" s="22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17" t="s">
        <v>152</v>
      </c>
      <c r="AU271" s="217" t="s">
        <v>90</v>
      </c>
      <c r="AV271" s="14" t="s">
        <v>90</v>
      </c>
      <c r="AW271" s="14" t="s">
        <v>36</v>
      </c>
      <c r="AX271" s="14" t="s">
        <v>81</v>
      </c>
      <c r="AY271" s="217" t="s">
        <v>140</v>
      </c>
    </row>
    <row r="272" s="13" customFormat="1">
      <c r="A272" s="13"/>
      <c r="B272" s="209"/>
      <c r="C272" s="13"/>
      <c r="D272" s="204" t="s">
        <v>152</v>
      </c>
      <c r="E272" s="210" t="s">
        <v>1</v>
      </c>
      <c r="F272" s="211" t="s">
        <v>401</v>
      </c>
      <c r="G272" s="13"/>
      <c r="H272" s="210" t="s">
        <v>1</v>
      </c>
      <c r="I272" s="212"/>
      <c r="J272" s="13"/>
      <c r="K272" s="13"/>
      <c r="L272" s="209"/>
      <c r="M272" s="213"/>
      <c r="N272" s="214"/>
      <c r="O272" s="214"/>
      <c r="P272" s="214"/>
      <c r="Q272" s="214"/>
      <c r="R272" s="214"/>
      <c r="S272" s="214"/>
      <c r="T272" s="21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10" t="s">
        <v>152</v>
      </c>
      <c r="AU272" s="210" t="s">
        <v>90</v>
      </c>
      <c r="AV272" s="13" t="s">
        <v>88</v>
      </c>
      <c r="AW272" s="13" t="s">
        <v>36</v>
      </c>
      <c r="AX272" s="13" t="s">
        <v>81</v>
      </c>
      <c r="AY272" s="210" t="s">
        <v>140</v>
      </c>
    </row>
    <row r="273" s="14" customFormat="1">
      <c r="A273" s="14"/>
      <c r="B273" s="216"/>
      <c r="C273" s="14"/>
      <c r="D273" s="204" t="s">
        <v>152</v>
      </c>
      <c r="E273" s="217" t="s">
        <v>1</v>
      </c>
      <c r="F273" s="218" t="s">
        <v>88</v>
      </c>
      <c r="G273" s="14"/>
      <c r="H273" s="219">
        <v>1</v>
      </c>
      <c r="I273" s="220"/>
      <c r="J273" s="14"/>
      <c r="K273" s="14"/>
      <c r="L273" s="216"/>
      <c r="M273" s="221"/>
      <c r="N273" s="222"/>
      <c r="O273" s="222"/>
      <c r="P273" s="222"/>
      <c r="Q273" s="222"/>
      <c r="R273" s="222"/>
      <c r="S273" s="222"/>
      <c r="T273" s="22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17" t="s">
        <v>152</v>
      </c>
      <c r="AU273" s="217" t="s">
        <v>90</v>
      </c>
      <c r="AV273" s="14" t="s">
        <v>90</v>
      </c>
      <c r="AW273" s="14" t="s">
        <v>36</v>
      </c>
      <c r="AX273" s="14" t="s">
        <v>81</v>
      </c>
      <c r="AY273" s="217" t="s">
        <v>140</v>
      </c>
    </row>
    <row r="274" s="15" customFormat="1">
      <c r="A274" s="15"/>
      <c r="B274" s="224"/>
      <c r="C274" s="15"/>
      <c r="D274" s="204" t="s">
        <v>152</v>
      </c>
      <c r="E274" s="225" t="s">
        <v>1</v>
      </c>
      <c r="F274" s="226" t="s">
        <v>159</v>
      </c>
      <c r="G274" s="15"/>
      <c r="H274" s="227">
        <v>2</v>
      </c>
      <c r="I274" s="228"/>
      <c r="J274" s="15"/>
      <c r="K274" s="15"/>
      <c r="L274" s="224"/>
      <c r="M274" s="229"/>
      <c r="N274" s="230"/>
      <c r="O274" s="230"/>
      <c r="P274" s="230"/>
      <c r="Q274" s="230"/>
      <c r="R274" s="230"/>
      <c r="S274" s="230"/>
      <c r="T274" s="23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25" t="s">
        <v>152</v>
      </c>
      <c r="AU274" s="225" t="s">
        <v>90</v>
      </c>
      <c r="AV274" s="15" t="s">
        <v>148</v>
      </c>
      <c r="AW274" s="15" t="s">
        <v>36</v>
      </c>
      <c r="AX274" s="15" t="s">
        <v>88</v>
      </c>
      <c r="AY274" s="225" t="s">
        <v>140</v>
      </c>
    </row>
    <row r="275" s="2" customFormat="1" ht="16.5" customHeight="1">
      <c r="A275" s="39"/>
      <c r="B275" s="191"/>
      <c r="C275" s="192" t="s">
        <v>300</v>
      </c>
      <c r="D275" s="192" t="s">
        <v>143</v>
      </c>
      <c r="E275" s="193" t="s">
        <v>463</v>
      </c>
      <c r="F275" s="194" t="s">
        <v>464</v>
      </c>
      <c r="G275" s="195" t="s">
        <v>190</v>
      </c>
      <c r="H275" s="196">
        <v>2</v>
      </c>
      <c r="I275" s="197"/>
      <c r="J275" s="198">
        <f>ROUND(I275*H275,2)</f>
        <v>0</v>
      </c>
      <c r="K275" s="194" t="s">
        <v>337</v>
      </c>
      <c r="L275" s="40"/>
      <c r="M275" s="199" t="s">
        <v>1</v>
      </c>
      <c r="N275" s="200" t="s">
        <v>46</v>
      </c>
      <c r="O275" s="78"/>
      <c r="P275" s="201">
        <f>O275*H275</f>
        <v>0</v>
      </c>
      <c r="Q275" s="201">
        <v>0.0047499999999999999</v>
      </c>
      <c r="R275" s="201">
        <f>Q275*H275</f>
        <v>0.0094999999999999998</v>
      </c>
      <c r="S275" s="201">
        <v>0</v>
      </c>
      <c r="T275" s="202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03" t="s">
        <v>148</v>
      </c>
      <c r="AT275" s="203" t="s">
        <v>143</v>
      </c>
      <c r="AU275" s="203" t="s">
        <v>90</v>
      </c>
      <c r="AY275" s="18" t="s">
        <v>140</v>
      </c>
      <c r="BE275" s="134">
        <f>IF(N275="základní",J275,0)</f>
        <v>0</v>
      </c>
      <c r="BF275" s="134">
        <f>IF(N275="snížená",J275,0)</f>
        <v>0</v>
      </c>
      <c r="BG275" s="134">
        <f>IF(N275="zákl. přenesená",J275,0)</f>
        <v>0</v>
      </c>
      <c r="BH275" s="134">
        <f>IF(N275="sníž. přenesená",J275,0)</f>
        <v>0</v>
      </c>
      <c r="BI275" s="134">
        <f>IF(N275="nulová",J275,0)</f>
        <v>0</v>
      </c>
      <c r="BJ275" s="18" t="s">
        <v>88</v>
      </c>
      <c r="BK275" s="134">
        <f>ROUND(I275*H275,2)</f>
        <v>0</v>
      </c>
      <c r="BL275" s="18" t="s">
        <v>148</v>
      </c>
      <c r="BM275" s="203" t="s">
        <v>465</v>
      </c>
    </row>
    <row r="276" s="2" customFormat="1">
      <c r="A276" s="39"/>
      <c r="B276" s="40"/>
      <c r="C276" s="39"/>
      <c r="D276" s="204" t="s">
        <v>150</v>
      </c>
      <c r="E276" s="39"/>
      <c r="F276" s="205" t="s">
        <v>466</v>
      </c>
      <c r="G276" s="39"/>
      <c r="H276" s="39"/>
      <c r="I276" s="206"/>
      <c r="J276" s="39"/>
      <c r="K276" s="39"/>
      <c r="L276" s="40"/>
      <c r="M276" s="207"/>
      <c r="N276" s="208"/>
      <c r="O276" s="78"/>
      <c r="P276" s="78"/>
      <c r="Q276" s="78"/>
      <c r="R276" s="78"/>
      <c r="S276" s="78"/>
      <c r="T276" s="7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150</v>
      </c>
      <c r="AU276" s="18" t="s">
        <v>90</v>
      </c>
    </row>
    <row r="277" s="13" customFormat="1">
      <c r="A277" s="13"/>
      <c r="B277" s="209"/>
      <c r="C277" s="13"/>
      <c r="D277" s="204" t="s">
        <v>152</v>
      </c>
      <c r="E277" s="210" t="s">
        <v>1</v>
      </c>
      <c r="F277" s="211" t="s">
        <v>399</v>
      </c>
      <c r="G277" s="13"/>
      <c r="H277" s="210" t="s">
        <v>1</v>
      </c>
      <c r="I277" s="212"/>
      <c r="J277" s="13"/>
      <c r="K277" s="13"/>
      <c r="L277" s="209"/>
      <c r="M277" s="213"/>
      <c r="N277" s="214"/>
      <c r="O277" s="214"/>
      <c r="P277" s="214"/>
      <c r="Q277" s="214"/>
      <c r="R277" s="214"/>
      <c r="S277" s="214"/>
      <c r="T277" s="21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10" t="s">
        <v>152</v>
      </c>
      <c r="AU277" s="210" t="s">
        <v>90</v>
      </c>
      <c r="AV277" s="13" t="s">
        <v>88</v>
      </c>
      <c r="AW277" s="13" t="s">
        <v>36</v>
      </c>
      <c r="AX277" s="13" t="s">
        <v>81</v>
      </c>
      <c r="AY277" s="210" t="s">
        <v>140</v>
      </c>
    </row>
    <row r="278" s="14" customFormat="1">
      <c r="A278" s="14"/>
      <c r="B278" s="216"/>
      <c r="C278" s="14"/>
      <c r="D278" s="204" t="s">
        <v>152</v>
      </c>
      <c r="E278" s="217" t="s">
        <v>1</v>
      </c>
      <c r="F278" s="218" t="s">
        <v>88</v>
      </c>
      <c r="G278" s="14"/>
      <c r="H278" s="219">
        <v>1</v>
      </c>
      <c r="I278" s="220"/>
      <c r="J278" s="14"/>
      <c r="K278" s="14"/>
      <c r="L278" s="216"/>
      <c r="M278" s="221"/>
      <c r="N278" s="222"/>
      <c r="O278" s="222"/>
      <c r="P278" s="222"/>
      <c r="Q278" s="222"/>
      <c r="R278" s="222"/>
      <c r="S278" s="222"/>
      <c r="T278" s="22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17" t="s">
        <v>152</v>
      </c>
      <c r="AU278" s="217" t="s">
        <v>90</v>
      </c>
      <c r="AV278" s="14" t="s">
        <v>90</v>
      </c>
      <c r="AW278" s="14" t="s">
        <v>36</v>
      </c>
      <c r="AX278" s="14" t="s">
        <v>81</v>
      </c>
      <c r="AY278" s="217" t="s">
        <v>140</v>
      </c>
    </row>
    <row r="279" s="13" customFormat="1">
      <c r="A279" s="13"/>
      <c r="B279" s="209"/>
      <c r="C279" s="13"/>
      <c r="D279" s="204" t="s">
        <v>152</v>
      </c>
      <c r="E279" s="210" t="s">
        <v>1</v>
      </c>
      <c r="F279" s="211" t="s">
        <v>401</v>
      </c>
      <c r="G279" s="13"/>
      <c r="H279" s="210" t="s">
        <v>1</v>
      </c>
      <c r="I279" s="212"/>
      <c r="J279" s="13"/>
      <c r="K279" s="13"/>
      <c r="L279" s="209"/>
      <c r="M279" s="213"/>
      <c r="N279" s="214"/>
      <c r="O279" s="214"/>
      <c r="P279" s="214"/>
      <c r="Q279" s="214"/>
      <c r="R279" s="214"/>
      <c r="S279" s="214"/>
      <c r="T279" s="21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10" t="s">
        <v>152</v>
      </c>
      <c r="AU279" s="210" t="s">
        <v>90</v>
      </c>
      <c r="AV279" s="13" t="s">
        <v>88</v>
      </c>
      <c r="AW279" s="13" t="s">
        <v>36</v>
      </c>
      <c r="AX279" s="13" t="s">
        <v>81</v>
      </c>
      <c r="AY279" s="210" t="s">
        <v>140</v>
      </c>
    </row>
    <row r="280" s="14" customFormat="1">
      <c r="A280" s="14"/>
      <c r="B280" s="216"/>
      <c r="C280" s="14"/>
      <c r="D280" s="204" t="s">
        <v>152</v>
      </c>
      <c r="E280" s="217" t="s">
        <v>1</v>
      </c>
      <c r="F280" s="218" t="s">
        <v>88</v>
      </c>
      <c r="G280" s="14"/>
      <c r="H280" s="219">
        <v>1</v>
      </c>
      <c r="I280" s="220"/>
      <c r="J280" s="14"/>
      <c r="K280" s="14"/>
      <c r="L280" s="216"/>
      <c r="M280" s="221"/>
      <c r="N280" s="222"/>
      <c r="O280" s="222"/>
      <c r="P280" s="222"/>
      <c r="Q280" s="222"/>
      <c r="R280" s="222"/>
      <c r="S280" s="222"/>
      <c r="T280" s="22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17" t="s">
        <v>152</v>
      </c>
      <c r="AU280" s="217" t="s">
        <v>90</v>
      </c>
      <c r="AV280" s="14" t="s">
        <v>90</v>
      </c>
      <c r="AW280" s="14" t="s">
        <v>36</v>
      </c>
      <c r="AX280" s="14" t="s">
        <v>81</v>
      </c>
      <c r="AY280" s="217" t="s">
        <v>140</v>
      </c>
    </row>
    <row r="281" s="15" customFormat="1">
      <c r="A281" s="15"/>
      <c r="B281" s="224"/>
      <c r="C281" s="15"/>
      <c r="D281" s="204" t="s">
        <v>152</v>
      </c>
      <c r="E281" s="225" t="s">
        <v>1</v>
      </c>
      <c r="F281" s="226" t="s">
        <v>159</v>
      </c>
      <c r="G281" s="15"/>
      <c r="H281" s="227">
        <v>2</v>
      </c>
      <c r="I281" s="228"/>
      <c r="J281" s="15"/>
      <c r="K281" s="15"/>
      <c r="L281" s="224"/>
      <c r="M281" s="229"/>
      <c r="N281" s="230"/>
      <c r="O281" s="230"/>
      <c r="P281" s="230"/>
      <c r="Q281" s="230"/>
      <c r="R281" s="230"/>
      <c r="S281" s="230"/>
      <c r="T281" s="23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25" t="s">
        <v>152</v>
      </c>
      <c r="AU281" s="225" t="s">
        <v>90</v>
      </c>
      <c r="AV281" s="15" t="s">
        <v>148</v>
      </c>
      <c r="AW281" s="15" t="s">
        <v>36</v>
      </c>
      <c r="AX281" s="15" t="s">
        <v>88</v>
      </c>
      <c r="AY281" s="225" t="s">
        <v>140</v>
      </c>
    </row>
    <row r="282" s="2" customFormat="1" ht="16.5" customHeight="1">
      <c r="A282" s="39"/>
      <c r="B282" s="191"/>
      <c r="C282" s="232" t="s">
        <v>306</v>
      </c>
      <c r="D282" s="232" t="s">
        <v>168</v>
      </c>
      <c r="E282" s="233" t="s">
        <v>441</v>
      </c>
      <c r="F282" s="234" t="s">
        <v>442</v>
      </c>
      <c r="G282" s="235" t="s">
        <v>162</v>
      </c>
      <c r="H282" s="236">
        <v>0.29999999999999999</v>
      </c>
      <c r="I282" s="237"/>
      <c r="J282" s="238">
        <f>ROUND(I282*H282,2)</f>
        <v>0</v>
      </c>
      <c r="K282" s="234" t="s">
        <v>337</v>
      </c>
      <c r="L282" s="239"/>
      <c r="M282" s="240" t="s">
        <v>1</v>
      </c>
      <c r="N282" s="241" t="s">
        <v>46</v>
      </c>
      <c r="O282" s="78"/>
      <c r="P282" s="201">
        <f>O282*H282</f>
        <v>0</v>
      </c>
      <c r="Q282" s="201">
        <v>0.81499999999999995</v>
      </c>
      <c r="R282" s="201">
        <f>Q282*H282</f>
        <v>0.24449999999999997</v>
      </c>
      <c r="S282" s="201">
        <v>0</v>
      </c>
      <c r="T282" s="202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3" t="s">
        <v>172</v>
      </c>
      <c r="AT282" s="203" t="s">
        <v>168</v>
      </c>
      <c r="AU282" s="203" t="s">
        <v>90</v>
      </c>
      <c r="AY282" s="18" t="s">
        <v>140</v>
      </c>
      <c r="BE282" s="134">
        <f>IF(N282="základní",J282,0)</f>
        <v>0</v>
      </c>
      <c r="BF282" s="134">
        <f>IF(N282="snížená",J282,0)</f>
        <v>0</v>
      </c>
      <c r="BG282" s="134">
        <f>IF(N282="zákl. přenesená",J282,0)</f>
        <v>0</v>
      </c>
      <c r="BH282" s="134">
        <f>IF(N282="sníž. přenesená",J282,0)</f>
        <v>0</v>
      </c>
      <c r="BI282" s="134">
        <f>IF(N282="nulová",J282,0)</f>
        <v>0</v>
      </c>
      <c r="BJ282" s="18" t="s">
        <v>88</v>
      </c>
      <c r="BK282" s="134">
        <f>ROUND(I282*H282,2)</f>
        <v>0</v>
      </c>
      <c r="BL282" s="18" t="s">
        <v>148</v>
      </c>
      <c r="BM282" s="203" t="s">
        <v>467</v>
      </c>
    </row>
    <row r="283" s="2" customFormat="1">
      <c r="A283" s="39"/>
      <c r="B283" s="40"/>
      <c r="C283" s="39"/>
      <c r="D283" s="204" t="s">
        <v>150</v>
      </c>
      <c r="E283" s="39"/>
      <c r="F283" s="205" t="s">
        <v>442</v>
      </c>
      <c r="G283" s="39"/>
      <c r="H283" s="39"/>
      <c r="I283" s="206"/>
      <c r="J283" s="39"/>
      <c r="K283" s="39"/>
      <c r="L283" s="40"/>
      <c r="M283" s="207"/>
      <c r="N283" s="208"/>
      <c r="O283" s="78"/>
      <c r="P283" s="78"/>
      <c r="Q283" s="78"/>
      <c r="R283" s="78"/>
      <c r="S283" s="78"/>
      <c r="T283" s="7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150</v>
      </c>
      <c r="AU283" s="18" t="s">
        <v>90</v>
      </c>
    </row>
    <row r="284" s="13" customFormat="1">
      <c r="A284" s="13"/>
      <c r="B284" s="209"/>
      <c r="C284" s="13"/>
      <c r="D284" s="204" t="s">
        <v>152</v>
      </c>
      <c r="E284" s="210" t="s">
        <v>1</v>
      </c>
      <c r="F284" s="211" t="s">
        <v>399</v>
      </c>
      <c r="G284" s="13"/>
      <c r="H284" s="210" t="s">
        <v>1</v>
      </c>
      <c r="I284" s="212"/>
      <c r="J284" s="13"/>
      <c r="K284" s="13"/>
      <c r="L284" s="209"/>
      <c r="M284" s="213"/>
      <c r="N284" s="214"/>
      <c r="O284" s="214"/>
      <c r="P284" s="214"/>
      <c r="Q284" s="214"/>
      <c r="R284" s="214"/>
      <c r="S284" s="214"/>
      <c r="T284" s="21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10" t="s">
        <v>152</v>
      </c>
      <c r="AU284" s="210" t="s">
        <v>90</v>
      </c>
      <c r="AV284" s="13" t="s">
        <v>88</v>
      </c>
      <c r="AW284" s="13" t="s">
        <v>36</v>
      </c>
      <c r="AX284" s="13" t="s">
        <v>81</v>
      </c>
      <c r="AY284" s="210" t="s">
        <v>140</v>
      </c>
    </row>
    <row r="285" s="14" customFormat="1">
      <c r="A285" s="14"/>
      <c r="B285" s="216"/>
      <c r="C285" s="14"/>
      <c r="D285" s="204" t="s">
        <v>152</v>
      </c>
      <c r="E285" s="217" t="s">
        <v>1</v>
      </c>
      <c r="F285" s="218" t="s">
        <v>468</v>
      </c>
      <c r="G285" s="14"/>
      <c r="H285" s="219">
        <v>0.14699999999999999</v>
      </c>
      <c r="I285" s="220"/>
      <c r="J285" s="14"/>
      <c r="K285" s="14"/>
      <c r="L285" s="216"/>
      <c r="M285" s="221"/>
      <c r="N285" s="222"/>
      <c r="O285" s="222"/>
      <c r="P285" s="222"/>
      <c r="Q285" s="222"/>
      <c r="R285" s="222"/>
      <c r="S285" s="222"/>
      <c r="T285" s="22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17" t="s">
        <v>152</v>
      </c>
      <c r="AU285" s="217" t="s">
        <v>90</v>
      </c>
      <c r="AV285" s="14" t="s">
        <v>90</v>
      </c>
      <c r="AW285" s="14" t="s">
        <v>36</v>
      </c>
      <c r="AX285" s="14" t="s">
        <v>81</v>
      </c>
      <c r="AY285" s="217" t="s">
        <v>140</v>
      </c>
    </row>
    <row r="286" s="13" customFormat="1">
      <c r="A286" s="13"/>
      <c r="B286" s="209"/>
      <c r="C286" s="13"/>
      <c r="D286" s="204" t="s">
        <v>152</v>
      </c>
      <c r="E286" s="210" t="s">
        <v>1</v>
      </c>
      <c r="F286" s="211" t="s">
        <v>401</v>
      </c>
      <c r="G286" s="13"/>
      <c r="H286" s="210" t="s">
        <v>1</v>
      </c>
      <c r="I286" s="212"/>
      <c r="J286" s="13"/>
      <c r="K286" s="13"/>
      <c r="L286" s="209"/>
      <c r="M286" s="213"/>
      <c r="N286" s="214"/>
      <c r="O286" s="214"/>
      <c r="P286" s="214"/>
      <c r="Q286" s="214"/>
      <c r="R286" s="214"/>
      <c r="S286" s="214"/>
      <c r="T286" s="21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10" t="s">
        <v>152</v>
      </c>
      <c r="AU286" s="210" t="s">
        <v>90</v>
      </c>
      <c r="AV286" s="13" t="s">
        <v>88</v>
      </c>
      <c r="AW286" s="13" t="s">
        <v>36</v>
      </c>
      <c r="AX286" s="13" t="s">
        <v>81</v>
      </c>
      <c r="AY286" s="210" t="s">
        <v>140</v>
      </c>
    </row>
    <row r="287" s="14" customFormat="1">
      <c r="A287" s="14"/>
      <c r="B287" s="216"/>
      <c r="C287" s="14"/>
      <c r="D287" s="204" t="s">
        <v>152</v>
      </c>
      <c r="E287" s="217" t="s">
        <v>1</v>
      </c>
      <c r="F287" s="218" t="s">
        <v>469</v>
      </c>
      <c r="G287" s="14"/>
      <c r="H287" s="219">
        <v>0.153</v>
      </c>
      <c r="I287" s="220"/>
      <c r="J287" s="14"/>
      <c r="K287" s="14"/>
      <c r="L287" s="216"/>
      <c r="M287" s="221"/>
      <c r="N287" s="222"/>
      <c r="O287" s="222"/>
      <c r="P287" s="222"/>
      <c r="Q287" s="222"/>
      <c r="R287" s="222"/>
      <c r="S287" s="222"/>
      <c r="T287" s="22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17" t="s">
        <v>152</v>
      </c>
      <c r="AU287" s="217" t="s">
        <v>90</v>
      </c>
      <c r="AV287" s="14" t="s">
        <v>90</v>
      </c>
      <c r="AW287" s="14" t="s">
        <v>36</v>
      </c>
      <c r="AX287" s="14" t="s">
        <v>81</v>
      </c>
      <c r="AY287" s="217" t="s">
        <v>140</v>
      </c>
    </row>
    <row r="288" s="15" customFormat="1">
      <c r="A288" s="15"/>
      <c r="B288" s="224"/>
      <c r="C288" s="15"/>
      <c r="D288" s="204" t="s">
        <v>152</v>
      </c>
      <c r="E288" s="225" t="s">
        <v>1</v>
      </c>
      <c r="F288" s="226" t="s">
        <v>159</v>
      </c>
      <c r="G288" s="15"/>
      <c r="H288" s="227">
        <v>0.29999999999999999</v>
      </c>
      <c r="I288" s="228"/>
      <c r="J288" s="15"/>
      <c r="K288" s="15"/>
      <c r="L288" s="224"/>
      <c r="M288" s="229"/>
      <c r="N288" s="230"/>
      <c r="O288" s="230"/>
      <c r="P288" s="230"/>
      <c r="Q288" s="230"/>
      <c r="R288" s="230"/>
      <c r="S288" s="230"/>
      <c r="T288" s="23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25" t="s">
        <v>152</v>
      </c>
      <c r="AU288" s="225" t="s">
        <v>90</v>
      </c>
      <c r="AV288" s="15" t="s">
        <v>148</v>
      </c>
      <c r="AW288" s="15" t="s">
        <v>36</v>
      </c>
      <c r="AX288" s="15" t="s">
        <v>88</v>
      </c>
      <c r="AY288" s="225" t="s">
        <v>140</v>
      </c>
    </row>
    <row r="289" s="2" customFormat="1" ht="16.5" customHeight="1">
      <c r="A289" s="39"/>
      <c r="B289" s="191"/>
      <c r="C289" s="192" t="s">
        <v>314</v>
      </c>
      <c r="D289" s="192" t="s">
        <v>143</v>
      </c>
      <c r="E289" s="193" t="s">
        <v>470</v>
      </c>
      <c r="F289" s="194" t="s">
        <v>471</v>
      </c>
      <c r="G289" s="195" t="s">
        <v>190</v>
      </c>
      <c r="H289" s="196">
        <v>2</v>
      </c>
      <c r="I289" s="197"/>
      <c r="J289" s="198">
        <f>ROUND(I289*H289,2)</f>
        <v>0</v>
      </c>
      <c r="K289" s="194" t="s">
        <v>337</v>
      </c>
      <c r="L289" s="40"/>
      <c r="M289" s="199" t="s">
        <v>1</v>
      </c>
      <c r="N289" s="200" t="s">
        <v>46</v>
      </c>
      <c r="O289" s="78"/>
      <c r="P289" s="201">
        <f>O289*H289</f>
        <v>0</v>
      </c>
      <c r="Q289" s="201">
        <v>0.00058</v>
      </c>
      <c r="R289" s="201">
        <f>Q289*H289</f>
        <v>0.00116</v>
      </c>
      <c r="S289" s="201">
        <v>0.16600000000000001</v>
      </c>
      <c r="T289" s="202">
        <f>S289*H289</f>
        <v>0.33200000000000002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03" t="s">
        <v>148</v>
      </c>
      <c r="AT289" s="203" t="s">
        <v>143</v>
      </c>
      <c r="AU289" s="203" t="s">
        <v>90</v>
      </c>
      <c r="AY289" s="18" t="s">
        <v>140</v>
      </c>
      <c r="BE289" s="134">
        <f>IF(N289="základní",J289,0)</f>
        <v>0</v>
      </c>
      <c r="BF289" s="134">
        <f>IF(N289="snížená",J289,0)</f>
        <v>0</v>
      </c>
      <c r="BG289" s="134">
        <f>IF(N289="zákl. přenesená",J289,0)</f>
        <v>0</v>
      </c>
      <c r="BH289" s="134">
        <f>IF(N289="sníž. přenesená",J289,0)</f>
        <v>0</v>
      </c>
      <c r="BI289" s="134">
        <f>IF(N289="nulová",J289,0)</f>
        <v>0</v>
      </c>
      <c r="BJ289" s="18" t="s">
        <v>88</v>
      </c>
      <c r="BK289" s="134">
        <f>ROUND(I289*H289,2)</f>
        <v>0</v>
      </c>
      <c r="BL289" s="18" t="s">
        <v>148</v>
      </c>
      <c r="BM289" s="203" t="s">
        <v>472</v>
      </c>
    </row>
    <row r="290" s="2" customFormat="1">
      <c r="A290" s="39"/>
      <c r="B290" s="40"/>
      <c r="C290" s="39"/>
      <c r="D290" s="204" t="s">
        <v>150</v>
      </c>
      <c r="E290" s="39"/>
      <c r="F290" s="205" t="s">
        <v>473</v>
      </c>
      <c r="G290" s="39"/>
      <c r="H290" s="39"/>
      <c r="I290" s="206"/>
      <c r="J290" s="39"/>
      <c r="K290" s="39"/>
      <c r="L290" s="40"/>
      <c r="M290" s="207"/>
      <c r="N290" s="208"/>
      <c r="O290" s="78"/>
      <c r="P290" s="78"/>
      <c r="Q290" s="78"/>
      <c r="R290" s="78"/>
      <c r="S290" s="78"/>
      <c r="T290" s="7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150</v>
      </c>
      <c r="AU290" s="18" t="s">
        <v>90</v>
      </c>
    </row>
    <row r="291" s="12" customFormat="1" ht="22.8" customHeight="1">
      <c r="A291" s="12"/>
      <c r="B291" s="178"/>
      <c r="C291" s="12"/>
      <c r="D291" s="179" t="s">
        <v>80</v>
      </c>
      <c r="E291" s="189" t="s">
        <v>187</v>
      </c>
      <c r="F291" s="189" t="s">
        <v>474</v>
      </c>
      <c r="G291" s="12"/>
      <c r="H291" s="12"/>
      <c r="I291" s="181"/>
      <c r="J291" s="190">
        <f>BK291</f>
        <v>0</v>
      </c>
      <c r="K291" s="12"/>
      <c r="L291" s="178"/>
      <c r="M291" s="183"/>
      <c r="N291" s="184"/>
      <c r="O291" s="184"/>
      <c r="P291" s="185">
        <f>SUM(P292:P325)</f>
        <v>0</v>
      </c>
      <c r="Q291" s="184"/>
      <c r="R291" s="185">
        <f>SUM(R292:R325)</f>
        <v>40.280819149999999</v>
      </c>
      <c r="S291" s="184"/>
      <c r="T291" s="186">
        <f>SUM(T292:T325)</f>
        <v>43.154670000000003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79" t="s">
        <v>88</v>
      </c>
      <c r="AT291" s="187" t="s">
        <v>80</v>
      </c>
      <c r="AU291" s="187" t="s">
        <v>88</v>
      </c>
      <c r="AY291" s="179" t="s">
        <v>140</v>
      </c>
      <c r="BK291" s="188">
        <f>SUM(BK292:BK325)</f>
        <v>0</v>
      </c>
    </row>
    <row r="292" s="2" customFormat="1" ht="21.75" customHeight="1">
      <c r="A292" s="39"/>
      <c r="B292" s="191"/>
      <c r="C292" s="192" t="s">
        <v>475</v>
      </c>
      <c r="D292" s="192" t="s">
        <v>143</v>
      </c>
      <c r="E292" s="193" t="s">
        <v>476</v>
      </c>
      <c r="F292" s="194" t="s">
        <v>477</v>
      </c>
      <c r="G292" s="195" t="s">
        <v>336</v>
      </c>
      <c r="H292" s="196">
        <v>312.71499999999997</v>
      </c>
      <c r="I292" s="197"/>
      <c r="J292" s="198">
        <f>ROUND(I292*H292,2)</f>
        <v>0</v>
      </c>
      <c r="K292" s="194" t="s">
        <v>337</v>
      </c>
      <c r="L292" s="40"/>
      <c r="M292" s="199" t="s">
        <v>1</v>
      </c>
      <c r="N292" s="200" t="s">
        <v>46</v>
      </c>
      <c r="O292" s="78"/>
      <c r="P292" s="201">
        <f>O292*H292</f>
        <v>0</v>
      </c>
      <c r="Q292" s="201">
        <v>0.12881000000000001</v>
      </c>
      <c r="R292" s="201">
        <f>Q292*H292</f>
        <v>40.280819149999999</v>
      </c>
      <c r="S292" s="201">
        <v>0.13800000000000001</v>
      </c>
      <c r="T292" s="202">
        <f>S292*H292</f>
        <v>43.154670000000003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03" t="s">
        <v>148</v>
      </c>
      <c r="AT292" s="203" t="s">
        <v>143</v>
      </c>
      <c r="AU292" s="203" t="s">
        <v>90</v>
      </c>
      <c r="AY292" s="18" t="s">
        <v>140</v>
      </c>
      <c r="BE292" s="134">
        <f>IF(N292="základní",J292,0)</f>
        <v>0</v>
      </c>
      <c r="BF292" s="134">
        <f>IF(N292="snížená",J292,0)</f>
        <v>0</v>
      </c>
      <c r="BG292" s="134">
        <f>IF(N292="zákl. přenesená",J292,0)</f>
        <v>0</v>
      </c>
      <c r="BH292" s="134">
        <f>IF(N292="sníž. přenesená",J292,0)</f>
        <v>0</v>
      </c>
      <c r="BI292" s="134">
        <f>IF(N292="nulová",J292,0)</f>
        <v>0</v>
      </c>
      <c r="BJ292" s="18" t="s">
        <v>88</v>
      </c>
      <c r="BK292" s="134">
        <f>ROUND(I292*H292,2)</f>
        <v>0</v>
      </c>
      <c r="BL292" s="18" t="s">
        <v>148</v>
      </c>
      <c r="BM292" s="203" t="s">
        <v>478</v>
      </c>
    </row>
    <row r="293" s="2" customFormat="1">
      <c r="A293" s="39"/>
      <c r="B293" s="40"/>
      <c r="C293" s="39"/>
      <c r="D293" s="204" t="s">
        <v>150</v>
      </c>
      <c r="E293" s="39"/>
      <c r="F293" s="205" t="s">
        <v>479</v>
      </c>
      <c r="G293" s="39"/>
      <c r="H293" s="39"/>
      <c r="I293" s="206"/>
      <c r="J293" s="39"/>
      <c r="K293" s="39"/>
      <c r="L293" s="40"/>
      <c r="M293" s="207"/>
      <c r="N293" s="208"/>
      <c r="O293" s="78"/>
      <c r="P293" s="78"/>
      <c r="Q293" s="78"/>
      <c r="R293" s="78"/>
      <c r="S293" s="78"/>
      <c r="T293" s="7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150</v>
      </c>
      <c r="AU293" s="18" t="s">
        <v>90</v>
      </c>
    </row>
    <row r="294" s="13" customFormat="1">
      <c r="A294" s="13"/>
      <c r="B294" s="209"/>
      <c r="C294" s="13"/>
      <c r="D294" s="204" t="s">
        <v>152</v>
      </c>
      <c r="E294" s="210" t="s">
        <v>1</v>
      </c>
      <c r="F294" s="211" t="s">
        <v>480</v>
      </c>
      <c r="G294" s="13"/>
      <c r="H294" s="210" t="s">
        <v>1</v>
      </c>
      <c r="I294" s="212"/>
      <c r="J294" s="13"/>
      <c r="K294" s="13"/>
      <c r="L294" s="209"/>
      <c r="M294" s="213"/>
      <c r="N294" s="214"/>
      <c r="O294" s="214"/>
      <c r="P294" s="214"/>
      <c r="Q294" s="214"/>
      <c r="R294" s="214"/>
      <c r="S294" s="214"/>
      <c r="T294" s="21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10" t="s">
        <v>152</v>
      </c>
      <c r="AU294" s="210" t="s">
        <v>90</v>
      </c>
      <c r="AV294" s="13" t="s">
        <v>88</v>
      </c>
      <c r="AW294" s="13" t="s">
        <v>36</v>
      </c>
      <c r="AX294" s="13" t="s">
        <v>81</v>
      </c>
      <c r="AY294" s="210" t="s">
        <v>140</v>
      </c>
    </row>
    <row r="295" s="13" customFormat="1">
      <c r="A295" s="13"/>
      <c r="B295" s="209"/>
      <c r="C295" s="13"/>
      <c r="D295" s="204" t="s">
        <v>152</v>
      </c>
      <c r="E295" s="210" t="s">
        <v>1</v>
      </c>
      <c r="F295" s="211" t="s">
        <v>481</v>
      </c>
      <c r="G295" s="13"/>
      <c r="H295" s="210" t="s">
        <v>1</v>
      </c>
      <c r="I295" s="212"/>
      <c r="J295" s="13"/>
      <c r="K295" s="13"/>
      <c r="L295" s="209"/>
      <c r="M295" s="213"/>
      <c r="N295" s="214"/>
      <c r="O295" s="214"/>
      <c r="P295" s="214"/>
      <c r="Q295" s="214"/>
      <c r="R295" s="214"/>
      <c r="S295" s="214"/>
      <c r="T295" s="21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10" t="s">
        <v>152</v>
      </c>
      <c r="AU295" s="210" t="s">
        <v>90</v>
      </c>
      <c r="AV295" s="13" t="s">
        <v>88</v>
      </c>
      <c r="AW295" s="13" t="s">
        <v>36</v>
      </c>
      <c r="AX295" s="13" t="s">
        <v>81</v>
      </c>
      <c r="AY295" s="210" t="s">
        <v>140</v>
      </c>
    </row>
    <row r="296" s="13" customFormat="1">
      <c r="A296" s="13"/>
      <c r="B296" s="209"/>
      <c r="C296" s="13"/>
      <c r="D296" s="204" t="s">
        <v>152</v>
      </c>
      <c r="E296" s="210" t="s">
        <v>1</v>
      </c>
      <c r="F296" s="211" t="s">
        <v>482</v>
      </c>
      <c r="G296" s="13"/>
      <c r="H296" s="210" t="s">
        <v>1</v>
      </c>
      <c r="I296" s="212"/>
      <c r="J296" s="13"/>
      <c r="K296" s="13"/>
      <c r="L296" s="209"/>
      <c r="M296" s="213"/>
      <c r="N296" s="214"/>
      <c r="O296" s="214"/>
      <c r="P296" s="214"/>
      <c r="Q296" s="214"/>
      <c r="R296" s="214"/>
      <c r="S296" s="214"/>
      <c r="T296" s="21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10" t="s">
        <v>152</v>
      </c>
      <c r="AU296" s="210" t="s">
        <v>90</v>
      </c>
      <c r="AV296" s="13" t="s">
        <v>88</v>
      </c>
      <c r="AW296" s="13" t="s">
        <v>36</v>
      </c>
      <c r="AX296" s="13" t="s">
        <v>81</v>
      </c>
      <c r="AY296" s="210" t="s">
        <v>140</v>
      </c>
    </row>
    <row r="297" s="14" customFormat="1">
      <c r="A297" s="14"/>
      <c r="B297" s="216"/>
      <c r="C297" s="14"/>
      <c r="D297" s="204" t="s">
        <v>152</v>
      </c>
      <c r="E297" s="217" t="s">
        <v>1</v>
      </c>
      <c r="F297" s="218" t="s">
        <v>483</v>
      </c>
      <c r="G297" s="14"/>
      <c r="H297" s="219">
        <v>50.399999999999999</v>
      </c>
      <c r="I297" s="220"/>
      <c r="J297" s="14"/>
      <c r="K297" s="14"/>
      <c r="L297" s="216"/>
      <c r="M297" s="221"/>
      <c r="N297" s="222"/>
      <c r="O297" s="222"/>
      <c r="P297" s="222"/>
      <c r="Q297" s="222"/>
      <c r="R297" s="222"/>
      <c r="S297" s="222"/>
      <c r="T297" s="22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17" t="s">
        <v>152</v>
      </c>
      <c r="AU297" s="217" t="s">
        <v>90</v>
      </c>
      <c r="AV297" s="14" t="s">
        <v>90</v>
      </c>
      <c r="AW297" s="14" t="s">
        <v>36</v>
      </c>
      <c r="AX297" s="14" t="s">
        <v>81</v>
      </c>
      <c r="AY297" s="217" t="s">
        <v>140</v>
      </c>
    </row>
    <row r="298" s="13" customFormat="1">
      <c r="A298" s="13"/>
      <c r="B298" s="209"/>
      <c r="C298" s="13"/>
      <c r="D298" s="204" t="s">
        <v>152</v>
      </c>
      <c r="E298" s="210" t="s">
        <v>1</v>
      </c>
      <c r="F298" s="211" t="s">
        <v>484</v>
      </c>
      <c r="G298" s="13"/>
      <c r="H298" s="210" t="s">
        <v>1</v>
      </c>
      <c r="I298" s="212"/>
      <c r="J298" s="13"/>
      <c r="K298" s="13"/>
      <c r="L298" s="209"/>
      <c r="M298" s="213"/>
      <c r="N298" s="214"/>
      <c r="O298" s="214"/>
      <c r="P298" s="214"/>
      <c r="Q298" s="214"/>
      <c r="R298" s="214"/>
      <c r="S298" s="214"/>
      <c r="T298" s="21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10" t="s">
        <v>152</v>
      </c>
      <c r="AU298" s="210" t="s">
        <v>90</v>
      </c>
      <c r="AV298" s="13" t="s">
        <v>88</v>
      </c>
      <c r="AW298" s="13" t="s">
        <v>36</v>
      </c>
      <c r="AX298" s="13" t="s">
        <v>81</v>
      </c>
      <c r="AY298" s="210" t="s">
        <v>140</v>
      </c>
    </row>
    <row r="299" s="14" customFormat="1">
      <c r="A299" s="14"/>
      <c r="B299" s="216"/>
      <c r="C299" s="14"/>
      <c r="D299" s="204" t="s">
        <v>152</v>
      </c>
      <c r="E299" s="217" t="s">
        <v>1</v>
      </c>
      <c r="F299" s="218" t="s">
        <v>485</v>
      </c>
      <c r="G299" s="14"/>
      <c r="H299" s="219">
        <v>57.399999999999999</v>
      </c>
      <c r="I299" s="220"/>
      <c r="J299" s="14"/>
      <c r="K299" s="14"/>
      <c r="L299" s="216"/>
      <c r="M299" s="221"/>
      <c r="N299" s="222"/>
      <c r="O299" s="222"/>
      <c r="P299" s="222"/>
      <c r="Q299" s="222"/>
      <c r="R299" s="222"/>
      <c r="S299" s="222"/>
      <c r="T299" s="22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17" t="s">
        <v>152</v>
      </c>
      <c r="AU299" s="217" t="s">
        <v>90</v>
      </c>
      <c r="AV299" s="14" t="s">
        <v>90</v>
      </c>
      <c r="AW299" s="14" t="s">
        <v>36</v>
      </c>
      <c r="AX299" s="14" t="s">
        <v>81</v>
      </c>
      <c r="AY299" s="217" t="s">
        <v>140</v>
      </c>
    </row>
    <row r="300" s="13" customFormat="1">
      <c r="A300" s="13"/>
      <c r="B300" s="209"/>
      <c r="C300" s="13"/>
      <c r="D300" s="204" t="s">
        <v>152</v>
      </c>
      <c r="E300" s="210" t="s">
        <v>1</v>
      </c>
      <c r="F300" s="211" t="s">
        <v>486</v>
      </c>
      <c r="G300" s="13"/>
      <c r="H300" s="210" t="s">
        <v>1</v>
      </c>
      <c r="I300" s="212"/>
      <c r="J300" s="13"/>
      <c r="K300" s="13"/>
      <c r="L300" s="209"/>
      <c r="M300" s="213"/>
      <c r="N300" s="214"/>
      <c r="O300" s="214"/>
      <c r="P300" s="214"/>
      <c r="Q300" s="214"/>
      <c r="R300" s="214"/>
      <c r="S300" s="214"/>
      <c r="T300" s="21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10" t="s">
        <v>152</v>
      </c>
      <c r="AU300" s="210" t="s">
        <v>90</v>
      </c>
      <c r="AV300" s="13" t="s">
        <v>88</v>
      </c>
      <c r="AW300" s="13" t="s">
        <v>36</v>
      </c>
      <c r="AX300" s="13" t="s">
        <v>81</v>
      </c>
      <c r="AY300" s="210" t="s">
        <v>140</v>
      </c>
    </row>
    <row r="301" s="14" customFormat="1">
      <c r="A301" s="14"/>
      <c r="B301" s="216"/>
      <c r="C301" s="14"/>
      <c r="D301" s="204" t="s">
        <v>152</v>
      </c>
      <c r="E301" s="217" t="s">
        <v>1</v>
      </c>
      <c r="F301" s="218" t="s">
        <v>487</v>
      </c>
      <c r="G301" s="14"/>
      <c r="H301" s="219">
        <v>17.459</v>
      </c>
      <c r="I301" s="220"/>
      <c r="J301" s="14"/>
      <c r="K301" s="14"/>
      <c r="L301" s="216"/>
      <c r="M301" s="221"/>
      <c r="N301" s="222"/>
      <c r="O301" s="222"/>
      <c r="P301" s="222"/>
      <c r="Q301" s="222"/>
      <c r="R301" s="222"/>
      <c r="S301" s="222"/>
      <c r="T301" s="22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17" t="s">
        <v>152</v>
      </c>
      <c r="AU301" s="217" t="s">
        <v>90</v>
      </c>
      <c r="AV301" s="14" t="s">
        <v>90</v>
      </c>
      <c r="AW301" s="14" t="s">
        <v>36</v>
      </c>
      <c r="AX301" s="14" t="s">
        <v>81</v>
      </c>
      <c r="AY301" s="217" t="s">
        <v>140</v>
      </c>
    </row>
    <row r="302" s="13" customFormat="1">
      <c r="A302" s="13"/>
      <c r="B302" s="209"/>
      <c r="C302" s="13"/>
      <c r="D302" s="204" t="s">
        <v>152</v>
      </c>
      <c r="E302" s="210" t="s">
        <v>1</v>
      </c>
      <c r="F302" s="211" t="s">
        <v>488</v>
      </c>
      <c r="G302" s="13"/>
      <c r="H302" s="210" t="s">
        <v>1</v>
      </c>
      <c r="I302" s="212"/>
      <c r="J302" s="13"/>
      <c r="K302" s="13"/>
      <c r="L302" s="209"/>
      <c r="M302" s="213"/>
      <c r="N302" s="214"/>
      <c r="O302" s="214"/>
      <c r="P302" s="214"/>
      <c r="Q302" s="214"/>
      <c r="R302" s="214"/>
      <c r="S302" s="214"/>
      <c r="T302" s="21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10" t="s">
        <v>152</v>
      </c>
      <c r="AU302" s="210" t="s">
        <v>90</v>
      </c>
      <c r="AV302" s="13" t="s">
        <v>88</v>
      </c>
      <c r="AW302" s="13" t="s">
        <v>36</v>
      </c>
      <c r="AX302" s="13" t="s">
        <v>81</v>
      </c>
      <c r="AY302" s="210" t="s">
        <v>140</v>
      </c>
    </row>
    <row r="303" s="13" customFormat="1">
      <c r="A303" s="13"/>
      <c r="B303" s="209"/>
      <c r="C303" s="13"/>
      <c r="D303" s="204" t="s">
        <v>152</v>
      </c>
      <c r="E303" s="210" t="s">
        <v>1</v>
      </c>
      <c r="F303" s="211" t="s">
        <v>482</v>
      </c>
      <c r="G303" s="13"/>
      <c r="H303" s="210" t="s">
        <v>1</v>
      </c>
      <c r="I303" s="212"/>
      <c r="J303" s="13"/>
      <c r="K303" s="13"/>
      <c r="L303" s="209"/>
      <c r="M303" s="213"/>
      <c r="N303" s="214"/>
      <c r="O303" s="214"/>
      <c r="P303" s="214"/>
      <c r="Q303" s="214"/>
      <c r="R303" s="214"/>
      <c r="S303" s="214"/>
      <c r="T303" s="21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10" t="s">
        <v>152</v>
      </c>
      <c r="AU303" s="210" t="s">
        <v>90</v>
      </c>
      <c r="AV303" s="13" t="s">
        <v>88</v>
      </c>
      <c r="AW303" s="13" t="s">
        <v>36</v>
      </c>
      <c r="AX303" s="13" t="s">
        <v>81</v>
      </c>
      <c r="AY303" s="210" t="s">
        <v>140</v>
      </c>
    </row>
    <row r="304" s="14" customFormat="1">
      <c r="A304" s="14"/>
      <c r="B304" s="216"/>
      <c r="C304" s="14"/>
      <c r="D304" s="204" t="s">
        <v>152</v>
      </c>
      <c r="E304" s="217" t="s">
        <v>1</v>
      </c>
      <c r="F304" s="218" t="s">
        <v>489</v>
      </c>
      <c r="G304" s="14"/>
      <c r="H304" s="219">
        <v>83.727999999999994</v>
      </c>
      <c r="I304" s="220"/>
      <c r="J304" s="14"/>
      <c r="K304" s="14"/>
      <c r="L304" s="216"/>
      <c r="M304" s="221"/>
      <c r="N304" s="222"/>
      <c r="O304" s="222"/>
      <c r="P304" s="222"/>
      <c r="Q304" s="222"/>
      <c r="R304" s="222"/>
      <c r="S304" s="222"/>
      <c r="T304" s="22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17" t="s">
        <v>152</v>
      </c>
      <c r="AU304" s="217" t="s">
        <v>90</v>
      </c>
      <c r="AV304" s="14" t="s">
        <v>90</v>
      </c>
      <c r="AW304" s="14" t="s">
        <v>36</v>
      </c>
      <c r="AX304" s="14" t="s">
        <v>81</v>
      </c>
      <c r="AY304" s="217" t="s">
        <v>140</v>
      </c>
    </row>
    <row r="305" s="13" customFormat="1">
      <c r="A305" s="13"/>
      <c r="B305" s="209"/>
      <c r="C305" s="13"/>
      <c r="D305" s="204" t="s">
        <v>152</v>
      </c>
      <c r="E305" s="210" t="s">
        <v>1</v>
      </c>
      <c r="F305" s="211" t="s">
        <v>484</v>
      </c>
      <c r="G305" s="13"/>
      <c r="H305" s="210" t="s">
        <v>1</v>
      </c>
      <c r="I305" s="212"/>
      <c r="J305" s="13"/>
      <c r="K305" s="13"/>
      <c r="L305" s="209"/>
      <c r="M305" s="213"/>
      <c r="N305" s="214"/>
      <c r="O305" s="214"/>
      <c r="P305" s="214"/>
      <c r="Q305" s="214"/>
      <c r="R305" s="214"/>
      <c r="S305" s="214"/>
      <c r="T305" s="21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10" t="s">
        <v>152</v>
      </c>
      <c r="AU305" s="210" t="s">
        <v>90</v>
      </c>
      <c r="AV305" s="13" t="s">
        <v>88</v>
      </c>
      <c r="AW305" s="13" t="s">
        <v>36</v>
      </c>
      <c r="AX305" s="13" t="s">
        <v>81</v>
      </c>
      <c r="AY305" s="210" t="s">
        <v>140</v>
      </c>
    </row>
    <row r="306" s="14" customFormat="1">
      <c r="A306" s="14"/>
      <c r="B306" s="216"/>
      <c r="C306" s="14"/>
      <c r="D306" s="204" t="s">
        <v>152</v>
      </c>
      <c r="E306" s="217" t="s">
        <v>1</v>
      </c>
      <c r="F306" s="218" t="s">
        <v>489</v>
      </c>
      <c r="G306" s="14"/>
      <c r="H306" s="219">
        <v>83.727999999999994</v>
      </c>
      <c r="I306" s="220"/>
      <c r="J306" s="14"/>
      <c r="K306" s="14"/>
      <c r="L306" s="216"/>
      <c r="M306" s="221"/>
      <c r="N306" s="222"/>
      <c r="O306" s="222"/>
      <c r="P306" s="222"/>
      <c r="Q306" s="222"/>
      <c r="R306" s="222"/>
      <c r="S306" s="222"/>
      <c r="T306" s="22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17" t="s">
        <v>152</v>
      </c>
      <c r="AU306" s="217" t="s">
        <v>90</v>
      </c>
      <c r="AV306" s="14" t="s">
        <v>90</v>
      </c>
      <c r="AW306" s="14" t="s">
        <v>36</v>
      </c>
      <c r="AX306" s="14" t="s">
        <v>81</v>
      </c>
      <c r="AY306" s="217" t="s">
        <v>140</v>
      </c>
    </row>
    <row r="307" s="13" customFormat="1">
      <c r="A307" s="13"/>
      <c r="B307" s="209"/>
      <c r="C307" s="13"/>
      <c r="D307" s="204" t="s">
        <v>152</v>
      </c>
      <c r="E307" s="210" t="s">
        <v>1</v>
      </c>
      <c r="F307" s="211" t="s">
        <v>490</v>
      </c>
      <c r="G307" s="13"/>
      <c r="H307" s="210" t="s">
        <v>1</v>
      </c>
      <c r="I307" s="212"/>
      <c r="J307" s="13"/>
      <c r="K307" s="13"/>
      <c r="L307" s="209"/>
      <c r="M307" s="213"/>
      <c r="N307" s="214"/>
      <c r="O307" s="214"/>
      <c r="P307" s="214"/>
      <c r="Q307" s="214"/>
      <c r="R307" s="214"/>
      <c r="S307" s="214"/>
      <c r="T307" s="21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10" t="s">
        <v>152</v>
      </c>
      <c r="AU307" s="210" t="s">
        <v>90</v>
      </c>
      <c r="AV307" s="13" t="s">
        <v>88</v>
      </c>
      <c r="AW307" s="13" t="s">
        <v>36</v>
      </c>
      <c r="AX307" s="13" t="s">
        <v>81</v>
      </c>
      <c r="AY307" s="210" t="s">
        <v>140</v>
      </c>
    </row>
    <row r="308" s="14" customFormat="1">
      <c r="A308" s="14"/>
      <c r="B308" s="216"/>
      <c r="C308" s="14"/>
      <c r="D308" s="204" t="s">
        <v>152</v>
      </c>
      <c r="E308" s="217" t="s">
        <v>1</v>
      </c>
      <c r="F308" s="218" t="s">
        <v>491</v>
      </c>
      <c r="G308" s="14"/>
      <c r="H308" s="219">
        <v>20</v>
      </c>
      <c r="I308" s="220"/>
      <c r="J308" s="14"/>
      <c r="K308" s="14"/>
      <c r="L308" s="216"/>
      <c r="M308" s="221"/>
      <c r="N308" s="222"/>
      <c r="O308" s="222"/>
      <c r="P308" s="222"/>
      <c r="Q308" s="222"/>
      <c r="R308" s="222"/>
      <c r="S308" s="222"/>
      <c r="T308" s="22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17" t="s">
        <v>152</v>
      </c>
      <c r="AU308" s="217" t="s">
        <v>90</v>
      </c>
      <c r="AV308" s="14" t="s">
        <v>90</v>
      </c>
      <c r="AW308" s="14" t="s">
        <v>36</v>
      </c>
      <c r="AX308" s="14" t="s">
        <v>81</v>
      </c>
      <c r="AY308" s="217" t="s">
        <v>140</v>
      </c>
    </row>
    <row r="309" s="15" customFormat="1">
      <c r="A309" s="15"/>
      <c r="B309" s="224"/>
      <c r="C309" s="15"/>
      <c r="D309" s="204" t="s">
        <v>152</v>
      </c>
      <c r="E309" s="225" t="s">
        <v>1</v>
      </c>
      <c r="F309" s="226" t="s">
        <v>159</v>
      </c>
      <c r="G309" s="15"/>
      <c r="H309" s="227">
        <v>312.71499999999997</v>
      </c>
      <c r="I309" s="228"/>
      <c r="J309" s="15"/>
      <c r="K309" s="15"/>
      <c r="L309" s="224"/>
      <c r="M309" s="229"/>
      <c r="N309" s="230"/>
      <c r="O309" s="230"/>
      <c r="P309" s="230"/>
      <c r="Q309" s="230"/>
      <c r="R309" s="230"/>
      <c r="S309" s="230"/>
      <c r="T309" s="23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25" t="s">
        <v>152</v>
      </c>
      <c r="AU309" s="225" t="s">
        <v>90</v>
      </c>
      <c r="AV309" s="15" t="s">
        <v>148</v>
      </c>
      <c r="AW309" s="15" t="s">
        <v>36</v>
      </c>
      <c r="AX309" s="15" t="s">
        <v>88</v>
      </c>
      <c r="AY309" s="225" t="s">
        <v>140</v>
      </c>
    </row>
    <row r="310" s="2" customFormat="1" ht="16.5" customHeight="1">
      <c r="A310" s="39"/>
      <c r="B310" s="191"/>
      <c r="C310" s="192" t="s">
        <v>492</v>
      </c>
      <c r="D310" s="192" t="s">
        <v>143</v>
      </c>
      <c r="E310" s="193" t="s">
        <v>493</v>
      </c>
      <c r="F310" s="194" t="s">
        <v>494</v>
      </c>
      <c r="G310" s="195" t="s">
        <v>336</v>
      </c>
      <c r="H310" s="196">
        <v>1153.7270000000001</v>
      </c>
      <c r="I310" s="197"/>
      <c r="J310" s="198">
        <f>ROUND(I310*H310,2)</f>
        <v>0</v>
      </c>
      <c r="K310" s="194" t="s">
        <v>337</v>
      </c>
      <c r="L310" s="40"/>
      <c r="M310" s="199" t="s">
        <v>1</v>
      </c>
      <c r="N310" s="200" t="s">
        <v>46</v>
      </c>
      <c r="O310" s="78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03" t="s">
        <v>148</v>
      </c>
      <c r="AT310" s="203" t="s">
        <v>143</v>
      </c>
      <c r="AU310" s="203" t="s">
        <v>90</v>
      </c>
      <c r="AY310" s="18" t="s">
        <v>140</v>
      </c>
      <c r="BE310" s="134">
        <f>IF(N310="základní",J310,0)</f>
        <v>0</v>
      </c>
      <c r="BF310" s="134">
        <f>IF(N310="snížená",J310,0)</f>
        <v>0</v>
      </c>
      <c r="BG310" s="134">
        <f>IF(N310="zákl. přenesená",J310,0)</f>
        <v>0</v>
      </c>
      <c r="BH310" s="134">
        <f>IF(N310="sníž. přenesená",J310,0)</f>
        <v>0</v>
      </c>
      <c r="BI310" s="134">
        <f>IF(N310="nulová",J310,0)</f>
        <v>0</v>
      </c>
      <c r="BJ310" s="18" t="s">
        <v>88</v>
      </c>
      <c r="BK310" s="134">
        <f>ROUND(I310*H310,2)</f>
        <v>0</v>
      </c>
      <c r="BL310" s="18" t="s">
        <v>148</v>
      </c>
      <c r="BM310" s="203" t="s">
        <v>495</v>
      </c>
    </row>
    <row r="311" s="2" customFormat="1">
      <c r="A311" s="39"/>
      <c r="B311" s="40"/>
      <c r="C311" s="39"/>
      <c r="D311" s="204" t="s">
        <v>150</v>
      </c>
      <c r="E311" s="39"/>
      <c r="F311" s="205" t="s">
        <v>496</v>
      </c>
      <c r="G311" s="39"/>
      <c r="H311" s="39"/>
      <c r="I311" s="206"/>
      <c r="J311" s="39"/>
      <c r="K311" s="39"/>
      <c r="L311" s="40"/>
      <c r="M311" s="207"/>
      <c r="N311" s="208"/>
      <c r="O311" s="78"/>
      <c r="P311" s="78"/>
      <c r="Q311" s="78"/>
      <c r="R311" s="78"/>
      <c r="S311" s="78"/>
      <c r="T311" s="7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150</v>
      </c>
      <c r="AU311" s="18" t="s">
        <v>90</v>
      </c>
    </row>
    <row r="312" s="13" customFormat="1">
      <c r="A312" s="13"/>
      <c r="B312" s="209"/>
      <c r="C312" s="13"/>
      <c r="D312" s="204" t="s">
        <v>152</v>
      </c>
      <c r="E312" s="210" t="s">
        <v>1</v>
      </c>
      <c r="F312" s="211" t="s">
        <v>497</v>
      </c>
      <c r="G312" s="13"/>
      <c r="H312" s="210" t="s">
        <v>1</v>
      </c>
      <c r="I312" s="212"/>
      <c r="J312" s="13"/>
      <c r="K312" s="13"/>
      <c r="L312" s="209"/>
      <c r="M312" s="213"/>
      <c r="N312" s="214"/>
      <c r="O312" s="214"/>
      <c r="P312" s="214"/>
      <c r="Q312" s="214"/>
      <c r="R312" s="214"/>
      <c r="S312" s="214"/>
      <c r="T312" s="21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10" t="s">
        <v>152</v>
      </c>
      <c r="AU312" s="210" t="s">
        <v>90</v>
      </c>
      <c r="AV312" s="13" t="s">
        <v>88</v>
      </c>
      <c r="AW312" s="13" t="s">
        <v>36</v>
      </c>
      <c r="AX312" s="13" t="s">
        <v>81</v>
      </c>
      <c r="AY312" s="210" t="s">
        <v>140</v>
      </c>
    </row>
    <row r="313" s="14" customFormat="1">
      <c r="A313" s="14"/>
      <c r="B313" s="216"/>
      <c r="C313" s="14"/>
      <c r="D313" s="204" t="s">
        <v>152</v>
      </c>
      <c r="E313" s="217" t="s">
        <v>1</v>
      </c>
      <c r="F313" s="218" t="s">
        <v>498</v>
      </c>
      <c r="G313" s="14"/>
      <c r="H313" s="219">
        <v>1050</v>
      </c>
      <c r="I313" s="220"/>
      <c r="J313" s="14"/>
      <c r="K313" s="14"/>
      <c r="L313" s="216"/>
      <c r="M313" s="221"/>
      <c r="N313" s="222"/>
      <c r="O313" s="222"/>
      <c r="P313" s="222"/>
      <c r="Q313" s="222"/>
      <c r="R313" s="222"/>
      <c r="S313" s="222"/>
      <c r="T313" s="22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17" t="s">
        <v>152</v>
      </c>
      <c r="AU313" s="217" t="s">
        <v>90</v>
      </c>
      <c r="AV313" s="14" t="s">
        <v>90</v>
      </c>
      <c r="AW313" s="14" t="s">
        <v>36</v>
      </c>
      <c r="AX313" s="14" t="s">
        <v>81</v>
      </c>
      <c r="AY313" s="217" t="s">
        <v>140</v>
      </c>
    </row>
    <row r="314" s="13" customFormat="1">
      <c r="A314" s="13"/>
      <c r="B314" s="209"/>
      <c r="C314" s="13"/>
      <c r="D314" s="204" t="s">
        <v>152</v>
      </c>
      <c r="E314" s="210" t="s">
        <v>1</v>
      </c>
      <c r="F314" s="211" t="s">
        <v>499</v>
      </c>
      <c r="G314" s="13"/>
      <c r="H314" s="210" t="s">
        <v>1</v>
      </c>
      <c r="I314" s="212"/>
      <c r="J314" s="13"/>
      <c r="K314" s="13"/>
      <c r="L314" s="209"/>
      <c r="M314" s="213"/>
      <c r="N314" s="214"/>
      <c r="O314" s="214"/>
      <c r="P314" s="214"/>
      <c r="Q314" s="214"/>
      <c r="R314" s="214"/>
      <c r="S314" s="214"/>
      <c r="T314" s="21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10" t="s">
        <v>152</v>
      </c>
      <c r="AU314" s="210" t="s">
        <v>90</v>
      </c>
      <c r="AV314" s="13" t="s">
        <v>88</v>
      </c>
      <c r="AW314" s="13" t="s">
        <v>36</v>
      </c>
      <c r="AX314" s="13" t="s">
        <v>81</v>
      </c>
      <c r="AY314" s="210" t="s">
        <v>140</v>
      </c>
    </row>
    <row r="315" s="13" customFormat="1">
      <c r="A315" s="13"/>
      <c r="B315" s="209"/>
      <c r="C315" s="13"/>
      <c r="D315" s="204" t="s">
        <v>152</v>
      </c>
      <c r="E315" s="210" t="s">
        <v>1</v>
      </c>
      <c r="F315" s="211" t="s">
        <v>340</v>
      </c>
      <c r="G315" s="13"/>
      <c r="H315" s="210" t="s">
        <v>1</v>
      </c>
      <c r="I315" s="212"/>
      <c r="J315" s="13"/>
      <c r="K315" s="13"/>
      <c r="L315" s="209"/>
      <c r="M315" s="213"/>
      <c r="N315" s="214"/>
      <c r="O315" s="214"/>
      <c r="P315" s="214"/>
      <c r="Q315" s="214"/>
      <c r="R315" s="214"/>
      <c r="S315" s="214"/>
      <c r="T315" s="21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10" t="s">
        <v>152</v>
      </c>
      <c r="AU315" s="210" t="s">
        <v>90</v>
      </c>
      <c r="AV315" s="13" t="s">
        <v>88</v>
      </c>
      <c r="AW315" s="13" t="s">
        <v>36</v>
      </c>
      <c r="AX315" s="13" t="s">
        <v>81</v>
      </c>
      <c r="AY315" s="210" t="s">
        <v>140</v>
      </c>
    </row>
    <row r="316" s="14" customFormat="1">
      <c r="A316" s="14"/>
      <c r="B316" s="216"/>
      <c r="C316" s="14"/>
      <c r="D316" s="204" t="s">
        <v>152</v>
      </c>
      <c r="E316" s="217" t="s">
        <v>1</v>
      </c>
      <c r="F316" s="218" t="s">
        <v>500</v>
      </c>
      <c r="G316" s="14"/>
      <c r="H316" s="219">
        <v>14.595000000000001</v>
      </c>
      <c r="I316" s="220"/>
      <c r="J316" s="14"/>
      <c r="K316" s="14"/>
      <c r="L316" s="216"/>
      <c r="M316" s="221"/>
      <c r="N316" s="222"/>
      <c r="O316" s="222"/>
      <c r="P316" s="222"/>
      <c r="Q316" s="222"/>
      <c r="R316" s="222"/>
      <c r="S316" s="222"/>
      <c r="T316" s="22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17" t="s">
        <v>152</v>
      </c>
      <c r="AU316" s="217" t="s">
        <v>90</v>
      </c>
      <c r="AV316" s="14" t="s">
        <v>90</v>
      </c>
      <c r="AW316" s="14" t="s">
        <v>36</v>
      </c>
      <c r="AX316" s="14" t="s">
        <v>81</v>
      </c>
      <c r="AY316" s="217" t="s">
        <v>140</v>
      </c>
    </row>
    <row r="317" s="13" customFormat="1">
      <c r="A317" s="13"/>
      <c r="B317" s="209"/>
      <c r="C317" s="13"/>
      <c r="D317" s="204" t="s">
        <v>152</v>
      </c>
      <c r="E317" s="210" t="s">
        <v>1</v>
      </c>
      <c r="F317" s="211" t="s">
        <v>342</v>
      </c>
      <c r="G317" s="13"/>
      <c r="H317" s="210" t="s">
        <v>1</v>
      </c>
      <c r="I317" s="212"/>
      <c r="J317" s="13"/>
      <c r="K317" s="13"/>
      <c r="L317" s="209"/>
      <c r="M317" s="213"/>
      <c r="N317" s="214"/>
      <c r="O317" s="214"/>
      <c r="P317" s="214"/>
      <c r="Q317" s="214"/>
      <c r="R317" s="214"/>
      <c r="S317" s="214"/>
      <c r="T317" s="21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10" t="s">
        <v>152</v>
      </c>
      <c r="AU317" s="210" t="s">
        <v>90</v>
      </c>
      <c r="AV317" s="13" t="s">
        <v>88</v>
      </c>
      <c r="AW317" s="13" t="s">
        <v>36</v>
      </c>
      <c r="AX317" s="13" t="s">
        <v>81</v>
      </c>
      <c r="AY317" s="210" t="s">
        <v>140</v>
      </c>
    </row>
    <row r="318" s="14" customFormat="1">
      <c r="A318" s="14"/>
      <c r="B318" s="216"/>
      <c r="C318" s="14"/>
      <c r="D318" s="204" t="s">
        <v>152</v>
      </c>
      <c r="E318" s="217" t="s">
        <v>1</v>
      </c>
      <c r="F318" s="218" t="s">
        <v>501</v>
      </c>
      <c r="G318" s="14"/>
      <c r="H318" s="219">
        <v>41.183999999999998</v>
      </c>
      <c r="I318" s="220"/>
      <c r="J318" s="14"/>
      <c r="K318" s="14"/>
      <c r="L318" s="216"/>
      <c r="M318" s="221"/>
      <c r="N318" s="222"/>
      <c r="O318" s="222"/>
      <c r="P318" s="222"/>
      <c r="Q318" s="222"/>
      <c r="R318" s="222"/>
      <c r="S318" s="222"/>
      <c r="T318" s="22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17" t="s">
        <v>152</v>
      </c>
      <c r="AU318" s="217" t="s">
        <v>90</v>
      </c>
      <c r="AV318" s="14" t="s">
        <v>90</v>
      </c>
      <c r="AW318" s="14" t="s">
        <v>36</v>
      </c>
      <c r="AX318" s="14" t="s">
        <v>81</v>
      </c>
      <c r="AY318" s="217" t="s">
        <v>140</v>
      </c>
    </row>
    <row r="319" s="13" customFormat="1">
      <c r="A319" s="13"/>
      <c r="B319" s="209"/>
      <c r="C319" s="13"/>
      <c r="D319" s="204" t="s">
        <v>152</v>
      </c>
      <c r="E319" s="210" t="s">
        <v>1</v>
      </c>
      <c r="F319" s="211" t="s">
        <v>344</v>
      </c>
      <c r="G319" s="13"/>
      <c r="H319" s="210" t="s">
        <v>1</v>
      </c>
      <c r="I319" s="212"/>
      <c r="J319" s="13"/>
      <c r="K319" s="13"/>
      <c r="L319" s="209"/>
      <c r="M319" s="213"/>
      <c r="N319" s="214"/>
      <c r="O319" s="214"/>
      <c r="P319" s="214"/>
      <c r="Q319" s="214"/>
      <c r="R319" s="214"/>
      <c r="S319" s="214"/>
      <c r="T319" s="21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10" t="s">
        <v>152</v>
      </c>
      <c r="AU319" s="210" t="s">
        <v>90</v>
      </c>
      <c r="AV319" s="13" t="s">
        <v>88</v>
      </c>
      <c r="AW319" s="13" t="s">
        <v>36</v>
      </c>
      <c r="AX319" s="13" t="s">
        <v>81</v>
      </c>
      <c r="AY319" s="210" t="s">
        <v>140</v>
      </c>
    </row>
    <row r="320" s="14" customFormat="1">
      <c r="A320" s="14"/>
      <c r="B320" s="216"/>
      <c r="C320" s="14"/>
      <c r="D320" s="204" t="s">
        <v>152</v>
      </c>
      <c r="E320" s="217" t="s">
        <v>1</v>
      </c>
      <c r="F320" s="218" t="s">
        <v>502</v>
      </c>
      <c r="G320" s="14"/>
      <c r="H320" s="219">
        <v>22.382000000000001</v>
      </c>
      <c r="I320" s="220"/>
      <c r="J320" s="14"/>
      <c r="K320" s="14"/>
      <c r="L320" s="216"/>
      <c r="M320" s="221"/>
      <c r="N320" s="222"/>
      <c r="O320" s="222"/>
      <c r="P320" s="222"/>
      <c r="Q320" s="222"/>
      <c r="R320" s="222"/>
      <c r="S320" s="222"/>
      <c r="T320" s="22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17" t="s">
        <v>152</v>
      </c>
      <c r="AU320" s="217" t="s">
        <v>90</v>
      </c>
      <c r="AV320" s="14" t="s">
        <v>90</v>
      </c>
      <c r="AW320" s="14" t="s">
        <v>36</v>
      </c>
      <c r="AX320" s="14" t="s">
        <v>81</v>
      </c>
      <c r="AY320" s="217" t="s">
        <v>140</v>
      </c>
    </row>
    <row r="321" s="13" customFormat="1">
      <c r="A321" s="13"/>
      <c r="B321" s="209"/>
      <c r="C321" s="13"/>
      <c r="D321" s="204" t="s">
        <v>152</v>
      </c>
      <c r="E321" s="210" t="s">
        <v>1</v>
      </c>
      <c r="F321" s="211" t="s">
        <v>503</v>
      </c>
      <c r="G321" s="13"/>
      <c r="H321" s="210" t="s">
        <v>1</v>
      </c>
      <c r="I321" s="212"/>
      <c r="J321" s="13"/>
      <c r="K321" s="13"/>
      <c r="L321" s="209"/>
      <c r="M321" s="213"/>
      <c r="N321" s="214"/>
      <c r="O321" s="214"/>
      <c r="P321" s="214"/>
      <c r="Q321" s="214"/>
      <c r="R321" s="214"/>
      <c r="S321" s="214"/>
      <c r="T321" s="21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10" t="s">
        <v>152</v>
      </c>
      <c r="AU321" s="210" t="s">
        <v>90</v>
      </c>
      <c r="AV321" s="13" t="s">
        <v>88</v>
      </c>
      <c r="AW321" s="13" t="s">
        <v>36</v>
      </c>
      <c r="AX321" s="13" t="s">
        <v>81</v>
      </c>
      <c r="AY321" s="210" t="s">
        <v>140</v>
      </c>
    </row>
    <row r="322" s="14" customFormat="1">
      <c r="A322" s="14"/>
      <c r="B322" s="216"/>
      <c r="C322" s="14"/>
      <c r="D322" s="204" t="s">
        <v>152</v>
      </c>
      <c r="E322" s="217" t="s">
        <v>1</v>
      </c>
      <c r="F322" s="218" t="s">
        <v>504</v>
      </c>
      <c r="G322" s="14"/>
      <c r="H322" s="219">
        <v>11.772</v>
      </c>
      <c r="I322" s="220"/>
      <c r="J322" s="14"/>
      <c r="K322" s="14"/>
      <c r="L322" s="216"/>
      <c r="M322" s="221"/>
      <c r="N322" s="222"/>
      <c r="O322" s="222"/>
      <c r="P322" s="222"/>
      <c r="Q322" s="222"/>
      <c r="R322" s="222"/>
      <c r="S322" s="222"/>
      <c r="T322" s="22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17" t="s">
        <v>152</v>
      </c>
      <c r="AU322" s="217" t="s">
        <v>90</v>
      </c>
      <c r="AV322" s="14" t="s">
        <v>90</v>
      </c>
      <c r="AW322" s="14" t="s">
        <v>36</v>
      </c>
      <c r="AX322" s="14" t="s">
        <v>81</v>
      </c>
      <c r="AY322" s="217" t="s">
        <v>140</v>
      </c>
    </row>
    <row r="323" s="13" customFormat="1">
      <c r="A323" s="13"/>
      <c r="B323" s="209"/>
      <c r="C323" s="13"/>
      <c r="D323" s="204" t="s">
        <v>152</v>
      </c>
      <c r="E323" s="210" t="s">
        <v>1</v>
      </c>
      <c r="F323" s="211" t="s">
        <v>505</v>
      </c>
      <c r="G323" s="13"/>
      <c r="H323" s="210" t="s">
        <v>1</v>
      </c>
      <c r="I323" s="212"/>
      <c r="J323" s="13"/>
      <c r="K323" s="13"/>
      <c r="L323" s="209"/>
      <c r="M323" s="213"/>
      <c r="N323" s="214"/>
      <c r="O323" s="214"/>
      <c r="P323" s="214"/>
      <c r="Q323" s="214"/>
      <c r="R323" s="214"/>
      <c r="S323" s="214"/>
      <c r="T323" s="21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10" t="s">
        <v>152</v>
      </c>
      <c r="AU323" s="210" t="s">
        <v>90</v>
      </c>
      <c r="AV323" s="13" t="s">
        <v>88</v>
      </c>
      <c r="AW323" s="13" t="s">
        <v>36</v>
      </c>
      <c r="AX323" s="13" t="s">
        <v>81</v>
      </c>
      <c r="AY323" s="210" t="s">
        <v>140</v>
      </c>
    </row>
    <row r="324" s="14" customFormat="1">
      <c r="A324" s="14"/>
      <c r="B324" s="216"/>
      <c r="C324" s="14"/>
      <c r="D324" s="204" t="s">
        <v>152</v>
      </c>
      <c r="E324" s="217" t="s">
        <v>1</v>
      </c>
      <c r="F324" s="218" t="s">
        <v>506</v>
      </c>
      <c r="G324" s="14"/>
      <c r="H324" s="219">
        <v>13.794000000000001</v>
      </c>
      <c r="I324" s="220"/>
      <c r="J324" s="14"/>
      <c r="K324" s="14"/>
      <c r="L324" s="216"/>
      <c r="M324" s="221"/>
      <c r="N324" s="222"/>
      <c r="O324" s="222"/>
      <c r="P324" s="222"/>
      <c r="Q324" s="222"/>
      <c r="R324" s="222"/>
      <c r="S324" s="222"/>
      <c r="T324" s="22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17" t="s">
        <v>152</v>
      </c>
      <c r="AU324" s="217" t="s">
        <v>90</v>
      </c>
      <c r="AV324" s="14" t="s">
        <v>90</v>
      </c>
      <c r="AW324" s="14" t="s">
        <v>36</v>
      </c>
      <c r="AX324" s="14" t="s">
        <v>81</v>
      </c>
      <c r="AY324" s="217" t="s">
        <v>140</v>
      </c>
    </row>
    <row r="325" s="15" customFormat="1">
      <c r="A325" s="15"/>
      <c r="B325" s="224"/>
      <c r="C325" s="15"/>
      <c r="D325" s="204" t="s">
        <v>152</v>
      </c>
      <c r="E325" s="225" t="s">
        <v>1</v>
      </c>
      <c r="F325" s="226" t="s">
        <v>159</v>
      </c>
      <c r="G325" s="15"/>
      <c r="H325" s="227">
        <v>1153.7270000000001</v>
      </c>
      <c r="I325" s="228"/>
      <c r="J325" s="15"/>
      <c r="K325" s="15"/>
      <c r="L325" s="224"/>
      <c r="M325" s="229"/>
      <c r="N325" s="230"/>
      <c r="O325" s="230"/>
      <c r="P325" s="230"/>
      <c r="Q325" s="230"/>
      <c r="R325" s="230"/>
      <c r="S325" s="230"/>
      <c r="T325" s="231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25" t="s">
        <v>152</v>
      </c>
      <c r="AU325" s="225" t="s">
        <v>90</v>
      </c>
      <c r="AV325" s="15" t="s">
        <v>148</v>
      </c>
      <c r="AW325" s="15" t="s">
        <v>36</v>
      </c>
      <c r="AX325" s="15" t="s">
        <v>88</v>
      </c>
      <c r="AY325" s="225" t="s">
        <v>140</v>
      </c>
    </row>
    <row r="326" s="12" customFormat="1" ht="22.8" customHeight="1">
      <c r="A326" s="12"/>
      <c r="B326" s="178"/>
      <c r="C326" s="12"/>
      <c r="D326" s="179" t="s">
        <v>80</v>
      </c>
      <c r="E326" s="189" t="s">
        <v>207</v>
      </c>
      <c r="F326" s="189" t="s">
        <v>507</v>
      </c>
      <c r="G326" s="12"/>
      <c r="H326" s="12"/>
      <c r="I326" s="181"/>
      <c r="J326" s="190">
        <f>BK326</f>
        <v>0</v>
      </c>
      <c r="K326" s="12"/>
      <c r="L326" s="178"/>
      <c r="M326" s="183"/>
      <c r="N326" s="184"/>
      <c r="O326" s="184"/>
      <c r="P326" s="185">
        <f>SUM(P327:P539)</f>
        <v>0</v>
      </c>
      <c r="Q326" s="184"/>
      <c r="R326" s="185">
        <f>SUM(R327:R539)</f>
        <v>12.26993835</v>
      </c>
      <c r="S326" s="184"/>
      <c r="T326" s="186">
        <f>SUM(T327:T539)</f>
        <v>27.3954086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79" t="s">
        <v>88</v>
      </c>
      <c r="AT326" s="187" t="s">
        <v>80</v>
      </c>
      <c r="AU326" s="187" t="s">
        <v>88</v>
      </c>
      <c r="AY326" s="179" t="s">
        <v>140</v>
      </c>
      <c r="BK326" s="188">
        <f>SUM(BK327:BK539)</f>
        <v>0</v>
      </c>
    </row>
    <row r="327" s="2" customFormat="1" ht="21.75" customHeight="1">
      <c r="A327" s="39"/>
      <c r="B327" s="191"/>
      <c r="C327" s="192" t="s">
        <v>508</v>
      </c>
      <c r="D327" s="192" t="s">
        <v>143</v>
      </c>
      <c r="E327" s="193" t="s">
        <v>509</v>
      </c>
      <c r="F327" s="194" t="s">
        <v>510</v>
      </c>
      <c r="G327" s="195" t="s">
        <v>183</v>
      </c>
      <c r="H327" s="196">
        <v>204.27799999999999</v>
      </c>
      <c r="I327" s="197"/>
      <c r="J327" s="198">
        <f>ROUND(I327*H327,2)</f>
        <v>0</v>
      </c>
      <c r="K327" s="194" t="s">
        <v>1</v>
      </c>
      <c r="L327" s="40"/>
      <c r="M327" s="199" t="s">
        <v>1</v>
      </c>
      <c r="N327" s="200" t="s">
        <v>46</v>
      </c>
      <c r="O327" s="78"/>
      <c r="P327" s="201">
        <f>O327*H327</f>
        <v>0</v>
      </c>
      <c r="Q327" s="201">
        <v>0</v>
      </c>
      <c r="R327" s="201">
        <f>Q327*H327</f>
        <v>0</v>
      </c>
      <c r="S327" s="201">
        <v>0.064000000000000001</v>
      </c>
      <c r="T327" s="202">
        <f>S327*H327</f>
        <v>13.073791999999999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03" t="s">
        <v>148</v>
      </c>
      <c r="AT327" s="203" t="s">
        <v>143</v>
      </c>
      <c r="AU327" s="203" t="s">
        <v>90</v>
      </c>
      <c r="AY327" s="18" t="s">
        <v>140</v>
      </c>
      <c r="BE327" s="134">
        <f>IF(N327="základní",J327,0)</f>
        <v>0</v>
      </c>
      <c r="BF327" s="134">
        <f>IF(N327="snížená",J327,0)</f>
        <v>0</v>
      </c>
      <c r="BG327" s="134">
        <f>IF(N327="zákl. přenesená",J327,0)</f>
        <v>0</v>
      </c>
      <c r="BH327" s="134">
        <f>IF(N327="sníž. přenesená",J327,0)</f>
        <v>0</v>
      </c>
      <c r="BI327" s="134">
        <f>IF(N327="nulová",J327,0)</f>
        <v>0</v>
      </c>
      <c r="BJ327" s="18" t="s">
        <v>88</v>
      </c>
      <c r="BK327" s="134">
        <f>ROUND(I327*H327,2)</f>
        <v>0</v>
      </c>
      <c r="BL327" s="18" t="s">
        <v>148</v>
      </c>
      <c r="BM327" s="203" t="s">
        <v>511</v>
      </c>
    </row>
    <row r="328" s="2" customFormat="1">
      <c r="A328" s="39"/>
      <c r="B328" s="40"/>
      <c r="C328" s="39"/>
      <c r="D328" s="204" t="s">
        <v>150</v>
      </c>
      <c r="E328" s="39"/>
      <c r="F328" s="205" t="s">
        <v>512</v>
      </c>
      <c r="G328" s="39"/>
      <c r="H328" s="39"/>
      <c r="I328" s="206"/>
      <c r="J328" s="39"/>
      <c r="K328" s="39"/>
      <c r="L328" s="40"/>
      <c r="M328" s="207"/>
      <c r="N328" s="208"/>
      <c r="O328" s="78"/>
      <c r="P328" s="78"/>
      <c r="Q328" s="78"/>
      <c r="R328" s="78"/>
      <c r="S328" s="78"/>
      <c r="T328" s="79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150</v>
      </c>
      <c r="AU328" s="18" t="s">
        <v>90</v>
      </c>
    </row>
    <row r="329" s="13" customFormat="1">
      <c r="A329" s="13"/>
      <c r="B329" s="209"/>
      <c r="C329" s="13"/>
      <c r="D329" s="204" t="s">
        <v>152</v>
      </c>
      <c r="E329" s="210" t="s">
        <v>1</v>
      </c>
      <c r="F329" s="211" t="s">
        <v>513</v>
      </c>
      <c r="G329" s="13"/>
      <c r="H329" s="210" t="s">
        <v>1</v>
      </c>
      <c r="I329" s="212"/>
      <c r="J329" s="13"/>
      <c r="K329" s="13"/>
      <c r="L329" s="209"/>
      <c r="M329" s="213"/>
      <c r="N329" s="214"/>
      <c r="O329" s="214"/>
      <c r="P329" s="214"/>
      <c r="Q329" s="214"/>
      <c r="R329" s="214"/>
      <c r="S329" s="214"/>
      <c r="T329" s="21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10" t="s">
        <v>152</v>
      </c>
      <c r="AU329" s="210" t="s">
        <v>90</v>
      </c>
      <c r="AV329" s="13" t="s">
        <v>88</v>
      </c>
      <c r="AW329" s="13" t="s">
        <v>36</v>
      </c>
      <c r="AX329" s="13" t="s">
        <v>81</v>
      </c>
      <c r="AY329" s="210" t="s">
        <v>140</v>
      </c>
    </row>
    <row r="330" s="14" customFormat="1">
      <c r="A330" s="14"/>
      <c r="B330" s="216"/>
      <c r="C330" s="14"/>
      <c r="D330" s="204" t="s">
        <v>152</v>
      </c>
      <c r="E330" s="217" t="s">
        <v>1</v>
      </c>
      <c r="F330" s="218" t="s">
        <v>514</v>
      </c>
      <c r="G330" s="14"/>
      <c r="H330" s="219">
        <v>102.05</v>
      </c>
      <c r="I330" s="220"/>
      <c r="J330" s="14"/>
      <c r="K330" s="14"/>
      <c r="L330" s="216"/>
      <c r="M330" s="221"/>
      <c r="N330" s="222"/>
      <c r="O330" s="222"/>
      <c r="P330" s="222"/>
      <c r="Q330" s="222"/>
      <c r="R330" s="222"/>
      <c r="S330" s="222"/>
      <c r="T330" s="22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17" t="s">
        <v>152</v>
      </c>
      <c r="AU330" s="217" t="s">
        <v>90</v>
      </c>
      <c r="AV330" s="14" t="s">
        <v>90</v>
      </c>
      <c r="AW330" s="14" t="s">
        <v>36</v>
      </c>
      <c r="AX330" s="14" t="s">
        <v>81</v>
      </c>
      <c r="AY330" s="217" t="s">
        <v>140</v>
      </c>
    </row>
    <row r="331" s="13" customFormat="1">
      <c r="A331" s="13"/>
      <c r="B331" s="209"/>
      <c r="C331" s="13"/>
      <c r="D331" s="204" t="s">
        <v>152</v>
      </c>
      <c r="E331" s="210" t="s">
        <v>1</v>
      </c>
      <c r="F331" s="211" t="s">
        <v>515</v>
      </c>
      <c r="G331" s="13"/>
      <c r="H331" s="210" t="s">
        <v>1</v>
      </c>
      <c r="I331" s="212"/>
      <c r="J331" s="13"/>
      <c r="K331" s="13"/>
      <c r="L331" s="209"/>
      <c r="M331" s="213"/>
      <c r="N331" s="214"/>
      <c r="O331" s="214"/>
      <c r="P331" s="214"/>
      <c r="Q331" s="214"/>
      <c r="R331" s="214"/>
      <c r="S331" s="214"/>
      <c r="T331" s="21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10" t="s">
        <v>152</v>
      </c>
      <c r="AU331" s="210" t="s">
        <v>90</v>
      </c>
      <c r="AV331" s="13" t="s">
        <v>88</v>
      </c>
      <c r="AW331" s="13" t="s">
        <v>36</v>
      </c>
      <c r="AX331" s="13" t="s">
        <v>81</v>
      </c>
      <c r="AY331" s="210" t="s">
        <v>140</v>
      </c>
    </row>
    <row r="332" s="14" customFormat="1">
      <c r="A332" s="14"/>
      <c r="B332" s="216"/>
      <c r="C332" s="14"/>
      <c r="D332" s="204" t="s">
        <v>152</v>
      </c>
      <c r="E332" s="217" t="s">
        <v>1</v>
      </c>
      <c r="F332" s="218" t="s">
        <v>516</v>
      </c>
      <c r="G332" s="14"/>
      <c r="H332" s="219">
        <v>102.22799999999999</v>
      </c>
      <c r="I332" s="220"/>
      <c r="J332" s="14"/>
      <c r="K332" s="14"/>
      <c r="L332" s="216"/>
      <c r="M332" s="221"/>
      <c r="N332" s="222"/>
      <c r="O332" s="222"/>
      <c r="P332" s="222"/>
      <c r="Q332" s="222"/>
      <c r="R332" s="222"/>
      <c r="S332" s="222"/>
      <c r="T332" s="22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17" t="s">
        <v>152</v>
      </c>
      <c r="AU332" s="217" t="s">
        <v>90</v>
      </c>
      <c r="AV332" s="14" t="s">
        <v>90</v>
      </c>
      <c r="AW332" s="14" t="s">
        <v>36</v>
      </c>
      <c r="AX332" s="14" t="s">
        <v>81</v>
      </c>
      <c r="AY332" s="217" t="s">
        <v>140</v>
      </c>
    </row>
    <row r="333" s="15" customFormat="1">
      <c r="A333" s="15"/>
      <c r="B333" s="224"/>
      <c r="C333" s="15"/>
      <c r="D333" s="204" t="s">
        <v>152</v>
      </c>
      <c r="E333" s="225" t="s">
        <v>1</v>
      </c>
      <c r="F333" s="226" t="s">
        <v>159</v>
      </c>
      <c r="G333" s="15"/>
      <c r="H333" s="227">
        <v>204.27799999999999</v>
      </c>
      <c r="I333" s="228"/>
      <c r="J333" s="15"/>
      <c r="K333" s="15"/>
      <c r="L333" s="224"/>
      <c r="M333" s="229"/>
      <c r="N333" s="230"/>
      <c r="O333" s="230"/>
      <c r="P333" s="230"/>
      <c r="Q333" s="230"/>
      <c r="R333" s="230"/>
      <c r="S333" s="230"/>
      <c r="T333" s="23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25" t="s">
        <v>152</v>
      </c>
      <c r="AU333" s="225" t="s">
        <v>90</v>
      </c>
      <c r="AV333" s="15" t="s">
        <v>148</v>
      </c>
      <c r="AW333" s="15" t="s">
        <v>36</v>
      </c>
      <c r="AX333" s="15" t="s">
        <v>88</v>
      </c>
      <c r="AY333" s="225" t="s">
        <v>140</v>
      </c>
    </row>
    <row r="334" s="2" customFormat="1" ht="16.5" customHeight="1">
      <c r="A334" s="39"/>
      <c r="B334" s="191"/>
      <c r="C334" s="192" t="s">
        <v>517</v>
      </c>
      <c r="D334" s="192" t="s">
        <v>143</v>
      </c>
      <c r="E334" s="193" t="s">
        <v>518</v>
      </c>
      <c r="F334" s="194" t="s">
        <v>519</v>
      </c>
      <c r="G334" s="195" t="s">
        <v>183</v>
      </c>
      <c r="H334" s="196">
        <v>204.27799999999999</v>
      </c>
      <c r="I334" s="197"/>
      <c r="J334" s="198">
        <f>ROUND(I334*H334,2)</f>
        <v>0</v>
      </c>
      <c r="K334" s="194" t="s">
        <v>337</v>
      </c>
      <c r="L334" s="40"/>
      <c r="M334" s="199" t="s">
        <v>1</v>
      </c>
      <c r="N334" s="200" t="s">
        <v>46</v>
      </c>
      <c r="O334" s="78"/>
      <c r="P334" s="201">
        <f>O334*H334</f>
        <v>0</v>
      </c>
      <c r="Q334" s="201">
        <v>0.0022300000000000002</v>
      </c>
      <c r="R334" s="201">
        <f>Q334*H334</f>
        <v>0.45553994000000003</v>
      </c>
      <c r="S334" s="201">
        <v>0</v>
      </c>
      <c r="T334" s="202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03" t="s">
        <v>148</v>
      </c>
      <c r="AT334" s="203" t="s">
        <v>143</v>
      </c>
      <c r="AU334" s="203" t="s">
        <v>90</v>
      </c>
      <c r="AY334" s="18" t="s">
        <v>140</v>
      </c>
      <c r="BE334" s="134">
        <f>IF(N334="základní",J334,0)</f>
        <v>0</v>
      </c>
      <c r="BF334" s="134">
        <f>IF(N334="snížená",J334,0)</f>
        <v>0</v>
      </c>
      <c r="BG334" s="134">
        <f>IF(N334="zákl. přenesená",J334,0)</f>
        <v>0</v>
      </c>
      <c r="BH334" s="134">
        <f>IF(N334="sníž. přenesená",J334,0)</f>
        <v>0</v>
      </c>
      <c r="BI334" s="134">
        <f>IF(N334="nulová",J334,0)</f>
        <v>0</v>
      </c>
      <c r="BJ334" s="18" t="s">
        <v>88</v>
      </c>
      <c r="BK334" s="134">
        <f>ROUND(I334*H334,2)</f>
        <v>0</v>
      </c>
      <c r="BL334" s="18" t="s">
        <v>148</v>
      </c>
      <c r="BM334" s="203" t="s">
        <v>520</v>
      </c>
    </row>
    <row r="335" s="2" customFormat="1">
      <c r="A335" s="39"/>
      <c r="B335" s="40"/>
      <c r="C335" s="39"/>
      <c r="D335" s="204" t="s">
        <v>150</v>
      </c>
      <c r="E335" s="39"/>
      <c r="F335" s="205" t="s">
        <v>521</v>
      </c>
      <c r="G335" s="39"/>
      <c r="H335" s="39"/>
      <c r="I335" s="206"/>
      <c r="J335" s="39"/>
      <c r="K335" s="39"/>
      <c r="L335" s="40"/>
      <c r="M335" s="207"/>
      <c r="N335" s="208"/>
      <c r="O335" s="78"/>
      <c r="P335" s="78"/>
      <c r="Q335" s="78"/>
      <c r="R335" s="78"/>
      <c r="S335" s="78"/>
      <c r="T335" s="7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150</v>
      </c>
      <c r="AU335" s="18" t="s">
        <v>90</v>
      </c>
    </row>
    <row r="336" s="13" customFormat="1">
      <c r="A336" s="13"/>
      <c r="B336" s="209"/>
      <c r="C336" s="13"/>
      <c r="D336" s="204" t="s">
        <v>152</v>
      </c>
      <c r="E336" s="210" t="s">
        <v>1</v>
      </c>
      <c r="F336" s="211" t="s">
        <v>513</v>
      </c>
      <c r="G336" s="13"/>
      <c r="H336" s="210" t="s">
        <v>1</v>
      </c>
      <c r="I336" s="212"/>
      <c r="J336" s="13"/>
      <c r="K336" s="13"/>
      <c r="L336" s="209"/>
      <c r="M336" s="213"/>
      <c r="N336" s="214"/>
      <c r="O336" s="214"/>
      <c r="P336" s="214"/>
      <c r="Q336" s="214"/>
      <c r="R336" s="214"/>
      <c r="S336" s="214"/>
      <c r="T336" s="21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10" t="s">
        <v>152</v>
      </c>
      <c r="AU336" s="210" t="s">
        <v>90</v>
      </c>
      <c r="AV336" s="13" t="s">
        <v>88</v>
      </c>
      <c r="AW336" s="13" t="s">
        <v>36</v>
      </c>
      <c r="AX336" s="13" t="s">
        <v>81</v>
      </c>
      <c r="AY336" s="210" t="s">
        <v>140</v>
      </c>
    </row>
    <row r="337" s="14" customFormat="1">
      <c r="A337" s="14"/>
      <c r="B337" s="216"/>
      <c r="C337" s="14"/>
      <c r="D337" s="204" t="s">
        <v>152</v>
      </c>
      <c r="E337" s="217" t="s">
        <v>1</v>
      </c>
      <c r="F337" s="218" t="s">
        <v>514</v>
      </c>
      <c r="G337" s="14"/>
      <c r="H337" s="219">
        <v>102.05</v>
      </c>
      <c r="I337" s="220"/>
      <c r="J337" s="14"/>
      <c r="K337" s="14"/>
      <c r="L337" s="216"/>
      <c r="M337" s="221"/>
      <c r="N337" s="222"/>
      <c r="O337" s="222"/>
      <c r="P337" s="222"/>
      <c r="Q337" s="222"/>
      <c r="R337" s="222"/>
      <c r="S337" s="222"/>
      <c r="T337" s="22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17" t="s">
        <v>152</v>
      </c>
      <c r="AU337" s="217" t="s">
        <v>90</v>
      </c>
      <c r="AV337" s="14" t="s">
        <v>90</v>
      </c>
      <c r="AW337" s="14" t="s">
        <v>36</v>
      </c>
      <c r="AX337" s="14" t="s">
        <v>81</v>
      </c>
      <c r="AY337" s="217" t="s">
        <v>140</v>
      </c>
    </row>
    <row r="338" s="13" customFormat="1">
      <c r="A338" s="13"/>
      <c r="B338" s="209"/>
      <c r="C338" s="13"/>
      <c r="D338" s="204" t="s">
        <v>152</v>
      </c>
      <c r="E338" s="210" t="s">
        <v>1</v>
      </c>
      <c r="F338" s="211" t="s">
        <v>515</v>
      </c>
      <c r="G338" s="13"/>
      <c r="H338" s="210" t="s">
        <v>1</v>
      </c>
      <c r="I338" s="212"/>
      <c r="J338" s="13"/>
      <c r="K338" s="13"/>
      <c r="L338" s="209"/>
      <c r="M338" s="213"/>
      <c r="N338" s="214"/>
      <c r="O338" s="214"/>
      <c r="P338" s="214"/>
      <c r="Q338" s="214"/>
      <c r="R338" s="214"/>
      <c r="S338" s="214"/>
      <c r="T338" s="21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10" t="s">
        <v>152</v>
      </c>
      <c r="AU338" s="210" t="s">
        <v>90</v>
      </c>
      <c r="AV338" s="13" t="s">
        <v>88</v>
      </c>
      <c r="AW338" s="13" t="s">
        <v>36</v>
      </c>
      <c r="AX338" s="13" t="s">
        <v>81</v>
      </c>
      <c r="AY338" s="210" t="s">
        <v>140</v>
      </c>
    </row>
    <row r="339" s="14" customFormat="1">
      <c r="A339" s="14"/>
      <c r="B339" s="216"/>
      <c r="C339" s="14"/>
      <c r="D339" s="204" t="s">
        <v>152</v>
      </c>
      <c r="E339" s="217" t="s">
        <v>1</v>
      </c>
      <c r="F339" s="218" t="s">
        <v>516</v>
      </c>
      <c r="G339" s="14"/>
      <c r="H339" s="219">
        <v>102.22799999999999</v>
      </c>
      <c r="I339" s="220"/>
      <c r="J339" s="14"/>
      <c r="K339" s="14"/>
      <c r="L339" s="216"/>
      <c r="M339" s="221"/>
      <c r="N339" s="222"/>
      <c r="O339" s="222"/>
      <c r="P339" s="222"/>
      <c r="Q339" s="222"/>
      <c r="R339" s="222"/>
      <c r="S339" s="222"/>
      <c r="T339" s="22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17" t="s">
        <v>152</v>
      </c>
      <c r="AU339" s="217" t="s">
        <v>90</v>
      </c>
      <c r="AV339" s="14" t="s">
        <v>90</v>
      </c>
      <c r="AW339" s="14" t="s">
        <v>36</v>
      </c>
      <c r="AX339" s="14" t="s">
        <v>81</v>
      </c>
      <c r="AY339" s="217" t="s">
        <v>140</v>
      </c>
    </row>
    <row r="340" s="15" customFormat="1">
      <c r="A340" s="15"/>
      <c r="B340" s="224"/>
      <c r="C340" s="15"/>
      <c r="D340" s="204" t="s">
        <v>152</v>
      </c>
      <c r="E340" s="225" t="s">
        <v>1</v>
      </c>
      <c r="F340" s="226" t="s">
        <v>159</v>
      </c>
      <c r="G340" s="15"/>
      <c r="H340" s="227">
        <v>204.27799999999999</v>
      </c>
      <c r="I340" s="228"/>
      <c r="J340" s="15"/>
      <c r="K340" s="15"/>
      <c r="L340" s="224"/>
      <c r="M340" s="229"/>
      <c r="N340" s="230"/>
      <c r="O340" s="230"/>
      <c r="P340" s="230"/>
      <c r="Q340" s="230"/>
      <c r="R340" s="230"/>
      <c r="S340" s="230"/>
      <c r="T340" s="231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25" t="s">
        <v>152</v>
      </c>
      <c r="AU340" s="225" t="s">
        <v>90</v>
      </c>
      <c r="AV340" s="15" t="s">
        <v>148</v>
      </c>
      <c r="AW340" s="15" t="s">
        <v>36</v>
      </c>
      <c r="AX340" s="15" t="s">
        <v>88</v>
      </c>
      <c r="AY340" s="225" t="s">
        <v>140</v>
      </c>
    </row>
    <row r="341" s="2" customFormat="1" ht="16.5" customHeight="1">
      <c r="A341" s="39"/>
      <c r="B341" s="191"/>
      <c r="C341" s="192" t="s">
        <v>522</v>
      </c>
      <c r="D341" s="192" t="s">
        <v>143</v>
      </c>
      <c r="E341" s="193" t="s">
        <v>523</v>
      </c>
      <c r="F341" s="194" t="s">
        <v>524</v>
      </c>
      <c r="G341" s="195" t="s">
        <v>190</v>
      </c>
      <c r="H341" s="196">
        <v>4</v>
      </c>
      <c r="I341" s="197"/>
      <c r="J341" s="198">
        <f>ROUND(I341*H341,2)</f>
        <v>0</v>
      </c>
      <c r="K341" s="194" t="s">
        <v>337</v>
      </c>
      <c r="L341" s="40"/>
      <c r="M341" s="199" t="s">
        <v>1</v>
      </c>
      <c r="N341" s="200" t="s">
        <v>46</v>
      </c>
      <c r="O341" s="78"/>
      <c r="P341" s="201">
        <f>O341*H341</f>
        <v>0</v>
      </c>
      <c r="Q341" s="201">
        <v>0.0018699999999999999</v>
      </c>
      <c r="R341" s="201">
        <f>Q341*H341</f>
        <v>0.0074799999999999997</v>
      </c>
      <c r="S341" s="201">
        <v>0</v>
      </c>
      <c r="T341" s="202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03" t="s">
        <v>148</v>
      </c>
      <c r="AT341" s="203" t="s">
        <v>143</v>
      </c>
      <c r="AU341" s="203" t="s">
        <v>90</v>
      </c>
      <c r="AY341" s="18" t="s">
        <v>140</v>
      </c>
      <c r="BE341" s="134">
        <f>IF(N341="základní",J341,0)</f>
        <v>0</v>
      </c>
      <c r="BF341" s="134">
        <f>IF(N341="snížená",J341,0)</f>
        <v>0</v>
      </c>
      <c r="BG341" s="134">
        <f>IF(N341="zákl. přenesená",J341,0)</f>
        <v>0</v>
      </c>
      <c r="BH341" s="134">
        <f>IF(N341="sníž. přenesená",J341,0)</f>
        <v>0</v>
      </c>
      <c r="BI341" s="134">
        <f>IF(N341="nulová",J341,0)</f>
        <v>0</v>
      </c>
      <c r="BJ341" s="18" t="s">
        <v>88</v>
      </c>
      <c r="BK341" s="134">
        <f>ROUND(I341*H341,2)</f>
        <v>0</v>
      </c>
      <c r="BL341" s="18" t="s">
        <v>148</v>
      </c>
      <c r="BM341" s="203" t="s">
        <v>525</v>
      </c>
    </row>
    <row r="342" s="2" customFormat="1">
      <c r="A342" s="39"/>
      <c r="B342" s="40"/>
      <c r="C342" s="39"/>
      <c r="D342" s="204" t="s">
        <v>150</v>
      </c>
      <c r="E342" s="39"/>
      <c r="F342" s="205" t="s">
        <v>526</v>
      </c>
      <c r="G342" s="39"/>
      <c r="H342" s="39"/>
      <c r="I342" s="206"/>
      <c r="J342" s="39"/>
      <c r="K342" s="39"/>
      <c r="L342" s="40"/>
      <c r="M342" s="207"/>
      <c r="N342" s="208"/>
      <c r="O342" s="78"/>
      <c r="P342" s="78"/>
      <c r="Q342" s="78"/>
      <c r="R342" s="78"/>
      <c r="S342" s="78"/>
      <c r="T342" s="7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150</v>
      </c>
      <c r="AU342" s="18" t="s">
        <v>90</v>
      </c>
    </row>
    <row r="343" s="13" customFormat="1">
      <c r="A343" s="13"/>
      <c r="B343" s="209"/>
      <c r="C343" s="13"/>
      <c r="D343" s="204" t="s">
        <v>152</v>
      </c>
      <c r="E343" s="210" t="s">
        <v>1</v>
      </c>
      <c r="F343" s="211" t="s">
        <v>527</v>
      </c>
      <c r="G343" s="13"/>
      <c r="H343" s="210" t="s">
        <v>1</v>
      </c>
      <c r="I343" s="212"/>
      <c r="J343" s="13"/>
      <c r="K343" s="13"/>
      <c r="L343" s="209"/>
      <c r="M343" s="213"/>
      <c r="N343" s="214"/>
      <c r="O343" s="214"/>
      <c r="P343" s="214"/>
      <c r="Q343" s="214"/>
      <c r="R343" s="214"/>
      <c r="S343" s="214"/>
      <c r="T343" s="21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10" t="s">
        <v>152</v>
      </c>
      <c r="AU343" s="210" t="s">
        <v>90</v>
      </c>
      <c r="AV343" s="13" t="s">
        <v>88</v>
      </c>
      <c r="AW343" s="13" t="s">
        <v>36</v>
      </c>
      <c r="AX343" s="13" t="s">
        <v>81</v>
      </c>
      <c r="AY343" s="210" t="s">
        <v>140</v>
      </c>
    </row>
    <row r="344" s="14" customFormat="1">
      <c r="A344" s="14"/>
      <c r="B344" s="216"/>
      <c r="C344" s="14"/>
      <c r="D344" s="204" t="s">
        <v>152</v>
      </c>
      <c r="E344" s="217" t="s">
        <v>1</v>
      </c>
      <c r="F344" s="218" t="s">
        <v>148</v>
      </c>
      <c r="G344" s="14"/>
      <c r="H344" s="219">
        <v>4</v>
      </c>
      <c r="I344" s="220"/>
      <c r="J344" s="14"/>
      <c r="K344" s="14"/>
      <c r="L344" s="216"/>
      <c r="M344" s="221"/>
      <c r="N344" s="222"/>
      <c r="O344" s="222"/>
      <c r="P344" s="222"/>
      <c r="Q344" s="222"/>
      <c r="R344" s="222"/>
      <c r="S344" s="222"/>
      <c r="T344" s="22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17" t="s">
        <v>152</v>
      </c>
      <c r="AU344" s="217" t="s">
        <v>90</v>
      </c>
      <c r="AV344" s="14" t="s">
        <v>90</v>
      </c>
      <c r="AW344" s="14" t="s">
        <v>36</v>
      </c>
      <c r="AX344" s="14" t="s">
        <v>88</v>
      </c>
      <c r="AY344" s="217" t="s">
        <v>140</v>
      </c>
    </row>
    <row r="345" s="2" customFormat="1" ht="16.5" customHeight="1">
      <c r="A345" s="39"/>
      <c r="B345" s="191"/>
      <c r="C345" s="232" t="s">
        <v>528</v>
      </c>
      <c r="D345" s="232" t="s">
        <v>168</v>
      </c>
      <c r="E345" s="233" t="s">
        <v>529</v>
      </c>
      <c r="F345" s="234" t="s">
        <v>530</v>
      </c>
      <c r="G345" s="235" t="s">
        <v>190</v>
      </c>
      <c r="H345" s="236">
        <v>4</v>
      </c>
      <c r="I345" s="237"/>
      <c r="J345" s="238">
        <f>ROUND(I345*H345,2)</f>
        <v>0</v>
      </c>
      <c r="K345" s="234" t="s">
        <v>337</v>
      </c>
      <c r="L345" s="239"/>
      <c r="M345" s="240" t="s">
        <v>1</v>
      </c>
      <c r="N345" s="241" t="s">
        <v>46</v>
      </c>
      <c r="O345" s="78"/>
      <c r="P345" s="201">
        <f>O345*H345</f>
        <v>0</v>
      </c>
      <c r="Q345" s="201">
        <v>0.0025999999999999999</v>
      </c>
      <c r="R345" s="201">
        <f>Q345*H345</f>
        <v>0.0104</v>
      </c>
      <c r="S345" s="201">
        <v>0</v>
      </c>
      <c r="T345" s="202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03" t="s">
        <v>172</v>
      </c>
      <c r="AT345" s="203" t="s">
        <v>168</v>
      </c>
      <c r="AU345" s="203" t="s">
        <v>90</v>
      </c>
      <c r="AY345" s="18" t="s">
        <v>140</v>
      </c>
      <c r="BE345" s="134">
        <f>IF(N345="základní",J345,0)</f>
        <v>0</v>
      </c>
      <c r="BF345" s="134">
        <f>IF(N345="snížená",J345,0)</f>
        <v>0</v>
      </c>
      <c r="BG345" s="134">
        <f>IF(N345="zákl. přenesená",J345,0)</f>
        <v>0</v>
      </c>
      <c r="BH345" s="134">
        <f>IF(N345="sníž. přenesená",J345,0)</f>
        <v>0</v>
      </c>
      <c r="BI345" s="134">
        <f>IF(N345="nulová",J345,0)</f>
        <v>0</v>
      </c>
      <c r="BJ345" s="18" t="s">
        <v>88</v>
      </c>
      <c r="BK345" s="134">
        <f>ROUND(I345*H345,2)</f>
        <v>0</v>
      </c>
      <c r="BL345" s="18" t="s">
        <v>148</v>
      </c>
      <c r="BM345" s="203" t="s">
        <v>531</v>
      </c>
    </row>
    <row r="346" s="2" customFormat="1">
      <c r="A346" s="39"/>
      <c r="B346" s="40"/>
      <c r="C346" s="39"/>
      <c r="D346" s="204" t="s">
        <v>150</v>
      </c>
      <c r="E346" s="39"/>
      <c r="F346" s="205" t="s">
        <v>530</v>
      </c>
      <c r="G346" s="39"/>
      <c r="H346" s="39"/>
      <c r="I346" s="206"/>
      <c r="J346" s="39"/>
      <c r="K346" s="39"/>
      <c r="L346" s="40"/>
      <c r="M346" s="207"/>
      <c r="N346" s="208"/>
      <c r="O346" s="78"/>
      <c r="P346" s="78"/>
      <c r="Q346" s="78"/>
      <c r="R346" s="78"/>
      <c r="S346" s="78"/>
      <c r="T346" s="79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150</v>
      </c>
      <c r="AU346" s="18" t="s">
        <v>90</v>
      </c>
    </row>
    <row r="347" s="2" customFormat="1" ht="16.5" customHeight="1">
      <c r="A347" s="39"/>
      <c r="B347" s="191"/>
      <c r="C347" s="192" t="s">
        <v>532</v>
      </c>
      <c r="D347" s="192" t="s">
        <v>143</v>
      </c>
      <c r="E347" s="193" t="s">
        <v>533</v>
      </c>
      <c r="F347" s="194" t="s">
        <v>534</v>
      </c>
      <c r="G347" s="195" t="s">
        <v>190</v>
      </c>
      <c r="H347" s="196">
        <v>8</v>
      </c>
      <c r="I347" s="197"/>
      <c r="J347" s="198">
        <f>ROUND(I347*H347,2)</f>
        <v>0</v>
      </c>
      <c r="K347" s="194" t="s">
        <v>337</v>
      </c>
      <c r="L347" s="40"/>
      <c r="M347" s="199" t="s">
        <v>1</v>
      </c>
      <c r="N347" s="200" t="s">
        <v>46</v>
      </c>
      <c r="O347" s="78"/>
      <c r="P347" s="201">
        <f>O347*H347</f>
        <v>0</v>
      </c>
      <c r="Q347" s="201">
        <v>6.0000000000000002E-05</v>
      </c>
      <c r="R347" s="201">
        <f>Q347*H347</f>
        <v>0.00048000000000000001</v>
      </c>
      <c r="S347" s="201">
        <v>0</v>
      </c>
      <c r="T347" s="202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03" t="s">
        <v>148</v>
      </c>
      <c r="AT347" s="203" t="s">
        <v>143</v>
      </c>
      <c r="AU347" s="203" t="s">
        <v>90</v>
      </c>
      <c r="AY347" s="18" t="s">
        <v>140</v>
      </c>
      <c r="BE347" s="134">
        <f>IF(N347="základní",J347,0)</f>
        <v>0</v>
      </c>
      <c r="BF347" s="134">
        <f>IF(N347="snížená",J347,0)</f>
        <v>0</v>
      </c>
      <c r="BG347" s="134">
        <f>IF(N347="zákl. přenesená",J347,0)</f>
        <v>0</v>
      </c>
      <c r="BH347" s="134">
        <f>IF(N347="sníž. přenesená",J347,0)</f>
        <v>0</v>
      </c>
      <c r="BI347" s="134">
        <f>IF(N347="nulová",J347,0)</f>
        <v>0</v>
      </c>
      <c r="BJ347" s="18" t="s">
        <v>88</v>
      </c>
      <c r="BK347" s="134">
        <f>ROUND(I347*H347,2)</f>
        <v>0</v>
      </c>
      <c r="BL347" s="18" t="s">
        <v>148</v>
      </c>
      <c r="BM347" s="203" t="s">
        <v>535</v>
      </c>
    </row>
    <row r="348" s="2" customFormat="1">
      <c r="A348" s="39"/>
      <c r="B348" s="40"/>
      <c r="C348" s="39"/>
      <c r="D348" s="204" t="s">
        <v>150</v>
      </c>
      <c r="E348" s="39"/>
      <c r="F348" s="205" t="s">
        <v>536</v>
      </c>
      <c r="G348" s="39"/>
      <c r="H348" s="39"/>
      <c r="I348" s="206"/>
      <c r="J348" s="39"/>
      <c r="K348" s="39"/>
      <c r="L348" s="40"/>
      <c r="M348" s="207"/>
      <c r="N348" s="208"/>
      <c r="O348" s="78"/>
      <c r="P348" s="78"/>
      <c r="Q348" s="78"/>
      <c r="R348" s="78"/>
      <c r="S348" s="78"/>
      <c r="T348" s="7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150</v>
      </c>
      <c r="AU348" s="18" t="s">
        <v>90</v>
      </c>
    </row>
    <row r="349" s="2" customFormat="1" ht="16.5" customHeight="1">
      <c r="A349" s="39"/>
      <c r="B349" s="191"/>
      <c r="C349" s="192" t="s">
        <v>537</v>
      </c>
      <c r="D349" s="192" t="s">
        <v>143</v>
      </c>
      <c r="E349" s="193" t="s">
        <v>538</v>
      </c>
      <c r="F349" s="194" t="s">
        <v>539</v>
      </c>
      <c r="G349" s="195" t="s">
        <v>190</v>
      </c>
      <c r="H349" s="196">
        <v>8</v>
      </c>
      <c r="I349" s="197"/>
      <c r="J349" s="198">
        <f>ROUND(I349*H349,2)</f>
        <v>0</v>
      </c>
      <c r="K349" s="194" t="s">
        <v>337</v>
      </c>
      <c r="L349" s="40"/>
      <c r="M349" s="199" t="s">
        <v>1</v>
      </c>
      <c r="N349" s="200" t="s">
        <v>46</v>
      </c>
      <c r="O349" s="78"/>
      <c r="P349" s="201">
        <f>O349*H349</f>
        <v>0</v>
      </c>
      <c r="Q349" s="201">
        <v>0.36965999999999999</v>
      </c>
      <c r="R349" s="201">
        <f>Q349*H349</f>
        <v>2.9572799999999999</v>
      </c>
      <c r="S349" s="201">
        <v>0</v>
      </c>
      <c r="T349" s="202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03" t="s">
        <v>148</v>
      </c>
      <c r="AT349" s="203" t="s">
        <v>143</v>
      </c>
      <c r="AU349" s="203" t="s">
        <v>90</v>
      </c>
      <c r="AY349" s="18" t="s">
        <v>140</v>
      </c>
      <c r="BE349" s="134">
        <f>IF(N349="základní",J349,0)</f>
        <v>0</v>
      </c>
      <c r="BF349" s="134">
        <f>IF(N349="snížená",J349,0)</f>
        <v>0</v>
      </c>
      <c r="BG349" s="134">
        <f>IF(N349="zákl. přenesená",J349,0)</f>
        <v>0</v>
      </c>
      <c r="BH349" s="134">
        <f>IF(N349="sníž. přenesená",J349,0)</f>
        <v>0</v>
      </c>
      <c r="BI349" s="134">
        <f>IF(N349="nulová",J349,0)</f>
        <v>0</v>
      </c>
      <c r="BJ349" s="18" t="s">
        <v>88</v>
      </c>
      <c r="BK349" s="134">
        <f>ROUND(I349*H349,2)</f>
        <v>0</v>
      </c>
      <c r="BL349" s="18" t="s">
        <v>148</v>
      </c>
      <c r="BM349" s="203" t="s">
        <v>540</v>
      </c>
    </row>
    <row r="350" s="2" customFormat="1">
      <c r="A350" s="39"/>
      <c r="B350" s="40"/>
      <c r="C350" s="39"/>
      <c r="D350" s="204" t="s">
        <v>150</v>
      </c>
      <c r="E350" s="39"/>
      <c r="F350" s="205" t="s">
        <v>541</v>
      </c>
      <c r="G350" s="39"/>
      <c r="H350" s="39"/>
      <c r="I350" s="206"/>
      <c r="J350" s="39"/>
      <c r="K350" s="39"/>
      <c r="L350" s="40"/>
      <c r="M350" s="207"/>
      <c r="N350" s="208"/>
      <c r="O350" s="78"/>
      <c r="P350" s="78"/>
      <c r="Q350" s="78"/>
      <c r="R350" s="78"/>
      <c r="S350" s="78"/>
      <c r="T350" s="7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150</v>
      </c>
      <c r="AU350" s="18" t="s">
        <v>90</v>
      </c>
    </row>
    <row r="351" s="2" customFormat="1" ht="16.5" customHeight="1">
      <c r="A351" s="39"/>
      <c r="B351" s="191"/>
      <c r="C351" s="192" t="s">
        <v>542</v>
      </c>
      <c r="D351" s="192" t="s">
        <v>143</v>
      </c>
      <c r="E351" s="193" t="s">
        <v>543</v>
      </c>
      <c r="F351" s="194" t="s">
        <v>544</v>
      </c>
      <c r="G351" s="195" t="s">
        <v>162</v>
      </c>
      <c r="H351" s="196">
        <v>584.28999999999996</v>
      </c>
      <c r="I351" s="197"/>
      <c r="J351" s="198">
        <f>ROUND(I351*H351,2)</f>
        <v>0</v>
      </c>
      <c r="K351" s="194" t="s">
        <v>337</v>
      </c>
      <c r="L351" s="40"/>
      <c r="M351" s="199" t="s">
        <v>1</v>
      </c>
      <c r="N351" s="200" t="s">
        <v>46</v>
      </c>
      <c r="O351" s="78"/>
      <c r="P351" s="201">
        <f>O351*H351</f>
        <v>0</v>
      </c>
      <c r="Q351" s="201">
        <v>0</v>
      </c>
      <c r="R351" s="201">
        <f>Q351*H351</f>
        <v>0</v>
      </c>
      <c r="S351" s="201">
        <v>0</v>
      </c>
      <c r="T351" s="202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03" t="s">
        <v>148</v>
      </c>
      <c r="AT351" s="203" t="s">
        <v>143</v>
      </c>
      <c r="AU351" s="203" t="s">
        <v>90</v>
      </c>
      <c r="AY351" s="18" t="s">
        <v>140</v>
      </c>
      <c r="BE351" s="134">
        <f>IF(N351="základní",J351,0)</f>
        <v>0</v>
      </c>
      <c r="BF351" s="134">
        <f>IF(N351="snížená",J351,0)</f>
        <v>0</v>
      </c>
      <c r="BG351" s="134">
        <f>IF(N351="zákl. přenesená",J351,0)</f>
        <v>0</v>
      </c>
      <c r="BH351" s="134">
        <f>IF(N351="sníž. přenesená",J351,0)</f>
        <v>0</v>
      </c>
      <c r="BI351" s="134">
        <f>IF(N351="nulová",J351,0)</f>
        <v>0</v>
      </c>
      <c r="BJ351" s="18" t="s">
        <v>88</v>
      </c>
      <c r="BK351" s="134">
        <f>ROUND(I351*H351,2)</f>
        <v>0</v>
      </c>
      <c r="BL351" s="18" t="s">
        <v>148</v>
      </c>
      <c r="BM351" s="203" t="s">
        <v>545</v>
      </c>
    </row>
    <row r="352" s="2" customFormat="1">
      <c r="A352" s="39"/>
      <c r="B352" s="40"/>
      <c r="C352" s="39"/>
      <c r="D352" s="204" t="s">
        <v>150</v>
      </c>
      <c r="E352" s="39"/>
      <c r="F352" s="205" t="s">
        <v>546</v>
      </c>
      <c r="G352" s="39"/>
      <c r="H352" s="39"/>
      <c r="I352" s="206"/>
      <c r="J352" s="39"/>
      <c r="K352" s="39"/>
      <c r="L352" s="40"/>
      <c r="M352" s="207"/>
      <c r="N352" s="208"/>
      <c r="O352" s="78"/>
      <c r="P352" s="78"/>
      <c r="Q352" s="78"/>
      <c r="R352" s="78"/>
      <c r="S352" s="78"/>
      <c r="T352" s="7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150</v>
      </c>
      <c r="AU352" s="18" t="s">
        <v>90</v>
      </c>
    </row>
    <row r="353" s="13" customFormat="1">
      <c r="A353" s="13"/>
      <c r="B353" s="209"/>
      <c r="C353" s="13"/>
      <c r="D353" s="204" t="s">
        <v>152</v>
      </c>
      <c r="E353" s="210" t="s">
        <v>1</v>
      </c>
      <c r="F353" s="211" t="s">
        <v>547</v>
      </c>
      <c r="G353" s="13"/>
      <c r="H353" s="210" t="s">
        <v>1</v>
      </c>
      <c r="I353" s="212"/>
      <c r="J353" s="13"/>
      <c r="K353" s="13"/>
      <c r="L353" s="209"/>
      <c r="M353" s="213"/>
      <c r="N353" s="214"/>
      <c r="O353" s="214"/>
      <c r="P353" s="214"/>
      <c r="Q353" s="214"/>
      <c r="R353" s="214"/>
      <c r="S353" s="214"/>
      <c r="T353" s="21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10" t="s">
        <v>152</v>
      </c>
      <c r="AU353" s="210" t="s">
        <v>90</v>
      </c>
      <c r="AV353" s="13" t="s">
        <v>88</v>
      </c>
      <c r="AW353" s="13" t="s">
        <v>36</v>
      </c>
      <c r="AX353" s="13" t="s">
        <v>81</v>
      </c>
      <c r="AY353" s="210" t="s">
        <v>140</v>
      </c>
    </row>
    <row r="354" s="14" customFormat="1">
      <c r="A354" s="14"/>
      <c r="B354" s="216"/>
      <c r="C354" s="14"/>
      <c r="D354" s="204" t="s">
        <v>152</v>
      </c>
      <c r="E354" s="217" t="s">
        <v>1</v>
      </c>
      <c r="F354" s="218" t="s">
        <v>548</v>
      </c>
      <c r="G354" s="14"/>
      <c r="H354" s="219">
        <v>584.28999999999996</v>
      </c>
      <c r="I354" s="220"/>
      <c r="J354" s="14"/>
      <c r="K354" s="14"/>
      <c r="L354" s="216"/>
      <c r="M354" s="221"/>
      <c r="N354" s="222"/>
      <c r="O354" s="222"/>
      <c r="P354" s="222"/>
      <c r="Q354" s="222"/>
      <c r="R354" s="222"/>
      <c r="S354" s="222"/>
      <c r="T354" s="22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17" t="s">
        <v>152</v>
      </c>
      <c r="AU354" s="217" t="s">
        <v>90</v>
      </c>
      <c r="AV354" s="14" t="s">
        <v>90</v>
      </c>
      <c r="AW354" s="14" t="s">
        <v>36</v>
      </c>
      <c r="AX354" s="14" t="s">
        <v>88</v>
      </c>
      <c r="AY354" s="217" t="s">
        <v>140</v>
      </c>
    </row>
    <row r="355" s="2" customFormat="1" ht="24.15" customHeight="1">
      <c r="A355" s="39"/>
      <c r="B355" s="191"/>
      <c r="C355" s="192" t="s">
        <v>420</v>
      </c>
      <c r="D355" s="192" t="s">
        <v>143</v>
      </c>
      <c r="E355" s="193" t="s">
        <v>549</v>
      </c>
      <c r="F355" s="194" t="s">
        <v>550</v>
      </c>
      <c r="G355" s="195" t="s">
        <v>162</v>
      </c>
      <c r="H355" s="196">
        <v>17528.700000000001</v>
      </c>
      <c r="I355" s="197"/>
      <c r="J355" s="198">
        <f>ROUND(I355*H355,2)</f>
        <v>0</v>
      </c>
      <c r="K355" s="194" t="s">
        <v>337</v>
      </c>
      <c r="L355" s="40"/>
      <c r="M355" s="199" t="s">
        <v>1</v>
      </c>
      <c r="N355" s="200" t="s">
        <v>46</v>
      </c>
      <c r="O355" s="78"/>
      <c r="P355" s="201">
        <f>O355*H355</f>
        <v>0</v>
      </c>
      <c r="Q355" s="201">
        <v>0</v>
      </c>
      <c r="R355" s="201">
        <f>Q355*H355</f>
        <v>0</v>
      </c>
      <c r="S355" s="201">
        <v>0</v>
      </c>
      <c r="T355" s="202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03" t="s">
        <v>148</v>
      </c>
      <c r="AT355" s="203" t="s">
        <v>143</v>
      </c>
      <c r="AU355" s="203" t="s">
        <v>90</v>
      </c>
      <c r="AY355" s="18" t="s">
        <v>140</v>
      </c>
      <c r="BE355" s="134">
        <f>IF(N355="základní",J355,0)</f>
        <v>0</v>
      </c>
      <c r="BF355" s="134">
        <f>IF(N355="snížená",J355,0)</f>
        <v>0</v>
      </c>
      <c r="BG355" s="134">
        <f>IF(N355="zákl. přenesená",J355,0)</f>
        <v>0</v>
      </c>
      <c r="BH355" s="134">
        <f>IF(N355="sníž. přenesená",J355,0)</f>
        <v>0</v>
      </c>
      <c r="BI355" s="134">
        <f>IF(N355="nulová",J355,0)</f>
        <v>0</v>
      </c>
      <c r="BJ355" s="18" t="s">
        <v>88</v>
      </c>
      <c r="BK355" s="134">
        <f>ROUND(I355*H355,2)</f>
        <v>0</v>
      </c>
      <c r="BL355" s="18" t="s">
        <v>148</v>
      </c>
      <c r="BM355" s="203" t="s">
        <v>551</v>
      </c>
    </row>
    <row r="356" s="2" customFormat="1">
      <c r="A356" s="39"/>
      <c r="B356" s="40"/>
      <c r="C356" s="39"/>
      <c r="D356" s="204" t="s">
        <v>150</v>
      </c>
      <c r="E356" s="39"/>
      <c r="F356" s="205" t="s">
        <v>552</v>
      </c>
      <c r="G356" s="39"/>
      <c r="H356" s="39"/>
      <c r="I356" s="206"/>
      <c r="J356" s="39"/>
      <c r="K356" s="39"/>
      <c r="L356" s="40"/>
      <c r="M356" s="207"/>
      <c r="N356" s="208"/>
      <c r="O356" s="78"/>
      <c r="P356" s="78"/>
      <c r="Q356" s="78"/>
      <c r="R356" s="78"/>
      <c r="S356" s="78"/>
      <c r="T356" s="7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150</v>
      </c>
      <c r="AU356" s="18" t="s">
        <v>90</v>
      </c>
    </row>
    <row r="357" s="13" customFormat="1">
      <c r="A357" s="13"/>
      <c r="B357" s="209"/>
      <c r="C357" s="13"/>
      <c r="D357" s="204" t="s">
        <v>152</v>
      </c>
      <c r="E357" s="210" t="s">
        <v>1</v>
      </c>
      <c r="F357" s="211" t="s">
        <v>547</v>
      </c>
      <c r="G357" s="13"/>
      <c r="H357" s="210" t="s">
        <v>1</v>
      </c>
      <c r="I357" s="212"/>
      <c r="J357" s="13"/>
      <c r="K357" s="13"/>
      <c r="L357" s="209"/>
      <c r="M357" s="213"/>
      <c r="N357" s="214"/>
      <c r="O357" s="214"/>
      <c r="P357" s="214"/>
      <c r="Q357" s="214"/>
      <c r="R357" s="214"/>
      <c r="S357" s="214"/>
      <c r="T357" s="21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10" t="s">
        <v>152</v>
      </c>
      <c r="AU357" s="210" t="s">
        <v>90</v>
      </c>
      <c r="AV357" s="13" t="s">
        <v>88</v>
      </c>
      <c r="AW357" s="13" t="s">
        <v>36</v>
      </c>
      <c r="AX357" s="13" t="s">
        <v>81</v>
      </c>
      <c r="AY357" s="210" t="s">
        <v>140</v>
      </c>
    </row>
    <row r="358" s="14" customFormat="1">
      <c r="A358" s="14"/>
      <c r="B358" s="216"/>
      <c r="C358" s="14"/>
      <c r="D358" s="204" t="s">
        <v>152</v>
      </c>
      <c r="E358" s="217" t="s">
        <v>1</v>
      </c>
      <c r="F358" s="218" t="s">
        <v>553</v>
      </c>
      <c r="G358" s="14"/>
      <c r="H358" s="219">
        <v>17528.700000000001</v>
      </c>
      <c r="I358" s="220"/>
      <c r="J358" s="14"/>
      <c r="K358" s="14"/>
      <c r="L358" s="216"/>
      <c r="M358" s="221"/>
      <c r="N358" s="222"/>
      <c r="O358" s="222"/>
      <c r="P358" s="222"/>
      <c r="Q358" s="222"/>
      <c r="R358" s="222"/>
      <c r="S358" s="222"/>
      <c r="T358" s="22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17" t="s">
        <v>152</v>
      </c>
      <c r="AU358" s="217" t="s">
        <v>90</v>
      </c>
      <c r="AV358" s="14" t="s">
        <v>90</v>
      </c>
      <c r="AW358" s="14" t="s">
        <v>36</v>
      </c>
      <c r="AX358" s="14" t="s">
        <v>88</v>
      </c>
      <c r="AY358" s="217" t="s">
        <v>140</v>
      </c>
    </row>
    <row r="359" s="2" customFormat="1" ht="21.75" customHeight="1">
      <c r="A359" s="39"/>
      <c r="B359" s="191"/>
      <c r="C359" s="192" t="s">
        <v>554</v>
      </c>
      <c r="D359" s="192" t="s">
        <v>143</v>
      </c>
      <c r="E359" s="193" t="s">
        <v>555</v>
      </c>
      <c r="F359" s="194" t="s">
        <v>556</v>
      </c>
      <c r="G359" s="195" t="s">
        <v>162</v>
      </c>
      <c r="H359" s="196">
        <v>584.28999999999996</v>
      </c>
      <c r="I359" s="197"/>
      <c r="J359" s="198">
        <f>ROUND(I359*H359,2)</f>
        <v>0</v>
      </c>
      <c r="K359" s="194" t="s">
        <v>337</v>
      </c>
      <c r="L359" s="40"/>
      <c r="M359" s="199" t="s">
        <v>1</v>
      </c>
      <c r="N359" s="200" t="s">
        <v>46</v>
      </c>
      <c r="O359" s="78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03" t="s">
        <v>148</v>
      </c>
      <c r="AT359" s="203" t="s">
        <v>143</v>
      </c>
      <c r="AU359" s="203" t="s">
        <v>90</v>
      </c>
      <c r="AY359" s="18" t="s">
        <v>140</v>
      </c>
      <c r="BE359" s="134">
        <f>IF(N359="základní",J359,0)</f>
        <v>0</v>
      </c>
      <c r="BF359" s="134">
        <f>IF(N359="snížená",J359,0)</f>
        <v>0</v>
      </c>
      <c r="BG359" s="134">
        <f>IF(N359="zákl. přenesená",J359,0)</f>
        <v>0</v>
      </c>
      <c r="BH359" s="134">
        <f>IF(N359="sníž. přenesená",J359,0)</f>
        <v>0</v>
      </c>
      <c r="BI359" s="134">
        <f>IF(N359="nulová",J359,0)</f>
        <v>0</v>
      </c>
      <c r="BJ359" s="18" t="s">
        <v>88</v>
      </c>
      <c r="BK359" s="134">
        <f>ROUND(I359*H359,2)</f>
        <v>0</v>
      </c>
      <c r="BL359" s="18" t="s">
        <v>148</v>
      </c>
      <c r="BM359" s="203" t="s">
        <v>557</v>
      </c>
    </row>
    <row r="360" s="2" customFormat="1">
      <c r="A360" s="39"/>
      <c r="B360" s="40"/>
      <c r="C360" s="39"/>
      <c r="D360" s="204" t="s">
        <v>150</v>
      </c>
      <c r="E360" s="39"/>
      <c r="F360" s="205" t="s">
        <v>558</v>
      </c>
      <c r="G360" s="39"/>
      <c r="H360" s="39"/>
      <c r="I360" s="206"/>
      <c r="J360" s="39"/>
      <c r="K360" s="39"/>
      <c r="L360" s="40"/>
      <c r="M360" s="207"/>
      <c r="N360" s="208"/>
      <c r="O360" s="78"/>
      <c r="P360" s="78"/>
      <c r="Q360" s="78"/>
      <c r="R360" s="78"/>
      <c r="S360" s="78"/>
      <c r="T360" s="7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150</v>
      </c>
      <c r="AU360" s="18" t="s">
        <v>90</v>
      </c>
    </row>
    <row r="361" s="13" customFormat="1">
      <c r="A361" s="13"/>
      <c r="B361" s="209"/>
      <c r="C361" s="13"/>
      <c r="D361" s="204" t="s">
        <v>152</v>
      </c>
      <c r="E361" s="210" t="s">
        <v>1</v>
      </c>
      <c r="F361" s="211" t="s">
        <v>547</v>
      </c>
      <c r="G361" s="13"/>
      <c r="H361" s="210" t="s">
        <v>1</v>
      </c>
      <c r="I361" s="212"/>
      <c r="J361" s="13"/>
      <c r="K361" s="13"/>
      <c r="L361" s="209"/>
      <c r="M361" s="213"/>
      <c r="N361" s="214"/>
      <c r="O361" s="214"/>
      <c r="P361" s="214"/>
      <c r="Q361" s="214"/>
      <c r="R361" s="214"/>
      <c r="S361" s="214"/>
      <c r="T361" s="21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10" t="s">
        <v>152</v>
      </c>
      <c r="AU361" s="210" t="s">
        <v>90</v>
      </c>
      <c r="AV361" s="13" t="s">
        <v>88</v>
      </c>
      <c r="AW361" s="13" t="s">
        <v>36</v>
      </c>
      <c r="AX361" s="13" t="s">
        <v>81</v>
      </c>
      <c r="AY361" s="210" t="s">
        <v>140</v>
      </c>
    </row>
    <row r="362" s="14" customFormat="1">
      <c r="A362" s="14"/>
      <c r="B362" s="216"/>
      <c r="C362" s="14"/>
      <c r="D362" s="204" t="s">
        <v>152</v>
      </c>
      <c r="E362" s="217" t="s">
        <v>1</v>
      </c>
      <c r="F362" s="218" t="s">
        <v>548</v>
      </c>
      <c r="G362" s="14"/>
      <c r="H362" s="219">
        <v>584.28999999999996</v>
      </c>
      <c r="I362" s="220"/>
      <c r="J362" s="14"/>
      <c r="K362" s="14"/>
      <c r="L362" s="216"/>
      <c r="M362" s="221"/>
      <c r="N362" s="222"/>
      <c r="O362" s="222"/>
      <c r="P362" s="222"/>
      <c r="Q362" s="222"/>
      <c r="R362" s="222"/>
      <c r="S362" s="222"/>
      <c r="T362" s="22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17" t="s">
        <v>152</v>
      </c>
      <c r="AU362" s="217" t="s">
        <v>90</v>
      </c>
      <c r="AV362" s="14" t="s">
        <v>90</v>
      </c>
      <c r="AW362" s="14" t="s">
        <v>36</v>
      </c>
      <c r="AX362" s="14" t="s">
        <v>88</v>
      </c>
      <c r="AY362" s="217" t="s">
        <v>140</v>
      </c>
    </row>
    <row r="363" s="2" customFormat="1" ht="16.5" customHeight="1">
      <c r="A363" s="39"/>
      <c r="B363" s="191"/>
      <c r="C363" s="192" t="s">
        <v>559</v>
      </c>
      <c r="D363" s="192" t="s">
        <v>143</v>
      </c>
      <c r="E363" s="193" t="s">
        <v>560</v>
      </c>
      <c r="F363" s="194" t="s">
        <v>561</v>
      </c>
      <c r="G363" s="195" t="s">
        <v>336</v>
      </c>
      <c r="H363" s="196">
        <v>524.92999999999995</v>
      </c>
      <c r="I363" s="197"/>
      <c r="J363" s="198">
        <f>ROUND(I363*H363,2)</f>
        <v>0</v>
      </c>
      <c r="K363" s="194" t="s">
        <v>337</v>
      </c>
      <c r="L363" s="40"/>
      <c r="M363" s="199" t="s">
        <v>1</v>
      </c>
      <c r="N363" s="200" t="s">
        <v>46</v>
      </c>
      <c r="O363" s="78"/>
      <c r="P363" s="201">
        <f>O363*H363</f>
        <v>0</v>
      </c>
      <c r="Q363" s="201">
        <v>0</v>
      </c>
      <c r="R363" s="201">
        <f>Q363*H363</f>
        <v>0</v>
      </c>
      <c r="S363" s="201">
        <v>0</v>
      </c>
      <c r="T363" s="202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03" t="s">
        <v>148</v>
      </c>
      <c r="AT363" s="203" t="s">
        <v>143</v>
      </c>
      <c r="AU363" s="203" t="s">
        <v>90</v>
      </c>
      <c r="AY363" s="18" t="s">
        <v>140</v>
      </c>
      <c r="BE363" s="134">
        <f>IF(N363="základní",J363,0)</f>
        <v>0</v>
      </c>
      <c r="BF363" s="134">
        <f>IF(N363="snížená",J363,0)</f>
        <v>0</v>
      </c>
      <c r="BG363" s="134">
        <f>IF(N363="zákl. přenesená",J363,0)</f>
        <v>0</v>
      </c>
      <c r="BH363" s="134">
        <f>IF(N363="sníž. přenesená",J363,0)</f>
        <v>0</v>
      </c>
      <c r="BI363" s="134">
        <f>IF(N363="nulová",J363,0)</f>
        <v>0</v>
      </c>
      <c r="BJ363" s="18" t="s">
        <v>88</v>
      </c>
      <c r="BK363" s="134">
        <f>ROUND(I363*H363,2)</f>
        <v>0</v>
      </c>
      <c r="BL363" s="18" t="s">
        <v>148</v>
      </c>
      <c r="BM363" s="203" t="s">
        <v>562</v>
      </c>
    </row>
    <row r="364" s="2" customFormat="1">
      <c r="A364" s="39"/>
      <c r="B364" s="40"/>
      <c r="C364" s="39"/>
      <c r="D364" s="204" t="s">
        <v>150</v>
      </c>
      <c r="E364" s="39"/>
      <c r="F364" s="205" t="s">
        <v>563</v>
      </c>
      <c r="G364" s="39"/>
      <c r="H364" s="39"/>
      <c r="I364" s="206"/>
      <c r="J364" s="39"/>
      <c r="K364" s="39"/>
      <c r="L364" s="40"/>
      <c r="M364" s="207"/>
      <c r="N364" s="208"/>
      <c r="O364" s="78"/>
      <c r="P364" s="78"/>
      <c r="Q364" s="78"/>
      <c r="R364" s="78"/>
      <c r="S364" s="78"/>
      <c r="T364" s="7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150</v>
      </c>
      <c r="AU364" s="18" t="s">
        <v>90</v>
      </c>
    </row>
    <row r="365" s="13" customFormat="1">
      <c r="A365" s="13"/>
      <c r="B365" s="209"/>
      <c r="C365" s="13"/>
      <c r="D365" s="204" t="s">
        <v>152</v>
      </c>
      <c r="E365" s="210" t="s">
        <v>1</v>
      </c>
      <c r="F365" s="211" t="s">
        <v>564</v>
      </c>
      <c r="G365" s="13"/>
      <c r="H365" s="210" t="s">
        <v>1</v>
      </c>
      <c r="I365" s="212"/>
      <c r="J365" s="13"/>
      <c r="K365" s="13"/>
      <c r="L365" s="209"/>
      <c r="M365" s="213"/>
      <c r="N365" s="214"/>
      <c r="O365" s="214"/>
      <c r="P365" s="214"/>
      <c r="Q365" s="214"/>
      <c r="R365" s="214"/>
      <c r="S365" s="214"/>
      <c r="T365" s="21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10" t="s">
        <v>152</v>
      </c>
      <c r="AU365" s="210" t="s">
        <v>90</v>
      </c>
      <c r="AV365" s="13" t="s">
        <v>88</v>
      </c>
      <c r="AW365" s="13" t="s">
        <v>36</v>
      </c>
      <c r="AX365" s="13" t="s">
        <v>81</v>
      </c>
      <c r="AY365" s="210" t="s">
        <v>140</v>
      </c>
    </row>
    <row r="366" s="14" customFormat="1">
      <c r="A366" s="14"/>
      <c r="B366" s="216"/>
      <c r="C366" s="14"/>
      <c r="D366" s="204" t="s">
        <v>152</v>
      </c>
      <c r="E366" s="217" t="s">
        <v>1</v>
      </c>
      <c r="F366" s="218" t="s">
        <v>565</v>
      </c>
      <c r="G366" s="14"/>
      <c r="H366" s="219">
        <v>232.785</v>
      </c>
      <c r="I366" s="220"/>
      <c r="J366" s="14"/>
      <c r="K366" s="14"/>
      <c r="L366" s="216"/>
      <c r="M366" s="221"/>
      <c r="N366" s="222"/>
      <c r="O366" s="222"/>
      <c r="P366" s="222"/>
      <c r="Q366" s="222"/>
      <c r="R366" s="222"/>
      <c r="S366" s="222"/>
      <c r="T366" s="22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17" t="s">
        <v>152</v>
      </c>
      <c r="AU366" s="217" t="s">
        <v>90</v>
      </c>
      <c r="AV366" s="14" t="s">
        <v>90</v>
      </c>
      <c r="AW366" s="14" t="s">
        <v>36</v>
      </c>
      <c r="AX366" s="14" t="s">
        <v>81</v>
      </c>
      <c r="AY366" s="217" t="s">
        <v>140</v>
      </c>
    </row>
    <row r="367" s="13" customFormat="1">
      <c r="A367" s="13"/>
      <c r="B367" s="209"/>
      <c r="C367" s="13"/>
      <c r="D367" s="204" t="s">
        <v>152</v>
      </c>
      <c r="E367" s="210" t="s">
        <v>1</v>
      </c>
      <c r="F367" s="211" t="s">
        <v>566</v>
      </c>
      <c r="G367" s="13"/>
      <c r="H367" s="210" t="s">
        <v>1</v>
      </c>
      <c r="I367" s="212"/>
      <c r="J367" s="13"/>
      <c r="K367" s="13"/>
      <c r="L367" s="209"/>
      <c r="M367" s="213"/>
      <c r="N367" s="214"/>
      <c r="O367" s="214"/>
      <c r="P367" s="214"/>
      <c r="Q367" s="214"/>
      <c r="R367" s="214"/>
      <c r="S367" s="214"/>
      <c r="T367" s="21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10" t="s">
        <v>152</v>
      </c>
      <c r="AU367" s="210" t="s">
        <v>90</v>
      </c>
      <c r="AV367" s="13" t="s">
        <v>88</v>
      </c>
      <c r="AW367" s="13" t="s">
        <v>36</v>
      </c>
      <c r="AX367" s="13" t="s">
        <v>81</v>
      </c>
      <c r="AY367" s="210" t="s">
        <v>140</v>
      </c>
    </row>
    <row r="368" s="14" customFormat="1">
      <c r="A368" s="14"/>
      <c r="B368" s="216"/>
      <c r="C368" s="14"/>
      <c r="D368" s="204" t="s">
        <v>152</v>
      </c>
      <c r="E368" s="217" t="s">
        <v>1</v>
      </c>
      <c r="F368" s="218" t="s">
        <v>567</v>
      </c>
      <c r="G368" s="14"/>
      <c r="H368" s="219">
        <v>292.14499999999998</v>
      </c>
      <c r="I368" s="220"/>
      <c r="J368" s="14"/>
      <c r="K368" s="14"/>
      <c r="L368" s="216"/>
      <c r="M368" s="221"/>
      <c r="N368" s="222"/>
      <c r="O368" s="222"/>
      <c r="P368" s="222"/>
      <c r="Q368" s="222"/>
      <c r="R368" s="222"/>
      <c r="S368" s="222"/>
      <c r="T368" s="22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17" t="s">
        <v>152</v>
      </c>
      <c r="AU368" s="217" t="s">
        <v>90</v>
      </c>
      <c r="AV368" s="14" t="s">
        <v>90</v>
      </c>
      <c r="AW368" s="14" t="s">
        <v>36</v>
      </c>
      <c r="AX368" s="14" t="s">
        <v>81</v>
      </c>
      <c r="AY368" s="217" t="s">
        <v>140</v>
      </c>
    </row>
    <row r="369" s="15" customFormat="1">
      <c r="A369" s="15"/>
      <c r="B369" s="224"/>
      <c r="C369" s="15"/>
      <c r="D369" s="204" t="s">
        <v>152</v>
      </c>
      <c r="E369" s="225" t="s">
        <v>1</v>
      </c>
      <c r="F369" s="226" t="s">
        <v>159</v>
      </c>
      <c r="G369" s="15"/>
      <c r="H369" s="227">
        <v>524.92999999999995</v>
      </c>
      <c r="I369" s="228"/>
      <c r="J369" s="15"/>
      <c r="K369" s="15"/>
      <c r="L369" s="224"/>
      <c r="M369" s="229"/>
      <c r="N369" s="230"/>
      <c r="O369" s="230"/>
      <c r="P369" s="230"/>
      <c r="Q369" s="230"/>
      <c r="R369" s="230"/>
      <c r="S369" s="230"/>
      <c r="T369" s="231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25" t="s">
        <v>152</v>
      </c>
      <c r="AU369" s="225" t="s">
        <v>90</v>
      </c>
      <c r="AV369" s="15" t="s">
        <v>148</v>
      </c>
      <c r="AW369" s="15" t="s">
        <v>36</v>
      </c>
      <c r="AX369" s="15" t="s">
        <v>88</v>
      </c>
      <c r="AY369" s="225" t="s">
        <v>140</v>
      </c>
    </row>
    <row r="370" s="2" customFormat="1" ht="16.5" customHeight="1">
      <c r="A370" s="39"/>
      <c r="B370" s="191"/>
      <c r="C370" s="192" t="s">
        <v>568</v>
      </c>
      <c r="D370" s="192" t="s">
        <v>143</v>
      </c>
      <c r="E370" s="193" t="s">
        <v>569</v>
      </c>
      <c r="F370" s="194" t="s">
        <v>570</v>
      </c>
      <c r="G370" s="195" t="s">
        <v>336</v>
      </c>
      <c r="H370" s="196">
        <v>15747.9</v>
      </c>
      <c r="I370" s="197"/>
      <c r="J370" s="198">
        <f>ROUND(I370*H370,2)</f>
        <v>0</v>
      </c>
      <c r="K370" s="194" t="s">
        <v>337</v>
      </c>
      <c r="L370" s="40"/>
      <c r="M370" s="199" t="s">
        <v>1</v>
      </c>
      <c r="N370" s="200" t="s">
        <v>46</v>
      </c>
      <c r="O370" s="78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03" t="s">
        <v>148</v>
      </c>
      <c r="AT370" s="203" t="s">
        <v>143</v>
      </c>
      <c r="AU370" s="203" t="s">
        <v>90</v>
      </c>
      <c r="AY370" s="18" t="s">
        <v>140</v>
      </c>
      <c r="BE370" s="134">
        <f>IF(N370="základní",J370,0)</f>
        <v>0</v>
      </c>
      <c r="BF370" s="134">
        <f>IF(N370="snížená",J370,0)</f>
        <v>0</v>
      </c>
      <c r="BG370" s="134">
        <f>IF(N370="zákl. přenesená",J370,0)</f>
        <v>0</v>
      </c>
      <c r="BH370" s="134">
        <f>IF(N370="sníž. přenesená",J370,0)</f>
        <v>0</v>
      </c>
      <c r="BI370" s="134">
        <f>IF(N370="nulová",J370,0)</f>
        <v>0</v>
      </c>
      <c r="BJ370" s="18" t="s">
        <v>88</v>
      </c>
      <c r="BK370" s="134">
        <f>ROUND(I370*H370,2)</f>
        <v>0</v>
      </c>
      <c r="BL370" s="18" t="s">
        <v>148</v>
      </c>
      <c r="BM370" s="203" t="s">
        <v>571</v>
      </c>
    </row>
    <row r="371" s="2" customFormat="1">
      <c r="A371" s="39"/>
      <c r="B371" s="40"/>
      <c r="C371" s="39"/>
      <c r="D371" s="204" t="s">
        <v>150</v>
      </c>
      <c r="E371" s="39"/>
      <c r="F371" s="205" t="s">
        <v>572</v>
      </c>
      <c r="G371" s="39"/>
      <c r="H371" s="39"/>
      <c r="I371" s="206"/>
      <c r="J371" s="39"/>
      <c r="K371" s="39"/>
      <c r="L371" s="40"/>
      <c r="M371" s="207"/>
      <c r="N371" s="208"/>
      <c r="O371" s="78"/>
      <c r="P371" s="78"/>
      <c r="Q371" s="78"/>
      <c r="R371" s="78"/>
      <c r="S371" s="78"/>
      <c r="T371" s="7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150</v>
      </c>
      <c r="AU371" s="18" t="s">
        <v>90</v>
      </c>
    </row>
    <row r="372" s="14" customFormat="1">
      <c r="A372" s="14"/>
      <c r="B372" s="216"/>
      <c r="C372" s="14"/>
      <c r="D372" s="204" t="s">
        <v>152</v>
      </c>
      <c r="E372" s="217" t="s">
        <v>1</v>
      </c>
      <c r="F372" s="218" t="s">
        <v>573</v>
      </c>
      <c r="G372" s="14"/>
      <c r="H372" s="219">
        <v>15747.9</v>
      </c>
      <c r="I372" s="220"/>
      <c r="J372" s="14"/>
      <c r="K372" s="14"/>
      <c r="L372" s="216"/>
      <c r="M372" s="221"/>
      <c r="N372" s="222"/>
      <c r="O372" s="222"/>
      <c r="P372" s="222"/>
      <c r="Q372" s="222"/>
      <c r="R372" s="222"/>
      <c r="S372" s="222"/>
      <c r="T372" s="22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17" t="s">
        <v>152</v>
      </c>
      <c r="AU372" s="217" t="s">
        <v>90</v>
      </c>
      <c r="AV372" s="14" t="s">
        <v>90</v>
      </c>
      <c r="AW372" s="14" t="s">
        <v>36</v>
      </c>
      <c r="AX372" s="14" t="s">
        <v>88</v>
      </c>
      <c r="AY372" s="217" t="s">
        <v>140</v>
      </c>
    </row>
    <row r="373" s="2" customFormat="1" ht="16.5" customHeight="1">
      <c r="A373" s="39"/>
      <c r="B373" s="191"/>
      <c r="C373" s="192" t="s">
        <v>574</v>
      </c>
      <c r="D373" s="192" t="s">
        <v>143</v>
      </c>
      <c r="E373" s="193" t="s">
        <v>575</v>
      </c>
      <c r="F373" s="194" t="s">
        <v>576</v>
      </c>
      <c r="G373" s="195" t="s">
        <v>336</v>
      </c>
      <c r="H373" s="196">
        <v>524.92999999999995</v>
      </c>
      <c r="I373" s="197"/>
      <c r="J373" s="198">
        <f>ROUND(I373*H373,2)</f>
        <v>0</v>
      </c>
      <c r="K373" s="194" t="s">
        <v>337</v>
      </c>
      <c r="L373" s="40"/>
      <c r="M373" s="199" t="s">
        <v>1</v>
      </c>
      <c r="N373" s="200" t="s">
        <v>46</v>
      </c>
      <c r="O373" s="78"/>
      <c r="P373" s="201">
        <f>O373*H373</f>
        <v>0</v>
      </c>
      <c r="Q373" s="201">
        <v>0</v>
      </c>
      <c r="R373" s="201">
        <f>Q373*H373</f>
        <v>0</v>
      </c>
      <c r="S373" s="201">
        <v>0</v>
      </c>
      <c r="T373" s="202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03" t="s">
        <v>148</v>
      </c>
      <c r="AT373" s="203" t="s">
        <v>143</v>
      </c>
      <c r="AU373" s="203" t="s">
        <v>90</v>
      </c>
      <c r="AY373" s="18" t="s">
        <v>140</v>
      </c>
      <c r="BE373" s="134">
        <f>IF(N373="základní",J373,0)</f>
        <v>0</v>
      </c>
      <c r="BF373" s="134">
        <f>IF(N373="snížená",J373,0)</f>
        <v>0</v>
      </c>
      <c r="BG373" s="134">
        <f>IF(N373="zákl. přenesená",J373,0)</f>
        <v>0</v>
      </c>
      <c r="BH373" s="134">
        <f>IF(N373="sníž. přenesená",J373,0)</f>
        <v>0</v>
      </c>
      <c r="BI373" s="134">
        <f>IF(N373="nulová",J373,0)</f>
        <v>0</v>
      </c>
      <c r="BJ373" s="18" t="s">
        <v>88</v>
      </c>
      <c r="BK373" s="134">
        <f>ROUND(I373*H373,2)</f>
        <v>0</v>
      </c>
      <c r="BL373" s="18" t="s">
        <v>148</v>
      </c>
      <c r="BM373" s="203" t="s">
        <v>577</v>
      </c>
    </row>
    <row r="374" s="2" customFormat="1">
      <c r="A374" s="39"/>
      <c r="B374" s="40"/>
      <c r="C374" s="39"/>
      <c r="D374" s="204" t="s">
        <v>150</v>
      </c>
      <c r="E374" s="39"/>
      <c r="F374" s="205" t="s">
        <v>578</v>
      </c>
      <c r="G374" s="39"/>
      <c r="H374" s="39"/>
      <c r="I374" s="206"/>
      <c r="J374" s="39"/>
      <c r="K374" s="39"/>
      <c r="L374" s="40"/>
      <c r="M374" s="207"/>
      <c r="N374" s="208"/>
      <c r="O374" s="78"/>
      <c r="P374" s="78"/>
      <c r="Q374" s="78"/>
      <c r="R374" s="78"/>
      <c r="S374" s="78"/>
      <c r="T374" s="79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150</v>
      </c>
      <c r="AU374" s="18" t="s">
        <v>90</v>
      </c>
    </row>
    <row r="375" s="13" customFormat="1">
      <c r="A375" s="13"/>
      <c r="B375" s="209"/>
      <c r="C375" s="13"/>
      <c r="D375" s="204" t="s">
        <v>152</v>
      </c>
      <c r="E375" s="210" t="s">
        <v>1</v>
      </c>
      <c r="F375" s="211" t="s">
        <v>564</v>
      </c>
      <c r="G375" s="13"/>
      <c r="H375" s="210" t="s">
        <v>1</v>
      </c>
      <c r="I375" s="212"/>
      <c r="J375" s="13"/>
      <c r="K375" s="13"/>
      <c r="L375" s="209"/>
      <c r="M375" s="213"/>
      <c r="N375" s="214"/>
      <c r="O375" s="214"/>
      <c r="P375" s="214"/>
      <c r="Q375" s="214"/>
      <c r="R375" s="214"/>
      <c r="S375" s="214"/>
      <c r="T375" s="21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10" t="s">
        <v>152</v>
      </c>
      <c r="AU375" s="210" t="s">
        <v>90</v>
      </c>
      <c r="AV375" s="13" t="s">
        <v>88</v>
      </c>
      <c r="AW375" s="13" t="s">
        <v>36</v>
      </c>
      <c r="AX375" s="13" t="s">
        <v>81</v>
      </c>
      <c r="AY375" s="210" t="s">
        <v>140</v>
      </c>
    </row>
    <row r="376" s="14" customFormat="1">
      <c r="A376" s="14"/>
      <c r="B376" s="216"/>
      <c r="C376" s="14"/>
      <c r="D376" s="204" t="s">
        <v>152</v>
      </c>
      <c r="E376" s="217" t="s">
        <v>1</v>
      </c>
      <c r="F376" s="218" t="s">
        <v>565</v>
      </c>
      <c r="G376" s="14"/>
      <c r="H376" s="219">
        <v>232.785</v>
      </c>
      <c r="I376" s="220"/>
      <c r="J376" s="14"/>
      <c r="K376" s="14"/>
      <c r="L376" s="216"/>
      <c r="M376" s="221"/>
      <c r="N376" s="222"/>
      <c r="O376" s="222"/>
      <c r="P376" s="222"/>
      <c r="Q376" s="222"/>
      <c r="R376" s="222"/>
      <c r="S376" s="222"/>
      <c r="T376" s="22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17" t="s">
        <v>152</v>
      </c>
      <c r="AU376" s="217" t="s">
        <v>90</v>
      </c>
      <c r="AV376" s="14" t="s">
        <v>90</v>
      </c>
      <c r="AW376" s="14" t="s">
        <v>36</v>
      </c>
      <c r="AX376" s="14" t="s">
        <v>81</v>
      </c>
      <c r="AY376" s="217" t="s">
        <v>140</v>
      </c>
    </row>
    <row r="377" s="13" customFormat="1">
      <c r="A377" s="13"/>
      <c r="B377" s="209"/>
      <c r="C377" s="13"/>
      <c r="D377" s="204" t="s">
        <v>152</v>
      </c>
      <c r="E377" s="210" t="s">
        <v>1</v>
      </c>
      <c r="F377" s="211" t="s">
        <v>566</v>
      </c>
      <c r="G377" s="13"/>
      <c r="H377" s="210" t="s">
        <v>1</v>
      </c>
      <c r="I377" s="212"/>
      <c r="J377" s="13"/>
      <c r="K377" s="13"/>
      <c r="L377" s="209"/>
      <c r="M377" s="213"/>
      <c r="N377" s="214"/>
      <c r="O377" s="214"/>
      <c r="P377" s="214"/>
      <c r="Q377" s="214"/>
      <c r="R377" s="214"/>
      <c r="S377" s="214"/>
      <c r="T377" s="21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10" t="s">
        <v>152</v>
      </c>
      <c r="AU377" s="210" t="s">
        <v>90</v>
      </c>
      <c r="AV377" s="13" t="s">
        <v>88</v>
      </c>
      <c r="AW377" s="13" t="s">
        <v>36</v>
      </c>
      <c r="AX377" s="13" t="s">
        <v>81</v>
      </c>
      <c r="AY377" s="210" t="s">
        <v>140</v>
      </c>
    </row>
    <row r="378" s="14" customFormat="1">
      <c r="A378" s="14"/>
      <c r="B378" s="216"/>
      <c r="C378" s="14"/>
      <c r="D378" s="204" t="s">
        <v>152</v>
      </c>
      <c r="E378" s="217" t="s">
        <v>1</v>
      </c>
      <c r="F378" s="218" t="s">
        <v>567</v>
      </c>
      <c r="G378" s="14"/>
      <c r="H378" s="219">
        <v>292.14499999999998</v>
      </c>
      <c r="I378" s="220"/>
      <c r="J378" s="14"/>
      <c r="K378" s="14"/>
      <c r="L378" s="216"/>
      <c r="M378" s="221"/>
      <c r="N378" s="222"/>
      <c r="O378" s="222"/>
      <c r="P378" s="222"/>
      <c r="Q378" s="222"/>
      <c r="R378" s="222"/>
      <c r="S378" s="222"/>
      <c r="T378" s="22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17" t="s">
        <v>152</v>
      </c>
      <c r="AU378" s="217" t="s">
        <v>90</v>
      </c>
      <c r="AV378" s="14" t="s">
        <v>90</v>
      </c>
      <c r="AW378" s="14" t="s">
        <v>36</v>
      </c>
      <c r="AX378" s="14" t="s">
        <v>81</v>
      </c>
      <c r="AY378" s="217" t="s">
        <v>140</v>
      </c>
    </row>
    <row r="379" s="15" customFormat="1">
      <c r="A379" s="15"/>
      <c r="B379" s="224"/>
      <c r="C379" s="15"/>
      <c r="D379" s="204" t="s">
        <v>152</v>
      </c>
      <c r="E379" s="225" t="s">
        <v>1</v>
      </c>
      <c r="F379" s="226" t="s">
        <v>159</v>
      </c>
      <c r="G379" s="15"/>
      <c r="H379" s="227">
        <v>524.92999999999995</v>
      </c>
      <c r="I379" s="228"/>
      <c r="J379" s="15"/>
      <c r="K379" s="15"/>
      <c r="L379" s="224"/>
      <c r="M379" s="229"/>
      <c r="N379" s="230"/>
      <c r="O379" s="230"/>
      <c r="P379" s="230"/>
      <c r="Q379" s="230"/>
      <c r="R379" s="230"/>
      <c r="S379" s="230"/>
      <c r="T379" s="231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25" t="s">
        <v>152</v>
      </c>
      <c r="AU379" s="225" t="s">
        <v>90</v>
      </c>
      <c r="AV379" s="15" t="s">
        <v>148</v>
      </c>
      <c r="AW379" s="15" t="s">
        <v>36</v>
      </c>
      <c r="AX379" s="15" t="s">
        <v>88</v>
      </c>
      <c r="AY379" s="225" t="s">
        <v>140</v>
      </c>
    </row>
    <row r="380" s="2" customFormat="1" ht="21.75" customHeight="1">
      <c r="A380" s="39"/>
      <c r="B380" s="191"/>
      <c r="C380" s="192" t="s">
        <v>579</v>
      </c>
      <c r="D380" s="192" t="s">
        <v>143</v>
      </c>
      <c r="E380" s="193" t="s">
        <v>580</v>
      </c>
      <c r="F380" s="194" t="s">
        <v>581</v>
      </c>
      <c r="G380" s="195" t="s">
        <v>336</v>
      </c>
      <c r="H380" s="196">
        <v>232.785</v>
      </c>
      <c r="I380" s="197"/>
      <c r="J380" s="198">
        <f>ROUND(I380*H380,2)</f>
        <v>0</v>
      </c>
      <c r="K380" s="194" t="s">
        <v>337</v>
      </c>
      <c r="L380" s="40"/>
      <c r="M380" s="199" t="s">
        <v>1</v>
      </c>
      <c r="N380" s="200" t="s">
        <v>46</v>
      </c>
      <c r="O380" s="78"/>
      <c r="P380" s="201">
        <f>O380*H380</f>
        <v>0</v>
      </c>
      <c r="Q380" s="201">
        <v>0</v>
      </c>
      <c r="R380" s="201">
        <f>Q380*H380</f>
        <v>0</v>
      </c>
      <c r="S380" s="201">
        <v>0</v>
      </c>
      <c r="T380" s="202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03" t="s">
        <v>148</v>
      </c>
      <c r="AT380" s="203" t="s">
        <v>143</v>
      </c>
      <c r="AU380" s="203" t="s">
        <v>90</v>
      </c>
      <c r="AY380" s="18" t="s">
        <v>140</v>
      </c>
      <c r="BE380" s="134">
        <f>IF(N380="základní",J380,0)</f>
        <v>0</v>
      </c>
      <c r="BF380" s="134">
        <f>IF(N380="snížená",J380,0)</f>
        <v>0</v>
      </c>
      <c r="BG380" s="134">
        <f>IF(N380="zákl. přenesená",J380,0)</f>
        <v>0</v>
      </c>
      <c r="BH380" s="134">
        <f>IF(N380="sníž. přenesená",J380,0)</f>
        <v>0</v>
      </c>
      <c r="BI380" s="134">
        <f>IF(N380="nulová",J380,0)</f>
        <v>0</v>
      </c>
      <c r="BJ380" s="18" t="s">
        <v>88</v>
      </c>
      <c r="BK380" s="134">
        <f>ROUND(I380*H380,2)</f>
        <v>0</v>
      </c>
      <c r="BL380" s="18" t="s">
        <v>148</v>
      </c>
      <c r="BM380" s="203" t="s">
        <v>582</v>
      </c>
    </row>
    <row r="381" s="2" customFormat="1">
      <c r="A381" s="39"/>
      <c r="B381" s="40"/>
      <c r="C381" s="39"/>
      <c r="D381" s="204" t="s">
        <v>150</v>
      </c>
      <c r="E381" s="39"/>
      <c r="F381" s="205" t="s">
        <v>583</v>
      </c>
      <c r="G381" s="39"/>
      <c r="H381" s="39"/>
      <c r="I381" s="206"/>
      <c r="J381" s="39"/>
      <c r="K381" s="39"/>
      <c r="L381" s="40"/>
      <c r="M381" s="207"/>
      <c r="N381" s="208"/>
      <c r="O381" s="78"/>
      <c r="P381" s="78"/>
      <c r="Q381" s="78"/>
      <c r="R381" s="78"/>
      <c r="S381" s="78"/>
      <c r="T381" s="7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150</v>
      </c>
      <c r="AU381" s="18" t="s">
        <v>90</v>
      </c>
    </row>
    <row r="382" s="13" customFormat="1">
      <c r="A382" s="13"/>
      <c r="B382" s="209"/>
      <c r="C382" s="13"/>
      <c r="D382" s="204" t="s">
        <v>152</v>
      </c>
      <c r="E382" s="210" t="s">
        <v>1</v>
      </c>
      <c r="F382" s="211" t="s">
        <v>584</v>
      </c>
      <c r="G382" s="13"/>
      <c r="H382" s="210" t="s">
        <v>1</v>
      </c>
      <c r="I382" s="212"/>
      <c r="J382" s="13"/>
      <c r="K382" s="13"/>
      <c r="L382" s="209"/>
      <c r="M382" s="213"/>
      <c r="N382" s="214"/>
      <c r="O382" s="214"/>
      <c r="P382" s="214"/>
      <c r="Q382" s="214"/>
      <c r="R382" s="214"/>
      <c r="S382" s="214"/>
      <c r="T382" s="21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10" t="s">
        <v>152</v>
      </c>
      <c r="AU382" s="210" t="s">
        <v>90</v>
      </c>
      <c r="AV382" s="13" t="s">
        <v>88</v>
      </c>
      <c r="AW382" s="13" t="s">
        <v>36</v>
      </c>
      <c r="AX382" s="13" t="s">
        <v>81</v>
      </c>
      <c r="AY382" s="210" t="s">
        <v>140</v>
      </c>
    </row>
    <row r="383" s="14" customFormat="1">
      <c r="A383" s="14"/>
      <c r="B383" s="216"/>
      <c r="C383" s="14"/>
      <c r="D383" s="204" t="s">
        <v>152</v>
      </c>
      <c r="E383" s="217" t="s">
        <v>1</v>
      </c>
      <c r="F383" s="218" t="s">
        <v>565</v>
      </c>
      <c r="G383" s="14"/>
      <c r="H383" s="219">
        <v>232.785</v>
      </c>
      <c r="I383" s="220"/>
      <c r="J383" s="14"/>
      <c r="K383" s="14"/>
      <c r="L383" s="216"/>
      <c r="M383" s="221"/>
      <c r="N383" s="222"/>
      <c r="O383" s="222"/>
      <c r="P383" s="222"/>
      <c r="Q383" s="222"/>
      <c r="R383" s="222"/>
      <c r="S383" s="222"/>
      <c r="T383" s="22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17" t="s">
        <v>152</v>
      </c>
      <c r="AU383" s="217" t="s">
        <v>90</v>
      </c>
      <c r="AV383" s="14" t="s">
        <v>90</v>
      </c>
      <c r="AW383" s="14" t="s">
        <v>36</v>
      </c>
      <c r="AX383" s="14" t="s">
        <v>88</v>
      </c>
      <c r="AY383" s="217" t="s">
        <v>140</v>
      </c>
    </row>
    <row r="384" s="2" customFormat="1" ht="21.75" customHeight="1">
      <c r="A384" s="39"/>
      <c r="B384" s="191"/>
      <c r="C384" s="192" t="s">
        <v>585</v>
      </c>
      <c r="D384" s="192" t="s">
        <v>143</v>
      </c>
      <c r="E384" s="193" t="s">
        <v>586</v>
      </c>
      <c r="F384" s="194" t="s">
        <v>587</v>
      </c>
      <c r="G384" s="195" t="s">
        <v>336</v>
      </c>
      <c r="H384" s="196">
        <v>6983.5500000000002</v>
      </c>
      <c r="I384" s="197"/>
      <c r="J384" s="198">
        <f>ROUND(I384*H384,2)</f>
        <v>0</v>
      </c>
      <c r="K384" s="194" t="s">
        <v>337</v>
      </c>
      <c r="L384" s="40"/>
      <c r="M384" s="199" t="s">
        <v>1</v>
      </c>
      <c r="N384" s="200" t="s">
        <v>46</v>
      </c>
      <c r="O384" s="78"/>
      <c r="P384" s="201">
        <f>O384*H384</f>
        <v>0</v>
      </c>
      <c r="Q384" s="201">
        <v>0</v>
      </c>
      <c r="R384" s="201">
        <f>Q384*H384</f>
        <v>0</v>
      </c>
      <c r="S384" s="201">
        <v>0</v>
      </c>
      <c r="T384" s="202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03" t="s">
        <v>148</v>
      </c>
      <c r="AT384" s="203" t="s">
        <v>143</v>
      </c>
      <c r="AU384" s="203" t="s">
        <v>90</v>
      </c>
      <c r="AY384" s="18" t="s">
        <v>140</v>
      </c>
      <c r="BE384" s="134">
        <f>IF(N384="základní",J384,0)</f>
        <v>0</v>
      </c>
      <c r="BF384" s="134">
        <f>IF(N384="snížená",J384,0)</f>
        <v>0</v>
      </c>
      <c r="BG384" s="134">
        <f>IF(N384="zákl. přenesená",J384,0)</f>
        <v>0</v>
      </c>
      <c r="BH384" s="134">
        <f>IF(N384="sníž. přenesená",J384,0)</f>
        <v>0</v>
      </c>
      <c r="BI384" s="134">
        <f>IF(N384="nulová",J384,0)</f>
        <v>0</v>
      </c>
      <c r="BJ384" s="18" t="s">
        <v>88</v>
      </c>
      <c r="BK384" s="134">
        <f>ROUND(I384*H384,2)</f>
        <v>0</v>
      </c>
      <c r="BL384" s="18" t="s">
        <v>148</v>
      </c>
      <c r="BM384" s="203" t="s">
        <v>588</v>
      </c>
    </row>
    <row r="385" s="2" customFormat="1">
      <c r="A385" s="39"/>
      <c r="B385" s="40"/>
      <c r="C385" s="39"/>
      <c r="D385" s="204" t="s">
        <v>150</v>
      </c>
      <c r="E385" s="39"/>
      <c r="F385" s="205" t="s">
        <v>589</v>
      </c>
      <c r="G385" s="39"/>
      <c r="H385" s="39"/>
      <c r="I385" s="206"/>
      <c r="J385" s="39"/>
      <c r="K385" s="39"/>
      <c r="L385" s="40"/>
      <c r="M385" s="207"/>
      <c r="N385" s="208"/>
      <c r="O385" s="78"/>
      <c r="P385" s="78"/>
      <c r="Q385" s="78"/>
      <c r="R385" s="78"/>
      <c r="S385" s="78"/>
      <c r="T385" s="79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150</v>
      </c>
      <c r="AU385" s="18" t="s">
        <v>90</v>
      </c>
    </row>
    <row r="386" s="14" customFormat="1">
      <c r="A386" s="14"/>
      <c r="B386" s="216"/>
      <c r="C386" s="14"/>
      <c r="D386" s="204" t="s">
        <v>152</v>
      </c>
      <c r="E386" s="217" t="s">
        <v>1</v>
      </c>
      <c r="F386" s="218" t="s">
        <v>590</v>
      </c>
      <c r="G386" s="14"/>
      <c r="H386" s="219">
        <v>6983.5500000000002</v>
      </c>
      <c r="I386" s="220"/>
      <c r="J386" s="14"/>
      <c r="K386" s="14"/>
      <c r="L386" s="216"/>
      <c r="M386" s="221"/>
      <c r="N386" s="222"/>
      <c r="O386" s="222"/>
      <c r="P386" s="222"/>
      <c r="Q386" s="222"/>
      <c r="R386" s="222"/>
      <c r="S386" s="222"/>
      <c r="T386" s="22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17" t="s">
        <v>152</v>
      </c>
      <c r="AU386" s="217" t="s">
        <v>90</v>
      </c>
      <c r="AV386" s="14" t="s">
        <v>90</v>
      </c>
      <c r="AW386" s="14" t="s">
        <v>36</v>
      </c>
      <c r="AX386" s="14" t="s">
        <v>88</v>
      </c>
      <c r="AY386" s="217" t="s">
        <v>140</v>
      </c>
    </row>
    <row r="387" s="2" customFormat="1" ht="21.75" customHeight="1">
      <c r="A387" s="39"/>
      <c r="B387" s="191"/>
      <c r="C387" s="192" t="s">
        <v>591</v>
      </c>
      <c r="D387" s="192" t="s">
        <v>143</v>
      </c>
      <c r="E387" s="193" t="s">
        <v>592</v>
      </c>
      <c r="F387" s="194" t="s">
        <v>593</v>
      </c>
      <c r="G387" s="195" t="s">
        <v>336</v>
      </c>
      <c r="H387" s="196">
        <v>232.785</v>
      </c>
      <c r="I387" s="197"/>
      <c r="J387" s="198">
        <f>ROUND(I387*H387,2)</f>
        <v>0</v>
      </c>
      <c r="K387" s="194" t="s">
        <v>337</v>
      </c>
      <c r="L387" s="40"/>
      <c r="M387" s="199" t="s">
        <v>1</v>
      </c>
      <c r="N387" s="200" t="s">
        <v>46</v>
      </c>
      <c r="O387" s="78"/>
      <c r="P387" s="201">
        <f>O387*H387</f>
        <v>0</v>
      </c>
      <c r="Q387" s="201">
        <v>0</v>
      </c>
      <c r="R387" s="201">
        <f>Q387*H387</f>
        <v>0</v>
      </c>
      <c r="S387" s="201">
        <v>0</v>
      </c>
      <c r="T387" s="202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03" t="s">
        <v>148</v>
      </c>
      <c r="AT387" s="203" t="s">
        <v>143</v>
      </c>
      <c r="AU387" s="203" t="s">
        <v>90</v>
      </c>
      <c r="AY387" s="18" t="s">
        <v>140</v>
      </c>
      <c r="BE387" s="134">
        <f>IF(N387="základní",J387,0)</f>
        <v>0</v>
      </c>
      <c r="BF387" s="134">
        <f>IF(N387="snížená",J387,0)</f>
        <v>0</v>
      </c>
      <c r="BG387" s="134">
        <f>IF(N387="zákl. přenesená",J387,0)</f>
        <v>0</v>
      </c>
      <c r="BH387" s="134">
        <f>IF(N387="sníž. přenesená",J387,0)</f>
        <v>0</v>
      </c>
      <c r="BI387" s="134">
        <f>IF(N387="nulová",J387,0)</f>
        <v>0</v>
      </c>
      <c r="BJ387" s="18" t="s">
        <v>88</v>
      </c>
      <c r="BK387" s="134">
        <f>ROUND(I387*H387,2)</f>
        <v>0</v>
      </c>
      <c r="BL387" s="18" t="s">
        <v>148</v>
      </c>
      <c r="BM387" s="203" t="s">
        <v>594</v>
      </c>
    </row>
    <row r="388" s="2" customFormat="1">
      <c r="A388" s="39"/>
      <c r="B388" s="40"/>
      <c r="C388" s="39"/>
      <c r="D388" s="204" t="s">
        <v>150</v>
      </c>
      <c r="E388" s="39"/>
      <c r="F388" s="205" t="s">
        <v>595</v>
      </c>
      <c r="G388" s="39"/>
      <c r="H388" s="39"/>
      <c r="I388" s="206"/>
      <c r="J388" s="39"/>
      <c r="K388" s="39"/>
      <c r="L388" s="40"/>
      <c r="M388" s="207"/>
      <c r="N388" s="208"/>
      <c r="O388" s="78"/>
      <c r="P388" s="78"/>
      <c r="Q388" s="78"/>
      <c r="R388" s="78"/>
      <c r="S388" s="78"/>
      <c r="T388" s="79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150</v>
      </c>
      <c r="AU388" s="18" t="s">
        <v>90</v>
      </c>
    </row>
    <row r="389" s="13" customFormat="1">
      <c r="A389" s="13"/>
      <c r="B389" s="209"/>
      <c r="C389" s="13"/>
      <c r="D389" s="204" t="s">
        <v>152</v>
      </c>
      <c r="E389" s="210" t="s">
        <v>1</v>
      </c>
      <c r="F389" s="211" t="s">
        <v>584</v>
      </c>
      <c r="G389" s="13"/>
      <c r="H389" s="210" t="s">
        <v>1</v>
      </c>
      <c r="I389" s="212"/>
      <c r="J389" s="13"/>
      <c r="K389" s="13"/>
      <c r="L389" s="209"/>
      <c r="M389" s="213"/>
      <c r="N389" s="214"/>
      <c r="O389" s="214"/>
      <c r="P389" s="214"/>
      <c r="Q389" s="214"/>
      <c r="R389" s="214"/>
      <c r="S389" s="214"/>
      <c r="T389" s="21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10" t="s">
        <v>152</v>
      </c>
      <c r="AU389" s="210" t="s">
        <v>90</v>
      </c>
      <c r="AV389" s="13" t="s">
        <v>88</v>
      </c>
      <c r="AW389" s="13" t="s">
        <v>36</v>
      </c>
      <c r="AX389" s="13" t="s">
        <v>81</v>
      </c>
      <c r="AY389" s="210" t="s">
        <v>140</v>
      </c>
    </row>
    <row r="390" s="14" customFormat="1">
      <c r="A390" s="14"/>
      <c r="B390" s="216"/>
      <c r="C390" s="14"/>
      <c r="D390" s="204" t="s">
        <v>152</v>
      </c>
      <c r="E390" s="217" t="s">
        <v>1</v>
      </c>
      <c r="F390" s="218" t="s">
        <v>565</v>
      </c>
      <c r="G390" s="14"/>
      <c r="H390" s="219">
        <v>232.785</v>
      </c>
      <c r="I390" s="220"/>
      <c r="J390" s="14"/>
      <c r="K390" s="14"/>
      <c r="L390" s="216"/>
      <c r="M390" s="221"/>
      <c r="N390" s="222"/>
      <c r="O390" s="222"/>
      <c r="P390" s="222"/>
      <c r="Q390" s="222"/>
      <c r="R390" s="222"/>
      <c r="S390" s="222"/>
      <c r="T390" s="22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17" t="s">
        <v>152</v>
      </c>
      <c r="AU390" s="217" t="s">
        <v>90</v>
      </c>
      <c r="AV390" s="14" t="s">
        <v>90</v>
      </c>
      <c r="AW390" s="14" t="s">
        <v>36</v>
      </c>
      <c r="AX390" s="14" t="s">
        <v>88</v>
      </c>
      <c r="AY390" s="217" t="s">
        <v>140</v>
      </c>
    </row>
    <row r="391" s="2" customFormat="1" ht="16.5" customHeight="1">
      <c r="A391" s="39"/>
      <c r="B391" s="191"/>
      <c r="C391" s="192" t="s">
        <v>596</v>
      </c>
      <c r="D391" s="192" t="s">
        <v>143</v>
      </c>
      <c r="E391" s="193" t="s">
        <v>597</v>
      </c>
      <c r="F391" s="194" t="s">
        <v>598</v>
      </c>
      <c r="G391" s="195" t="s">
        <v>183</v>
      </c>
      <c r="H391" s="196">
        <v>2</v>
      </c>
      <c r="I391" s="197"/>
      <c r="J391" s="198">
        <f>ROUND(I391*H391,2)</f>
        <v>0</v>
      </c>
      <c r="K391" s="194" t="s">
        <v>337</v>
      </c>
      <c r="L391" s="40"/>
      <c r="M391" s="199" t="s">
        <v>1</v>
      </c>
      <c r="N391" s="200" t="s">
        <v>46</v>
      </c>
      <c r="O391" s="78"/>
      <c r="P391" s="201">
        <f>O391*H391</f>
        <v>0</v>
      </c>
      <c r="Q391" s="201">
        <v>0.00097000000000000005</v>
      </c>
      <c r="R391" s="201">
        <f>Q391*H391</f>
        <v>0.0019400000000000001</v>
      </c>
      <c r="S391" s="201">
        <v>0.0043</v>
      </c>
      <c r="T391" s="202">
        <f>S391*H391</f>
        <v>0.0086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03" t="s">
        <v>148</v>
      </c>
      <c r="AT391" s="203" t="s">
        <v>143</v>
      </c>
      <c r="AU391" s="203" t="s">
        <v>90</v>
      </c>
      <c r="AY391" s="18" t="s">
        <v>140</v>
      </c>
      <c r="BE391" s="134">
        <f>IF(N391="základní",J391,0)</f>
        <v>0</v>
      </c>
      <c r="BF391" s="134">
        <f>IF(N391="snížená",J391,0)</f>
        <v>0</v>
      </c>
      <c r="BG391" s="134">
        <f>IF(N391="zákl. přenesená",J391,0)</f>
        <v>0</v>
      </c>
      <c r="BH391" s="134">
        <f>IF(N391="sníž. přenesená",J391,0)</f>
        <v>0</v>
      </c>
      <c r="BI391" s="134">
        <f>IF(N391="nulová",J391,0)</f>
        <v>0</v>
      </c>
      <c r="BJ391" s="18" t="s">
        <v>88</v>
      </c>
      <c r="BK391" s="134">
        <f>ROUND(I391*H391,2)</f>
        <v>0</v>
      </c>
      <c r="BL391" s="18" t="s">
        <v>148</v>
      </c>
      <c r="BM391" s="203" t="s">
        <v>599</v>
      </c>
    </row>
    <row r="392" s="2" customFormat="1">
      <c r="A392" s="39"/>
      <c r="B392" s="40"/>
      <c r="C392" s="39"/>
      <c r="D392" s="204" t="s">
        <v>150</v>
      </c>
      <c r="E392" s="39"/>
      <c r="F392" s="205" t="s">
        <v>600</v>
      </c>
      <c r="G392" s="39"/>
      <c r="H392" s="39"/>
      <c r="I392" s="206"/>
      <c r="J392" s="39"/>
      <c r="K392" s="39"/>
      <c r="L392" s="40"/>
      <c r="M392" s="207"/>
      <c r="N392" s="208"/>
      <c r="O392" s="78"/>
      <c r="P392" s="78"/>
      <c r="Q392" s="78"/>
      <c r="R392" s="78"/>
      <c r="S392" s="78"/>
      <c r="T392" s="79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150</v>
      </c>
      <c r="AU392" s="18" t="s">
        <v>90</v>
      </c>
    </row>
    <row r="393" s="13" customFormat="1">
      <c r="A393" s="13"/>
      <c r="B393" s="209"/>
      <c r="C393" s="13"/>
      <c r="D393" s="204" t="s">
        <v>152</v>
      </c>
      <c r="E393" s="210" t="s">
        <v>1</v>
      </c>
      <c r="F393" s="211" t="s">
        <v>601</v>
      </c>
      <c r="G393" s="13"/>
      <c r="H393" s="210" t="s">
        <v>1</v>
      </c>
      <c r="I393" s="212"/>
      <c r="J393" s="13"/>
      <c r="K393" s="13"/>
      <c r="L393" s="209"/>
      <c r="M393" s="213"/>
      <c r="N393" s="214"/>
      <c r="O393" s="214"/>
      <c r="P393" s="214"/>
      <c r="Q393" s="214"/>
      <c r="R393" s="214"/>
      <c r="S393" s="214"/>
      <c r="T393" s="21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10" t="s">
        <v>152</v>
      </c>
      <c r="AU393" s="210" t="s">
        <v>90</v>
      </c>
      <c r="AV393" s="13" t="s">
        <v>88</v>
      </c>
      <c r="AW393" s="13" t="s">
        <v>36</v>
      </c>
      <c r="AX393" s="13" t="s">
        <v>81</v>
      </c>
      <c r="AY393" s="210" t="s">
        <v>140</v>
      </c>
    </row>
    <row r="394" s="14" customFormat="1">
      <c r="A394" s="14"/>
      <c r="B394" s="216"/>
      <c r="C394" s="14"/>
      <c r="D394" s="204" t="s">
        <v>152</v>
      </c>
      <c r="E394" s="217" t="s">
        <v>1</v>
      </c>
      <c r="F394" s="218" t="s">
        <v>602</v>
      </c>
      <c r="G394" s="14"/>
      <c r="H394" s="219">
        <v>2</v>
      </c>
      <c r="I394" s="220"/>
      <c r="J394" s="14"/>
      <c r="K394" s="14"/>
      <c r="L394" s="216"/>
      <c r="M394" s="221"/>
      <c r="N394" s="222"/>
      <c r="O394" s="222"/>
      <c r="P394" s="222"/>
      <c r="Q394" s="222"/>
      <c r="R394" s="222"/>
      <c r="S394" s="222"/>
      <c r="T394" s="22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17" t="s">
        <v>152</v>
      </c>
      <c r="AU394" s="217" t="s">
        <v>90</v>
      </c>
      <c r="AV394" s="14" t="s">
        <v>90</v>
      </c>
      <c r="AW394" s="14" t="s">
        <v>36</v>
      </c>
      <c r="AX394" s="14" t="s">
        <v>88</v>
      </c>
      <c r="AY394" s="217" t="s">
        <v>140</v>
      </c>
    </row>
    <row r="395" s="2" customFormat="1" ht="16.5" customHeight="1">
      <c r="A395" s="39"/>
      <c r="B395" s="191"/>
      <c r="C395" s="192" t="s">
        <v>603</v>
      </c>
      <c r="D395" s="192" t="s">
        <v>143</v>
      </c>
      <c r="E395" s="193" t="s">
        <v>604</v>
      </c>
      <c r="F395" s="194" t="s">
        <v>605</v>
      </c>
      <c r="G395" s="195" t="s">
        <v>336</v>
      </c>
      <c r="H395" s="196">
        <v>103.727</v>
      </c>
      <c r="I395" s="197"/>
      <c r="J395" s="198">
        <f>ROUND(I395*H395,2)</f>
        <v>0</v>
      </c>
      <c r="K395" s="194" t="s">
        <v>337</v>
      </c>
      <c r="L395" s="40"/>
      <c r="M395" s="199" t="s">
        <v>1</v>
      </c>
      <c r="N395" s="200" t="s">
        <v>46</v>
      </c>
      <c r="O395" s="78"/>
      <c r="P395" s="201">
        <f>O395*H395</f>
        <v>0</v>
      </c>
      <c r="Q395" s="201">
        <v>0.065000000000000002</v>
      </c>
      <c r="R395" s="201">
        <f>Q395*H395</f>
        <v>6.7422550000000001</v>
      </c>
      <c r="S395" s="201">
        <v>0.13</v>
      </c>
      <c r="T395" s="202">
        <f>S395*H395</f>
        <v>13.48451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03" t="s">
        <v>148</v>
      </c>
      <c r="AT395" s="203" t="s">
        <v>143</v>
      </c>
      <c r="AU395" s="203" t="s">
        <v>90</v>
      </c>
      <c r="AY395" s="18" t="s">
        <v>140</v>
      </c>
      <c r="BE395" s="134">
        <f>IF(N395="základní",J395,0)</f>
        <v>0</v>
      </c>
      <c r="BF395" s="134">
        <f>IF(N395="snížená",J395,0)</f>
        <v>0</v>
      </c>
      <c r="BG395" s="134">
        <f>IF(N395="zákl. přenesená",J395,0)</f>
        <v>0</v>
      </c>
      <c r="BH395" s="134">
        <f>IF(N395="sníž. přenesená",J395,0)</f>
        <v>0</v>
      </c>
      <c r="BI395" s="134">
        <f>IF(N395="nulová",J395,0)</f>
        <v>0</v>
      </c>
      <c r="BJ395" s="18" t="s">
        <v>88</v>
      </c>
      <c r="BK395" s="134">
        <f>ROUND(I395*H395,2)</f>
        <v>0</v>
      </c>
      <c r="BL395" s="18" t="s">
        <v>148</v>
      </c>
      <c r="BM395" s="203" t="s">
        <v>606</v>
      </c>
    </row>
    <row r="396" s="2" customFormat="1">
      <c r="A396" s="39"/>
      <c r="B396" s="40"/>
      <c r="C396" s="39"/>
      <c r="D396" s="204" t="s">
        <v>150</v>
      </c>
      <c r="E396" s="39"/>
      <c r="F396" s="205" t="s">
        <v>607</v>
      </c>
      <c r="G396" s="39"/>
      <c r="H396" s="39"/>
      <c r="I396" s="206"/>
      <c r="J396" s="39"/>
      <c r="K396" s="39"/>
      <c r="L396" s="40"/>
      <c r="M396" s="207"/>
      <c r="N396" s="208"/>
      <c r="O396" s="78"/>
      <c r="P396" s="78"/>
      <c r="Q396" s="78"/>
      <c r="R396" s="78"/>
      <c r="S396" s="78"/>
      <c r="T396" s="7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150</v>
      </c>
      <c r="AU396" s="18" t="s">
        <v>90</v>
      </c>
    </row>
    <row r="397" s="13" customFormat="1">
      <c r="A397" s="13"/>
      <c r="B397" s="209"/>
      <c r="C397" s="13"/>
      <c r="D397" s="204" t="s">
        <v>152</v>
      </c>
      <c r="E397" s="210" t="s">
        <v>1</v>
      </c>
      <c r="F397" s="211" t="s">
        <v>499</v>
      </c>
      <c r="G397" s="13"/>
      <c r="H397" s="210" t="s">
        <v>1</v>
      </c>
      <c r="I397" s="212"/>
      <c r="J397" s="13"/>
      <c r="K397" s="13"/>
      <c r="L397" s="209"/>
      <c r="M397" s="213"/>
      <c r="N397" s="214"/>
      <c r="O397" s="214"/>
      <c r="P397" s="214"/>
      <c r="Q397" s="214"/>
      <c r="R397" s="214"/>
      <c r="S397" s="214"/>
      <c r="T397" s="21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10" t="s">
        <v>152</v>
      </c>
      <c r="AU397" s="210" t="s">
        <v>90</v>
      </c>
      <c r="AV397" s="13" t="s">
        <v>88</v>
      </c>
      <c r="AW397" s="13" t="s">
        <v>36</v>
      </c>
      <c r="AX397" s="13" t="s">
        <v>81</v>
      </c>
      <c r="AY397" s="210" t="s">
        <v>140</v>
      </c>
    </row>
    <row r="398" s="13" customFormat="1">
      <c r="A398" s="13"/>
      <c r="B398" s="209"/>
      <c r="C398" s="13"/>
      <c r="D398" s="204" t="s">
        <v>152</v>
      </c>
      <c r="E398" s="210" t="s">
        <v>1</v>
      </c>
      <c r="F398" s="211" t="s">
        <v>340</v>
      </c>
      <c r="G398" s="13"/>
      <c r="H398" s="210" t="s">
        <v>1</v>
      </c>
      <c r="I398" s="212"/>
      <c r="J398" s="13"/>
      <c r="K398" s="13"/>
      <c r="L398" s="209"/>
      <c r="M398" s="213"/>
      <c r="N398" s="214"/>
      <c r="O398" s="214"/>
      <c r="P398" s="214"/>
      <c r="Q398" s="214"/>
      <c r="R398" s="214"/>
      <c r="S398" s="214"/>
      <c r="T398" s="21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10" t="s">
        <v>152</v>
      </c>
      <c r="AU398" s="210" t="s">
        <v>90</v>
      </c>
      <c r="AV398" s="13" t="s">
        <v>88</v>
      </c>
      <c r="AW398" s="13" t="s">
        <v>36</v>
      </c>
      <c r="AX398" s="13" t="s">
        <v>81</v>
      </c>
      <c r="AY398" s="210" t="s">
        <v>140</v>
      </c>
    </row>
    <row r="399" s="14" customFormat="1">
      <c r="A399" s="14"/>
      <c r="B399" s="216"/>
      <c r="C399" s="14"/>
      <c r="D399" s="204" t="s">
        <v>152</v>
      </c>
      <c r="E399" s="217" t="s">
        <v>1</v>
      </c>
      <c r="F399" s="218" t="s">
        <v>500</v>
      </c>
      <c r="G399" s="14"/>
      <c r="H399" s="219">
        <v>14.595000000000001</v>
      </c>
      <c r="I399" s="220"/>
      <c r="J399" s="14"/>
      <c r="K399" s="14"/>
      <c r="L399" s="216"/>
      <c r="M399" s="221"/>
      <c r="N399" s="222"/>
      <c r="O399" s="222"/>
      <c r="P399" s="222"/>
      <c r="Q399" s="222"/>
      <c r="R399" s="222"/>
      <c r="S399" s="222"/>
      <c r="T399" s="22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17" t="s">
        <v>152</v>
      </c>
      <c r="AU399" s="217" t="s">
        <v>90</v>
      </c>
      <c r="AV399" s="14" t="s">
        <v>90</v>
      </c>
      <c r="AW399" s="14" t="s">
        <v>36</v>
      </c>
      <c r="AX399" s="14" t="s">
        <v>81</v>
      </c>
      <c r="AY399" s="217" t="s">
        <v>140</v>
      </c>
    </row>
    <row r="400" s="13" customFormat="1">
      <c r="A400" s="13"/>
      <c r="B400" s="209"/>
      <c r="C400" s="13"/>
      <c r="D400" s="204" t="s">
        <v>152</v>
      </c>
      <c r="E400" s="210" t="s">
        <v>1</v>
      </c>
      <c r="F400" s="211" t="s">
        <v>342</v>
      </c>
      <c r="G400" s="13"/>
      <c r="H400" s="210" t="s">
        <v>1</v>
      </c>
      <c r="I400" s="212"/>
      <c r="J400" s="13"/>
      <c r="K400" s="13"/>
      <c r="L400" s="209"/>
      <c r="M400" s="213"/>
      <c r="N400" s="214"/>
      <c r="O400" s="214"/>
      <c r="P400" s="214"/>
      <c r="Q400" s="214"/>
      <c r="R400" s="214"/>
      <c r="S400" s="214"/>
      <c r="T400" s="21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10" t="s">
        <v>152</v>
      </c>
      <c r="AU400" s="210" t="s">
        <v>90</v>
      </c>
      <c r="AV400" s="13" t="s">
        <v>88</v>
      </c>
      <c r="AW400" s="13" t="s">
        <v>36</v>
      </c>
      <c r="AX400" s="13" t="s">
        <v>81</v>
      </c>
      <c r="AY400" s="210" t="s">
        <v>140</v>
      </c>
    </row>
    <row r="401" s="14" customFormat="1">
      <c r="A401" s="14"/>
      <c r="B401" s="216"/>
      <c r="C401" s="14"/>
      <c r="D401" s="204" t="s">
        <v>152</v>
      </c>
      <c r="E401" s="217" t="s">
        <v>1</v>
      </c>
      <c r="F401" s="218" t="s">
        <v>501</v>
      </c>
      <c r="G401" s="14"/>
      <c r="H401" s="219">
        <v>41.183999999999998</v>
      </c>
      <c r="I401" s="220"/>
      <c r="J401" s="14"/>
      <c r="K401" s="14"/>
      <c r="L401" s="216"/>
      <c r="M401" s="221"/>
      <c r="N401" s="222"/>
      <c r="O401" s="222"/>
      <c r="P401" s="222"/>
      <c r="Q401" s="222"/>
      <c r="R401" s="222"/>
      <c r="S401" s="222"/>
      <c r="T401" s="22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17" t="s">
        <v>152</v>
      </c>
      <c r="AU401" s="217" t="s">
        <v>90</v>
      </c>
      <c r="AV401" s="14" t="s">
        <v>90</v>
      </c>
      <c r="AW401" s="14" t="s">
        <v>36</v>
      </c>
      <c r="AX401" s="14" t="s">
        <v>81</v>
      </c>
      <c r="AY401" s="217" t="s">
        <v>140</v>
      </c>
    </row>
    <row r="402" s="13" customFormat="1">
      <c r="A402" s="13"/>
      <c r="B402" s="209"/>
      <c r="C402" s="13"/>
      <c r="D402" s="204" t="s">
        <v>152</v>
      </c>
      <c r="E402" s="210" t="s">
        <v>1</v>
      </c>
      <c r="F402" s="211" t="s">
        <v>344</v>
      </c>
      <c r="G402" s="13"/>
      <c r="H402" s="210" t="s">
        <v>1</v>
      </c>
      <c r="I402" s="212"/>
      <c r="J402" s="13"/>
      <c r="K402" s="13"/>
      <c r="L402" s="209"/>
      <c r="M402" s="213"/>
      <c r="N402" s="214"/>
      <c r="O402" s="214"/>
      <c r="P402" s="214"/>
      <c r="Q402" s="214"/>
      <c r="R402" s="214"/>
      <c r="S402" s="214"/>
      <c r="T402" s="21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10" t="s">
        <v>152</v>
      </c>
      <c r="AU402" s="210" t="s">
        <v>90</v>
      </c>
      <c r="AV402" s="13" t="s">
        <v>88</v>
      </c>
      <c r="AW402" s="13" t="s">
        <v>36</v>
      </c>
      <c r="AX402" s="13" t="s">
        <v>81</v>
      </c>
      <c r="AY402" s="210" t="s">
        <v>140</v>
      </c>
    </row>
    <row r="403" s="14" customFormat="1">
      <c r="A403" s="14"/>
      <c r="B403" s="216"/>
      <c r="C403" s="14"/>
      <c r="D403" s="204" t="s">
        <v>152</v>
      </c>
      <c r="E403" s="217" t="s">
        <v>1</v>
      </c>
      <c r="F403" s="218" t="s">
        <v>502</v>
      </c>
      <c r="G403" s="14"/>
      <c r="H403" s="219">
        <v>22.382000000000001</v>
      </c>
      <c r="I403" s="220"/>
      <c r="J403" s="14"/>
      <c r="K403" s="14"/>
      <c r="L403" s="216"/>
      <c r="M403" s="221"/>
      <c r="N403" s="222"/>
      <c r="O403" s="222"/>
      <c r="P403" s="222"/>
      <c r="Q403" s="222"/>
      <c r="R403" s="222"/>
      <c r="S403" s="222"/>
      <c r="T403" s="22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17" t="s">
        <v>152</v>
      </c>
      <c r="AU403" s="217" t="s">
        <v>90</v>
      </c>
      <c r="AV403" s="14" t="s">
        <v>90</v>
      </c>
      <c r="AW403" s="14" t="s">
        <v>36</v>
      </c>
      <c r="AX403" s="14" t="s">
        <v>81</v>
      </c>
      <c r="AY403" s="217" t="s">
        <v>140</v>
      </c>
    </row>
    <row r="404" s="13" customFormat="1">
      <c r="A404" s="13"/>
      <c r="B404" s="209"/>
      <c r="C404" s="13"/>
      <c r="D404" s="204" t="s">
        <v>152</v>
      </c>
      <c r="E404" s="210" t="s">
        <v>1</v>
      </c>
      <c r="F404" s="211" t="s">
        <v>608</v>
      </c>
      <c r="G404" s="13"/>
      <c r="H404" s="210" t="s">
        <v>1</v>
      </c>
      <c r="I404" s="212"/>
      <c r="J404" s="13"/>
      <c r="K404" s="13"/>
      <c r="L404" s="209"/>
      <c r="M404" s="213"/>
      <c r="N404" s="214"/>
      <c r="O404" s="214"/>
      <c r="P404" s="214"/>
      <c r="Q404" s="214"/>
      <c r="R404" s="214"/>
      <c r="S404" s="214"/>
      <c r="T404" s="21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10" t="s">
        <v>152</v>
      </c>
      <c r="AU404" s="210" t="s">
        <v>90</v>
      </c>
      <c r="AV404" s="13" t="s">
        <v>88</v>
      </c>
      <c r="AW404" s="13" t="s">
        <v>36</v>
      </c>
      <c r="AX404" s="13" t="s">
        <v>81</v>
      </c>
      <c r="AY404" s="210" t="s">
        <v>140</v>
      </c>
    </row>
    <row r="405" s="13" customFormat="1">
      <c r="A405" s="13"/>
      <c r="B405" s="209"/>
      <c r="C405" s="13"/>
      <c r="D405" s="204" t="s">
        <v>152</v>
      </c>
      <c r="E405" s="210" t="s">
        <v>1</v>
      </c>
      <c r="F405" s="211" t="s">
        <v>503</v>
      </c>
      <c r="G405" s="13"/>
      <c r="H405" s="210" t="s">
        <v>1</v>
      </c>
      <c r="I405" s="212"/>
      <c r="J405" s="13"/>
      <c r="K405" s="13"/>
      <c r="L405" s="209"/>
      <c r="M405" s="213"/>
      <c r="N405" s="214"/>
      <c r="O405" s="214"/>
      <c r="P405" s="214"/>
      <c r="Q405" s="214"/>
      <c r="R405" s="214"/>
      <c r="S405" s="214"/>
      <c r="T405" s="21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10" t="s">
        <v>152</v>
      </c>
      <c r="AU405" s="210" t="s">
        <v>90</v>
      </c>
      <c r="AV405" s="13" t="s">
        <v>88</v>
      </c>
      <c r="AW405" s="13" t="s">
        <v>36</v>
      </c>
      <c r="AX405" s="13" t="s">
        <v>81</v>
      </c>
      <c r="AY405" s="210" t="s">
        <v>140</v>
      </c>
    </row>
    <row r="406" s="14" customFormat="1">
      <c r="A406" s="14"/>
      <c r="B406" s="216"/>
      <c r="C406" s="14"/>
      <c r="D406" s="204" t="s">
        <v>152</v>
      </c>
      <c r="E406" s="217" t="s">
        <v>1</v>
      </c>
      <c r="F406" s="218" t="s">
        <v>504</v>
      </c>
      <c r="G406" s="14"/>
      <c r="H406" s="219">
        <v>11.772</v>
      </c>
      <c r="I406" s="220"/>
      <c r="J406" s="14"/>
      <c r="K406" s="14"/>
      <c r="L406" s="216"/>
      <c r="M406" s="221"/>
      <c r="N406" s="222"/>
      <c r="O406" s="222"/>
      <c r="P406" s="222"/>
      <c r="Q406" s="222"/>
      <c r="R406" s="222"/>
      <c r="S406" s="222"/>
      <c r="T406" s="22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17" t="s">
        <v>152</v>
      </c>
      <c r="AU406" s="217" t="s">
        <v>90</v>
      </c>
      <c r="AV406" s="14" t="s">
        <v>90</v>
      </c>
      <c r="AW406" s="14" t="s">
        <v>36</v>
      </c>
      <c r="AX406" s="14" t="s">
        <v>81</v>
      </c>
      <c r="AY406" s="217" t="s">
        <v>140</v>
      </c>
    </row>
    <row r="407" s="13" customFormat="1">
      <c r="A407" s="13"/>
      <c r="B407" s="209"/>
      <c r="C407" s="13"/>
      <c r="D407" s="204" t="s">
        <v>152</v>
      </c>
      <c r="E407" s="210" t="s">
        <v>1</v>
      </c>
      <c r="F407" s="211" t="s">
        <v>505</v>
      </c>
      <c r="G407" s="13"/>
      <c r="H407" s="210" t="s">
        <v>1</v>
      </c>
      <c r="I407" s="212"/>
      <c r="J407" s="13"/>
      <c r="K407" s="13"/>
      <c r="L407" s="209"/>
      <c r="M407" s="213"/>
      <c r="N407" s="214"/>
      <c r="O407" s="214"/>
      <c r="P407" s="214"/>
      <c r="Q407" s="214"/>
      <c r="R407" s="214"/>
      <c r="S407" s="214"/>
      <c r="T407" s="21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10" t="s">
        <v>152</v>
      </c>
      <c r="AU407" s="210" t="s">
        <v>90</v>
      </c>
      <c r="AV407" s="13" t="s">
        <v>88</v>
      </c>
      <c r="AW407" s="13" t="s">
        <v>36</v>
      </c>
      <c r="AX407" s="13" t="s">
        <v>81</v>
      </c>
      <c r="AY407" s="210" t="s">
        <v>140</v>
      </c>
    </row>
    <row r="408" s="14" customFormat="1">
      <c r="A408" s="14"/>
      <c r="B408" s="216"/>
      <c r="C408" s="14"/>
      <c r="D408" s="204" t="s">
        <v>152</v>
      </c>
      <c r="E408" s="217" t="s">
        <v>1</v>
      </c>
      <c r="F408" s="218" t="s">
        <v>506</v>
      </c>
      <c r="G408" s="14"/>
      <c r="H408" s="219">
        <v>13.794000000000001</v>
      </c>
      <c r="I408" s="220"/>
      <c r="J408" s="14"/>
      <c r="K408" s="14"/>
      <c r="L408" s="216"/>
      <c r="M408" s="221"/>
      <c r="N408" s="222"/>
      <c r="O408" s="222"/>
      <c r="P408" s="222"/>
      <c r="Q408" s="222"/>
      <c r="R408" s="222"/>
      <c r="S408" s="222"/>
      <c r="T408" s="22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17" t="s">
        <v>152</v>
      </c>
      <c r="AU408" s="217" t="s">
        <v>90</v>
      </c>
      <c r="AV408" s="14" t="s">
        <v>90</v>
      </c>
      <c r="AW408" s="14" t="s">
        <v>36</v>
      </c>
      <c r="AX408" s="14" t="s">
        <v>81</v>
      </c>
      <c r="AY408" s="217" t="s">
        <v>140</v>
      </c>
    </row>
    <row r="409" s="15" customFormat="1">
      <c r="A409" s="15"/>
      <c r="B409" s="224"/>
      <c r="C409" s="15"/>
      <c r="D409" s="204" t="s">
        <v>152</v>
      </c>
      <c r="E409" s="225" t="s">
        <v>1</v>
      </c>
      <c r="F409" s="226" t="s">
        <v>159</v>
      </c>
      <c r="G409" s="15"/>
      <c r="H409" s="227">
        <v>103.727</v>
      </c>
      <c r="I409" s="228"/>
      <c r="J409" s="15"/>
      <c r="K409" s="15"/>
      <c r="L409" s="224"/>
      <c r="M409" s="229"/>
      <c r="N409" s="230"/>
      <c r="O409" s="230"/>
      <c r="P409" s="230"/>
      <c r="Q409" s="230"/>
      <c r="R409" s="230"/>
      <c r="S409" s="230"/>
      <c r="T409" s="231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25" t="s">
        <v>152</v>
      </c>
      <c r="AU409" s="225" t="s">
        <v>90</v>
      </c>
      <c r="AV409" s="15" t="s">
        <v>148</v>
      </c>
      <c r="AW409" s="15" t="s">
        <v>36</v>
      </c>
      <c r="AX409" s="15" t="s">
        <v>88</v>
      </c>
      <c r="AY409" s="225" t="s">
        <v>140</v>
      </c>
    </row>
    <row r="410" s="2" customFormat="1" ht="16.5" customHeight="1">
      <c r="A410" s="39"/>
      <c r="B410" s="191"/>
      <c r="C410" s="192" t="s">
        <v>609</v>
      </c>
      <c r="D410" s="192" t="s">
        <v>143</v>
      </c>
      <c r="E410" s="193" t="s">
        <v>610</v>
      </c>
      <c r="F410" s="194" t="s">
        <v>611</v>
      </c>
      <c r="G410" s="195" t="s">
        <v>183</v>
      </c>
      <c r="H410" s="196">
        <v>23</v>
      </c>
      <c r="I410" s="197"/>
      <c r="J410" s="198">
        <f>ROUND(I410*H410,2)</f>
        <v>0</v>
      </c>
      <c r="K410" s="194" t="s">
        <v>337</v>
      </c>
      <c r="L410" s="40"/>
      <c r="M410" s="199" t="s">
        <v>1</v>
      </c>
      <c r="N410" s="200" t="s">
        <v>46</v>
      </c>
      <c r="O410" s="78"/>
      <c r="P410" s="201">
        <f>O410*H410</f>
        <v>0</v>
      </c>
      <c r="Q410" s="201">
        <v>0</v>
      </c>
      <c r="R410" s="201">
        <f>Q410*H410</f>
        <v>0</v>
      </c>
      <c r="S410" s="201">
        <v>0</v>
      </c>
      <c r="T410" s="202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03" t="s">
        <v>148</v>
      </c>
      <c r="AT410" s="203" t="s">
        <v>143</v>
      </c>
      <c r="AU410" s="203" t="s">
        <v>90</v>
      </c>
      <c r="AY410" s="18" t="s">
        <v>140</v>
      </c>
      <c r="BE410" s="134">
        <f>IF(N410="základní",J410,0)</f>
        <v>0</v>
      </c>
      <c r="BF410" s="134">
        <f>IF(N410="snížená",J410,0)</f>
        <v>0</v>
      </c>
      <c r="BG410" s="134">
        <f>IF(N410="zákl. přenesená",J410,0)</f>
        <v>0</v>
      </c>
      <c r="BH410" s="134">
        <f>IF(N410="sníž. přenesená",J410,0)</f>
        <v>0</v>
      </c>
      <c r="BI410" s="134">
        <f>IF(N410="nulová",J410,0)</f>
        <v>0</v>
      </c>
      <c r="BJ410" s="18" t="s">
        <v>88</v>
      </c>
      <c r="BK410" s="134">
        <f>ROUND(I410*H410,2)</f>
        <v>0</v>
      </c>
      <c r="BL410" s="18" t="s">
        <v>148</v>
      </c>
      <c r="BM410" s="203" t="s">
        <v>612</v>
      </c>
    </row>
    <row r="411" s="2" customFormat="1">
      <c r="A411" s="39"/>
      <c r="B411" s="40"/>
      <c r="C411" s="39"/>
      <c r="D411" s="204" t="s">
        <v>150</v>
      </c>
      <c r="E411" s="39"/>
      <c r="F411" s="205" t="s">
        <v>613</v>
      </c>
      <c r="G411" s="39"/>
      <c r="H411" s="39"/>
      <c r="I411" s="206"/>
      <c r="J411" s="39"/>
      <c r="K411" s="39"/>
      <c r="L411" s="40"/>
      <c r="M411" s="207"/>
      <c r="N411" s="208"/>
      <c r="O411" s="78"/>
      <c r="P411" s="78"/>
      <c r="Q411" s="78"/>
      <c r="R411" s="78"/>
      <c r="S411" s="78"/>
      <c r="T411" s="79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150</v>
      </c>
      <c r="AU411" s="18" t="s">
        <v>90</v>
      </c>
    </row>
    <row r="412" s="13" customFormat="1">
      <c r="A412" s="13"/>
      <c r="B412" s="209"/>
      <c r="C412" s="13"/>
      <c r="D412" s="204" t="s">
        <v>152</v>
      </c>
      <c r="E412" s="210" t="s">
        <v>1</v>
      </c>
      <c r="F412" s="211" t="s">
        <v>499</v>
      </c>
      <c r="G412" s="13"/>
      <c r="H412" s="210" t="s">
        <v>1</v>
      </c>
      <c r="I412" s="212"/>
      <c r="J412" s="13"/>
      <c r="K412" s="13"/>
      <c r="L412" s="209"/>
      <c r="M412" s="213"/>
      <c r="N412" s="214"/>
      <c r="O412" s="214"/>
      <c r="P412" s="214"/>
      <c r="Q412" s="214"/>
      <c r="R412" s="214"/>
      <c r="S412" s="214"/>
      <c r="T412" s="21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10" t="s">
        <v>152</v>
      </c>
      <c r="AU412" s="210" t="s">
        <v>90</v>
      </c>
      <c r="AV412" s="13" t="s">
        <v>88</v>
      </c>
      <c r="AW412" s="13" t="s">
        <v>36</v>
      </c>
      <c r="AX412" s="13" t="s">
        <v>81</v>
      </c>
      <c r="AY412" s="210" t="s">
        <v>140</v>
      </c>
    </row>
    <row r="413" s="13" customFormat="1">
      <c r="A413" s="13"/>
      <c r="B413" s="209"/>
      <c r="C413" s="13"/>
      <c r="D413" s="204" t="s">
        <v>152</v>
      </c>
      <c r="E413" s="210" t="s">
        <v>1</v>
      </c>
      <c r="F413" s="211" t="s">
        <v>340</v>
      </c>
      <c r="G413" s="13"/>
      <c r="H413" s="210" t="s">
        <v>1</v>
      </c>
      <c r="I413" s="212"/>
      <c r="J413" s="13"/>
      <c r="K413" s="13"/>
      <c r="L413" s="209"/>
      <c r="M413" s="213"/>
      <c r="N413" s="214"/>
      <c r="O413" s="214"/>
      <c r="P413" s="214"/>
      <c r="Q413" s="214"/>
      <c r="R413" s="214"/>
      <c r="S413" s="214"/>
      <c r="T413" s="21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10" t="s">
        <v>152</v>
      </c>
      <c r="AU413" s="210" t="s">
        <v>90</v>
      </c>
      <c r="AV413" s="13" t="s">
        <v>88</v>
      </c>
      <c r="AW413" s="13" t="s">
        <v>36</v>
      </c>
      <c r="AX413" s="13" t="s">
        <v>81</v>
      </c>
      <c r="AY413" s="210" t="s">
        <v>140</v>
      </c>
    </row>
    <row r="414" s="14" customFormat="1">
      <c r="A414" s="14"/>
      <c r="B414" s="216"/>
      <c r="C414" s="14"/>
      <c r="D414" s="204" t="s">
        <v>152</v>
      </c>
      <c r="E414" s="217" t="s">
        <v>1</v>
      </c>
      <c r="F414" s="218" t="s">
        <v>614</v>
      </c>
      <c r="G414" s="14"/>
      <c r="H414" s="219">
        <v>8</v>
      </c>
      <c r="I414" s="220"/>
      <c r="J414" s="14"/>
      <c r="K414" s="14"/>
      <c r="L414" s="216"/>
      <c r="M414" s="221"/>
      <c r="N414" s="222"/>
      <c r="O414" s="222"/>
      <c r="P414" s="222"/>
      <c r="Q414" s="222"/>
      <c r="R414" s="222"/>
      <c r="S414" s="222"/>
      <c r="T414" s="22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17" t="s">
        <v>152</v>
      </c>
      <c r="AU414" s="217" t="s">
        <v>90</v>
      </c>
      <c r="AV414" s="14" t="s">
        <v>90</v>
      </c>
      <c r="AW414" s="14" t="s">
        <v>36</v>
      </c>
      <c r="AX414" s="14" t="s">
        <v>81</v>
      </c>
      <c r="AY414" s="217" t="s">
        <v>140</v>
      </c>
    </row>
    <row r="415" s="13" customFormat="1">
      <c r="A415" s="13"/>
      <c r="B415" s="209"/>
      <c r="C415" s="13"/>
      <c r="D415" s="204" t="s">
        <v>152</v>
      </c>
      <c r="E415" s="210" t="s">
        <v>1</v>
      </c>
      <c r="F415" s="211" t="s">
        <v>342</v>
      </c>
      <c r="G415" s="13"/>
      <c r="H415" s="210" t="s">
        <v>1</v>
      </c>
      <c r="I415" s="212"/>
      <c r="J415" s="13"/>
      <c r="K415" s="13"/>
      <c r="L415" s="209"/>
      <c r="M415" s="213"/>
      <c r="N415" s="214"/>
      <c r="O415" s="214"/>
      <c r="P415" s="214"/>
      <c r="Q415" s="214"/>
      <c r="R415" s="214"/>
      <c r="S415" s="214"/>
      <c r="T415" s="21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10" t="s">
        <v>152</v>
      </c>
      <c r="AU415" s="210" t="s">
        <v>90</v>
      </c>
      <c r="AV415" s="13" t="s">
        <v>88</v>
      </c>
      <c r="AW415" s="13" t="s">
        <v>36</v>
      </c>
      <c r="AX415" s="13" t="s">
        <v>81</v>
      </c>
      <c r="AY415" s="210" t="s">
        <v>140</v>
      </c>
    </row>
    <row r="416" s="14" customFormat="1">
      <c r="A416" s="14"/>
      <c r="B416" s="216"/>
      <c r="C416" s="14"/>
      <c r="D416" s="204" t="s">
        <v>152</v>
      </c>
      <c r="E416" s="217" t="s">
        <v>1</v>
      </c>
      <c r="F416" s="218" t="s">
        <v>615</v>
      </c>
      <c r="G416" s="14"/>
      <c r="H416" s="219">
        <v>9</v>
      </c>
      <c r="I416" s="220"/>
      <c r="J416" s="14"/>
      <c r="K416" s="14"/>
      <c r="L416" s="216"/>
      <c r="M416" s="221"/>
      <c r="N416" s="222"/>
      <c r="O416" s="222"/>
      <c r="P416" s="222"/>
      <c r="Q416" s="222"/>
      <c r="R416" s="222"/>
      <c r="S416" s="222"/>
      <c r="T416" s="22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17" t="s">
        <v>152</v>
      </c>
      <c r="AU416" s="217" t="s">
        <v>90</v>
      </c>
      <c r="AV416" s="14" t="s">
        <v>90</v>
      </c>
      <c r="AW416" s="14" t="s">
        <v>36</v>
      </c>
      <c r="AX416" s="14" t="s">
        <v>81</v>
      </c>
      <c r="AY416" s="217" t="s">
        <v>140</v>
      </c>
    </row>
    <row r="417" s="13" customFormat="1">
      <c r="A417" s="13"/>
      <c r="B417" s="209"/>
      <c r="C417" s="13"/>
      <c r="D417" s="204" t="s">
        <v>152</v>
      </c>
      <c r="E417" s="210" t="s">
        <v>1</v>
      </c>
      <c r="F417" s="211" t="s">
        <v>344</v>
      </c>
      <c r="G417" s="13"/>
      <c r="H417" s="210" t="s">
        <v>1</v>
      </c>
      <c r="I417" s="212"/>
      <c r="J417" s="13"/>
      <c r="K417" s="13"/>
      <c r="L417" s="209"/>
      <c r="M417" s="213"/>
      <c r="N417" s="214"/>
      <c r="O417" s="214"/>
      <c r="P417" s="214"/>
      <c r="Q417" s="214"/>
      <c r="R417" s="214"/>
      <c r="S417" s="214"/>
      <c r="T417" s="21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10" t="s">
        <v>152</v>
      </c>
      <c r="AU417" s="210" t="s">
        <v>90</v>
      </c>
      <c r="AV417" s="13" t="s">
        <v>88</v>
      </c>
      <c r="AW417" s="13" t="s">
        <v>36</v>
      </c>
      <c r="AX417" s="13" t="s">
        <v>81</v>
      </c>
      <c r="AY417" s="210" t="s">
        <v>140</v>
      </c>
    </row>
    <row r="418" s="14" customFormat="1">
      <c r="A418" s="14"/>
      <c r="B418" s="216"/>
      <c r="C418" s="14"/>
      <c r="D418" s="204" t="s">
        <v>152</v>
      </c>
      <c r="E418" s="217" t="s">
        <v>1</v>
      </c>
      <c r="F418" s="218" t="s">
        <v>616</v>
      </c>
      <c r="G418" s="14"/>
      <c r="H418" s="219">
        <v>6</v>
      </c>
      <c r="I418" s="220"/>
      <c r="J418" s="14"/>
      <c r="K418" s="14"/>
      <c r="L418" s="216"/>
      <c r="M418" s="221"/>
      <c r="N418" s="222"/>
      <c r="O418" s="222"/>
      <c r="P418" s="222"/>
      <c r="Q418" s="222"/>
      <c r="R418" s="222"/>
      <c r="S418" s="222"/>
      <c r="T418" s="22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17" t="s">
        <v>152</v>
      </c>
      <c r="AU418" s="217" t="s">
        <v>90</v>
      </c>
      <c r="AV418" s="14" t="s">
        <v>90</v>
      </c>
      <c r="AW418" s="14" t="s">
        <v>36</v>
      </c>
      <c r="AX418" s="14" t="s">
        <v>81</v>
      </c>
      <c r="AY418" s="217" t="s">
        <v>140</v>
      </c>
    </row>
    <row r="419" s="15" customFormat="1">
      <c r="A419" s="15"/>
      <c r="B419" s="224"/>
      <c r="C419" s="15"/>
      <c r="D419" s="204" t="s">
        <v>152</v>
      </c>
      <c r="E419" s="225" t="s">
        <v>1</v>
      </c>
      <c r="F419" s="226" t="s">
        <v>159</v>
      </c>
      <c r="G419" s="15"/>
      <c r="H419" s="227">
        <v>23</v>
      </c>
      <c r="I419" s="228"/>
      <c r="J419" s="15"/>
      <c r="K419" s="15"/>
      <c r="L419" s="224"/>
      <c r="M419" s="229"/>
      <c r="N419" s="230"/>
      <c r="O419" s="230"/>
      <c r="P419" s="230"/>
      <c r="Q419" s="230"/>
      <c r="R419" s="230"/>
      <c r="S419" s="230"/>
      <c r="T419" s="231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25" t="s">
        <v>152</v>
      </c>
      <c r="AU419" s="225" t="s">
        <v>90</v>
      </c>
      <c r="AV419" s="15" t="s">
        <v>148</v>
      </c>
      <c r="AW419" s="15" t="s">
        <v>36</v>
      </c>
      <c r="AX419" s="15" t="s">
        <v>88</v>
      </c>
      <c r="AY419" s="225" t="s">
        <v>140</v>
      </c>
    </row>
    <row r="420" s="2" customFormat="1" ht="16.5" customHeight="1">
      <c r="A420" s="39"/>
      <c r="B420" s="191"/>
      <c r="C420" s="192" t="s">
        <v>617</v>
      </c>
      <c r="D420" s="192" t="s">
        <v>143</v>
      </c>
      <c r="E420" s="193" t="s">
        <v>618</v>
      </c>
      <c r="F420" s="194" t="s">
        <v>619</v>
      </c>
      <c r="G420" s="195" t="s">
        <v>336</v>
      </c>
      <c r="H420" s="196">
        <v>78.161000000000001</v>
      </c>
      <c r="I420" s="197"/>
      <c r="J420" s="198">
        <f>ROUND(I420*H420,2)</f>
        <v>0</v>
      </c>
      <c r="K420" s="194" t="s">
        <v>337</v>
      </c>
      <c r="L420" s="40"/>
      <c r="M420" s="199" t="s">
        <v>1</v>
      </c>
      <c r="N420" s="200" t="s">
        <v>46</v>
      </c>
      <c r="O420" s="78"/>
      <c r="P420" s="201">
        <f>O420*H420</f>
        <v>0</v>
      </c>
      <c r="Q420" s="201">
        <v>0</v>
      </c>
      <c r="R420" s="201">
        <f>Q420*H420</f>
        <v>0</v>
      </c>
      <c r="S420" s="201">
        <v>0.0106</v>
      </c>
      <c r="T420" s="202">
        <f>S420*H420</f>
        <v>0.82850659999999998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03" t="s">
        <v>148</v>
      </c>
      <c r="AT420" s="203" t="s">
        <v>143</v>
      </c>
      <c r="AU420" s="203" t="s">
        <v>90</v>
      </c>
      <c r="AY420" s="18" t="s">
        <v>140</v>
      </c>
      <c r="BE420" s="134">
        <f>IF(N420="základní",J420,0)</f>
        <v>0</v>
      </c>
      <c r="BF420" s="134">
        <f>IF(N420="snížená",J420,0)</f>
        <v>0</v>
      </c>
      <c r="BG420" s="134">
        <f>IF(N420="zákl. přenesená",J420,0)</f>
        <v>0</v>
      </c>
      <c r="BH420" s="134">
        <f>IF(N420="sníž. přenesená",J420,0)</f>
        <v>0</v>
      </c>
      <c r="BI420" s="134">
        <f>IF(N420="nulová",J420,0)</f>
        <v>0</v>
      </c>
      <c r="BJ420" s="18" t="s">
        <v>88</v>
      </c>
      <c r="BK420" s="134">
        <f>ROUND(I420*H420,2)</f>
        <v>0</v>
      </c>
      <c r="BL420" s="18" t="s">
        <v>148</v>
      </c>
      <c r="BM420" s="203" t="s">
        <v>620</v>
      </c>
    </row>
    <row r="421" s="2" customFormat="1">
      <c r="A421" s="39"/>
      <c r="B421" s="40"/>
      <c r="C421" s="39"/>
      <c r="D421" s="204" t="s">
        <v>150</v>
      </c>
      <c r="E421" s="39"/>
      <c r="F421" s="205" t="s">
        <v>621</v>
      </c>
      <c r="G421" s="39"/>
      <c r="H421" s="39"/>
      <c r="I421" s="206"/>
      <c r="J421" s="39"/>
      <c r="K421" s="39"/>
      <c r="L421" s="40"/>
      <c r="M421" s="207"/>
      <c r="N421" s="208"/>
      <c r="O421" s="78"/>
      <c r="P421" s="78"/>
      <c r="Q421" s="78"/>
      <c r="R421" s="78"/>
      <c r="S421" s="78"/>
      <c r="T421" s="7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150</v>
      </c>
      <c r="AU421" s="18" t="s">
        <v>90</v>
      </c>
    </row>
    <row r="422" s="13" customFormat="1">
      <c r="A422" s="13"/>
      <c r="B422" s="209"/>
      <c r="C422" s="13"/>
      <c r="D422" s="204" t="s">
        <v>152</v>
      </c>
      <c r="E422" s="210" t="s">
        <v>1</v>
      </c>
      <c r="F422" s="211" t="s">
        <v>499</v>
      </c>
      <c r="G422" s="13"/>
      <c r="H422" s="210" t="s">
        <v>1</v>
      </c>
      <c r="I422" s="212"/>
      <c r="J422" s="13"/>
      <c r="K422" s="13"/>
      <c r="L422" s="209"/>
      <c r="M422" s="213"/>
      <c r="N422" s="214"/>
      <c r="O422" s="214"/>
      <c r="P422" s="214"/>
      <c r="Q422" s="214"/>
      <c r="R422" s="214"/>
      <c r="S422" s="214"/>
      <c r="T422" s="21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10" t="s">
        <v>152</v>
      </c>
      <c r="AU422" s="210" t="s">
        <v>90</v>
      </c>
      <c r="AV422" s="13" t="s">
        <v>88</v>
      </c>
      <c r="AW422" s="13" t="s">
        <v>36</v>
      </c>
      <c r="AX422" s="13" t="s">
        <v>81</v>
      </c>
      <c r="AY422" s="210" t="s">
        <v>140</v>
      </c>
    </row>
    <row r="423" s="13" customFormat="1">
      <c r="A423" s="13"/>
      <c r="B423" s="209"/>
      <c r="C423" s="13"/>
      <c r="D423" s="204" t="s">
        <v>152</v>
      </c>
      <c r="E423" s="210" t="s">
        <v>1</v>
      </c>
      <c r="F423" s="211" t="s">
        <v>340</v>
      </c>
      <c r="G423" s="13"/>
      <c r="H423" s="210" t="s">
        <v>1</v>
      </c>
      <c r="I423" s="212"/>
      <c r="J423" s="13"/>
      <c r="K423" s="13"/>
      <c r="L423" s="209"/>
      <c r="M423" s="213"/>
      <c r="N423" s="214"/>
      <c r="O423" s="214"/>
      <c r="P423" s="214"/>
      <c r="Q423" s="214"/>
      <c r="R423" s="214"/>
      <c r="S423" s="214"/>
      <c r="T423" s="21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10" t="s">
        <v>152</v>
      </c>
      <c r="AU423" s="210" t="s">
        <v>90</v>
      </c>
      <c r="AV423" s="13" t="s">
        <v>88</v>
      </c>
      <c r="AW423" s="13" t="s">
        <v>36</v>
      </c>
      <c r="AX423" s="13" t="s">
        <v>81</v>
      </c>
      <c r="AY423" s="210" t="s">
        <v>140</v>
      </c>
    </row>
    <row r="424" s="14" customFormat="1">
      <c r="A424" s="14"/>
      <c r="B424" s="216"/>
      <c r="C424" s="14"/>
      <c r="D424" s="204" t="s">
        <v>152</v>
      </c>
      <c r="E424" s="217" t="s">
        <v>1</v>
      </c>
      <c r="F424" s="218" t="s">
        <v>500</v>
      </c>
      <c r="G424" s="14"/>
      <c r="H424" s="219">
        <v>14.595000000000001</v>
      </c>
      <c r="I424" s="220"/>
      <c r="J424" s="14"/>
      <c r="K424" s="14"/>
      <c r="L424" s="216"/>
      <c r="M424" s="221"/>
      <c r="N424" s="222"/>
      <c r="O424" s="222"/>
      <c r="P424" s="222"/>
      <c r="Q424" s="222"/>
      <c r="R424" s="222"/>
      <c r="S424" s="222"/>
      <c r="T424" s="22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17" t="s">
        <v>152</v>
      </c>
      <c r="AU424" s="217" t="s">
        <v>90</v>
      </c>
      <c r="AV424" s="14" t="s">
        <v>90</v>
      </c>
      <c r="AW424" s="14" t="s">
        <v>36</v>
      </c>
      <c r="AX424" s="14" t="s">
        <v>81</v>
      </c>
      <c r="AY424" s="217" t="s">
        <v>140</v>
      </c>
    </row>
    <row r="425" s="13" customFormat="1">
      <c r="A425" s="13"/>
      <c r="B425" s="209"/>
      <c r="C425" s="13"/>
      <c r="D425" s="204" t="s">
        <v>152</v>
      </c>
      <c r="E425" s="210" t="s">
        <v>1</v>
      </c>
      <c r="F425" s="211" t="s">
        <v>342</v>
      </c>
      <c r="G425" s="13"/>
      <c r="H425" s="210" t="s">
        <v>1</v>
      </c>
      <c r="I425" s="212"/>
      <c r="J425" s="13"/>
      <c r="K425" s="13"/>
      <c r="L425" s="209"/>
      <c r="M425" s="213"/>
      <c r="N425" s="214"/>
      <c r="O425" s="214"/>
      <c r="P425" s="214"/>
      <c r="Q425" s="214"/>
      <c r="R425" s="214"/>
      <c r="S425" s="214"/>
      <c r="T425" s="21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10" t="s">
        <v>152</v>
      </c>
      <c r="AU425" s="210" t="s">
        <v>90</v>
      </c>
      <c r="AV425" s="13" t="s">
        <v>88</v>
      </c>
      <c r="AW425" s="13" t="s">
        <v>36</v>
      </c>
      <c r="AX425" s="13" t="s">
        <v>81</v>
      </c>
      <c r="AY425" s="210" t="s">
        <v>140</v>
      </c>
    </row>
    <row r="426" s="14" customFormat="1">
      <c r="A426" s="14"/>
      <c r="B426" s="216"/>
      <c r="C426" s="14"/>
      <c r="D426" s="204" t="s">
        <v>152</v>
      </c>
      <c r="E426" s="217" t="s">
        <v>1</v>
      </c>
      <c r="F426" s="218" t="s">
        <v>501</v>
      </c>
      <c r="G426" s="14"/>
      <c r="H426" s="219">
        <v>41.183999999999998</v>
      </c>
      <c r="I426" s="220"/>
      <c r="J426" s="14"/>
      <c r="K426" s="14"/>
      <c r="L426" s="216"/>
      <c r="M426" s="221"/>
      <c r="N426" s="222"/>
      <c r="O426" s="222"/>
      <c r="P426" s="222"/>
      <c r="Q426" s="222"/>
      <c r="R426" s="222"/>
      <c r="S426" s="222"/>
      <c r="T426" s="22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17" t="s">
        <v>152</v>
      </c>
      <c r="AU426" s="217" t="s">
        <v>90</v>
      </c>
      <c r="AV426" s="14" t="s">
        <v>90</v>
      </c>
      <c r="AW426" s="14" t="s">
        <v>36</v>
      </c>
      <c r="AX426" s="14" t="s">
        <v>81</v>
      </c>
      <c r="AY426" s="217" t="s">
        <v>140</v>
      </c>
    </row>
    <row r="427" s="13" customFormat="1">
      <c r="A427" s="13"/>
      <c r="B427" s="209"/>
      <c r="C427" s="13"/>
      <c r="D427" s="204" t="s">
        <v>152</v>
      </c>
      <c r="E427" s="210" t="s">
        <v>1</v>
      </c>
      <c r="F427" s="211" t="s">
        <v>344</v>
      </c>
      <c r="G427" s="13"/>
      <c r="H427" s="210" t="s">
        <v>1</v>
      </c>
      <c r="I427" s="212"/>
      <c r="J427" s="13"/>
      <c r="K427" s="13"/>
      <c r="L427" s="209"/>
      <c r="M427" s="213"/>
      <c r="N427" s="214"/>
      <c r="O427" s="214"/>
      <c r="P427" s="214"/>
      <c r="Q427" s="214"/>
      <c r="R427" s="214"/>
      <c r="S427" s="214"/>
      <c r="T427" s="21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10" t="s">
        <v>152</v>
      </c>
      <c r="AU427" s="210" t="s">
        <v>90</v>
      </c>
      <c r="AV427" s="13" t="s">
        <v>88</v>
      </c>
      <c r="AW427" s="13" t="s">
        <v>36</v>
      </c>
      <c r="AX427" s="13" t="s">
        <v>81</v>
      </c>
      <c r="AY427" s="210" t="s">
        <v>140</v>
      </c>
    </row>
    <row r="428" s="14" customFormat="1">
      <c r="A428" s="14"/>
      <c r="B428" s="216"/>
      <c r="C428" s="14"/>
      <c r="D428" s="204" t="s">
        <v>152</v>
      </c>
      <c r="E428" s="217" t="s">
        <v>1</v>
      </c>
      <c r="F428" s="218" t="s">
        <v>502</v>
      </c>
      <c r="G428" s="14"/>
      <c r="H428" s="219">
        <v>22.382000000000001</v>
      </c>
      <c r="I428" s="220"/>
      <c r="J428" s="14"/>
      <c r="K428" s="14"/>
      <c r="L428" s="216"/>
      <c r="M428" s="221"/>
      <c r="N428" s="222"/>
      <c r="O428" s="222"/>
      <c r="P428" s="222"/>
      <c r="Q428" s="222"/>
      <c r="R428" s="222"/>
      <c r="S428" s="222"/>
      <c r="T428" s="22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17" t="s">
        <v>152</v>
      </c>
      <c r="AU428" s="217" t="s">
        <v>90</v>
      </c>
      <c r="AV428" s="14" t="s">
        <v>90</v>
      </c>
      <c r="AW428" s="14" t="s">
        <v>36</v>
      </c>
      <c r="AX428" s="14" t="s">
        <v>81</v>
      </c>
      <c r="AY428" s="217" t="s">
        <v>140</v>
      </c>
    </row>
    <row r="429" s="15" customFormat="1">
      <c r="A429" s="15"/>
      <c r="B429" s="224"/>
      <c r="C429" s="15"/>
      <c r="D429" s="204" t="s">
        <v>152</v>
      </c>
      <c r="E429" s="225" t="s">
        <v>1</v>
      </c>
      <c r="F429" s="226" t="s">
        <v>159</v>
      </c>
      <c r="G429" s="15"/>
      <c r="H429" s="227">
        <v>78.161000000000001</v>
      </c>
      <c r="I429" s="228"/>
      <c r="J429" s="15"/>
      <c r="K429" s="15"/>
      <c r="L429" s="224"/>
      <c r="M429" s="229"/>
      <c r="N429" s="230"/>
      <c r="O429" s="230"/>
      <c r="P429" s="230"/>
      <c r="Q429" s="230"/>
      <c r="R429" s="230"/>
      <c r="S429" s="230"/>
      <c r="T429" s="231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25" t="s">
        <v>152</v>
      </c>
      <c r="AU429" s="225" t="s">
        <v>90</v>
      </c>
      <c r="AV429" s="15" t="s">
        <v>148</v>
      </c>
      <c r="AW429" s="15" t="s">
        <v>36</v>
      </c>
      <c r="AX429" s="15" t="s">
        <v>88</v>
      </c>
      <c r="AY429" s="225" t="s">
        <v>140</v>
      </c>
    </row>
    <row r="430" s="2" customFormat="1" ht="16.5" customHeight="1">
      <c r="A430" s="39"/>
      <c r="B430" s="191"/>
      <c r="C430" s="192" t="s">
        <v>622</v>
      </c>
      <c r="D430" s="192" t="s">
        <v>143</v>
      </c>
      <c r="E430" s="193" t="s">
        <v>623</v>
      </c>
      <c r="F430" s="194" t="s">
        <v>624</v>
      </c>
      <c r="G430" s="195" t="s">
        <v>336</v>
      </c>
      <c r="H430" s="196">
        <v>78.161000000000001</v>
      </c>
      <c r="I430" s="197"/>
      <c r="J430" s="198">
        <f>ROUND(I430*H430,2)</f>
        <v>0</v>
      </c>
      <c r="K430" s="194" t="s">
        <v>337</v>
      </c>
      <c r="L430" s="40"/>
      <c r="M430" s="199" t="s">
        <v>1</v>
      </c>
      <c r="N430" s="200" t="s">
        <v>46</v>
      </c>
      <c r="O430" s="78"/>
      <c r="P430" s="201">
        <f>O430*H430</f>
        <v>0</v>
      </c>
      <c r="Q430" s="201">
        <v>0.01162</v>
      </c>
      <c r="R430" s="201">
        <f>Q430*H430</f>
        <v>0.90823081999999999</v>
      </c>
      <c r="S430" s="201">
        <v>0</v>
      </c>
      <c r="T430" s="202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03" t="s">
        <v>148</v>
      </c>
      <c r="AT430" s="203" t="s">
        <v>143</v>
      </c>
      <c r="AU430" s="203" t="s">
        <v>90</v>
      </c>
      <c r="AY430" s="18" t="s">
        <v>140</v>
      </c>
      <c r="BE430" s="134">
        <f>IF(N430="základní",J430,0)</f>
        <v>0</v>
      </c>
      <c r="BF430" s="134">
        <f>IF(N430="snížená",J430,0)</f>
        <v>0</v>
      </c>
      <c r="BG430" s="134">
        <f>IF(N430="zákl. přenesená",J430,0)</f>
        <v>0</v>
      </c>
      <c r="BH430" s="134">
        <f>IF(N430="sníž. přenesená",J430,0)</f>
        <v>0</v>
      </c>
      <c r="BI430" s="134">
        <f>IF(N430="nulová",J430,0)</f>
        <v>0</v>
      </c>
      <c r="BJ430" s="18" t="s">
        <v>88</v>
      </c>
      <c r="BK430" s="134">
        <f>ROUND(I430*H430,2)</f>
        <v>0</v>
      </c>
      <c r="BL430" s="18" t="s">
        <v>148</v>
      </c>
      <c r="BM430" s="203" t="s">
        <v>625</v>
      </c>
    </row>
    <row r="431" s="2" customFormat="1">
      <c r="A431" s="39"/>
      <c r="B431" s="40"/>
      <c r="C431" s="39"/>
      <c r="D431" s="204" t="s">
        <v>150</v>
      </c>
      <c r="E431" s="39"/>
      <c r="F431" s="205" t="s">
        <v>626</v>
      </c>
      <c r="G431" s="39"/>
      <c r="H431" s="39"/>
      <c r="I431" s="206"/>
      <c r="J431" s="39"/>
      <c r="K431" s="39"/>
      <c r="L431" s="40"/>
      <c r="M431" s="207"/>
      <c r="N431" s="208"/>
      <c r="O431" s="78"/>
      <c r="P431" s="78"/>
      <c r="Q431" s="78"/>
      <c r="R431" s="78"/>
      <c r="S431" s="78"/>
      <c r="T431" s="7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150</v>
      </c>
      <c r="AU431" s="18" t="s">
        <v>90</v>
      </c>
    </row>
    <row r="432" s="13" customFormat="1">
      <c r="A432" s="13"/>
      <c r="B432" s="209"/>
      <c r="C432" s="13"/>
      <c r="D432" s="204" t="s">
        <v>152</v>
      </c>
      <c r="E432" s="210" t="s">
        <v>1</v>
      </c>
      <c r="F432" s="211" t="s">
        <v>499</v>
      </c>
      <c r="G432" s="13"/>
      <c r="H432" s="210" t="s">
        <v>1</v>
      </c>
      <c r="I432" s="212"/>
      <c r="J432" s="13"/>
      <c r="K432" s="13"/>
      <c r="L432" s="209"/>
      <c r="M432" s="213"/>
      <c r="N432" s="214"/>
      <c r="O432" s="214"/>
      <c r="P432" s="214"/>
      <c r="Q432" s="214"/>
      <c r="R432" s="214"/>
      <c r="S432" s="214"/>
      <c r="T432" s="21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10" t="s">
        <v>152</v>
      </c>
      <c r="AU432" s="210" t="s">
        <v>90</v>
      </c>
      <c r="AV432" s="13" t="s">
        <v>88</v>
      </c>
      <c r="AW432" s="13" t="s">
        <v>36</v>
      </c>
      <c r="AX432" s="13" t="s">
        <v>81</v>
      </c>
      <c r="AY432" s="210" t="s">
        <v>140</v>
      </c>
    </row>
    <row r="433" s="13" customFormat="1">
      <c r="A433" s="13"/>
      <c r="B433" s="209"/>
      <c r="C433" s="13"/>
      <c r="D433" s="204" t="s">
        <v>152</v>
      </c>
      <c r="E433" s="210" t="s">
        <v>1</v>
      </c>
      <c r="F433" s="211" t="s">
        <v>340</v>
      </c>
      <c r="G433" s="13"/>
      <c r="H433" s="210" t="s">
        <v>1</v>
      </c>
      <c r="I433" s="212"/>
      <c r="J433" s="13"/>
      <c r="K433" s="13"/>
      <c r="L433" s="209"/>
      <c r="M433" s="213"/>
      <c r="N433" s="214"/>
      <c r="O433" s="214"/>
      <c r="P433" s="214"/>
      <c r="Q433" s="214"/>
      <c r="R433" s="214"/>
      <c r="S433" s="214"/>
      <c r="T433" s="21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10" t="s">
        <v>152</v>
      </c>
      <c r="AU433" s="210" t="s">
        <v>90</v>
      </c>
      <c r="AV433" s="13" t="s">
        <v>88</v>
      </c>
      <c r="AW433" s="13" t="s">
        <v>36</v>
      </c>
      <c r="AX433" s="13" t="s">
        <v>81</v>
      </c>
      <c r="AY433" s="210" t="s">
        <v>140</v>
      </c>
    </row>
    <row r="434" s="14" customFormat="1">
      <c r="A434" s="14"/>
      <c r="B434" s="216"/>
      <c r="C434" s="14"/>
      <c r="D434" s="204" t="s">
        <v>152</v>
      </c>
      <c r="E434" s="217" t="s">
        <v>1</v>
      </c>
      <c r="F434" s="218" t="s">
        <v>500</v>
      </c>
      <c r="G434" s="14"/>
      <c r="H434" s="219">
        <v>14.595000000000001</v>
      </c>
      <c r="I434" s="220"/>
      <c r="J434" s="14"/>
      <c r="K434" s="14"/>
      <c r="L434" s="216"/>
      <c r="M434" s="221"/>
      <c r="N434" s="222"/>
      <c r="O434" s="222"/>
      <c r="P434" s="222"/>
      <c r="Q434" s="222"/>
      <c r="R434" s="222"/>
      <c r="S434" s="222"/>
      <c r="T434" s="22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17" t="s">
        <v>152</v>
      </c>
      <c r="AU434" s="217" t="s">
        <v>90</v>
      </c>
      <c r="AV434" s="14" t="s">
        <v>90</v>
      </c>
      <c r="AW434" s="14" t="s">
        <v>36</v>
      </c>
      <c r="AX434" s="14" t="s">
        <v>81</v>
      </c>
      <c r="AY434" s="217" t="s">
        <v>140</v>
      </c>
    </row>
    <row r="435" s="13" customFormat="1">
      <c r="A435" s="13"/>
      <c r="B435" s="209"/>
      <c r="C435" s="13"/>
      <c r="D435" s="204" t="s">
        <v>152</v>
      </c>
      <c r="E435" s="210" t="s">
        <v>1</v>
      </c>
      <c r="F435" s="211" t="s">
        <v>342</v>
      </c>
      <c r="G435" s="13"/>
      <c r="H435" s="210" t="s">
        <v>1</v>
      </c>
      <c r="I435" s="212"/>
      <c r="J435" s="13"/>
      <c r="K435" s="13"/>
      <c r="L435" s="209"/>
      <c r="M435" s="213"/>
      <c r="N435" s="214"/>
      <c r="O435" s="214"/>
      <c r="P435" s="214"/>
      <c r="Q435" s="214"/>
      <c r="R435" s="214"/>
      <c r="S435" s="214"/>
      <c r="T435" s="21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10" t="s">
        <v>152</v>
      </c>
      <c r="AU435" s="210" t="s">
        <v>90</v>
      </c>
      <c r="AV435" s="13" t="s">
        <v>88</v>
      </c>
      <c r="AW435" s="13" t="s">
        <v>36</v>
      </c>
      <c r="AX435" s="13" t="s">
        <v>81</v>
      </c>
      <c r="AY435" s="210" t="s">
        <v>140</v>
      </c>
    </row>
    <row r="436" s="14" customFormat="1">
      <c r="A436" s="14"/>
      <c r="B436" s="216"/>
      <c r="C436" s="14"/>
      <c r="D436" s="204" t="s">
        <v>152</v>
      </c>
      <c r="E436" s="217" t="s">
        <v>1</v>
      </c>
      <c r="F436" s="218" t="s">
        <v>501</v>
      </c>
      <c r="G436" s="14"/>
      <c r="H436" s="219">
        <v>41.183999999999998</v>
      </c>
      <c r="I436" s="220"/>
      <c r="J436" s="14"/>
      <c r="K436" s="14"/>
      <c r="L436" s="216"/>
      <c r="M436" s="221"/>
      <c r="N436" s="222"/>
      <c r="O436" s="222"/>
      <c r="P436" s="222"/>
      <c r="Q436" s="222"/>
      <c r="R436" s="222"/>
      <c r="S436" s="222"/>
      <c r="T436" s="22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17" t="s">
        <v>152</v>
      </c>
      <c r="AU436" s="217" t="s">
        <v>90</v>
      </c>
      <c r="AV436" s="14" t="s">
        <v>90</v>
      </c>
      <c r="AW436" s="14" t="s">
        <v>36</v>
      </c>
      <c r="AX436" s="14" t="s">
        <v>81</v>
      </c>
      <c r="AY436" s="217" t="s">
        <v>140</v>
      </c>
    </row>
    <row r="437" s="13" customFormat="1">
      <c r="A437" s="13"/>
      <c r="B437" s="209"/>
      <c r="C437" s="13"/>
      <c r="D437" s="204" t="s">
        <v>152</v>
      </c>
      <c r="E437" s="210" t="s">
        <v>1</v>
      </c>
      <c r="F437" s="211" t="s">
        <v>344</v>
      </c>
      <c r="G437" s="13"/>
      <c r="H437" s="210" t="s">
        <v>1</v>
      </c>
      <c r="I437" s="212"/>
      <c r="J437" s="13"/>
      <c r="K437" s="13"/>
      <c r="L437" s="209"/>
      <c r="M437" s="213"/>
      <c r="N437" s="214"/>
      <c r="O437" s="214"/>
      <c r="P437" s="214"/>
      <c r="Q437" s="214"/>
      <c r="R437" s="214"/>
      <c r="S437" s="214"/>
      <c r="T437" s="21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10" t="s">
        <v>152</v>
      </c>
      <c r="AU437" s="210" t="s">
        <v>90</v>
      </c>
      <c r="AV437" s="13" t="s">
        <v>88</v>
      </c>
      <c r="AW437" s="13" t="s">
        <v>36</v>
      </c>
      <c r="AX437" s="13" t="s">
        <v>81</v>
      </c>
      <c r="AY437" s="210" t="s">
        <v>140</v>
      </c>
    </row>
    <row r="438" s="14" customFormat="1">
      <c r="A438" s="14"/>
      <c r="B438" s="216"/>
      <c r="C438" s="14"/>
      <c r="D438" s="204" t="s">
        <v>152</v>
      </c>
      <c r="E438" s="217" t="s">
        <v>1</v>
      </c>
      <c r="F438" s="218" t="s">
        <v>502</v>
      </c>
      <c r="G438" s="14"/>
      <c r="H438" s="219">
        <v>22.382000000000001</v>
      </c>
      <c r="I438" s="220"/>
      <c r="J438" s="14"/>
      <c r="K438" s="14"/>
      <c r="L438" s="216"/>
      <c r="M438" s="221"/>
      <c r="N438" s="222"/>
      <c r="O438" s="222"/>
      <c r="P438" s="222"/>
      <c r="Q438" s="222"/>
      <c r="R438" s="222"/>
      <c r="S438" s="222"/>
      <c r="T438" s="22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17" t="s">
        <v>152</v>
      </c>
      <c r="AU438" s="217" t="s">
        <v>90</v>
      </c>
      <c r="AV438" s="14" t="s">
        <v>90</v>
      </c>
      <c r="AW438" s="14" t="s">
        <v>36</v>
      </c>
      <c r="AX438" s="14" t="s">
        <v>81</v>
      </c>
      <c r="AY438" s="217" t="s">
        <v>140</v>
      </c>
    </row>
    <row r="439" s="15" customFormat="1">
      <c r="A439" s="15"/>
      <c r="B439" s="224"/>
      <c r="C439" s="15"/>
      <c r="D439" s="204" t="s">
        <v>152</v>
      </c>
      <c r="E439" s="225" t="s">
        <v>1</v>
      </c>
      <c r="F439" s="226" t="s">
        <v>159</v>
      </c>
      <c r="G439" s="15"/>
      <c r="H439" s="227">
        <v>78.161000000000001</v>
      </c>
      <c r="I439" s="228"/>
      <c r="J439" s="15"/>
      <c r="K439" s="15"/>
      <c r="L439" s="224"/>
      <c r="M439" s="229"/>
      <c r="N439" s="230"/>
      <c r="O439" s="230"/>
      <c r="P439" s="230"/>
      <c r="Q439" s="230"/>
      <c r="R439" s="230"/>
      <c r="S439" s="230"/>
      <c r="T439" s="231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25" t="s">
        <v>152</v>
      </c>
      <c r="AU439" s="225" t="s">
        <v>90</v>
      </c>
      <c r="AV439" s="15" t="s">
        <v>148</v>
      </c>
      <c r="AW439" s="15" t="s">
        <v>36</v>
      </c>
      <c r="AX439" s="15" t="s">
        <v>88</v>
      </c>
      <c r="AY439" s="225" t="s">
        <v>140</v>
      </c>
    </row>
    <row r="440" s="2" customFormat="1" ht="16.5" customHeight="1">
      <c r="A440" s="39"/>
      <c r="B440" s="191"/>
      <c r="C440" s="192" t="s">
        <v>627</v>
      </c>
      <c r="D440" s="192" t="s">
        <v>143</v>
      </c>
      <c r="E440" s="193" t="s">
        <v>628</v>
      </c>
      <c r="F440" s="194" t="s">
        <v>629</v>
      </c>
      <c r="G440" s="195" t="s">
        <v>336</v>
      </c>
      <c r="H440" s="196">
        <v>78.161000000000001</v>
      </c>
      <c r="I440" s="197"/>
      <c r="J440" s="198">
        <f>ROUND(I440*H440,2)</f>
        <v>0</v>
      </c>
      <c r="K440" s="194" t="s">
        <v>337</v>
      </c>
      <c r="L440" s="40"/>
      <c r="M440" s="199" t="s">
        <v>1</v>
      </c>
      <c r="N440" s="200" t="s">
        <v>46</v>
      </c>
      <c r="O440" s="78"/>
      <c r="P440" s="201">
        <f>O440*H440</f>
        <v>0</v>
      </c>
      <c r="Q440" s="201">
        <v>0</v>
      </c>
      <c r="R440" s="201">
        <f>Q440*H440</f>
        <v>0</v>
      </c>
      <c r="S440" s="201">
        <v>0</v>
      </c>
      <c r="T440" s="202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03" t="s">
        <v>148</v>
      </c>
      <c r="AT440" s="203" t="s">
        <v>143</v>
      </c>
      <c r="AU440" s="203" t="s">
        <v>90</v>
      </c>
      <c r="AY440" s="18" t="s">
        <v>140</v>
      </c>
      <c r="BE440" s="134">
        <f>IF(N440="základní",J440,0)</f>
        <v>0</v>
      </c>
      <c r="BF440" s="134">
        <f>IF(N440="snížená",J440,0)</f>
        <v>0</v>
      </c>
      <c r="BG440" s="134">
        <f>IF(N440="zákl. přenesená",J440,0)</f>
        <v>0</v>
      </c>
      <c r="BH440" s="134">
        <f>IF(N440="sníž. přenesená",J440,0)</f>
        <v>0</v>
      </c>
      <c r="BI440" s="134">
        <f>IF(N440="nulová",J440,0)</f>
        <v>0</v>
      </c>
      <c r="BJ440" s="18" t="s">
        <v>88</v>
      </c>
      <c r="BK440" s="134">
        <f>ROUND(I440*H440,2)</f>
        <v>0</v>
      </c>
      <c r="BL440" s="18" t="s">
        <v>148</v>
      </c>
      <c r="BM440" s="203" t="s">
        <v>630</v>
      </c>
    </row>
    <row r="441" s="2" customFormat="1">
      <c r="A441" s="39"/>
      <c r="B441" s="40"/>
      <c r="C441" s="39"/>
      <c r="D441" s="204" t="s">
        <v>150</v>
      </c>
      <c r="E441" s="39"/>
      <c r="F441" s="205" t="s">
        <v>631</v>
      </c>
      <c r="G441" s="39"/>
      <c r="H441" s="39"/>
      <c r="I441" s="206"/>
      <c r="J441" s="39"/>
      <c r="K441" s="39"/>
      <c r="L441" s="40"/>
      <c r="M441" s="207"/>
      <c r="N441" s="208"/>
      <c r="O441" s="78"/>
      <c r="P441" s="78"/>
      <c r="Q441" s="78"/>
      <c r="R441" s="78"/>
      <c r="S441" s="78"/>
      <c r="T441" s="79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150</v>
      </c>
      <c r="AU441" s="18" t="s">
        <v>90</v>
      </c>
    </row>
    <row r="442" s="13" customFormat="1">
      <c r="A442" s="13"/>
      <c r="B442" s="209"/>
      <c r="C442" s="13"/>
      <c r="D442" s="204" t="s">
        <v>152</v>
      </c>
      <c r="E442" s="210" t="s">
        <v>1</v>
      </c>
      <c r="F442" s="211" t="s">
        <v>499</v>
      </c>
      <c r="G442" s="13"/>
      <c r="H442" s="210" t="s">
        <v>1</v>
      </c>
      <c r="I442" s="212"/>
      <c r="J442" s="13"/>
      <c r="K442" s="13"/>
      <c r="L442" s="209"/>
      <c r="M442" s="213"/>
      <c r="N442" s="214"/>
      <c r="O442" s="214"/>
      <c r="P442" s="214"/>
      <c r="Q442" s="214"/>
      <c r="R442" s="214"/>
      <c r="S442" s="214"/>
      <c r="T442" s="21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10" t="s">
        <v>152</v>
      </c>
      <c r="AU442" s="210" t="s">
        <v>90</v>
      </c>
      <c r="AV442" s="13" t="s">
        <v>88</v>
      </c>
      <c r="AW442" s="13" t="s">
        <v>36</v>
      </c>
      <c r="AX442" s="13" t="s">
        <v>81</v>
      </c>
      <c r="AY442" s="210" t="s">
        <v>140</v>
      </c>
    </row>
    <row r="443" s="13" customFormat="1">
      <c r="A443" s="13"/>
      <c r="B443" s="209"/>
      <c r="C443" s="13"/>
      <c r="D443" s="204" t="s">
        <v>152</v>
      </c>
      <c r="E443" s="210" t="s">
        <v>1</v>
      </c>
      <c r="F443" s="211" t="s">
        <v>340</v>
      </c>
      <c r="G443" s="13"/>
      <c r="H443" s="210" t="s">
        <v>1</v>
      </c>
      <c r="I443" s="212"/>
      <c r="J443" s="13"/>
      <c r="K443" s="13"/>
      <c r="L443" s="209"/>
      <c r="M443" s="213"/>
      <c r="N443" s="214"/>
      <c r="O443" s="214"/>
      <c r="P443" s="214"/>
      <c r="Q443" s="214"/>
      <c r="R443" s="214"/>
      <c r="S443" s="214"/>
      <c r="T443" s="21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10" t="s">
        <v>152</v>
      </c>
      <c r="AU443" s="210" t="s">
        <v>90</v>
      </c>
      <c r="AV443" s="13" t="s">
        <v>88</v>
      </c>
      <c r="AW443" s="13" t="s">
        <v>36</v>
      </c>
      <c r="AX443" s="13" t="s">
        <v>81</v>
      </c>
      <c r="AY443" s="210" t="s">
        <v>140</v>
      </c>
    </row>
    <row r="444" s="14" customFormat="1">
      <c r="A444" s="14"/>
      <c r="B444" s="216"/>
      <c r="C444" s="14"/>
      <c r="D444" s="204" t="s">
        <v>152</v>
      </c>
      <c r="E444" s="217" t="s">
        <v>1</v>
      </c>
      <c r="F444" s="218" t="s">
        <v>500</v>
      </c>
      <c r="G444" s="14"/>
      <c r="H444" s="219">
        <v>14.595000000000001</v>
      </c>
      <c r="I444" s="220"/>
      <c r="J444" s="14"/>
      <c r="K444" s="14"/>
      <c r="L444" s="216"/>
      <c r="M444" s="221"/>
      <c r="N444" s="222"/>
      <c r="O444" s="222"/>
      <c r="P444" s="222"/>
      <c r="Q444" s="222"/>
      <c r="R444" s="222"/>
      <c r="S444" s="222"/>
      <c r="T444" s="22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17" t="s">
        <v>152</v>
      </c>
      <c r="AU444" s="217" t="s">
        <v>90</v>
      </c>
      <c r="AV444" s="14" t="s">
        <v>90</v>
      </c>
      <c r="AW444" s="14" t="s">
        <v>36</v>
      </c>
      <c r="AX444" s="14" t="s">
        <v>81</v>
      </c>
      <c r="AY444" s="217" t="s">
        <v>140</v>
      </c>
    </row>
    <row r="445" s="13" customFormat="1">
      <c r="A445" s="13"/>
      <c r="B445" s="209"/>
      <c r="C445" s="13"/>
      <c r="D445" s="204" t="s">
        <v>152</v>
      </c>
      <c r="E445" s="210" t="s">
        <v>1</v>
      </c>
      <c r="F445" s="211" t="s">
        <v>342</v>
      </c>
      <c r="G445" s="13"/>
      <c r="H445" s="210" t="s">
        <v>1</v>
      </c>
      <c r="I445" s="212"/>
      <c r="J445" s="13"/>
      <c r="K445" s="13"/>
      <c r="L445" s="209"/>
      <c r="M445" s="213"/>
      <c r="N445" s="214"/>
      <c r="O445" s="214"/>
      <c r="P445" s="214"/>
      <c r="Q445" s="214"/>
      <c r="R445" s="214"/>
      <c r="S445" s="214"/>
      <c r="T445" s="21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10" t="s">
        <v>152</v>
      </c>
      <c r="AU445" s="210" t="s">
        <v>90</v>
      </c>
      <c r="AV445" s="13" t="s">
        <v>88</v>
      </c>
      <c r="AW445" s="13" t="s">
        <v>36</v>
      </c>
      <c r="AX445" s="13" t="s">
        <v>81</v>
      </c>
      <c r="AY445" s="210" t="s">
        <v>140</v>
      </c>
    </row>
    <row r="446" s="14" customFormat="1">
      <c r="A446" s="14"/>
      <c r="B446" s="216"/>
      <c r="C446" s="14"/>
      <c r="D446" s="204" t="s">
        <v>152</v>
      </c>
      <c r="E446" s="217" t="s">
        <v>1</v>
      </c>
      <c r="F446" s="218" t="s">
        <v>501</v>
      </c>
      <c r="G446" s="14"/>
      <c r="H446" s="219">
        <v>41.183999999999998</v>
      </c>
      <c r="I446" s="220"/>
      <c r="J446" s="14"/>
      <c r="K446" s="14"/>
      <c r="L446" s="216"/>
      <c r="M446" s="221"/>
      <c r="N446" s="222"/>
      <c r="O446" s="222"/>
      <c r="P446" s="222"/>
      <c r="Q446" s="222"/>
      <c r="R446" s="222"/>
      <c r="S446" s="222"/>
      <c r="T446" s="22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17" t="s">
        <v>152</v>
      </c>
      <c r="AU446" s="217" t="s">
        <v>90</v>
      </c>
      <c r="AV446" s="14" t="s">
        <v>90</v>
      </c>
      <c r="AW446" s="14" t="s">
        <v>36</v>
      </c>
      <c r="AX446" s="14" t="s">
        <v>81</v>
      </c>
      <c r="AY446" s="217" t="s">
        <v>140</v>
      </c>
    </row>
    <row r="447" s="13" customFormat="1">
      <c r="A447" s="13"/>
      <c r="B447" s="209"/>
      <c r="C447" s="13"/>
      <c r="D447" s="204" t="s">
        <v>152</v>
      </c>
      <c r="E447" s="210" t="s">
        <v>1</v>
      </c>
      <c r="F447" s="211" t="s">
        <v>344</v>
      </c>
      <c r="G447" s="13"/>
      <c r="H447" s="210" t="s">
        <v>1</v>
      </c>
      <c r="I447" s="212"/>
      <c r="J447" s="13"/>
      <c r="K447" s="13"/>
      <c r="L447" s="209"/>
      <c r="M447" s="213"/>
      <c r="N447" s="214"/>
      <c r="O447" s="214"/>
      <c r="P447" s="214"/>
      <c r="Q447" s="214"/>
      <c r="R447" s="214"/>
      <c r="S447" s="214"/>
      <c r="T447" s="21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10" t="s">
        <v>152</v>
      </c>
      <c r="AU447" s="210" t="s">
        <v>90</v>
      </c>
      <c r="AV447" s="13" t="s">
        <v>88</v>
      </c>
      <c r="AW447" s="13" t="s">
        <v>36</v>
      </c>
      <c r="AX447" s="13" t="s">
        <v>81</v>
      </c>
      <c r="AY447" s="210" t="s">
        <v>140</v>
      </c>
    </row>
    <row r="448" s="14" customFormat="1">
      <c r="A448" s="14"/>
      <c r="B448" s="216"/>
      <c r="C448" s="14"/>
      <c r="D448" s="204" t="s">
        <v>152</v>
      </c>
      <c r="E448" s="217" t="s">
        <v>1</v>
      </c>
      <c r="F448" s="218" t="s">
        <v>502</v>
      </c>
      <c r="G448" s="14"/>
      <c r="H448" s="219">
        <v>22.382000000000001</v>
      </c>
      <c r="I448" s="220"/>
      <c r="J448" s="14"/>
      <c r="K448" s="14"/>
      <c r="L448" s="216"/>
      <c r="M448" s="221"/>
      <c r="N448" s="222"/>
      <c r="O448" s="222"/>
      <c r="P448" s="222"/>
      <c r="Q448" s="222"/>
      <c r="R448" s="222"/>
      <c r="S448" s="222"/>
      <c r="T448" s="22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17" t="s">
        <v>152</v>
      </c>
      <c r="AU448" s="217" t="s">
        <v>90</v>
      </c>
      <c r="AV448" s="14" t="s">
        <v>90</v>
      </c>
      <c r="AW448" s="14" t="s">
        <v>36</v>
      </c>
      <c r="AX448" s="14" t="s">
        <v>81</v>
      </c>
      <c r="AY448" s="217" t="s">
        <v>140</v>
      </c>
    </row>
    <row r="449" s="15" customFormat="1">
      <c r="A449" s="15"/>
      <c r="B449" s="224"/>
      <c r="C449" s="15"/>
      <c r="D449" s="204" t="s">
        <v>152</v>
      </c>
      <c r="E449" s="225" t="s">
        <v>1</v>
      </c>
      <c r="F449" s="226" t="s">
        <v>159</v>
      </c>
      <c r="G449" s="15"/>
      <c r="H449" s="227">
        <v>78.161000000000001</v>
      </c>
      <c r="I449" s="228"/>
      <c r="J449" s="15"/>
      <c r="K449" s="15"/>
      <c r="L449" s="224"/>
      <c r="M449" s="229"/>
      <c r="N449" s="230"/>
      <c r="O449" s="230"/>
      <c r="P449" s="230"/>
      <c r="Q449" s="230"/>
      <c r="R449" s="230"/>
      <c r="S449" s="230"/>
      <c r="T449" s="231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25" t="s">
        <v>152</v>
      </c>
      <c r="AU449" s="225" t="s">
        <v>90</v>
      </c>
      <c r="AV449" s="15" t="s">
        <v>148</v>
      </c>
      <c r="AW449" s="15" t="s">
        <v>36</v>
      </c>
      <c r="AX449" s="15" t="s">
        <v>88</v>
      </c>
      <c r="AY449" s="225" t="s">
        <v>140</v>
      </c>
    </row>
    <row r="450" s="2" customFormat="1" ht="16.5" customHeight="1">
      <c r="A450" s="39"/>
      <c r="B450" s="191"/>
      <c r="C450" s="192" t="s">
        <v>632</v>
      </c>
      <c r="D450" s="192" t="s">
        <v>143</v>
      </c>
      <c r="E450" s="193" t="s">
        <v>633</v>
      </c>
      <c r="F450" s="194" t="s">
        <v>634</v>
      </c>
      <c r="G450" s="195" t="s">
        <v>336</v>
      </c>
      <c r="H450" s="196">
        <v>7.6699999999999999</v>
      </c>
      <c r="I450" s="197"/>
      <c r="J450" s="198">
        <f>ROUND(I450*H450,2)</f>
        <v>0</v>
      </c>
      <c r="K450" s="194" t="s">
        <v>337</v>
      </c>
      <c r="L450" s="40"/>
      <c r="M450" s="199" t="s">
        <v>1</v>
      </c>
      <c r="N450" s="200" t="s">
        <v>46</v>
      </c>
      <c r="O450" s="78"/>
      <c r="P450" s="201">
        <f>O450*H450</f>
        <v>0</v>
      </c>
      <c r="Q450" s="201">
        <v>0.080570000000000003</v>
      </c>
      <c r="R450" s="201">
        <f>Q450*H450</f>
        <v>0.61797190000000002</v>
      </c>
      <c r="S450" s="201">
        <v>0</v>
      </c>
      <c r="T450" s="202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03" t="s">
        <v>148</v>
      </c>
      <c r="AT450" s="203" t="s">
        <v>143</v>
      </c>
      <c r="AU450" s="203" t="s">
        <v>90</v>
      </c>
      <c r="AY450" s="18" t="s">
        <v>140</v>
      </c>
      <c r="BE450" s="134">
        <f>IF(N450="základní",J450,0)</f>
        <v>0</v>
      </c>
      <c r="BF450" s="134">
        <f>IF(N450="snížená",J450,0)</f>
        <v>0</v>
      </c>
      <c r="BG450" s="134">
        <f>IF(N450="zákl. přenesená",J450,0)</f>
        <v>0</v>
      </c>
      <c r="BH450" s="134">
        <f>IF(N450="sníž. přenesená",J450,0)</f>
        <v>0</v>
      </c>
      <c r="BI450" s="134">
        <f>IF(N450="nulová",J450,0)</f>
        <v>0</v>
      </c>
      <c r="BJ450" s="18" t="s">
        <v>88</v>
      </c>
      <c r="BK450" s="134">
        <f>ROUND(I450*H450,2)</f>
        <v>0</v>
      </c>
      <c r="BL450" s="18" t="s">
        <v>148</v>
      </c>
      <c r="BM450" s="203" t="s">
        <v>635</v>
      </c>
    </row>
    <row r="451" s="2" customFormat="1">
      <c r="A451" s="39"/>
      <c r="B451" s="40"/>
      <c r="C451" s="39"/>
      <c r="D451" s="204" t="s">
        <v>150</v>
      </c>
      <c r="E451" s="39"/>
      <c r="F451" s="205" t="s">
        <v>636</v>
      </c>
      <c r="G451" s="39"/>
      <c r="H451" s="39"/>
      <c r="I451" s="206"/>
      <c r="J451" s="39"/>
      <c r="K451" s="39"/>
      <c r="L451" s="40"/>
      <c r="M451" s="207"/>
      <c r="N451" s="208"/>
      <c r="O451" s="78"/>
      <c r="P451" s="78"/>
      <c r="Q451" s="78"/>
      <c r="R451" s="78"/>
      <c r="S451" s="78"/>
      <c r="T451" s="79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150</v>
      </c>
      <c r="AU451" s="18" t="s">
        <v>90</v>
      </c>
    </row>
    <row r="452" s="13" customFormat="1">
      <c r="A452" s="13"/>
      <c r="B452" s="209"/>
      <c r="C452" s="13"/>
      <c r="D452" s="204" t="s">
        <v>152</v>
      </c>
      <c r="E452" s="210" t="s">
        <v>1</v>
      </c>
      <c r="F452" s="211" t="s">
        <v>637</v>
      </c>
      <c r="G452" s="13"/>
      <c r="H452" s="210" t="s">
        <v>1</v>
      </c>
      <c r="I452" s="212"/>
      <c r="J452" s="13"/>
      <c r="K452" s="13"/>
      <c r="L452" s="209"/>
      <c r="M452" s="213"/>
      <c r="N452" s="214"/>
      <c r="O452" s="214"/>
      <c r="P452" s="214"/>
      <c r="Q452" s="214"/>
      <c r="R452" s="214"/>
      <c r="S452" s="214"/>
      <c r="T452" s="21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10" t="s">
        <v>152</v>
      </c>
      <c r="AU452" s="210" t="s">
        <v>90</v>
      </c>
      <c r="AV452" s="13" t="s">
        <v>88</v>
      </c>
      <c r="AW452" s="13" t="s">
        <v>36</v>
      </c>
      <c r="AX452" s="13" t="s">
        <v>81</v>
      </c>
      <c r="AY452" s="210" t="s">
        <v>140</v>
      </c>
    </row>
    <row r="453" s="13" customFormat="1">
      <c r="A453" s="13"/>
      <c r="B453" s="209"/>
      <c r="C453" s="13"/>
      <c r="D453" s="204" t="s">
        <v>152</v>
      </c>
      <c r="E453" s="210" t="s">
        <v>1</v>
      </c>
      <c r="F453" s="211" t="s">
        <v>503</v>
      </c>
      <c r="G453" s="13"/>
      <c r="H453" s="210" t="s">
        <v>1</v>
      </c>
      <c r="I453" s="212"/>
      <c r="J453" s="13"/>
      <c r="K453" s="13"/>
      <c r="L453" s="209"/>
      <c r="M453" s="213"/>
      <c r="N453" s="214"/>
      <c r="O453" s="214"/>
      <c r="P453" s="214"/>
      <c r="Q453" s="214"/>
      <c r="R453" s="214"/>
      <c r="S453" s="214"/>
      <c r="T453" s="21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10" t="s">
        <v>152</v>
      </c>
      <c r="AU453" s="210" t="s">
        <v>90</v>
      </c>
      <c r="AV453" s="13" t="s">
        <v>88</v>
      </c>
      <c r="AW453" s="13" t="s">
        <v>36</v>
      </c>
      <c r="AX453" s="13" t="s">
        <v>81</v>
      </c>
      <c r="AY453" s="210" t="s">
        <v>140</v>
      </c>
    </row>
    <row r="454" s="14" customFormat="1">
      <c r="A454" s="14"/>
      <c r="B454" s="216"/>
      <c r="C454" s="14"/>
      <c r="D454" s="204" t="s">
        <v>152</v>
      </c>
      <c r="E454" s="217" t="s">
        <v>1</v>
      </c>
      <c r="F454" s="218" t="s">
        <v>638</v>
      </c>
      <c r="G454" s="14"/>
      <c r="H454" s="219">
        <v>3.532</v>
      </c>
      <c r="I454" s="220"/>
      <c r="J454" s="14"/>
      <c r="K454" s="14"/>
      <c r="L454" s="216"/>
      <c r="M454" s="221"/>
      <c r="N454" s="222"/>
      <c r="O454" s="222"/>
      <c r="P454" s="222"/>
      <c r="Q454" s="222"/>
      <c r="R454" s="222"/>
      <c r="S454" s="222"/>
      <c r="T454" s="22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17" t="s">
        <v>152</v>
      </c>
      <c r="AU454" s="217" t="s">
        <v>90</v>
      </c>
      <c r="AV454" s="14" t="s">
        <v>90</v>
      </c>
      <c r="AW454" s="14" t="s">
        <v>36</v>
      </c>
      <c r="AX454" s="14" t="s">
        <v>81</v>
      </c>
      <c r="AY454" s="217" t="s">
        <v>140</v>
      </c>
    </row>
    <row r="455" s="13" customFormat="1">
      <c r="A455" s="13"/>
      <c r="B455" s="209"/>
      <c r="C455" s="13"/>
      <c r="D455" s="204" t="s">
        <v>152</v>
      </c>
      <c r="E455" s="210" t="s">
        <v>1</v>
      </c>
      <c r="F455" s="211" t="s">
        <v>505</v>
      </c>
      <c r="G455" s="13"/>
      <c r="H455" s="210" t="s">
        <v>1</v>
      </c>
      <c r="I455" s="212"/>
      <c r="J455" s="13"/>
      <c r="K455" s="13"/>
      <c r="L455" s="209"/>
      <c r="M455" s="213"/>
      <c r="N455" s="214"/>
      <c r="O455" s="214"/>
      <c r="P455" s="214"/>
      <c r="Q455" s="214"/>
      <c r="R455" s="214"/>
      <c r="S455" s="214"/>
      <c r="T455" s="21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10" t="s">
        <v>152</v>
      </c>
      <c r="AU455" s="210" t="s">
        <v>90</v>
      </c>
      <c r="AV455" s="13" t="s">
        <v>88</v>
      </c>
      <c r="AW455" s="13" t="s">
        <v>36</v>
      </c>
      <c r="AX455" s="13" t="s">
        <v>81</v>
      </c>
      <c r="AY455" s="210" t="s">
        <v>140</v>
      </c>
    </row>
    <row r="456" s="14" customFormat="1">
      <c r="A456" s="14"/>
      <c r="B456" s="216"/>
      <c r="C456" s="14"/>
      <c r="D456" s="204" t="s">
        <v>152</v>
      </c>
      <c r="E456" s="217" t="s">
        <v>1</v>
      </c>
      <c r="F456" s="218" t="s">
        <v>639</v>
      </c>
      <c r="G456" s="14"/>
      <c r="H456" s="219">
        <v>4.1379999999999999</v>
      </c>
      <c r="I456" s="220"/>
      <c r="J456" s="14"/>
      <c r="K456" s="14"/>
      <c r="L456" s="216"/>
      <c r="M456" s="221"/>
      <c r="N456" s="222"/>
      <c r="O456" s="222"/>
      <c r="P456" s="222"/>
      <c r="Q456" s="222"/>
      <c r="R456" s="222"/>
      <c r="S456" s="222"/>
      <c r="T456" s="22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17" t="s">
        <v>152</v>
      </c>
      <c r="AU456" s="217" t="s">
        <v>90</v>
      </c>
      <c r="AV456" s="14" t="s">
        <v>90</v>
      </c>
      <c r="AW456" s="14" t="s">
        <v>36</v>
      </c>
      <c r="AX456" s="14" t="s">
        <v>81</v>
      </c>
      <c r="AY456" s="217" t="s">
        <v>140</v>
      </c>
    </row>
    <row r="457" s="15" customFormat="1">
      <c r="A457" s="15"/>
      <c r="B457" s="224"/>
      <c r="C457" s="15"/>
      <c r="D457" s="204" t="s">
        <v>152</v>
      </c>
      <c r="E457" s="225" t="s">
        <v>1</v>
      </c>
      <c r="F457" s="226" t="s">
        <v>159</v>
      </c>
      <c r="G457" s="15"/>
      <c r="H457" s="227">
        <v>7.6699999999999999</v>
      </c>
      <c r="I457" s="228"/>
      <c r="J457" s="15"/>
      <c r="K457" s="15"/>
      <c r="L457" s="224"/>
      <c r="M457" s="229"/>
      <c r="N457" s="230"/>
      <c r="O457" s="230"/>
      <c r="P457" s="230"/>
      <c r="Q457" s="230"/>
      <c r="R457" s="230"/>
      <c r="S457" s="230"/>
      <c r="T457" s="231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25" t="s">
        <v>152</v>
      </c>
      <c r="AU457" s="225" t="s">
        <v>90</v>
      </c>
      <c r="AV457" s="15" t="s">
        <v>148</v>
      </c>
      <c r="AW457" s="15" t="s">
        <v>36</v>
      </c>
      <c r="AX457" s="15" t="s">
        <v>88</v>
      </c>
      <c r="AY457" s="225" t="s">
        <v>140</v>
      </c>
    </row>
    <row r="458" s="2" customFormat="1" ht="16.5" customHeight="1">
      <c r="A458" s="39"/>
      <c r="B458" s="191"/>
      <c r="C458" s="192" t="s">
        <v>640</v>
      </c>
      <c r="D458" s="192" t="s">
        <v>143</v>
      </c>
      <c r="E458" s="193" t="s">
        <v>641</v>
      </c>
      <c r="F458" s="194" t="s">
        <v>642</v>
      </c>
      <c r="G458" s="195" t="s">
        <v>336</v>
      </c>
      <c r="H458" s="196">
        <v>7.6699999999999999</v>
      </c>
      <c r="I458" s="197"/>
      <c r="J458" s="198">
        <f>ROUND(I458*H458,2)</f>
        <v>0</v>
      </c>
      <c r="K458" s="194" t="s">
        <v>337</v>
      </c>
      <c r="L458" s="40"/>
      <c r="M458" s="199" t="s">
        <v>1</v>
      </c>
      <c r="N458" s="200" t="s">
        <v>46</v>
      </c>
      <c r="O458" s="78"/>
      <c r="P458" s="201">
        <f>O458*H458</f>
        <v>0</v>
      </c>
      <c r="Q458" s="201">
        <v>0</v>
      </c>
      <c r="R458" s="201">
        <f>Q458*H458</f>
        <v>0</v>
      </c>
      <c r="S458" s="201">
        <v>0</v>
      </c>
      <c r="T458" s="202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03" t="s">
        <v>148</v>
      </c>
      <c r="AT458" s="203" t="s">
        <v>143</v>
      </c>
      <c r="AU458" s="203" t="s">
        <v>90</v>
      </c>
      <c r="AY458" s="18" t="s">
        <v>140</v>
      </c>
      <c r="BE458" s="134">
        <f>IF(N458="základní",J458,0)</f>
        <v>0</v>
      </c>
      <c r="BF458" s="134">
        <f>IF(N458="snížená",J458,0)</f>
        <v>0</v>
      </c>
      <c r="BG458" s="134">
        <f>IF(N458="zákl. přenesená",J458,0)</f>
        <v>0</v>
      </c>
      <c r="BH458" s="134">
        <f>IF(N458="sníž. přenesená",J458,0)</f>
        <v>0</v>
      </c>
      <c r="BI458" s="134">
        <f>IF(N458="nulová",J458,0)</f>
        <v>0</v>
      </c>
      <c r="BJ458" s="18" t="s">
        <v>88</v>
      </c>
      <c r="BK458" s="134">
        <f>ROUND(I458*H458,2)</f>
        <v>0</v>
      </c>
      <c r="BL458" s="18" t="s">
        <v>148</v>
      </c>
      <c r="BM458" s="203" t="s">
        <v>643</v>
      </c>
    </row>
    <row r="459" s="2" customFormat="1">
      <c r="A459" s="39"/>
      <c r="B459" s="40"/>
      <c r="C459" s="39"/>
      <c r="D459" s="204" t="s">
        <v>150</v>
      </c>
      <c r="E459" s="39"/>
      <c r="F459" s="205" t="s">
        <v>644</v>
      </c>
      <c r="G459" s="39"/>
      <c r="H459" s="39"/>
      <c r="I459" s="206"/>
      <c r="J459" s="39"/>
      <c r="K459" s="39"/>
      <c r="L459" s="40"/>
      <c r="M459" s="207"/>
      <c r="N459" s="208"/>
      <c r="O459" s="78"/>
      <c r="P459" s="78"/>
      <c r="Q459" s="78"/>
      <c r="R459" s="78"/>
      <c r="S459" s="78"/>
      <c r="T459" s="79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150</v>
      </c>
      <c r="AU459" s="18" t="s">
        <v>90</v>
      </c>
    </row>
    <row r="460" s="13" customFormat="1">
      <c r="A460" s="13"/>
      <c r="B460" s="209"/>
      <c r="C460" s="13"/>
      <c r="D460" s="204" t="s">
        <v>152</v>
      </c>
      <c r="E460" s="210" t="s">
        <v>1</v>
      </c>
      <c r="F460" s="211" t="s">
        <v>637</v>
      </c>
      <c r="G460" s="13"/>
      <c r="H460" s="210" t="s">
        <v>1</v>
      </c>
      <c r="I460" s="212"/>
      <c r="J460" s="13"/>
      <c r="K460" s="13"/>
      <c r="L460" s="209"/>
      <c r="M460" s="213"/>
      <c r="N460" s="214"/>
      <c r="O460" s="214"/>
      <c r="P460" s="214"/>
      <c r="Q460" s="214"/>
      <c r="R460" s="214"/>
      <c r="S460" s="214"/>
      <c r="T460" s="21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10" t="s">
        <v>152</v>
      </c>
      <c r="AU460" s="210" t="s">
        <v>90</v>
      </c>
      <c r="AV460" s="13" t="s">
        <v>88</v>
      </c>
      <c r="AW460" s="13" t="s">
        <v>36</v>
      </c>
      <c r="AX460" s="13" t="s">
        <v>81</v>
      </c>
      <c r="AY460" s="210" t="s">
        <v>140</v>
      </c>
    </row>
    <row r="461" s="13" customFormat="1">
      <c r="A461" s="13"/>
      <c r="B461" s="209"/>
      <c r="C461" s="13"/>
      <c r="D461" s="204" t="s">
        <v>152</v>
      </c>
      <c r="E461" s="210" t="s">
        <v>1</v>
      </c>
      <c r="F461" s="211" t="s">
        <v>503</v>
      </c>
      <c r="G461" s="13"/>
      <c r="H461" s="210" t="s">
        <v>1</v>
      </c>
      <c r="I461" s="212"/>
      <c r="J461" s="13"/>
      <c r="K461" s="13"/>
      <c r="L461" s="209"/>
      <c r="M461" s="213"/>
      <c r="N461" s="214"/>
      <c r="O461" s="214"/>
      <c r="P461" s="214"/>
      <c r="Q461" s="214"/>
      <c r="R461" s="214"/>
      <c r="S461" s="214"/>
      <c r="T461" s="21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10" t="s">
        <v>152</v>
      </c>
      <c r="AU461" s="210" t="s">
        <v>90</v>
      </c>
      <c r="AV461" s="13" t="s">
        <v>88</v>
      </c>
      <c r="AW461" s="13" t="s">
        <v>36</v>
      </c>
      <c r="AX461" s="13" t="s">
        <v>81</v>
      </c>
      <c r="AY461" s="210" t="s">
        <v>140</v>
      </c>
    </row>
    <row r="462" s="14" customFormat="1">
      <c r="A462" s="14"/>
      <c r="B462" s="216"/>
      <c r="C462" s="14"/>
      <c r="D462" s="204" t="s">
        <v>152</v>
      </c>
      <c r="E462" s="217" t="s">
        <v>1</v>
      </c>
      <c r="F462" s="218" t="s">
        <v>638</v>
      </c>
      <c r="G462" s="14"/>
      <c r="H462" s="219">
        <v>3.532</v>
      </c>
      <c r="I462" s="220"/>
      <c r="J462" s="14"/>
      <c r="K462" s="14"/>
      <c r="L462" s="216"/>
      <c r="M462" s="221"/>
      <c r="N462" s="222"/>
      <c r="O462" s="222"/>
      <c r="P462" s="222"/>
      <c r="Q462" s="222"/>
      <c r="R462" s="222"/>
      <c r="S462" s="222"/>
      <c r="T462" s="22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17" t="s">
        <v>152</v>
      </c>
      <c r="AU462" s="217" t="s">
        <v>90</v>
      </c>
      <c r="AV462" s="14" t="s">
        <v>90</v>
      </c>
      <c r="AW462" s="14" t="s">
        <v>36</v>
      </c>
      <c r="AX462" s="14" t="s">
        <v>81</v>
      </c>
      <c r="AY462" s="217" t="s">
        <v>140</v>
      </c>
    </row>
    <row r="463" s="13" customFormat="1">
      <c r="A463" s="13"/>
      <c r="B463" s="209"/>
      <c r="C463" s="13"/>
      <c r="D463" s="204" t="s">
        <v>152</v>
      </c>
      <c r="E463" s="210" t="s">
        <v>1</v>
      </c>
      <c r="F463" s="211" t="s">
        <v>505</v>
      </c>
      <c r="G463" s="13"/>
      <c r="H463" s="210" t="s">
        <v>1</v>
      </c>
      <c r="I463" s="212"/>
      <c r="J463" s="13"/>
      <c r="K463" s="13"/>
      <c r="L463" s="209"/>
      <c r="M463" s="213"/>
      <c r="N463" s="214"/>
      <c r="O463" s="214"/>
      <c r="P463" s="214"/>
      <c r="Q463" s="214"/>
      <c r="R463" s="214"/>
      <c r="S463" s="214"/>
      <c r="T463" s="21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10" t="s">
        <v>152</v>
      </c>
      <c r="AU463" s="210" t="s">
        <v>90</v>
      </c>
      <c r="AV463" s="13" t="s">
        <v>88</v>
      </c>
      <c r="AW463" s="13" t="s">
        <v>36</v>
      </c>
      <c r="AX463" s="13" t="s">
        <v>81</v>
      </c>
      <c r="AY463" s="210" t="s">
        <v>140</v>
      </c>
    </row>
    <row r="464" s="14" customFormat="1">
      <c r="A464" s="14"/>
      <c r="B464" s="216"/>
      <c r="C464" s="14"/>
      <c r="D464" s="204" t="s">
        <v>152</v>
      </c>
      <c r="E464" s="217" t="s">
        <v>1</v>
      </c>
      <c r="F464" s="218" t="s">
        <v>639</v>
      </c>
      <c r="G464" s="14"/>
      <c r="H464" s="219">
        <v>4.1379999999999999</v>
      </c>
      <c r="I464" s="220"/>
      <c r="J464" s="14"/>
      <c r="K464" s="14"/>
      <c r="L464" s="216"/>
      <c r="M464" s="221"/>
      <c r="N464" s="222"/>
      <c r="O464" s="222"/>
      <c r="P464" s="222"/>
      <c r="Q464" s="222"/>
      <c r="R464" s="222"/>
      <c r="S464" s="222"/>
      <c r="T464" s="22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17" t="s">
        <v>152</v>
      </c>
      <c r="AU464" s="217" t="s">
        <v>90</v>
      </c>
      <c r="AV464" s="14" t="s">
        <v>90</v>
      </c>
      <c r="AW464" s="14" t="s">
        <v>36</v>
      </c>
      <c r="AX464" s="14" t="s">
        <v>81</v>
      </c>
      <c r="AY464" s="217" t="s">
        <v>140</v>
      </c>
    </row>
    <row r="465" s="15" customFormat="1">
      <c r="A465" s="15"/>
      <c r="B465" s="224"/>
      <c r="C465" s="15"/>
      <c r="D465" s="204" t="s">
        <v>152</v>
      </c>
      <c r="E465" s="225" t="s">
        <v>1</v>
      </c>
      <c r="F465" s="226" t="s">
        <v>159</v>
      </c>
      <c r="G465" s="15"/>
      <c r="H465" s="227">
        <v>7.6699999999999999</v>
      </c>
      <c r="I465" s="228"/>
      <c r="J465" s="15"/>
      <c r="K465" s="15"/>
      <c r="L465" s="224"/>
      <c r="M465" s="229"/>
      <c r="N465" s="230"/>
      <c r="O465" s="230"/>
      <c r="P465" s="230"/>
      <c r="Q465" s="230"/>
      <c r="R465" s="230"/>
      <c r="S465" s="230"/>
      <c r="T465" s="231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25" t="s">
        <v>152</v>
      </c>
      <c r="AU465" s="225" t="s">
        <v>90</v>
      </c>
      <c r="AV465" s="15" t="s">
        <v>148</v>
      </c>
      <c r="AW465" s="15" t="s">
        <v>36</v>
      </c>
      <c r="AX465" s="15" t="s">
        <v>88</v>
      </c>
      <c r="AY465" s="225" t="s">
        <v>140</v>
      </c>
    </row>
    <row r="466" s="2" customFormat="1" ht="16.5" customHeight="1">
      <c r="A466" s="39"/>
      <c r="B466" s="191"/>
      <c r="C466" s="192" t="s">
        <v>645</v>
      </c>
      <c r="D466" s="192" t="s">
        <v>143</v>
      </c>
      <c r="E466" s="193" t="s">
        <v>646</v>
      </c>
      <c r="F466" s="194" t="s">
        <v>647</v>
      </c>
      <c r="G466" s="195" t="s">
        <v>336</v>
      </c>
      <c r="H466" s="196">
        <v>25.565999999999999</v>
      </c>
      <c r="I466" s="197"/>
      <c r="J466" s="198">
        <f>ROUND(I466*H466,2)</f>
        <v>0</v>
      </c>
      <c r="K466" s="194" t="s">
        <v>337</v>
      </c>
      <c r="L466" s="40"/>
      <c r="M466" s="199" t="s">
        <v>1</v>
      </c>
      <c r="N466" s="200" t="s">
        <v>46</v>
      </c>
      <c r="O466" s="78"/>
      <c r="P466" s="201">
        <f>O466*H466</f>
        <v>0</v>
      </c>
      <c r="Q466" s="201">
        <v>0.0061500000000000001</v>
      </c>
      <c r="R466" s="201">
        <f>Q466*H466</f>
        <v>0.15723090000000001</v>
      </c>
      <c r="S466" s="201">
        <v>0</v>
      </c>
      <c r="T466" s="202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03" t="s">
        <v>148</v>
      </c>
      <c r="AT466" s="203" t="s">
        <v>143</v>
      </c>
      <c r="AU466" s="203" t="s">
        <v>90</v>
      </c>
      <c r="AY466" s="18" t="s">
        <v>140</v>
      </c>
      <c r="BE466" s="134">
        <f>IF(N466="základní",J466,0)</f>
        <v>0</v>
      </c>
      <c r="BF466" s="134">
        <f>IF(N466="snížená",J466,0)</f>
        <v>0</v>
      </c>
      <c r="BG466" s="134">
        <f>IF(N466="zákl. přenesená",J466,0)</f>
        <v>0</v>
      </c>
      <c r="BH466" s="134">
        <f>IF(N466="sníž. přenesená",J466,0)</f>
        <v>0</v>
      </c>
      <c r="BI466" s="134">
        <f>IF(N466="nulová",J466,0)</f>
        <v>0</v>
      </c>
      <c r="BJ466" s="18" t="s">
        <v>88</v>
      </c>
      <c r="BK466" s="134">
        <f>ROUND(I466*H466,2)</f>
        <v>0</v>
      </c>
      <c r="BL466" s="18" t="s">
        <v>148</v>
      </c>
      <c r="BM466" s="203" t="s">
        <v>648</v>
      </c>
    </row>
    <row r="467" s="2" customFormat="1">
      <c r="A467" s="39"/>
      <c r="B467" s="40"/>
      <c r="C467" s="39"/>
      <c r="D467" s="204" t="s">
        <v>150</v>
      </c>
      <c r="E467" s="39"/>
      <c r="F467" s="205" t="s">
        <v>649</v>
      </c>
      <c r="G467" s="39"/>
      <c r="H467" s="39"/>
      <c r="I467" s="206"/>
      <c r="J467" s="39"/>
      <c r="K467" s="39"/>
      <c r="L467" s="40"/>
      <c r="M467" s="207"/>
      <c r="N467" s="208"/>
      <c r="O467" s="78"/>
      <c r="P467" s="78"/>
      <c r="Q467" s="78"/>
      <c r="R467" s="78"/>
      <c r="S467" s="78"/>
      <c r="T467" s="79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150</v>
      </c>
      <c r="AU467" s="18" t="s">
        <v>90</v>
      </c>
    </row>
    <row r="468" s="13" customFormat="1">
      <c r="A468" s="13"/>
      <c r="B468" s="209"/>
      <c r="C468" s="13"/>
      <c r="D468" s="204" t="s">
        <v>152</v>
      </c>
      <c r="E468" s="210" t="s">
        <v>1</v>
      </c>
      <c r="F468" s="211" t="s">
        <v>503</v>
      </c>
      <c r="G468" s="13"/>
      <c r="H468" s="210" t="s">
        <v>1</v>
      </c>
      <c r="I468" s="212"/>
      <c r="J468" s="13"/>
      <c r="K468" s="13"/>
      <c r="L468" s="209"/>
      <c r="M468" s="213"/>
      <c r="N468" s="214"/>
      <c r="O468" s="214"/>
      <c r="P468" s="214"/>
      <c r="Q468" s="214"/>
      <c r="R468" s="214"/>
      <c r="S468" s="214"/>
      <c r="T468" s="21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10" t="s">
        <v>152</v>
      </c>
      <c r="AU468" s="210" t="s">
        <v>90</v>
      </c>
      <c r="AV468" s="13" t="s">
        <v>88</v>
      </c>
      <c r="AW468" s="13" t="s">
        <v>36</v>
      </c>
      <c r="AX468" s="13" t="s">
        <v>81</v>
      </c>
      <c r="AY468" s="210" t="s">
        <v>140</v>
      </c>
    </row>
    <row r="469" s="14" customFormat="1">
      <c r="A469" s="14"/>
      <c r="B469" s="216"/>
      <c r="C469" s="14"/>
      <c r="D469" s="204" t="s">
        <v>152</v>
      </c>
      <c r="E469" s="217" t="s">
        <v>1</v>
      </c>
      <c r="F469" s="218" t="s">
        <v>504</v>
      </c>
      <c r="G469" s="14"/>
      <c r="H469" s="219">
        <v>11.772</v>
      </c>
      <c r="I469" s="220"/>
      <c r="J469" s="14"/>
      <c r="K469" s="14"/>
      <c r="L469" s="216"/>
      <c r="M469" s="221"/>
      <c r="N469" s="222"/>
      <c r="O469" s="222"/>
      <c r="P469" s="222"/>
      <c r="Q469" s="222"/>
      <c r="R469" s="222"/>
      <c r="S469" s="222"/>
      <c r="T469" s="22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17" t="s">
        <v>152</v>
      </c>
      <c r="AU469" s="217" t="s">
        <v>90</v>
      </c>
      <c r="AV469" s="14" t="s">
        <v>90</v>
      </c>
      <c r="AW469" s="14" t="s">
        <v>36</v>
      </c>
      <c r="AX469" s="14" t="s">
        <v>81</v>
      </c>
      <c r="AY469" s="217" t="s">
        <v>140</v>
      </c>
    </row>
    <row r="470" s="13" customFormat="1">
      <c r="A470" s="13"/>
      <c r="B470" s="209"/>
      <c r="C470" s="13"/>
      <c r="D470" s="204" t="s">
        <v>152</v>
      </c>
      <c r="E470" s="210" t="s">
        <v>1</v>
      </c>
      <c r="F470" s="211" t="s">
        <v>505</v>
      </c>
      <c r="G470" s="13"/>
      <c r="H470" s="210" t="s">
        <v>1</v>
      </c>
      <c r="I470" s="212"/>
      <c r="J470" s="13"/>
      <c r="K470" s="13"/>
      <c r="L470" s="209"/>
      <c r="M470" s="213"/>
      <c r="N470" s="214"/>
      <c r="O470" s="214"/>
      <c r="P470" s="214"/>
      <c r="Q470" s="214"/>
      <c r="R470" s="214"/>
      <c r="S470" s="214"/>
      <c r="T470" s="21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10" t="s">
        <v>152</v>
      </c>
      <c r="AU470" s="210" t="s">
        <v>90</v>
      </c>
      <c r="AV470" s="13" t="s">
        <v>88</v>
      </c>
      <c r="AW470" s="13" t="s">
        <v>36</v>
      </c>
      <c r="AX470" s="13" t="s">
        <v>81</v>
      </c>
      <c r="AY470" s="210" t="s">
        <v>140</v>
      </c>
    </row>
    <row r="471" s="14" customFormat="1">
      <c r="A471" s="14"/>
      <c r="B471" s="216"/>
      <c r="C471" s="14"/>
      <c r="D471" s="204" t="s">
        <v>152</v>
      </c>
      <c r="E471" s="217" t="s">
        <v>1</v>
      </c>
      <c r="F471" s="218" t="s">
        <v>506</v>
      </c>
      <c r="G471" s="14"/>
      <c r="H471" s="219">
        <v>13.794000000000001</v>
      </c>
      <c r="I471" s="220"/>
      <c r="J471" s="14"/>
      <c r="K471" s="14"/>
      <c r="L471" s="216"/>
      <c r="M471" s="221"/>
      <c r="N471" s="222"/>
      <c r="O471" s="222"/>
      <c r="P471" s="222"/>
      <c r="Q471" s="222"/>
      <c r="R471" s="222"/>
      <c r="S471" s="222"/>
      <c r="T471" s="22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17" t="s">
        <v>152</v>
      </c>
      <c r="AU471" s="217" t="s">
        <v>90</v>
      </c>
      <c r="AV471" s="14" t="s">
        <v>90</v>
      </c>
      <c r="AW471" s="14" t="s">
        <v>36</v>
      </c>
      <c r="AX471" s="14" t="s">
        <v>81</v>
      </c>
      <c r="AY471" s="217" t="s">
        <v>140</v>
      </c>
    </row>
    <row r="472" s="15" customFormat="1">
      <c r="A472" s="15"/>
      <c r="B472" s="224"/>
      <c r="C472" s="15"/>
      <c r="D472" s="204" t="s">
        <v>152</v>
      </c>
      <c r="E472" s="225" t="s">
        <v>1</v>
      </c>
      <c r="F472" s="226" t="s">
        <v>159</v>
      </c>
      <c r="G472" s="15"/>
      <c r="H472" s="227">
        <v>25.566000000000003</v>
      </c>
      <c r="I472" s="228"/>
      <c r="J472" s="15"/>
      <c r="K472" s="15"/>
      <c r="L472" s="224"/>
      <c r="M472" s="229"/>
      <c r="N472" s="230"/>
      <c r="O472" s="230"/>
      <c r="P472" s="230"/>
      <c r="Q472" s="230"/>
      <c r="R472" s="230"/>
      <c r="S472" s="230"/>
      <c r="T472" s="231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25" t="s">
        <v>152</v>
      </c>
      <c r="AU472" s="225" t="s">
        <v>90</v>
      </c>
      <c r="AV472" s="15" t="s">
        <v>148</v>
      </c>
      <c r="AW472" s="15" t="s">
        <v>36</v>
      </c>
      <c r="AX472" s="15" t="s">
        <v>88</v>
      </c>
      <c r="AY472" s="225" t="s">
        <v>140</v>
      </c>
    </row>
    <row r="473" s="2" customFormat="1" ht="16.5" customHeight="1">
      <c r="A473" s="39"/>
      <c r="B473" s="191"/>
      <c r="C473" s="192" t="s">
        <v>650</v>
      </c>
      <c r="D473" s="192" t="s">
        <v>143</v>
      </c>
      <c r="E473" s="193" t="s">
        <v>651</v>
      </c>
      <c r="F473" s="194" t="s">
        <v>652</v>
      </c>
      <c r="G473" s="195" t="s">
        <v>336</v>
      </c>
      <c r="H473" s="196">
        <v>0.20899999999999999</v>
      </c>
      <c r="I473" s="197"/>
      <c r="J473" s="198">
        <f>ROUND(I473*H473,2)</f>
        <v>0</v>
      </c>
      <c r="K473" s="194" t="s">
        <v>337</v>
      </c>
      <c r="L473" s="40"/>
      <c r="M473" s="199" t="s">
        <v>1</v>
      </c>
      <c r="N473" s="200" t="s">
        <v>46</v>
      </c>
      <c r="O473" s="78"/>
      <c r="P473" s="201">
        <f>O473*H473</f>
        <v>0</v>
      </c>
      <c r="Q473" s="201">
        <v>0.0015299999999999999</v>
      </c>
      <c r="R473" s="201">
        <f>Q473*H473</f>
        <v>0.00031976999999999998</v>
      </c>
      <c r="S473" s="201">
        <v>0</v>
      </c>
      <c r="T473" s="202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03" t="s">
        <v>148</v>
      </c>
      <c r="AT473" s="203" t="s">
        <v>143</v>
      </c>
      <c r="AU473" s="203" t="s">
        <v>90</v>
      </c>
      <c r="AY473" s="18" t="s">
        <v>140</v>
      </c>
      <c r="BE473" s="134">
        <f>IF(N473="základní",J473,0)</f>
        <v>0</v>
      </c>
      <c r="BF473" s="134">
        <f>IF(N473="snížená",J473,0)</f>
        <v>0</v>
      </c>
      <c r="BG473" s="134">
        <f>IF(N473="zákl. přenesená",J473,0)</f>
        <v>0</v>
      </c>
      <c r="BH473" s="134">
        <f>IF(N473="sníž. přenesená",J473,0)</f>
        <v>0</v>
      </c>
      <c r="BI473" s="134">
        <f>IF(N473="nulová",J473,0)</f>
        <v>0</v>
      </c>
      <c r="BJ473" s="18" t="s">
        <v>88</v>
      </c>
      <c r="BK473" s="134">
        <f>ROUND(I473*H473,2)</f>
        <v>0</v>
      </c>
      <c r="BL473" s="18" t="s">
        <v>148</v>
      </c>
      <c r="BM473" s="203" t="s">
        <v>653</v>
      </c>
    </row>
    <row r="474" s="2" customFormat="1">
      <c r="A474" s="39"/>
      <c r="B474" s="40"/>
      <c r="C474" s="39"/>
      <c r="D474" s="204" t="s">
        <v>150</v>
      </c>
      <c r="E474" s="39"/>
      <c r="F474" s="205" t="s">
        <v>654</v>
      </c>
      <c r="G474" s="39"/>
      <c r="H474" s="39"/>
      <c r="I474" s="206"/>
      <c r="J474" s="39"/>
      <c r="K474" s="39"/>
      <c r="L474" s="40"/>
      <c r="M474" s="207"/>
      <c r="N474" s="208"/>
      <c r="O474" s="78"/>
      <c r="P474" s="78"/>
      <c r="Q474" s="78"/>
      <c r="R474" s="78"/>
      <c r="S474" s="78"/>
      <c r="T474" s="7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150</v>
      </c>
      <c r="AU474" s="18" t="s">
        <v>90</v>
      </c>
    </row>
    <row r="475" s="13" customFormat="1">
      <c r="A475" s="13"/>
      <c r="B475" s="209"/>
      <c r="C475" s="13"/>
      <c r="D475" s="204" t="s">
        <v>152</v>
      </c>
      <c r="E475" s="210" t="s">
        <v>1</v>
      </c>
      <c r="F475" s="211" t="s">
        <v>655</v>
      </c>
      <c r="G475" s="13"/>
      <c r="H475" s="210" t="s">
        <v>1</v>
      </c>
      <c r="I475" s="212"/>
      <c r="J475" s="13"/>
      <c r="K475" s="13"/>
      <c r="L475" s="209"/>
      <c r="M475" s="213"/>
      <c r="N475" s="214"/>
      <c r="O475" s="214"/>
      <c r="P475" s="214"/>
      <c r="Q475" s="214"/>
      <c r="R475" s="214"/>
      <c r="S475" s="214"/>
      <c r="T475" s="21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10" t="s">
        <v>152</v>
      </c>
      <c r="AU475" s="210" t="s">
        <v>90</v>
      </c>
      <c r="AV475" s="13" t="s">
        <v>88</v>
      </c>
      <c r="AW475" s="13" t="s">
        <v>36</v>
      </c>
      <c r="AX475" s="13" t="s">
        <v>81</v>
      </c>
      <c r="AY475" s="210" t="s">
        <v>140</v>
      </c>
    </row>
    <row r="476" s="14" customFormat="1">
      <c r="A476" s="14"/>
      <c r="B476" s="216"/>
      <c r="C476" s="14"/>
      <c r="D476" s="204" t="s">
        <v>152</v>
      </c>
      <c r="E476" s="217" t="s">
        <v>1</v>
      </c>
      <c r="F476" s="218" t="s">
        <v>656</v>
      </c>
      <c r="G476" s="14"/>
      <c r="H476" s="219">
        <v>0.20899999999999999</v>
      </c>
      <c r="I476" s="220"/>
      <c r="J476" s="14"/>
      <c r="K476" s="14"/>
      <c r="L476" s="216"/>
      <c r="M476" s="221"/>
      <c r="N476" s="222"/>
      <c r="O476" s="222"/>
      <c r="P476" s="222"/>
      <c r="Q476" s="222"/>
      <c r="R476" s="222"/>
      <c r="S476" s="222"/>
      <c r="T476" s="22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17" t="s">
        <v>152</v>
      </c>
      <c r="AU476" s="217" t="s">
        <v>90</v>
      </c>
      <c r="AV476" s="14" t="s">
        <v>90</v>
      </c>
      <c r="AW476" s="14" t="s">
        <v>36</v>
      </c>
      <c r="AX476" s="14" t="s">
        <v>88</v>
      </c>
      <c r="AY476" s="217" t="s">
        <v>140</v>
      </c>
    </row>
    <row r="477" s="2" customFormat="1" ht="16.5" customHeight="1">
      <c r="A477" s="39"/>
      <c r="B477" s="191"/>
      <c r="C477" s="192" t="s">
        <v>657</v>
      </c>
      <c r="D477" s="192" t="s">
        <v>143</v>
      </c>
      <c r="E477" s="193" t="s">
        <v>658</v>
      </c>
      <c r="F477" s="194" t="s">
        <v>659</v>
      </c>
      <c r="G477" s="195" t="s">
        <v>336</v>
      </c>
      <c r="H477" s="196">
        <v>26.190000000000001</v>
      </c>
      <c r="I477" s="197"/>
      <c r="J477" s="198">
        <f>ROUND(I477*H477,2)</f>
        <v>0</v>
      </c>
      <c r="K477" s="194" t="s">
        <v>337</v>
      </c>
      <c r="L477" s="40"/>
      <c r="M477" s="199" t="s">
        <v>1</v>
      </c>
      <c r="N477" s="200" t="s">
        <v>46</v>
      </c>
      <c r="O477" s="78"/>
      <c r="P477" s="201">
        <f>O477*H477</f>
        <v>0</v>
      </c>
      <c r="Q477" s="201">
        <v>0.0020999999999999999</v>
      </c>
      <c r="R477" s="201">
        <f>Q477*H477</f>
        <v>0.054998999999999999</v>
      </c>
      <c r="S477" s="201">
        <v>0</v>
      </c>
      <c r="T477" s="202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03" t="s">
        <v>148</v>
      </c>
      <c r="AT477" s="203" t="s">
        <v>143</v>
      </c>
      <c r="AU477" s="203" t="s">
        <v>90</v>
      </c>
      <c r="AY477" s="18" t="s">
        <v>140</v>
      </c>
      <c r="BE477" s="134">
        <f>IF(N477="základní",J477,0)</f>
        <v>0</v>
      </c>
      <c r="BF477" s="134">
        <f>IF(N477="snížená",J477,0)</f>
        <v>0</v>
      </c>
      <c r="BG477" s="134">
        <f>IF(N477="zákl. přenesená",J477,0)</f>
        <v>0</v>
      </c>
      <c r="BH477" s="134">
        <f>IF(N477="sníž. přenesená",J477,0)</f>
        <v>0</v>
      </c>
      <c r="BI477" s="134">
        <f>IF(N477="nulová",J477,0)</f>
        <v>0</v>
      </c>
      <c r="BJ477" s="18" t="s">
        <v>88</v>
      </c>
      <c r="BK477" s="134">
        <f>ROUND(I477*H477,2)</f>
        <v>0</v>
      </c>
      <c r="BL477" s="18" t="s">
        <v>148</v>
      </c>
      <c r="BM477" s="203" t="s">
        <v>660</v>
      </c>
    </row>
    <row r="478" s="2" customFormat="1">
      <c r="A478" s="39"/>
      <c r="B478" s="40"/>
      <c r="C478" s="39"/>
      <c r="D478" s="204" t="s">
        <v>150</v>
      </c>
      <c r="E478" s="39"/>
      <c r="F478" s="205" t="s">
        <v>661</v>
      </c>
      <c r="G478" s="39"/>
      <c r="H478" s="39"/>
      <c r="I478" s="206"/>
      <c r="J478" s="39"/>
      <c r="K478" s="39"/>
      <c r="L478" s="40"/>
      <c r="M478" s="207"/>
      <c r="N478" s="208"/>
      <c r="O478" s="78"/>
      <c r="P478" s="78"/>
      <c r="Q478" s="78"/>
      <c r="R478" s="78"/>
      <c r="S478" s="78"/>
      <c r="T478" s="79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150</v>
      </c>
      <c r="AU478" s="18" t="s">
        <v>90</v>
      </c>
    </row>
    <row r="479" s="13" customFormat="1">
      <c r="A479" s="13"/>
      <c r="B479" s="209"/>
      <c r="C479" s="13"/>
      <c r="D479" s="204" t="s">
        <v>152</v>
      </c>
      <c r="E479" s="210" t="s">
        <v>1</v>
      </c>
      <c r="F479" s="211" t="s">
        <v>503</v>
      </c>
      <c r="G479" s="13"/>
      <c r="H479" s="210" t="s">
        <v>1</v>
      </c>
      <c r="I479" s="212"/>
      <c r="J479" s="13"/>
      <c r="K479" s="13"/>
      <c r="L479" s="209"/>
      <c r="M479" s="213"/>
      <c r="N479" s="214"/>
      <c r="O479" s="214"/>
      <c r="P479" s="214"/>
      <c r="Q479" s="214"/>
      <c r="R479" s="214"/>
      <c r="S479" s="214"/>
      <c r="T479" s="21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10" t="s">
        <v>152</v>
      </c>
      <c r="AU479" s="210" t="s">
        <v>90</v>
      </c>
      <c r="AV479" s="13" t="s">
        <v>88</v>
      </c>
      <c r="AW479" s="13" t="s">
        <v>36</v>
      </c>
      <c r="AX479" s="13" t="s">
        <v>81</v>
      </c>
      <c r="AY479" s="210" t="s">
        <v>140</v>
      </c>
    </row>
    <row r="480" s="14" customFormat="1">
      <c r="A480" s="14"/>
      <c r="B480" s="216"/>
      <c r="C480" s="14"/>
      <c r="D480" s="204" t="s">
        <v>152</v>
      </c>
      <c r="E480" s="217" t="s">
        <v>1</v>
      </c>
      <c r="F480" s="218" t="s">
        <v>504</v>
      </c>
      <c r="G480" s="14"/>
      <c r="H480" s="219">
        <v>11.772</v>
      </c>
      <c r="I480" s="220"/>
      <c r="J480" s="14"/>
      <c r="K480" s="14"/>
      <c r="L480" s="216"/>
      <c r="M480" s="221"/>
      <c r="N480" s="222"/>
      <c r="O480" s="222"/>
      <c r="P480" s="222"/>
      <c r="Q480" s="222"/>
      <c r="R480" s="222"/>
      <c r="S480" s="222"/>
      <c r="T480" s="22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17" t="s">
        <v>152</v>
      </c>
      <c r="AU480" s="217" t="s">
        <v>90</v>
      </c>
      <c r="AV480" s="14" t="s">
        <v>90</v>
      </c>
      <c r="AW480" s="14" t="s">
        <v>36</v>
      </c>
      <c r="AX480" s="14" t="s">
        <v>81</v>
      </c>
      <c r="AY480" s="217" t="s">
        <v>140</v>
      </c>
    </row>
    <row r="481" s="13" customFormat="1">
      <c r="A481" s="13"/>
      <c r="B481" s="209"/>
      <c r="C481" s="13"/>
      <c r="D481" s="204" t="s">
        <v>152</v>
      </c>
      <c r="E481" s="210" t="s">
        <v>1</v>
      </c>
      <c r="F481" s="211" t="s">
        <v>505</v>
      </c>
      <c r="G481" s="13"/>
      <c r="H481" s="210" t="s">
        <v>1</v>
      </c>
      <c r="I481" s="212"/>
      <c r="J481" s="13"/>
      <c r="K481" s="13"/>
      <c r="L481" s="209"/>
      <c r="M481" s="213"/>
      <c r="N481" s="214"/>
      <c r="O481" s="214"/>
      <c r="P481" s="214"/>
      <c r="Q481" s="214"/>
      <c r="R481" s="214"/>
      <c r="S481" s="214"/>
      <c r="T481" s="21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10" t="s">
        <v>152</v>
      </c>
      <c r="AU481" s="210" t="s">
        <v>90</v>
      </c>
      <c r="AV481" s="13" t="s">
        <v>88</v>
      </c>
      <c r="AW481" s="13" t="s">
        <v>36</v>
      </c>
      <c r="AX481" s="13" t="s">
        <v>81</v>
      </c>
      <c r="AY481" s="210" t="s">
        <v>140</v>
      </c>
    </row>
    <row r="482" s="14" customFormat="1">
      <c r="A482" s="14"/>
      <c r="B482" s="216"/>
      <c r="C482" s="14"/>
      <c r="D482" s="204" t="s">
        <v>152</v>
      </c>
      <c r="E482" s="217" t="s">
        <v>1</v>
      </c>
      <c r="F482" s="218" t="s">
        <v>506</v>
      </c>
      <c r="G482" s="14"/>
      <c r="H482" s="219">
        <v>13.794000000000001</v>
      </c>
      <c r="I482" s="220"/>
      <c r="J482" s="14"/>
      <c r="K482" s="14"/>
      <c r="L482" s="216"/>
      <c r="M482" s="221"/>
      <c r="N482" s="222"/>
      <c r="O482" s="222"/>
      <c r="P482" s="222"/>
      <c r="Q482" s="222"/>
      <c r="R482" s="222"/>
      <c r="S482" s="222"/>
      <c r="T482" s="22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17" t="s">
        <v>152</v>
      </c>
      <c r="AU482" s="217" t="s">
        <v>90</v>
      </c>
      <c r="AV482" s="14" t="s">
        <v>90</v>
      </c>
      <c r="AW482" s="14" t="s">
        <v>36</v>
      </c>
      <c r="AX482" s="14" t="s">
        <v>81</v>
      </c>
      <c r="AY482" s="217" t="s">
        <v>140</v>
      </c>
    </row>
    <row r="483" s="13" customFormat="1">
      <c r="A483" s="13"/>
      <c r="B483" s="209"/>
      <c r="C483" s="13"/>
      <c r="D483" s="204" t="s">
        <v>152</v>
      </c>
      <c r="E483" s="210" t="s">
        <v>1</v>
      </c>
      <c r="F483" s="211" t="s">
        <v>662</v>
      </c>
      <c r="G483" s="13"/>
      <c r="H483" s="210" t="s">
        <v>1</v>
      </c>
      <c r="I483" s="212"/>
      <c r="J483" s="13"/>
      <c r="K483" s="13"/>
      <c r="L483" s="209"/>
      <c r="M483" s="213"/>
      <c r="N483" s="214"/>
      <c r="O483" s="214"/>
      <c r="P483" s="214"/>
      <c r="Q483" s="214"/>
      <c r="R483" s="214"/>
      <c r="S483" s="214"/>
      <c r="T483" s="21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10" t="s">
        <v>152</v>
      </c>
      <c r="AU483" s="210" t="s">
        <v>90</v>
      </c>
      <c r="AV483" s="13" t="s">
        <v>88</v>
      </c>
      <c r="AW483" s="13" t="s">
        <v>36</v>
      </c>
      <c r="AX483" s="13" t="s">
        <v>81</v>
      </c>
      <c r="AY483" s="210" t="s">
        <v>140</v>
      </c>
    </row>
    <row r="484" s="13" customFormat="1">
      <c r="A484" s="13"/>
      <c r="B484" s="209"/>
      <c r="C484" s="13"/>
      <c r="D484" s="204" t="s">
        <v>152</v>
      </c>
      <c r="E484" s="210" t="s">
        <v>1</v>
      </c>
      <c r="F484" s="211" t="s">
        <v>663</v>
      </c>
      <c r="G484" s="13"/>
      <c r="H484" s="210" t="s">
        <v>1</v>
      </c>
      <c r="I484" s="212"/>
      <c r="J484" s="13"/>
      <c r="K484" s="13"/>
      <c r="L484" s="209"/>
      <c r="M484" s="213"/>
      <c r="N484" s="214"/>
      <c r="O484" s="214"/>
      <c r="P484" s="214"/>
      <c r="Q484" s="214"/>
      <c r="R484" s="214"/>
      <c r="S484" s="214"/>
      <c r="T484" s="21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10" t="s">
        <v>152</v>
      </c>
      <c r="AU484" s="210" t="s">
        <v>90</v>
      </c>
      <c r="AV484" s="13" t="s">
        <v>88</v>
      </c>
      <c r="AW484" s="13" t="s">
        <v>36</v>
      </c>
      <c r="AX484" s="13" t="s">
        <v>81</v>
      </c>
      <c r="AY484" s="210" t="s">
        <v>140</v>
      </c>
    </row>
    <row r="485" s="14" customFormat="1">
      <c r="A485" s="14"/>
      <c r="B485" s="216"/>
      <c r="C485" s="14"/>
      <c r="D485" s="204" t="s">
        <v>152</v>
      </c>
      <c r="E485" s="217" t="s">
        <v>1</v>
      </c>
      <c r="F485" s="218" t="s">
        <v>664</v>
      </c>
      <c r="G485" s="14"/>
      <c r="H485" s="219">
        <v>0.624</v>
      </c>
      <c r="I485" s="220"/>
      <c r="J485" s="14"/>
      <c r="K485" s="14"/>
      <c r="L485" s="216"/>
      <c r="M485" s="221"/>
      <c r="N485" s="222"/>
      <c r="O485" s="222"/>
      <c r="P485" s="222"/>
      <c r="Q485" s="222"/>
      <c r="R485" s="222"/>
      <c r="S485" s="222"/>
      <c r="T485" s="22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17" t="s">
        <v>152</v>
      </c>
      <c r="AU485" s="217" t="s">
        <v>90</v>
      </c>
      <c r="AV485" s="14" t="s">
        <v>90</v>
      </c>
      <c r="AW485" s="14" t="s">
        <v>36</v>
      </c>
      <c r="AX485" s="14" t="s">
        <v>81</v>
      </c>
      <c r="AY485" s="217" t="s">
        <v>140</v>
      </c>
    </row>
    <row r="486" s="15" customFormat="1">
      <c r="A486" s="15"/>
      <c r="B486" s="224"/>
      <c r="C486" s="15"/>
      <c r="D486" s="204" t="s">
        <v>152</v>
      </c>
      <c r="E486" s="225" t="s">
        <v>1</v>
      </c>
      <c r="F486" s="226" t="s">
        <v>159</v>
      </c>
      <c r="G486" s="15"/>
      <c r="H486" s="227">
        <v>26.190000000000001</v>
      </c>
      <c r="I486" s="228"/>
      <c r="J486" s="15"/>
      <c r="K486" s="15"/>
      <c r="L486" s="224"/>
      <c r="M486" s="229"/>
      <c r="N486" s="230"/>
      <c r="O486" s="230"/>
      <c r="P486" s="230"/>
      <c r="Q486" s="230"/>
      <c r="R486" s="230"/>
      <c r="S486" s="230"/>
      <c r="T486" s="231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25" t="s">
        <v>152</v>
      </c>
      <c r="AU486" s="225" t="s">
        <v>90</v>
      </c>
      <c r="AV486" s="15" t="s">
        <v>148</v>
      </c>
      <c r="AW486" s="15" t="s">
        <v>36</v>
      </c>
      <c r="AX486" s="15" t="s">
        <v>88</v>
      </c>
      <c r="AY486" s="225" t="s">
        <v>140</v>
      </c>
    </row>
    <row r="487" s="2" customFormat="1" ht="16.5" customHeight="1">
      <c r="A487" s="39"/>
      <c r="B487" s="191"/>
      <c r="C487" s="192" t="s">
        <v>665</v>
      </c>
      <c r="D487" s="192" t="s">
        <v>143</v>
      </c>
      <c r="E487" s="193" t="s">
        <v>666</v>
      </c>
      <c r="F487" s="194" t="s">
        <v>667</v>
      </c>
      <c r="G487" s="195" t="s">
        <v>336</v>
      </c>
      <c r="H487" s="196">
        <v>103.727</v>
      </c>
      <c r="I487" s="197"/>
      <c r="J487" s="198">
        <f>ROUND(I487*H487,2)</f>
        <v>0</v>
      </c>
      <c r="K487" s="194" t="s">
        <v>337</v>
      </c>
      <c r="L487" s="40"/>
      <c r="M487" s="199" t="s">
        <v>1</v>
      </c>
      <c r="N487" s="200" t="s">
        <v>46</v>
      </c>
      <c r="O487" s="78"/>
      <c r="P487" s="201">
        <f>O487*H487</f>
        <v>0</v>
      </c>
      <c r="Q487" s="201">
        <v>0.00046999999999999999</v>
      </c>
      <c r="R487" s="201">
        <f>Q487*H487</f>
        <v>0.04875169</v>
      </c>
      <c r="S487" s="201">
        <v>0</v>
      </c>
      <c r="T487" s="202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03" t="s">
        <v>148</v>
      </c>
      <c r="AT487" s="203" t="s">
        <v>143</v>
      </c>
      <c r="AU487" s="203" t="s">
        <v>90</v>
      </c>
      <c r="AY487" s="18" t="s">
        <v>140</v>
      </c>
      <c r="BE487" s="134">
        <f>IF(N487="základní",J487,0)</f>
        <v>0</v>
      </c>
      <c r="BF487" s="134">
        <f>IF(N487="snížená",J487,0)</f>
        <v>0</v>
      </c>
      <c r="BG487" s="134">
        <f>IF(N487="zákl. přenesená",J487,0)</f>
        <v>0</v>
      </c>
      <c r="BH487" s="134">
        <f>IF(N487="sníž. přenesená",J487,0)</f>
        <v>0</v>
      </c>
      <c r="BI487" s="134">
        <f>IF(N487="nulová",J487,0)</f>
        <v>0</v>
      </c>
      <c r="BJ487" s="18" t="s">
        <v>88</v>
      </c>
      <c r="BK487" s="134">
        <f>ROUND(I487*H487,2)</f>
        <v>0</v>
      </c>
      <c r="BL487" s="18" t="s">
        <v>148</v>
      </c>
      <c r="BM487" s="203" t="s">
        <v>668</v>
      </c>
    </row>
    <row r="488" s="2" customFormat="1">
      <c r="A488" s="39"/>
      <c r="B488" s="40"/>
      <c r="C488" s="39"/>
      <c r="D488" s="204" t="s">
        <v>150</v>
      </c>
      <c r="E488" s="39"/>
      <c r="F488" s="205" t="s">
        <v>669</v>
      </c>
      <c r="G488" s="39"/>
      <c r="H488" s="39"/>
      <c r="I488" s="206"/>
      <c r="J488" s="39"/>
      <c r="K488" s="39"/>
      <c r="L488" s="40"/>
      <c r="M488" s="207"/>
      <c r="N488" s="208"/>
      <c r="O488" s="78"/>
      <c r="P488" s="78"/>
      <c r="Q488" s="78"/>
      <c r="R488" s="78"/>
      <c r="S488" s="78"/>
      <c r="T488" s="79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150</v>
      </c>
      <c r="AU488" s="18" t="s">
        <v>90</v>
      </c>
    </row>
    <row r="489" s="13" customFormat="1">
      <c r="A489" s="13"/>
      <c r="B489" s="209"/>
      <c r="C489" s="13"/>
      <c r="D489" s="204" t="s">
        <v>152</v>
      </c>
      <c r="E489" s="210" t="s">
        <v>1</v>
      </c>
      <c r="F489" s="211" t="s">
        <v>340</v>
      </c>
      <c r="G489" s="13"/>
      <c r="H489" s="210" t="s">
        <v>1</v>
      </c>
      <c r="I489" s="212"/>
      <c r="J489" s="13"/>
      <c r="K489" s="13"/>
      <c r="L489" s="209"/>
      <c r="M489" s="213"/>
      <c r="N489" s="214"/>
      <c r="O489" s="214"/>
      <c r="P489" s="214"/>
      <c r="Q489" s="214"/>
      <c r="R489" s="214"/>
      <c r="S489" s="214"/>
      <c r="T489" s="21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10" t="s">
        <v>152</v>
      </c>
      <c r="AU489" s="210" t="s">
        <v>90</v>
      </c>
      <c r="AV489" s="13" t="s">
        <v>88</v>
      </c>
      <c r="AW489" s="13" t="s">
        <v>36</v>
      </c>
      <c r="AX489" s="13" t="s">
        <v>81</v>
      </c>
      <c r="AY489" s="210" t="s">
        <v>140</v>
      </c>
    </row>
    <row r="490" s="14" customFormat="1">
      <c r="A490" s="14"/>
      <c r="B490" s="216"/>
      <c r="C490" s="14"/>
      <c r="D490" s="204" t="s">
        <v>152</v>
      </c>
      <c r="E490" s="217" t="s">
        <v>1</v>
      </c>
      <c r="F490" s="218" t="s">
        <v>500</v>
      </c>
      <c r="G490" s="14"/>
      <c r="H490" s="219">
        <v>14.595000000000001</v>
      </c>
      <c r="I490" s="220"/>
      <c r="J490" s="14"/>
      <c r="K490" s="14"/>
      <c r="L490" s="216"/>
      <c r="M490" s="221"/>
      <c r="N490" s="222"/>
      <c r="O490" s="222"/>
      <c r="P490" s="222"/>
      <c r="Q490" s="222"/>
      <c r="R490" s="222"/>
      <c r="S490" s="222"/>
      <c r="T490" s="22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17" t="s">
        <v>152</v>
      </c>
      <c r="AU490" s="217" t="s">
        <v>90</v>
      </c>
      <c r="AV490" s="14" t="s">
        <v>90</v>
      </c>
      <c r="AW490" s="14" t="s">
        <v>36</v>
      </c>
      <c r="AX490" s="14" t="s">
        <v>81</v>
      </c>
      <c r="AY490" s="217" t="s">
        <v>140</v>
      </c>
    </row>
    <row r="491" s="13" customFormat="1">
      <c r="A491" s="13"/>
      <c r="B491" s="209"/>
      <c r="C491" s="13"/>
      <c r="D491" s="204" t="s">
        <v>152</v>
      </c>
      <c r="E491" s="210" t="s">
        <v>1</v>
      </c>
      <c r="F491" s="211" t="s">
        <v>342</v>
      </c>
      <c r="G491" s="13"/>
      <c r="H491" s="210" t="s">
        <v>1</v>
      </c>
      <c r="I491" s="212"/>
      <c r="J491" s="13"/>
      <c r="K491" s="13"/>
      <c r="L491" s="209"/>
      <c r="M491" s="213"/>
      <c r="N491" s="214"/>
      <c r="O491" s="214"/>
      <c r="P491" s="214"/>
      <c r="Q491" s="214"/>
      <c r="R491" s="214"/>
      <c r="S491" s="214"/>
      <c r="T491" s="21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10" t="s">
        <v>152</v>
      </c>
      <c r="AU491" s="210" t="s">
        <v>90</v>
      </c>
      <c r="AV491" s="13" t="s">
        <v>88</v>
      </c>
      <c r="AW491" s="13" t="s">
        <v>36</v>
      </c>
      <c r="AX491" s="13" t="s">
        <v>81</v>
      </c>
      <c r="AY491" s="210" t="s">
        <v>140</v>
      </c>
    </row>
    <row r="492" s="14" customFormat="1">
      <c r="A492" s="14"/>
      <c r="B492" s="216"/>
      <c r="C492" s="14"/>
      <c r="D492" s="204" t="s">
        <v>152</v>
      </c>
      <c r="E492" s="217" t="s">
        <v>1</v>
      </c>
      <c r="F492" s="218" t="s">
        <v>501</v>
      </c>
      <c r="G492" s="14"/>
      <c r="H492" s="219">
        <v>41.183999999999998</v>
      </c>
      <c r="I492" s="220"/>
      <c r="J492" s="14"/>
      <c r="K492" s="14"/>
      <c r="L492" s="216"/>
      <c r="M492" s="221"/>
      <c r="N492" s="222"/>
      <c r="O492" s="222"/>
      <c r="P492" s="222"/>
      <c r="Q492" s="222"/>
      <c r="R492" s="222"/>
      <c r="S492" s="222"/>
      <c r="T492" s="22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17" t="s">
        <v>152</v>
      </c>
      <c r="AU492" s="217" t="s">
        <v>90</v>
      </c>
      <c r="AV492" s="14" t="s">
        <v>90</v>
      </c>
      <c r="AW492" s="14" t="s">
        <v>36</v>
      </c>
      <c r="AX492" s="14" t="s">
        <v>81</v>
      </c>
      <c r="AY492" s="217" t="s">
        <v>140</v>
      </c>
    </row>
    <row r="493" s="13" customFormat="1">
      <c r="A493" s="13"/>
      <c r="B493" s="209"/>
      <c r="C493" s="13"/>
      <c r="D493" s="204" t="s">
        <v>152</v>
      </c>
      <c r="E493" s="210" t="s">
        <v>1</v>
      </c>
      <c r="F493" s="211" t="s">
        <v>344</v>
      </c>
      <c r="G493" s="13"/>
      <c r="H493" s="210" t="s">
        <v>1</v>
      </c>
      <c r="I493" s="212"/>
      <c r="J493" s="13"/>
      <c r="K493" s="13"/>
      <c r="L493" s="209"/>
      <c r="M493" s="213"/>
      <c r="N493" s="214"/>
      <c r="O493" s="214"/>
      <c r="P493" s="214"/>
      <c r="Q493" s="214"/>
      <c r="R493" s="214"/>
      <c r="S493" s="214"/>
      <c r="T493" s="21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10" t="s">
        <v>152</v>
      </c>
      <c r="AU493" s="210" t="s">
        <v>90</v>
      </c>
      <c r="AV493" s="13" t="s">
        <v>88</v>
      </c>
      <c r="AW493" s="13" t="s">
        <v>36</v>
      </c>
      <c r="AX493" s="13" t="s">
        <v>81</v>
      </c>
      <c r="AY493" s="210" t="s">
        <v>140</v>
      </c>
    </row>
    <row r="494" s="14" customFormat="1">
      <c r="A494" s="14"/>
      <c r="B494" s="216"/>
      <c r="C494" s="14"/>
      <c r="D494" s="204" t="s">
        <v>152</v>
      </c>
      <c r="E494" s="217" t="s">
        <v>1</v>
      </c>
      <c r="F494" s="218" t="s">
        <v>502</v>
      </c>
      <c r="G494" s="14"/>
      <c r="H494" s="219">
        <v>22.382000000000001</v>
      </c>
      <c r="I494" s="220"/>
      <c r="J494" s="14"/>
      <c r="K494" s="14"/>
      <c r="L494" s="216"/>
      <c r="M494" s="221"/>
      <c r="N494" s="222"/>
      <c r="O494" s="222"/>
      <c r="P494" s="222"/>
      <c r="Q494" s="222"/>
      <c r="R494" s="222"/>
      <c r="S494" s="222"/>
      <c r="T494" s="22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17" t="s">
        <v>152</v>
      </c>
      <c r="AU494" s="217" t="s">
        <v>90</v>
      </c>
      <c r="AV494" s="14" t="s">
        <v>90</v>
      </c>
      <c r="AW494" s="14" t="s">
        <v>36</v>
      </c>
      <c r="AX494" s="14" t="s">
        <v>81</v>
      </c>
      <c r="AY494" s="217" t="s">
        <v>140</v>
      </c>
    </row>
    <row r="495" s="13" customFormat="1">
      <c r="A495" s="13"/>
      <c r="B495" s="209"/>
      <c r="C495" s="13"/>
      <c r="D495" s="204" t="s">
        <v>152</v>
      </c>
      <c r="E495" s="210" t="s">
        <v>1</v>
      </c>
      <c r="F495" s="211" t="s">
        <v>503</v>
      </c>
      <c r="G495" s="13"/>
      <c r="H495" s="210" t="s">
        <v>1</v>
      </c>
      <c r="I495" s="212"/>
      <c r="J495" s="13"/>
      <c r="K495" s="13"/>
      <c r="L495" s="209"/>
      <c r="M495" s="213"/>
      <c r="N495" s="214"/>
      <c r="O495" s="214"/>
      <c r="P495" s="214"/>
      <c r="Q495" s="214"/>
      <c r="R495" s="214"/>
      <c r="S495" s="214"/>
      <c r="T495" s="21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10" t="s">
        <v>152</v>
      </c>
      <c r="AU495" s="210" t="s">
        <v>90</v>
      </c>
      <c r="AV495" s="13" t="s">
        <v>88</v>
      </c>
      <c r="AW495" s="13" t="s">
        <v>36</v>
      </c>
      <c r="AX495" s="13" t="s">
        <v>81</v>
      </c>
      <c r="AY495" s="210" t="s">
        <v>140</v>
      </c>
    </row>
    <row r="496" s="14" customFormat="1">
      <c r="A496" s="14"/>
      <c r="B496" s="216"/>
      <c r="C496" s="14"/>
      <c r="D496" s="204" t="s">
        <v>152</v>
      </c>
      <c r="E496" s="217" t="s">
        <v>1</v>
      </c>
      <c r="F496" s="218" t="s">
        <v>504</v>
      </c>
      <c r="G496" s="14"/>
      <c r="H496" s="219">
        <v>11.772</v>
      </c>
      <c r="I496" s="220"/>
      <c r="J496" s="14"/>
      <c r="K496" s="14"/>
      <c r="L496" s="216"/>
      <c r="M496" s="221"/>
      <c r="N496" s="222"/>
      <c r="O496" s="222"/>
      <c r="P496" s="222"/>
      <c r="Q496" s="222"/>
      <c r="R496" s="222"/>
      <c r="S496" s="222"/>
      <c r="T496" s="22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17" t="s">
        <v>152</v>
      </c>
      <c r="AU496" s="217" t="s">
        <v>90</v>
      </c>
      <c r="AV496" s="14" t="s">
        <v>90</v>
      </c>
      <c r="AW496" s="14" t="s">
        <v>36</v>
      </c>
      <c r="AX496" s="14" t="s">
        <v>81</v>
      </c>
      <c r="AY496" s="217" t="s">
        <v>140</v>
      </c>
    </row>
    <row r="497" s="13" customFormat="1">
      <c r="A497" s="13"/>
      <c r="B497" s="209"/>
      <c r="C497" s="13"/>
      <c r="D497" s="204" t="s">
        <v>152</v>
      </c>
      <c r="E497" s="210" t="s">
        <v>1</v>
      </c>
      <c r="F497" s="211" t="s">
        <v>505</v>
      </c>
      <c r="G497" s="13"/>
      <c r="H497" s="210" t="s">
        <v>1</v>
      </c>
      <c r="I497" s="212"/>
      <c r="J497" s="13"/>
      <c r="K497" s="13"/>
      <c r="L497" s="209"/>
      <c r="M497" s="213"/>
      <c r="N497" s="214"/>
      <c r="O497" s="214"/>
      <c r="P497" s="214"/>
      <c r="Q497" s="214"/>
      <c r="R497" s="214"/>
      <c r="S497" s="214"/>
      <c r="T497" s="21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10" t="s">
        <v>152</v>
      </c>
      <c r="AU497" s="210" t="s">
        <v>90</v>
      </c>
      <c r="AV497" s="13" t="s">
        <v>88</v>
      </c>
      <c r="AW497" s="13" t="s">
        <v>36</v>
      </c>
      <c r="AX497" s="13" t="s">
        <v>81</v>
      </c>
      <c r="AY497" s="210" t="s">
        <v>140</v>
      </c>
    </row>
    <row r="498" s="14" customFormat="1">
      <c r="A498" s="14"/>
      <c r="B498" s="216"/>
      <c r="C498" s="14"/>
      <c r="D498" s="204" t="s">
        <v>152</v>
      </c>
      <c r="E498" s="217" t="s">
        <v>1</v>
      </c>
      <c r="F498" s="218" t="s">
        <v>506</v>
      </c>
      <c r="G498" s="14"/>
      <c r="H498" s="219">
        <v>13.794000000000001</v>
      </c>
      <c r="I498" s="220"/>
      <c r="J498" s="14"/>
      <c r="K498" s="14"/>
      <c r="L498" s="216"/>
      <c r="M498" s="221"/>
      <c r="N498" s="222"/>
      <c r="O498" s="222"/>
      <c r="P498" s="222"/>
      <c r="Q498" s="222"/>
      <c r="R498" s="222"/>
      <c r="S498" s="222"/>
      <c r="T498" s="22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17" t="s">
        <v>152</v>
      </c>
      <c r="AU498" s="217" t="s">
        <v>90</v>
      </c>
      <c r="AV498" s="14" t="s">
        <v>90</v>
      </c>
      <c r="AW498" s="14" t="s">
        <v>36</v>
      </c>
      <c r="AX498" s="14" t="s">
        <v>81</v>
      </c>
      <c r="AY498" s="217" t="s">
        <v>140</v>
      </c>
    </row>
    <row r="499" s="15" customFormat="1">
      <c r="A499" s="15"/>
      <c r="B499" s="224"/>
      <c r="C499" s="15"/>
      <c r="D499" s="204" t="s">
        <v>152</v>
      </c>
      <c r="E499" s="225" t="s">
        <v>1</v>
      </c>
      <c r="F499" s="226" t="s">
        <v>159</v>
      </c>
      <c r="G499" s="15"/>
      <c r="H499" s="227">
        <v>103.727</v>
      </c>
      <c r="I499" s="228"/>
      <c r="J499" s="15"/>
      <c r="K499" s="15"/>
      <c r="L499" s="224"/>
      <c r="M499" s="229"/>
      <c r="N499" s="230"/>
      <c r="O499" s="230"/>
      <c r="P499" s="230"/>
      <c r="Q499" s="230"/>
      <c r="R499" s="230"/>
      <c r="S499" s="230"/>
      <c r="T499" s="231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25" t="s">
        <v>152</v>
      </c>
      <c r="AU499" s="225" t="s">
        <v>90</v>
      </c>
      <c r="AV499" s="15" t="s">
        <v>148</v>
      </c>
      <c r="AW499" s="15" t="s">
        <v>36</v>
      </c>
      <c r="AX499" s="15" t="s">
        <v>88</v>
      </c>
      <c r="AY499" s="225" t="s">
        <v>140</v>
      </c>
    </row>
    <row r="500" s="2" customFormat="1" ht="16.5" customHeight="1">
      <c r="A500" s="39"/>
      <c r="B500" s="191"/>
      <c r="C500" s="192" t="s">
        <v>670</v>
      </c>
      <c r="D500" s="192" t="s">
        <v>143</v>
      </c>
      <c r="E500" s="193" t="s">
        <v>671</v>
      </c>
      <c r="F500" s="194" t="s">
        <v>672</v>
      </c>
      <c r="G500" s="195" t="s">
        <v>183</v>
      </c>
      <c r="H500" s="196">
        <v>1.8</v>
      </c>
      <c r="I500" s="197"/>
      <c r="J500" s="198">
        <f>ROUND(I500*H500,2)</f>
        <v>0</v>
      </c>
      <c r="K500" s="194" t="s">
        <v>337</v>
      </c>
      <c r="L500" s="40"/>
      <c r="M500" s="199" t="s">
        <v>1</v>
      </c>
      <c r="N500" s="200" t="s">
        <v>46</v>
      </c>
      <c r="O500" s="78"/>
      <c r="P500" s="201">
        <f>O500*H500</f>
        <v>0</v>
      </c>
      <c r="Q500" s="201">
        <v>0.00042999999999999999</v>
      </c>
      <c r="R500" s="201">
        <f>Q500*H500</f>
        <v>0.00077399999999999995</v>
      </c>
      <c r="S500" s="201">
        <v>0</v>
      </c>
      <c r="T500" s="202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03" t="s">
        <v>148</v>
      </c>
      <c r="AT500" s="203" t="s">
        <v>143</v>
      </c>
      <c r="AU500" s="203" t="s">
        <v>90</v>
      </c>
      <c r="AY500" s="18" t="s">
        <v>140</v>
      </c>
      <c r="BE500" s="134">
        <f>IF(N500="základní",J500,0)</f>
        <v>0</v>
      </c>
      <c r="BF500" s="134">
        <f>IF(N500="snížená",J500,0)</f>
        <v>0</v>
      </c>
      <c r="BG500" s="134">
        <f>IF(N500="zákl. přenesená",J500,0)</f>
        <v>0</v>
      </c>
      <c r="BH500" s="134">
        <f>IF(N500="sníž. přenesená",J500,0)</f>
        <v>0</v>
      </c>
      <c r="BI500" s="134">
        <f>IF(N500="nulová",J500,0)</f>
        <v>0</v>
      </c>
      <c r="BJ500" s="18" t="s">
        <v>88</v>
      </c>
      <c r="BK500" s="134">
        <f>ROUND(I500*H500,2)</f>
        <v>0</v>
      </c>
      <c r="BL500" s="18" t="s">
        <v>148</v>
      </c>
      <c r="BM500" s="203" t="s">
        <v>673</v>
      </c>
    </row>
    <row r="501" s="2" customFormat="1">
      <c r="A501" s="39"/>
      <c r="B501" s="40"/>
      <c r="C501" s="39"/>
      <c r="D501" s="204" t="s">
        <v>150</v>
      </c>
      <c r="E501" s="39"/>
      <c r="F501" s="205" t="s">
        <v>674</v>
      </c>
      <c r="G501" s="39"/>
      <c r="H501" s="39"/>
      <c r="I501" s="206"/>
      <c r="J501" s="39"/>
      <c r="K501" s="39"/>
      <c r="L501" s="40"/>
      <c r="M501" s="207"/>
      <c r="N501" s="208"/>
      <c r="O501" s="78"/>
      <c r="P501" s="78"/>
      <c r="Q501" s="78"/>
      <c r="R501" s="78"/>
      <c r="S501" s="78"/>
      <c r="T501" s="79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150</v>
      </c>
      <c r="AU501" s="18" t="s">
        <v>90</v>
      </c>
    </row>
    <row r="502" s="13" customFormat="1">
      <c r="A502" s="13"/>
      <c r="B502" s="209"/>
      <c r="C502" s="13"/>
      <c r="D502" s="204" t="s">
        <v>152</v>
      </c>
      <c r="E502" s="210" t="s">
        <v>1</v>
      </c>
      <c r="F502" s="211" t="s">
        <v>675</v>
      </c>
      <c r="G502" s="13"/>
      <c r="H502" s="210" t="s">
        <v>1</v>
      </c>
      <c r="I502" s="212"/>
      <c r="J502" s="13"/>
      <c r="K502" s="13"/>
      <c r="L502" s="209"/>
      <c r="M502" s="213"/>
      <c r="N502" s="214"/>
      <c r="O502" s="214"/>
      <c r="P502" s="214"/>
      <c r="Q502" s="214"/>
      <c r="R502" s="214"/>
      <c r="S502" s="214"/>
      <c r="T502" s="21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10" t="s">
        <v>152</v>
      </c>
      <c r="AU502" s="210" t="s">
        <v>90</v>
      </c>
      <c r="AV502" s="13" t="s">
        <v>88</v>
      </c>
      <c r="AW502" s="13" t="s">
        <v>36</v>
      </c>
      <c r="AX502" s="13" t="s">
        <v>81</v>
      </c>
      <c r="AY502" s="210" t="s">
        <v>140</v>
      </c>
    </row>
    <row r="503" s="14" customFormat="1">
      <c r="A503" s="14"/>
      <c r="B503" s="216"/>
      <c r="C503" s="14"/>
      <c r="D503" s="204" t="s">
        <v>152</v>
      </c>
      <c r="E503" s="217" t="s">
        <v>1</v>
      </c>
      <c r="F503" s="218" t="s">
        <v>676</v>
      </c>
      <c r="G503" s="14"/>
      <c r="H503" s="219">
        <v>1.8</v>
      </c>
      <c r="I503" s="220"/>
      <c r="J503" s="14"/>
      <c r="K503" s="14"/>
      <c r="L503" s="216"/>
      <c r="M503" s="221"/>
      <c r="N503" s="222"/>
      <c r="O503" s="222"/>
      <c r="P503" s="222"/>
      <c r="Q503" s="222"/>
      <c r="R503" s="222"/>
      <c r="S503" s="222"/>
      <c r="T503" s="22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17" t="s">
        <v>152</v>
      </c>
      <c r="AU503" s="217" t="s">
        <v>90</v>
      </c>
      <c r="AV503" s="14" t="s">
        <v>90</v>
      </c>
      <c r="AW503" s="14" t="s">
        <v>36</v>
      </c>
      <c r="AX503" s="14" t="s">
        <v>88</v>
      </c>
      <c r="AY503" s="217" t="s">
        <v>140</v>
      </c>
    </row>
    <row r="504" s="2" customFormat="1" ht="16.5" customHeight="1">
      <c r="A504" s="39"/>
      <c r="B504" s="191"/>
      <c r="C504" s="232" t="s">
        <v>677</v>
      </c>
      <c r="D504" s="232" t="s">
        <v>168</v>
      </c>
      <c r="E504" s="233" t="s">
        <v>678</v>
      </c>
      <c r="F504" s="234" t="s">
        <v>679</v>
      </c>
      <c r="G504" s="235" t="s">
        <v>171</v>
      </c>
      <c r="H504" s="236">
        <v>0.002</v>
      </c>
      <c r="I504" s="237"/>
      <c r="J504" s="238">
        <f>ROUND(I504*H504,2)</f>
        <v>0</v>
      </c>
      <c r="K504" s="234" t="s">
        <v>337</v>
      </c>
      <c r="L504" s="239"/>
      <c r="M504" s="240" t="s">
        <v>1</v>
      </c>
      <c r="N504" s="241" t="s">
        <v>46</v>
      </c>
      <c r="O504" s="78"/>
      <c r="P504" s="201">
        <f>O504*H504</f>
        <v>0</v>
      </c>
      <c r="Q504" s="201">
        <v>1</v>
      </c>
      <c r="R504" s="201">
        <f>Q504*H504</f>
        <v>0.002</v>
      </c>
      <c r="S504" s="201">
        <v>0</v>
      </c>
      <c r="T504" s="202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03" t="s">
        <v>172</v>
      </c>
      <c r="AT504" s="203" t="s">
        <v>168</v>
      </c>
      <c r="AU504" s="203" t="s">
        <v>90</v>
      </c>
      <c r="AY504" s="18" t="s">
        <v>140</v>
      </c>
      <c r="BE504" s="134">
        <f>IF(N504="základní",J504,0)</f>
        <v>0</v>
      </c>
      <c r="BF504" s="134">
        <f>IF(N504="snížená",J504,0)</f>
        <v>0</v>
      </c>
      <c r="BG504" s="134">
        <f>IF(N504="zákl. přenesená",J504,0)</f>
        <v>0</v>
      </c>
      <c r="BH504" s="134">
        <f>IF(N504="sníž. přenesená",J504,0)</f>
        <v>0</v>
      </c>
      <c r="BI504" s="134">
        <f>IF(N504="nulová",J504,0)</f>
        <v>0</v>
      </c>
      <c r="BJ504" s="18" t="s">
        <v>88</v>
      </c>
      <c r="BK504" s="134">
        <f>ROUND(I504*H504,2)</f>
        <v>0</v>
      </c>
      <c r="BL504" s="18" t="s">
        <v>148</v>
      </c>
      <c r="BM504" s="203" t="s">
        <v>680</v>
      </c>
    </row>
    <row r="505" s="2" customFormat="1">
      <c r="A505" s="39"/>
      <c r="B505" s="40"/>
      <c r="C505" s="39"/>
      <c r="D505" s="204" t="s">
        <v>150</v>
      </c>
      <c r="E505" s="39"/>
      <c r="F505" s="205" t="s">
        <v>679</v>
      </c>
      <c r="G505" s="39"/>
      <c r="H505" s="39"/>
      <c r="I505" s="206"/>
      <c r="J505" s="39"/>
      <c r="K505" s="39"/>
      <c r="L505" s="40"/>
      <c r="M505" s="207"/>
      <c r="N505" s="208"/>
      <c r="O505" s="78"/>
      <c r="P505" s="78"/>
      <c r="Q505" s="78"/>
      <c r="R505" s="78"/>
      <c r="S505" s="78"/>
      <c r="T505" s="79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150</v>
      </c>
      <c r="AU505" s="18" t="s">
        <v>90</v>
      </c>
    </row>
    <row r="506" s="14" customFormat="1">
      <c r="A506" s="14"/>
      <c r="B506" s="216"/>
      <c r="C506" s="14"/>
      <c r="D506" s="204" t="s">
        <v>152</v>
      </c>
      <c r="E506" s="14"/>
      <c r="F506" s="218" t="s">
        <v>681</v>
      </c>
      <c r="G506" s="14"/>
      <c r="H506" s="219">
        <v>0.002</v>
      </c>
      <c r="I506" s="220"/>
      <c r="J506" s="14"/>
      <c r="K506" s="14"/>
      <c r="L506" s="216"/>
      <c r="M506" s="221"/>
      <c r="N506" s="222"/>
      <c r="O506" s="222"/>
      <c r="P506" s="222"/>
      <c r="Q506" s="222"/>
      <c r="R506" s="222"/>
      <c r="S506" s="222"/>
      <c r="T506" s="22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17" t="s">
        <v>152</v>
      </c>
      <c r="AU506" s="217" t="s">
        <v>90</v>
      </c>
      <c r="AV506" s="14" t="s">
        <v>90</v>
      </c>
      <c r="AW506" s="14" t="s">
        <v>3</v>
      </c>
      <c r="AX506" s="14" t="s">
        <v>88</v>
      </c>
      <c r="AY506" s="217" t="s">
        <v>140</v>
      </c>
    </row>
    <row r="507" s="2" customFormat="1" ht="16.5" customHeight="1">
      <c r="A507" s="39"/>
      <c r="B507" s="191"/>
      <c r="C507" s="192" t="s">
        <v>682</v>
      </c>
      <c r="D507" s="192" t="s">
        <v>143</v>
      </c>
      <c r="E507" s="193" t="s">
        <v>683</v>
      </c>
      <c r="F507" s="194" t="s">
        <v>684</v>
      </c>
      <c r="G507" s="195" t="s">
        <v>183</v>
      </c>
      <c r="H507" s="196">
        <v>1.8</v>
      </c>
      <c r="I507" s="197"/>
      <c r="J507" s="198">
        <f>ROUND(I507*H507,2)</f>
        <v>0</v>
      </c>
      <c r="K507" s="194" t="s">
        <v>337</v>
      </c>
      <c r="L507" s="40"/>
      <c r="M507" s="199" t="s">
        <v>1</v>
      </c>
      <c r="N507" s="200" t="s">
        <v>46</v>
      </c>
      <c r="O507" s="78"/>
      <c r="P507" s="201">
        <f>O507*H507</f>
        <v>0</v>
      </c>
      <c r="Q507" s="201">
        <v>0</v>
      </c>
      <c r="R507" s="201">
        <f>Q507*H507</f>
        <v>0</v>
      </c>
      <c r="S507" s="201">
        <v>0</v>
      </c>
      <c r="T507" s="202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03" t="s">
        <v>148</v>
      </c>
      <c r="AT507" s="203" t="s">
        <v>143</v>
      </c>
      <c r="AU507" s="203" t="s">
        <v>90</v>
      </c>
      <c r="AY507" s="18" t="s">
        <v>140</v>
      </c>
      <c r="BE507" s="134">
        <f>IF(N507="základní",J507,0)</f>
        <v>0</v>
      </c>
      <c r="BF507" s="134">
        <f>IF(N507="snížená",J507,0)</f>
        <v>0</v>
      </c>
      <c r="BG507" s="134">
        <f>IF(N507="zákl. přenesená",J507,0)</f>
        <v>0</v>
      </c>
      <c r="BH507" s="134">
        <f>IF(N507="sníž. přenesená",J507,0)</f>
        <v>0</v>
      </c>
      <c r="BI507" s="134">
        <f>IF(N507="nulová",J507,0)</f>
        <v>0</v>
      </c>
      <c r="BJ507" s="18" t="s">
        <v>88</v>
      </c>
      <c r="BK507" s="134">
        <f>ROUND(I507*H507,2)</f>
        <v>0</v>
      </c>
      <c r="BL507" s="18" t="s">
        <v>148</v>
      </c>
      <c r="BM507" s="203" t="s">
        <v>685</v>
      </c>
    </row>
    <row r="508" s="2" customFormat="1">
      <c r="A508" s="39"/>
      <c r="B508" s="40"/>
      <c r="C508" s="39"/>
      <c r="D508" s="204" t="s">
        <v>150</v>
      </c>
      <c r="E508" s="39"/>
      <c r="F508" s="205" t="s">
        <v>686</v>
      </c>
      <c r="G508" s="39"/>
      <c r="H508" s="39"/>
      <c r="I508" s="206"/>
      <c r="J508" s="39"/>
      <c r="K508" s="39"/>
      <c r="L508" s="40"/>
      <c r="M508" s="207"/>
      <c r="N508" s="208"/>
      <c r="O508" s="78"/>
      <c r="P508" s="78"/>
      <c r="Q508" s="78"/>
      <c r="R508" s="78"/>
      <c r="S508" s="78"/>
      <c r="T508" s="79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150</v>
      </c>
      <c r="AU508" s="18" t="s">
        <v>90</v>
      </c>
    </row>
    <row r="509" s="13" customFormat="1">
      <c r="A509" s="13"/>
      <c r="B509" s="209"/>
      <c r="C509" s="13"/>
      <c r="D509" s="204" t="s">
        <v>152</v>
      </c>
      <c r="E509" s="210" t="s">
        <v>1</v>
      </c>
      <c r="F509" s="211" t="s">
        <v>687</v>
      </c>
      <c r="G509" s="13"/>
      <c r="H509" s="210" t="s">
        <v>1</v>
      </c>
      <c r="I509" s="212"/>
      <c r="J509" s="13"/>
      <c r="K509" s="13"/>
      <c r="L509" s="209"/>
      <c r="M509" s="213"/>
      <c r="N509" s="214"/>
      <c r="O509" s="214"/>
      <c r="P509" s="214"/>
      <c r="Q509" s="214"/>
      <c r="R509" s="214"/>
      <c r="S509" s="214"/>
      <c r="T509" s="21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10" t="s">
        <v>152</v>
      </c>
      <c r="AU509" s="210" t="s">
        <v>90</v>
      </c>
      <c r="AV509" s="13" t="s">
        <v>88</v>
      </c>
      <c r="AW509" s="13" t="s">
        <v>36</v>
      </c>
      <c r="AX509" s="13" t="s">
        <v>81</v>
      </c>
      <c r="AY509" s="210" t="s">
        <v>140</v>
      </c>
    </row>
    <row r="510" s="14" customFormat="1">
      <c r="A510" s="14"/>
      <c r="B510" s="216"/>
      <c r="C510" s="14"/>
      <c r="D510" s="204" t="s">
        <v>152</v>
      </c>
      <c r="E510" s="217" t="s">
        <v>1</v>
      </c>
      <c r="F510" s="218" t="s">
        <v>676</v>
      </c>
      <c r="G510" s="14"/>
      <c r="H510" s="219">
        <v>1.8</v>
      </c>
      <c r="I510" s="220"/>
      <c r="J510" s="14"/>
      <c r="K510" s="14"/>
      <c r="L510" s="216"/>
      <c r="M510" s="221"/>
      <c r="N510" s="222"/>
      <c r="O510" s="222"/>
      <c r="P510" s="222"/>
      <c r="Q510" s="222"/>
      <c r="R510" s="222"/>
      <c r="S510" s="222"/>
      <c r="T510" s="22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17" t="s">
        <v>152</v>
      </c>
      <c r="AU510" s="217" t="s">
        <v>90</v>
      </c>
      <c r="AV510" s="14" t="s">
        <v>90</v>
      </c>
      <c r="AW510" s="14" t="s">
        <v>36</v>
      </c>
      <c r="AX510" s="14" t="s">
        <v>88</v>
      </c>
      <c r="AY510" s="217" t="s">
        <v>140</v>
      </c>
    </row>
    <row r="511" s="2" customFormat="1" ht="16.5" customHeight="1">
      <c r="A511" s="39"/>
      <c r="B511" s="191"/>
      <c r="C511" s="192" t="s">
        <v>688</v>
      </c>
      <c r="D511" s="192" t="s">
        <v>143</v>
      </c>
      <c r="E511" s="193" t="s">
        <v>689</v>
      </c>
      <c r="F511" s="194" t="s">
        <v>690</v>
      </c>
      <c r="G511" s="195" t="s">
        <v>162</v>
      </c>
      <c r="H511" s="196">
        <v>0.17299999999999999</v>
      </c>
      <c r="I511" s="197"/>
      <c r="J511" s="198">
        <f>ROUND(I511*H511,2)</f>
        <v>0</v>
      </c>
      <c r="K511" s="194" t="s">
        <v>337</v>
      </c>
      <c r="L511" s="40"/>
      <c r="M511" s="199" t="s">
        <v>1</v>
      </c>
      <c r="N511" s="200" t="s">
        <v>46</v>
      </c>
      <c r="O511" s="78"/>
      <c r="P511" s="201">
        <f>O511*H511</f>
        <v>0</v>
      </c>
      <c r="Q511" s="201">
        <v>1.6372100000000001</v>
      </c>
      <c r="R511" s="201">
        <f>Q511*H511</f>
        <v>0.28323733000000001</v>
      </c>
      <c r="S511" s="201">
        <v>0</v>
      </c>
      <c r="T511" s="202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03" t="s">
        <v>148</v>
      </c>
      <c r="AT511" s="203" t="s">
        <v>143</v>
      </c>
      <c r="AU511" s="203" t="s">
        <v>90</v>
      </c>
      <c r="AY511" s="18" t="s">
        <v>140</v>
      </c>
      <c r="BE511" s="134">
        <f>IF(N511="základní",J511,0)</f>
        <v>0</v>
      </c>
      <c r="BF511" s="134">
        <f>IF(N511="snížená",J511,0)</f>
        <v>0</v>
      </c>
      <c r="BG511" s="134">
        <f>IF(N511="zákl. přenesená",J511,0)</f>
        <v>0</v>
      </c>
      <c r="BH511" s="134">
        <f>IF(N511="sníž. přenesená",J511,0)</f>
        <v>0</v>
      </c>
      <c r="BI511" s="134">
        <f>IF(N511="nulová",J511,0)</f>
        <v>0</v>
      </c>
      <c r="BJ511" s="18" t="s">
        <v>88</v>
      </c>
      <c r="BK511" s="134">
        <f>ROUND(I511*H511,2)</f>
        <v>0</v>
      </c>
      <c r="BL511" s="18" t="s">
        <v>148</v>
      </c>
      <c r="BM511" s="203" t="s">
        <v>691</v>
      </c>
    </row>
    <row r="512" s="2" customFormat="1">
      <c r="A512" s="39"/>
      <c r="B512" s="40"/>
      <c r="C512" s="39"/>
      <c r="D512" s="204" t="s">
        <v>150</v>
      </c>
      <c r="E512" s="39"/>
      <c r="F512" s="205" t="s">
        <v>692</v>
      </c>
      <c r="G512" s="39"/>
      <c r="H512" s="39"/>
      <c r="I512" s="206"/>
      <c r="J512" s="39"/>
      <c r="K512" s="39"/>
      <c r="L512" s="40"/>
      <c r="M512" s="207"/>
      <c r="N512" s="208"/>
      <c r="O512" s="78"/>
      <c r="P512" s="78"/>
      <c r="Q512" s="78"/>
      <c r="R512" s="78"/>
      <c r="S512" s="78"/>
      <c r="T512" s="79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150</v>
      </c>
      <c r="AU512" s="18" t="s">
        <v>90</v>
      </c>
    </row>
    <row r="513" s="13" customFormat="1">
      <c r="A513" s="13"/>
      <c r="B513" s="209"/>
      <c r="C513" s="13"/>
      <c r="D513" s="204" t="s">
        <v>152</v>
      </c>
      <c r="E513" s="210" t="s">
        <v>1</v>
      </c>
      <c r="F513" s="211" t="s">
        <v>499</v>
      </c>
      <c r="G513" s="13"/>
      <c r="H513" s="210" t="s">
        <v>1</v>
      </c>
      <c r="I513" s="212"/>
      <c r="J513" s="13"/>
      <c r="K513" s="13"/>
      <c r="L513" s="209"/>
      <c r="M513" s="213"/>
      <c r="N513" s="214"/>
      <c r="O513" s="214"/>
      <c r="P513" s="214"/>
      <c r="Q513" s="214"/>
      <c r="R513" s="214"/>
      <c r="S513" s="214"/>
      <c r="T513" s="21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10" t="s">
        <v>152</v>
      </c>
      <c r="AU513" s="210" t="s">
        <v>90</v>
      </c>
      <c r="AV513" s="13" t="s">
        <v>88</v>
      </c>
      <c r="AW513" s="13" t="s">
        <v>36</v>
      </c>
      <c r="AX513" s="13" t="s">
        <v>81</v>
      </c>
      <c r="AY513" s="210" t="s">
        <v>140</v>
      </c>
    </row>
    <row r="514" s="13" customFormat="1">
      <c r="A514" s="13"/>
      <c r="B514" s="209"/>
      <c r="C514" s="13"/>
      <c r="D514" s="204" t="s">
        <v>152</v>
      </c>
      <c r="E514" s="210" t="s">
        <v>1</v>
      </c>
      <c r="F514" s="211" t="s">
        <v>340</v>
      </c>
      <c r="G514" s="13"/>
      <c r="H514" s="210" t="s">
        <v>1</v>
      </c>
      <c r="I514" s="212"/>
      <c r="J514" s="13"/>
      <c r="K514" s="13"/>
      <c r="L514" s="209"/>
      <c r="M514" s="213"/>
      <c r="N514" s="214"/>
      <c r="O514" s="214"/>
      <c r="P514" s="214"/>
      <c r="Q514" s="214"/>
      <c r="R514" s="214"/>
      <c r="S514" s="214"/>
      <c r="T514" s="21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10" t="s">
        <v>152</v>
      </c>
      <c r="AU514" s="210" t="s">
        <v>90</v>
      </c>
      <c r="AV514" s="13" t="s">
        <v>88</v>
      </c>
      <c r="AW514" s="13" t="s">
        <v>36</v>
      </c>
      <c r="AX514" s="13" t="s">
        <v>81</v>
      </c>
      <c r="AY514" s="210" t="s">
        <v>140</v>
      </c>
    </row>
    <row r="515" s="14" customFormat="1">
      <c r="A515" s="14"/>
      <c r="B515" s="216"/>
      <c r="C515" s="14"/>
      <c r="D515" s="204" t="s">
        <v>152</v>
      </c>
      <c r="E515" s="217" t="s">
        <v>1</v>
      </c>
      <c r="F515" s="218" t="s">
        <v>693</v>
      </c>
      <c r="G515" s="14"/>
      <c r="H515" s="219">
        <v>0.059999999999999998</v>
      </c>
      <c r="I515" s="220"/>
      <c r="J515" s="14"/>
      <c r="K515" s="14"/>
      <c r="L515" s="216"/>
      <c r="M515" s="221"/>
      <c r="N515" s="222"/>
      <c r="O515" s="222"/>
      <c r="P515" s="222"/>
      <c r="Q515" s="222"/>
      <c r="R515" s="222"/>
      <c r="S515" s="222"/>
      <c r="T515" s="22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17" t="s">
        <v>152</v>
      </c>
      <c r="AU515" s="217" t="s">
        <v>90</v>
      </c>
      <c r="AV515" s="14" t="s">
        <v>90</v>
      </c>
      <c r="AW515" s="14" t="s">
        <v>36</v>
      </c>
      <c r="AX515" s="14" t="s">
        <v>81</v>
      </c>
      <c r="AY515" s="217" t="s">
        <v>140</v>
      </c>
    </row>
    <row r="516" s="13" customFormat="1">
      <c r="A516" s="13"/>
      <c r="B516" s="209"/>
      <c r="C516" s="13"/>
      <c r="D516" s="204" t="s">
        <v>152</v>
      </c>
      <c r="E516" s="210" t="s">
        <v>1</v>
      </c>
      <c r="F516" s="211" t="s">
        <v>342</v>
      </c>
      <c r="G516" s="13"/>
      <c r="H516" s="210" t="s">
        <v>1</v>
      </c>
      <c r="I516" s="212"/>
      <c r="J516" s="13"/>
      <c r="K516" s="13"/>
      <c r="L516" s="209"/>
      <c r="M516" s="213"/>
      <c r="N516" s="214"/>
      <c r="O516" s="214"/>
      <c r="P516" s="214"/>
      <c r="Q516" s="214"/>
      <c r="R516" s="214"/>
      <c r="S516" s="214"/>
      <c r="T516" s="21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10" t="s">
        <v>152</v>
      </c>
      <c r="AU516" s="210" t="s">
        <v>90</v>
      </c>
      <c r="AV516" s="13" t="s">
        <v>88</v>
      </c>
      <c r="AW516" s="13" t="s">
        <v>36</v>
      </c>
      <c r="AX516" s="13" t="s">
        <v>81</v>
      </c>
      <c r="AY516" s="210" t="s">
        <v>140</v>
      </c>
    </row>
    <row r="517" s="14" customFormat="1">
      <c r="A517" s="14"/>
      <c r="B517" s="216"/>
      <c r="C517" s="14"/>
      <c r="D517" s="204" t="s">
        <v>152</v>
      </c>
      <c r="E517" s="217" t="s">
        <v>1</v>
      </c>
      <c r="F517" s="218" t="s">
        <v>694</v>
      </c>
      <c r="G517" s="14"/>
      <c r="H517" s="219">
        <v>0.068000000000000005</v>
      </c>
      <c r="I517" s="220"/>
      <c r="J517" s="14"/>
      <c r="K517" s="14"/>
      <c r="L517" s="216"/>
      <c r="M517" s="221"/>
      <c r="N517" s="222"/>
      <c r="O517" s="222"/>
      <c r="P517" s="222"/>
      <c r="Q517" s="222"/>
      <c r="R517" s="222"/>
      <c r="S517" s="222"/>
      <c r="T517" s="22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17" t="s">
        <v>152</v>
      </c>
      <c r="AU517" s="217" t="s">
        <v>90</v>
      </c>
      <c r="AV517" s="14" t="s">
        <v>90</v>
      </c>
      <c r="AW517" s="14" t="s">
        <v>36</v>
      </c>
      <c r="AX517" s="14" t="s">
        <v>81</v>
      </c>
      <c r="AY517" s="217" t="s">
        <v>140</v>
      </c>
    </row>
    <row r="518" s="13" customFormat="1">
      <c r="A518" s="13"/>
      <c r="B518" s="209"/>
      <c r="C518" s="13"/>
      <c r="D518" s="204" t="s">
        <v>152</v>
      </c>
      <c r="E518" s="210" t="s">
        <v>1</v>
      </c>
      <c r="F518" s="211" t="s">
        <v>344</v>
      </c>
      <c r="G518" s="13"/>
      <c r="H518" s="210" t="s">
        <v>1</v>
      </c>
      <c r="I518" s="212"/>
      <c r="J518" s="13"/>
      <c r="K518" s="13"/>
      <c r="L518" s="209"/>
      <c r="M518" s="213"/>
      <c r="N518" s="214"/>
      <c r="O518" s="214"/>
      <c r="P518" s="214"/>
      <c r="Q518" s="214"/>
      <c r="R518" s="214"/>
      <c r="S518" s="214"/>
      <c r="T518" s="21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10" t="s">
        <v>152</v>
      </c>
      <c r="AU518" s="210" t="s">
        <v>90</v>
      </c>
      <c r="AV518" s="13" t="s">
        <v>88</v>
      </c>
      <c r="AW518" s="13" t="s">
        <v>36</v>
      </c>
      <c r="AX518" s="13" t="s">
        <v>81</v>
      </c>
      <c r="AY518" s="210" t="s">
        <v>140</v>
      </c>
    </row>
    <row r="519" s="14" customFormat="1">
      <c r="A519" s="14"/>
      <c r="B519" s="216"/>
      <c r="C519" s="14"/>
      <c r="D519" s="204" t="s">
        <v>152</v>
      </c>
      <c r="E519" s="217" t="s">
        <v>1</v>
      </c>
      <c r="F519" s="218" t="s">
        <v>695</v>
      </c>
      <c r="G519" s="14"/>
      <c r="H519" s="219">
        <v>0.044999999999999998</v>
      </c>
      <c r="I519" s="220"/>
      <c r="J519" s="14"/>
      <c r="K519" s="14"/>
      <c r="L519" s="216"/>
      <c r="M519" s="221"/>
      <c r="N519" s="222"/>
      <c r="O519" s="222"/>
      <c r="P519" s="222"/>
      <c r="Q519" s="222"/>
      <c r="R519" s="222"/>
      <c r="S519" s="222"/>
      <c r="T519" s="22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17" t="s">
        <v>152</v>
      </c>
      <c r="AU519" s="217" t="s">
        <v>90</v>
      </c>
      <c r="AV519" s="14" t="s">
        <v>90</v>
      </c>
      <c r="AW519" s="14" t="s">
        <v>36</v>
      </c>
      <c r="AX519" s="14" t="s">
        <v>81</v>
      </c>
      <c r="AY519" s="217" t="s">
        <v>140</v>
      </c>
    </row>
    <row r="520" s="15" customFormat="1">
      <c r="A520" s="15"/>
      <c r="B520" s="224"/>
      <c r="C520" s="15"/>
      <c r="D520" s="204" t="s">
        <v>152</v>
      </c>
      <c r="E520" s="225" t="s">
        <v>1</v>
      </c>
      <c r="F520" s="226" t="s">
        <v>159</v>
      </c>
      <c r="G520" s="15"/>
      <c r="H520" s="227">
        <v>0.17299999999999999</v>
      </c>
      <c r="I520" s="228"/>
      <c r="J520" s="15"/>
      <c r="K520" s="15"/>
      <c r="L520" s="224"/>
      <c r="M520" s="229"/>
      <c r="N520" s="230"/>
      <c r="O520" s="230"/>
      <c r="P520" s="230"/>
      <c r="Q520" s="230"/>
      <c r="R520" s="230"/>
      <c r="S520" s="230"/>
      <c r="T520" s="231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25" t="s">
        <v>152</v>
      </c>
      <c r="AU520" s="225" t="s">
        <v>90</v>
      </c>
      <c r="AV520" s="15" t="s">
        <v>148</v>
      </c>
      <c r="AW520" s="15" t="s">
        <v>36</v>
      </c>
      <c r="AX520" s="15" t="s">
        <v>88</v>
      </c>
      <c r="AY520" s="225" t="s">
        <v>140</v>
      </c>
    </row>
    <row r="521" s="2" customFormat="1" ht="16.5" customHeight="1">
      <c r="A521" s="39"/>
      <c r="B521" s="191"/>
      <c r="C521" s="192" t="s">
        <v>696</v>
      </c>
      <c r="D521" s="192" t="s">
        <v>143</v>
      </c>
      <c r="E521" s="193" t="s">
        <v>697</v>
      </c>
      <c r="F521" s="194" t="s">
        <v>698</v>
      </c>
      <c r="G521" s="195" t="s">
        <v>162</v>
      </c>
      <c r="H521" s="196">
        <v>0.17299999999999999</v>
      </c>
      <c r="I521" s="197"/>
      <c r="J521" s="198">
        <f>ROUND(I521*H521,2)</f>
        <v>0</v>
      </c>
      <c r="K521" s="194" t="s">
        <v>337</v>
      </c>
      <c r="L521" s="40"/>
      <c r="M521" s="199" t="s">
        <v>1</v>
      </c>
      <c r="N521" s="200" t="s">
        <v>46</v>
      </c>
      <c r="O521" s="78"/>
      <c r="P521" s="201">
        <f>O521*H521</f>
        <v>0</v>
      </c>
      <c r="Q521" s="201">
        <v>0</v>
      </c>
      <c r="R521" s="201">
        <f>Q521*H521</f>
        <v>0</v>
      </c>
      <c r="S521" s="201">
        <v>0</v>
      </c>
      <c r="T521" s="202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03" t="s">
        <v>148</v>
      </c>
      <c r="AT521" s="203" t="s">
        <v>143</v>
      </c>
      <c r="AU521" s="203" t="s">
        <v>90</v>
      </c>
      <c r="AY521" s="18" t="s">
        <v>140</v>
      </c>
      <c r="BE521" s="134">
        <f>IF(N521="základní",J521,0)</f>
        <v>0</v>
      </c>
      <c r="BF521" s="134">
        <f>IF(N521="snížená",J521,0)</f>
        <v>0</v>
      </c>
      <c r="BG521" s="134">
        <f>IF(N521="zákl. přenesená",J521,0)</f>
        <v>0</v>
      </c>
      <c r="BH521" s="134">
        <f>IF(N521="sníž. přenesená",J521,0)</f>
        <v>0</v>
      </c>
      <c r="BI521" s="134">
        <f>IF(N521="nulová",J521,0)</f>
        <v>0</v>
      </c>
      <c r="BJ521" s="18" t="s">
        <v>88</v>
      </c>
      <c r="BK521" s="134">
        <f>ROUND(I521*H521,2)</f>
        <v>0</v>
      </c>
      <c r="BL521" s="18" t="s">
        <v>148</v>
      </c>
      <c r="BM521" s="203" t="s">
        <v>699</v>
      </c>
    </row>
    <row r="522" s="2" customFormat="1">
      <c r="A522" s="39"/>
      <c r="B522" s="40"/>
      <c r="C522" s="39"/>
      <c r="D522" s="204" t="s">
        <v>150</v>
      </c>
      <c r="E522" s="39"/>
      <c r="F522" s="205" t="s">
        <v>700</v>
      </c>
      <c r="G522" s="39"/>
      <c r="H522" s="39"/>
      <c r="I522" s="206"/>
      <c r="J522" s="39"/>
      <c r="K522" s="39"/>
      <c r="L522" s="40"/>
      <c r="M522" s="207"/>
      <c r="N522" s="208"/>
      <c r="O522" s="78"/>
      <c r="P522" s="78"/>
      <c r="Q522" s="78"/>
      <c r="R522" s="78"/>
      <c r="S522" s="78"/>
      <c r="T522" s="79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150</v>
      </c>
      <c r="AU522" s="18" t="s">
        <v>90</v>
      </c>
    </row>
    <row r="523" s="14" customFormat="1">
      <c r="A523" s="14"/>
      <c r="B523" s="216"/>
      <c r="C523" s="14"/>
      <c r="D523" s="204" t="s">
        <v>152</v>
      </c>
      <c r="E523" s="217" t="s">
        <v>1</v>
      </c>
      <c r="F523" s="218" t="s">
        <v>701</v>
      </c>
      <c r="G523" s="14"/>
      <c r="H523" s="219">
        <v>0.17299999999999999</v>
      </c>
      <c r="I523" s="220"/>
      <c r="J523" s="14"/>
      <c r="K523" s="14"/>
      <c r="L523" s="216"/>
      <c r="M523" s="221"/>
      <c r="N523" s="222"/>
      <c r="O523" s="222"/>
      <c r="P523" s="222"/>
      <c r="Q523" s="222"/>
      <c r="R523" s="222"/>
      <c r="S523" s="222"/>
      <c r="T523" s="22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17" t="s">
        <v>152</v>
      </c>
      <c r="AU523" s="217" t="s">
        <v>90</v>
      </c>
      <c r="AV523" s="14" t="s">
        <v>90</v>
      </c>
      <c r="AW523" s="14" t="s">
        <v>36</v>
      </c>
      <c r="AX523" s="14" t="s">
        <v>88</v>
      </c>
      <c r="AY523" s="217" t="s">
        <v>140</v>
      </c>
    </row>
    <row r="524" s="2" customFormat="1" ht="16.5" customHeight="1">
      <c r="A524" s="39"/>
      <c r="B524" s="191"/>
      <c r="C524" s="192" t="s">
        <v>435</v>
      </c>
      <c r="D524" s="192" t="s">
        <v>143</v>
      </c>
      <c r="E524" s="193" t="s">
        <v>702</v>
      </c>
      <c r="F524" s="194" t="s">
        <v>703</v>
      </c>
      <c r="G524" s="195" t="s">
        <v>162</v>
      </c>
      <c r="H524" s="196">
        <v>0.125</v>
      </c>
      <c r="I524" s="197"/>
      <c r="J524" s="198">
        <f>ROUND(I524*H524,2)</f>
        <v>0</v>
      </c>
      <c r="K524" s="194" t="s">
        <v>337</v>
      </c>
      <c r="L524" s="40"/>
      <c r="M524" s="199" t="s">
        <v>1</v>
      </c>
      <c r="N524" s="200" t="s">
        <v>46</v>
      </c>
      <c r="O524" s="78"/>
      <c r="P524" s="201">
        <f>O524*H524</f>
        <v>0</v>
      </c>
      <c r="Q524" s="201">
        <v>0</v>
      </c>
      <c r="R524" s="201">
        <f>Q524*H524</f>
        <v>0</v>
      </c>
      <c r="S524" s="201">
        <v>0</v>
      </c>
      <c r="T524" s="202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03" t="s">
        <v>148</v>
      </c>
      <c r="AT524" s="203" t="s">
        <v>143</v>
      </c>
      <c r="AU524" s="203" t="s">
        <v>90</v>
      </c>
      <c r="AY524" s="18" t="s">
        <v>140</v>
      </c>
      <c r="BE524" s="134">
        <f>IF(N524="základní",J524,0)</f>
        <v>0</v>
      </c>
      <c r="BF524" s="134">
        <f>IF(N524="snížená",J524,0)</f>
        <v>0</v>
      </c>
      <c r="BG524" s="134">
        <f>IF(N524="zákl. přenesená",J524,0)</f>
        <v>0</v>
      </c>
      <c r="BH524" s="134">
        <f>IF(N524="sníž. přenesená",J524,0)</f>
        <v>0</v>
      </c>
      <c r="BI524" s="134">
        <f>IF(N524="nulová",J524,0)</f>
        <v>0</v>
      </c>
      <c r="BJ524" s="18" t="s">
        <v>88</v>
      </c>
      <c r="BK524" s="134">
        <f>ROUND(I524*H524,2)</f>
        <v>0</v>
      </c>
      <c r="BL524" s="18" t="s">
        <v>148</v>
      </c>
      <c r="BM524" s="203" t="s">
        <v>704</v>
      </c>
    </row>
    <row r="525" s="2" customFormat="1">
      <c r="A525" s="39"/>
      <c r="B525" s="40"/>
      <c r="C525" s="39"/>
      <c r="D525" s="204" t="s">
        <v>150</v>
      </c>
      <c r="E525" s="39"/>
      <c r="F525" s="205" t="s">
        <v>705</v>
      </c>
      <c r="G525" s="39"/>
      <c r="H525" s="39"/>
      <c r="I525" s="206"/>
      <c r="J525" s="39"/>
      <c r="K525" s="39"/>
      <c r="L525" s="40"/>
      <c r="M525" s="207"/>
      <c r="N525" s="208"/>
      <c r="O525" s="78"/>
      <c r="P525" s="78"/>
      <c r="Q525" s="78"/>
      <c r="R525" s="78"/>
      <c r="S525" s="78"/>
      <c r="T525" s="7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150</v>
      </c>
      <c r="AU525" s="18" t="s">
        <v>90</v>
      </c>
    </row>
    <row r="526" s="13" customFormat="1">
      <c r="A526" s="13"/>
      <c r="B526" s="209"/>
      <c r="C526" s="13"/>
      <c r="D526" s="204" t="s">
        <v>152</v>
      </c>
      <c r="E526" s="210" t="s">
        <v>1</v>
      </c>
      <c r="F526" s="211" t="s">
        <v>663</v>
      </c>
      <c r="G526" s="13"/>
      <c r="H526" s="210" t="s">
        <v>1</v>
      </c>
      <c r="I526" s="212"/>
      <c r="J526" s="13"/>
      <c r="K526" s="13"/>
      <c r="L526" s="209"/>
      <c r="M526" s="213"/>
      <c r="N526" s="214"/>
      <c r="O526" s="214"/>
      <c r="P526" s="214"/>
      <c r="Q526" s="214"/>
      <c r="R526" s="214"/>
      <c r="S526" s="214"/>
      <c r="T526" s="21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10" t="s">
        <v>152</v>
      </c>
      <c r="AU526" s="210" t="s">
        <v>90</v>
      </c>
      <c r="AV526" s="13" t="s">
        <v>88</v>
      </c>
      <c r="AW526" s="13" t="s">
        <v>36</v>
      </c>
      <c r="AX526" s="13" t="s">
        <v>81</v>
      </c>
      <c r="AY526" s="210" t="s">
        <v>140</v>
      </c>
    </row>
    <row r="527" s="14" customFormat="1">
      <c r="A527" s="14"/>
      <c r="B527" s="216"/>
      <c r="C527" s="14"/>
      <c r="D527" s="204" t="s">
        <v>152</v>
      </c>
      <c r="E527" s="217" t="s">
        <v>1</v>
      </c>
      <c r="F527" s="218" t="s">
        <v>706</v>
      </c>
      <c r="G527" s="14"/>
      <c r="H527" s="219">
        <v>0.125</v>
      </c>
      <c r="I527" s="220"/>
      <c r="J527" s="14"/>
      <c r="K527" s="14"/>
      <c r="L527" s="216"/>
      <c r="M527" s="221"/>
      <c r="N527" s="222"/>
      <c r="O527" s="222"/>
      <c r="P527" s="222"/>
      <c r="Q527" s="222"/>
      <c r="R527" s="222"/>
      <c r="S527" s="222"/>
      <c r="T527" s="22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17" t="s">
        <v>152</v>
      </c>
      <c r="AU527" s="217" t="s">
        <v>90</v>
      </c>
      <c r="AV527" s="14" t="s">
        <v>90</v>
      </c>
      <c r="AW527" s="14" t="s">
        <v>36</v>
      </c>
      <c r="AX527" s="14" t="s">
        <v>88</v>
      </c>
      <c r="AY527" s="217" t="s">
        <v>140</v>
      </c>
    </row>
    <row r="528" s="2" customFormat="1" ht="16.5" customHeight="1">
      <c r="A528" s="39"/>
      <c r="B528" s="191"/>
      <c r="C528" s="192" t="s">
        <v>707</v>
      </c>
      <c r="D528" s="192" t="s">
        <v>143</v>
      </c>
      <c r="E528" s="193" t="s">
        <v>708</v>
      </c>
      <c r="F528" s="194" t="s">
        <v>709</v>
      </c>
      <c r="G528" s="195" t="s">
        <v>336</v>
      </c>
      <c r="H528" s="196">
        <v>1.248</v>
      </c>
      <c r="I528" s="197"/>
      <c r="J528" s="198">
        <f>ROUND(I528*H528,2)</f>
        <v>0</v>
      </c>
      <c r="K528" s="194" t="s">
        <v>337</v>
      </c>
      <c r="L528" s="40"/>
      <c r="M528" s="199" t="s">
        <v>1</v>
      </c>
      <c r="N528" s="200" t="s">
        <v>46</v>
      </c>
      <c r="O528" s="78"/>
      <c r="P528" s="201">
        <f>O528*H528</f>
        <v>0</v>
      </c>
      <c r="Q528" s="201">
        <v>0.015180000000000001</v>
      </c>
      <c r="R528" s="201">
        <f>Q528*H528</f>
        <v>0.018944640000000002</v>
      </c>
      <c r="S528" s="201">
        <v>0</v>
      </c>
      <c r="T528" s="202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03" t="s">
        <v>148</v>
      </c>
      <c r="AT528" s="203" t="s">
        <v>143</v>
      </c>
      <c r="AU528" s="203" t="s">
        <v>90</v>
      </c>
      <c r="AY528" s="18" t="s">
        <v>140</v>
      </c>
      <c r="BE528" s="134">
        <f>IF(N528="základní",J528,0)</f>
        <v>0</v>
      </c>
      <c r="BF528" s="134">
        <f>IF(N528="snížená",J528,0)</f>
        <v>0</v>
      </c>
      <c r="BG528" s="134">
        <f>IF(N528="zákl. přenesená",J528,0)</f>
        <v>0</v>
      </c>
      <c r="BH528" s="134">
        <f>IF(N528="sníž. přenesená",J528,0)</f>
        <v>0</v>
      </c>
      <c r="BI528" s="134">
        <f>IF(N528="nulová",J528,0)</f>
        <v>0</v>
      </c>
      <c r="BJ528" s="18" t="s">
        <v>88</v>
      </c>
      <c r="BK528" s="134">
        <f>ROUND(I528*H528,2)</f>
        <v>0</v>
      </c>
      <c r="BL528" s="18" t="s">
        <v>148</v>
      </c>
      <c r="BM528" s="203" t="s">
        <v>710</v>
      </c>
    </row>
    <row r="529" s="2" customFormat="1">
      <c r="A529" s="39"/>
      <c r="B529" s="40"/>
      <c r="C529" s="39"/>
      <c r="D529" s="204" t="s">
        <v>150</v>
      </c>
      <c r="E529" s="39"/>
      <c r="F529" s="205" t="s">
        <v>711</v>
      </c>
      <c r="G529" s="39"/>
      <c r="H529" s="39"/>
      <c r="I529" s="206"/>
      <c r="J529" s="39"/>
      <c r="K529" s="39"/>
      <c r="L529" s="40"/>
      <c r="M529" s="207"/>
      <c r="N529" s="208"/>
      <c r="O529" s="78"/>
      <c r="P529" s="78"/>
      <c r="Q529" s="78"/>
      <c r="R529" s="78"/>
      <c r="S529" s="78"/>
      <c r="T529" s="79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150</v>
      </c>
      <c r="AU529" s="18" t="s">
        <v>90</v>
      </c>
    </row>
    <row r="530" s="13" customFormat="1">
      <c r="A530" s="13"/>
      <c r="B530" s="209"/>
      <c r="C530" s="13"/>
      <c r="D530" s="204" t="s">
        <v>152</v>
      </c>
      <c r="E530" s="210" t="s">
        <v>1</v>
      </c>
      <c r="F530" s="211" t="s">
        <v>712</v>
      </c>
      <c r="G530" s="13"/>
      <c r="H530" s="210" t="s">
        <v>1</v>
      </c>
      <c r="I530" s="212"/>
      <c r="J530" s="13"/>
      <c r="K530" s="13"/>
      <c r="L530" s="209"/>
      <c r="M530" s="213"/>
      <c r="N530" s="214"/>
      <c r="O530" s="214"/>
      <c r="P530" s="214"/>
      <c r="Q530" s="214"/>
      <c r="R530" s="214"/>
      <c r="S530" s="214"/>
      <c r="T530" s="21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10" t="s">
        <v>152</v>
      </c>
      <c r="AU530" s="210" t="s">
        <v>90</v>
      </c>
      <c r="AV530" s="13" t="s">
        <v>88</v>
      </c>
      <c r="AW530" s="13" t="s">
        <v>36</v>
      </c>
      <c r="AX530" s="13" t="s">
        <v>81</v>
      </c>
      <c r="AY530" s="210" t="s">
        <v>140</v>
      </c>
    </row>
    <row r="531" s="14" customFormat="1">
      <c r="A531" s="14"/>
      <c r="B531" s="216"/>
      <c r="C531" s="14"/>
      <c r="D531" s="204" t="s">
        <v>152</v>
      </c>
      <c r="E531" s="217" t="s">
        <v>1</v>
      </c>
      <c r="F531" s="218" t="s">
        <v>713</v>
      </c>
      <c r="G531" s="14"/>
      <c r="H531" s="219">
        <v>1.248</v>
      </c>
      <c r="I531" s="220"/>
      <c r="J531" s="14"/>
      <c r="K531" s="14"/>
      <c r="L531" s="216"/>
      <c r="M531" s="221"/>
      <c r="N531" s="222"/>
      <c r="O531" s="222"/>
      <c r="P531" s="222"/>
      <c r="Q531" s="222"/>
      <c r="R531" s="222"/>
      <c r="S531" s="222"/>
      <c r="T531" s="22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17" t="s">
        <v>152</v>
      </c>
      <c r="AU531" s="217" t="s">
        <v>90</v>
      </c>
      <c r="AV531" s="14" t="s">
        <v>90</v>
      </c>
      <c r="AW531" s="14" t="s">
        <v>36</v>
      </c>
      <c r="AX531" s="14" t="s">
        <v>88</v>
      </c>
      <c r="AY531" s="217" t="s">
        <v>140</v>
      </c>
    </row>
    <row r="532" s="2" customFormat="1" ht="16.5" customHeight="1">
      <c r="A532" s="39"/>
      <c r="B532" s="191"/>
      <c r="C532" s="192" t="s">
        <v>714</v>
      </c>
      <c r="D532" s="192" t="s">
        <v>143</v>
      </c>
      <c r="E532" s="193" t="s">
        <v>715</v>
      </c>
      <c r="F532" s="194" t="s">
        <v>716</v>
      </c>
      <c r="G532" s="195" t="s">
        <v>336</v>
      </c>
      <c r="H532" s="196">
        <v>1.248</v>
      </c>
      <c r="I532" s="197"/>
      <c r="J532" s="198">
        <f>ROUND(I532*H532,2)</f>
        <v>0</v>
      </c>
      <c r="K532" s="194" t="s">
        <v>337</v>
      </c>
      <c r="L532" s="40"/>
      <c r="M532" s="199" t="s">
        <v>1</v>
      </c>
      <c r="N532" s="200" t="s">
        <v>46</v>
      </c>
      <c r="O532" s="78"/>
      <c r="P532" s="201">
        <f>O532*H532</f>
        <v>0</v>
      </c>
      <c r="Q532" s="201">
        <v>0</v>
      </c>
      <c r="R532" s="201">
        <f>Q532*H532</f>
        <v>0</v>
      </c>
      <c r="S532" s="201">
        <v>0</v>
      </c>
      <c r="T532" s="202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03" t="s">
        <v>148</v>
      </c>
      <c r="AT532" s="203" t="s">
        <v>143</v>
      </c>
      <c r="AU532" s="203" t="s">
        <v>90</v>
      </c>
      <c r="AY532" s="18" t="s">
        <v>140</v>
      </c>
      <c r="BE532" s="134">
        <f>IF(N532="základní",J532,0)</f>
        <v>0</v>
      </c>
      <c r="BF532" s="134">
        <f>IF(N532="snížená",J532,0)</f>
        <v>0</v>
      </c>
      <c r="BG532" s="134">
        <f>IF(N532="zákl. přenesená",J532,0)</f>
        <v>0</v>
      </c>
      <c r="BH532" s="134">
        <f>IF(N532="sníž. přenesená",J532,0)</f>
        <v>0</v>
      </c>
      <c r="BI532" s="134">
        <f>IF(N532="nulová",J532,0)</f>
        <v>0</v>
      </c>
      <c r="BJ532" s="18" t="s">
        <v>88</v>
      </c>
      <c r="BK532" s="134">
        <f>ROUND(I532*H532,2)</f>
        <v>0</v>
      </c>
      <c r="BL532" s="18" t="s">
        <v>148</v>
      </c>
      <c r="BM532" s="203" t="s">
        <v>717</v>
      </c>
    </row>
    <row r="533" s="2" customFormat="1">
      <c r="A533" s="39"/>
      <c r="B533" s="40"/>
      <c r="C533" s="39"/>
      <c r="D533" s="204" t="s">
        <v>150</v>
      </c>
      <c r="E533" s="39"/>
      <c r="F533" s="205" t="s">
        <v>718</v>
      </c>
      <c r="G533" s="39"/>
      <c r="H533" s="39"/>
      <c r="I533" s="206"/>
      <c r="J533" s="39"/>
      <c r="K533" s="39"/>
      <c r="L533" s="40"/>
      <c r="M533" s="207"/>
      <c r="N533" s="208"/>
      <c r="O533" s="78"/>
      <c r="P533" s="78"/>
      <c r="Q533" s="78"/>
      <c r="R533" s="78"/>
      <c r="S533" s="78"/>
      <c r="T533" s="79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150</v>
      </c>
      <c r="AU533" s="18" t="s">
        <v>90</v>
      </c>
    </row>
    <row r="534" s="13" customFormat="1">
      <c r="A534" s="13"/>
      <c r="B534" s="209"/>
      <c r="C534" s="13"/>
      <c r="D534" s="204" t="s">
        <v>152</v>
      </c>
      <c r="E534" s="210" t="s">
        <v>1</v>
      </c>
      <c r="F534" s="211" t="s">
        <v>712</v>
      </c>
      <c r="G534" s="13"/>
      <c r="H534" s="210" t="s">
        <v>1</v>
      </c>
      <c r="I534" s="212"/>
      <c r="J534" s="13"/>
      <c r="K534" s="13"/>
      <c r="L534" s="209"/>
      <c r="M534" s="213"/>
      <c r="N534" s="214"/>
      <c r="O534" s="214"/>
      <c r="P534" s="214"/>
      <c r="Q534" s="214"/>
      <c r="R534" s="214"/>
      <c r="S534" s="214"/>
      <c r="T534" s="21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10" t="s">
        <v>152</v>
      </c>
      <c r="AU534" s="210" t="s">
        <v>90</v>
      </c>
      <c r="AV534" s="13" t="s">
        <v>88</v>
      </c>
      <c r="AW534" s="13" t="s">
        <v>36</v>
      </c>
      <c r="AX534" s="13" t="s">
        <v>81</v>
      </c>
      <c r="AY534" s="210" t="s">
        <v>140</v>
      </c>
    </row>
    <row r="535" s="14" customFormat="1">
      <c r="A535" s="14"/>
      <c r="B535" s="216"/>
      <c r="C535" s="14"/>
      <c r="D535" s="204" t="s">
        <v>152</v>
      </c>
      <c r="E535" s="217" t="s">
        <v>1</v>
      </c>
      <c r="F535" s="218" t="s">
        <v>713</v>
      </c>
      <c r="G535" s="14"/>
      <c r="H535" s="219">
        <v>1.248</v>
      </c>
      <c r="I535" s="220"/>
      <c r="J535" s="14"/>
      <c r="K535" s="14"/>
      <c r="L535" s="216"/>
      <c r="M535" s="221"/>
      <c r="N535" s="222"/>
      <c r="O535" s="222"/>
      <c r="P535" s="222"/>
      <c r="Q535" s="222"/>
      <c r="R535" s="222"/>
      <c r="S535" s="222"/>
      <c r="T535" s="22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17" t="s">
        <v>152</v>
      </c>
      <c r="AU535" s="217" t="s">
        <v>90</v>
      </c>
      <c r="AV535" s="14" t="s">
        <v>90</v>
      </c>
      <c r="AW535" s="14" t="s">
        <v>36</v>
      </c>
      <c r="AX535" s="14" t="s">
        <v>88</v>
      </c>
      <c r="AY535" s="217" t="s">
        <v>140</v>
      </c>
    </row>
    <row r="536" s="2" customFormat="1" ht="16.5" customHeight="1">
      <c r="A536" s="39"/>
      <c r="B536" s="191"/>
      <c r="C536" s="192" t="s">
        <v>719</v>
      </c>
      <c r="D536" s="192" t="s">
        <v>143</v>
      </c>
      <c r="E536" s="193" t="s">
        <v>720</v>
      </c>
      <c r="F536" s="194" t="s">
        <v>721</v>
      </c>
      <c r="G536" s="195" t="s">
        <v>171</v>
      </c>
      <c r="H536" s="196">
        <v>0.002</v>
      </c>
      <c r="I536" s="197"/>
      <c r="J536" s="198">
        <f>ROUND(I536*H536,2)</f>
        <v>0</v>
      </c>
      <c r="K536" s="194" t="s">
        <v>337</v>
      </c>
      <c r="L536" s="40"/>
      <c r="M536" s="199" t="s">
        <v>1</v>
      </c>
      <c r="N536" s="200" t="s">
        <v>46</v>
      </c>
      <c r="O536" s="78"/>
      <c r="P536" s="201">
        <f>O536*H536</f>
        <v>0</v>
      </c>
      <c r="Q536" s="201">
        <v>1.05168</v>
      </c>
      <c r="R536" s="201">
        <f>Q536*H536</f>
        <v>0.0021033599999999999</v>
      </c>
      <c r="S536" s="201">
        <v>0</v>
      </c>
      <c r="T536" s="202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03" t="s">
        <v>148</v>
      </c>
      <c r="AT536" s="203" t="s">
        <v>143</v>
      </c>
      <c r="AU536" s="203" t="s">
        <v>90</v>
      </c>
      <c r="AY536" s="18" t="s">
        <v>140</v>
      </c>
      <c r="BE536" s="134">
        <f>IF(N536="základní",J536,0)</f>
        <v>0</v>
      </c>
      <c r="BF536" s="134">
        <f>IF(N536="snížená",J536,0)</f>
        <v>0</v>
      </c>
      <c r="BG536" s="134">
        <f>IF(N536="zákl. přenesená",J536,0)</f>
        <v>0</v>
      </c>
      <c r="BH536" s="134">
        <f>IF(N536="sníž. přenesená",J536,0)</f>
        <v>0</v>
      </c>
      <c r="BI536" s="134">
        <f>IF(N536="nulová",J536,0)</f>
        <v>0</v>
      </c>
      <c r="BJ536" s="18" t="s">
        <v>88</v>
      </c>
      <c r="BK536" s="134">
        <f>ROUND(I536*H536,2)</f>
        <v>0</v>
      </c>
      <c r="BL536" s="18" t="s">
        <v>148</v>
      </c>
      <c r="BM536" s="203" t="s">
        <v>722</v>
      </c>
    </row>
    <row r="537" s="2" customFormat="1">
      <c r="A537" s="39"/>
      <c r="B537" s="40"/>
      <c r="C537" s="39"/>
      <c r="D537" s="204" t="s">
        <v>150</v>
      </c>
      <c r="E537" s="39"/>
      <c r="F537" s="205" t="s">
        <v>723</v>
      </c>
      <c r="G537" s="39"/>
      <c r="H537" s="39"/>
      <c r="I537" s="206"/>
      <c r="J537" s="39"/>
      <c r="K537" s="39"/>
      <c r="L537" s="40"/>
      <c r="M537" s="207"/>
      <c r="N537" s="208"/>
      <c r="O537" s="78"/>
      <c r="P537" s="78"/>
      <c r="Q537" s="78"/>
      <c r="R537" s="78"/>
      <c r="S537" s="78"/>
      <c r="T537" s="79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150</v>
      </c>
      <c r="AU537" s="18" t="s">
        <v>90</v>
      </c>
    </row>
    <row r="538" s="13" customFormat="1">
      <c r="A538" s="13"/>
      <c r="B538" s="209"/>
      <c r="C538" s="13"/>
      <c r="D538" s="204" t="s">
        <v>152</v>
      </c>
      <c r="E538" s="210" t="s">
        <v>1</v>
      </c>
      <c r="F538" s="211" t="s">
        <v>724</v>
      </c>
      <c r="G538" s="13"/>
      <c r="H538" s="210" t="s">
        <v>1</v>
      </c>
      <c r="I538" s="212"/>
      <c r="J538" s="13"/>
      <c r="K538" s="13"/>
      <c r="L538" s="209"/>
      <c r="M538" s="213"/>
      <c r="N538" s="214"/>
      <c r="O538" s="214"/>
      <c r="P538" s="214"/>
      <c r="Q538" s="214"/>
      <c r="R538" s="214"/>
      <c r="S538" s="214"/>
      <c r="T538" s="21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10" t="s">
        <v>152</v>
      </c>
      <c r="AU538" s="210" t="s">
        <v>90</v>
      </c>
      <c r="AV538" s="13" t="s">
        <v>88</v>
      </c>
      <c r="AW538" s="13" t="s">
        <v>36</v>
      </c>
      <c r="AX538" s="13" t="s">
        <v>81</v>
      </c>
      <c r="AY538" s="210" t="s">
        <v>140</v>
      </c>
    </row>
    <row r="539" s="14" customFormat="1">
      <c r="A539" s="14"/>
      <c r="B539" s="216"/>
      <c r="C539" s="14"/>
      <c r="D539" s="204" t="s">
        <v>152</v>
      </c>
      <c r="E539" s="217" t="s">
        <v>1</v>
      </c>
      <c r="F539" s="218" t="s">
        <v>725</v>
      </c>
      <c r="G539" s="14"/>
      <c r="H539" s="219">
        <v>0.002</v>
      </c>
      <c r="I539" s="220"/>
      <c r="J539" s="14"/>
      <c r="K539" s="14"/>
      <c r="L539" s="216"/>
      <c r="M539" s="221"/>
      <c r="N539" s="222"/>
      <c r="O539" s="222"/>
      <c r="P539" s="222"/>
      <c r="Q539" s="222"/>
      <c r="R539" s="222"/>
      <c r="S539" s="222"/>
      <c r="T539" s="22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17" t="s">
        <v>152</v>
      </c>
      <c r="AU539" s="217" t="s">
        <v>90</v>
      </c>
      <c r="AV539" s="14" t="s">
        <v>90</v>
      </c>
      <c r="AW539" s="14" t="s">
        <v>36</v>
      </c>
      <c r="AX539" s="14" t="s">
        <v>88</v>
      </c>
      <c r="AY539" s="217" t="s">
        <v>140</v>
      </c>
    </row>
    <row r="540" s="12" customFormat="1" ht="22.8" customHeight="1">
      <c r="A540" s="12"/>
      <c r="B540" s="178"/>
      <c r="C540" s="12"/>
      <c r="D540" s="179" t="s">
        <v>80</v>
      </c>
      <c r="E540" s="189" t="s">
        <v>726</v>
      </c>
      <c r="F540" s="189" t="s">
        <v>727</v>
      </c>
      <c r="G540" s="12"/>
      <c r="H540" s="12"/>
      <c r="I540" s="181"/>
      <c r="J540" s="190">
        <f>BK540</f>
        <v>0</v>
      </c>
      <c r="K540" s="12"/>
      <c r="L540" s="178"/>
      <c r="M540" s="183"/>
      <c r="N540" s="184"/>
      <c r="O540" s="184"/>
      <c r="P540" s="185">
        <f>SUM(P541:P565)</f>
        <v>0</v>
      </c>
      <c r="Q540" s="184"/>
      <c r="R540" s="185">
        <f>SUM(R541:R565)</f>
        <v>0</v>
      </c>
      <c r="S540" s="184"/>
      <c r="T540" s="186">
        <f>SUM(T541:T565)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179" t="s">
        <v>88</v>
      </c>
      <c r="AT540" s="187" t="s">
        <v>80</v>
      </c>
      <c r="AU540" s="187" t="s">
        <v>88</v>
      </c>
      <c r="AY540" s="179" t="s">
        <v>140</v>
      </c>
      <c r="BK540" s="188">
        <f>SUM(BK541:BK565)</f>
        <v>0</v>
      </c>
    </row>
    <row r="541" s="2" customFormat="1" ht="21.75" customHeight="1">
      <c r="A541" s="39"/>
      <c r="B541" s="191"/>
      <c r="C541" s="192" t="s">
        <v>728</v>
      </c>
      <c r="D541" s="192" t="s">
        <v>143</v>
      </c>
      <c r="E541" s="193" t="s">
        <v>729</v>
      </c>
      <c r="F541" s="194" t="s">
        <v>730</v>
      </c>
      <c r="G541" s="195" t="s">
        <v>171</v>
      </c>
      <c r="H541" s="196">
        <v>0.82899999999999996</v>
      </c>
      <c r="I541" s="197"/>
      <c r="J541" s="198">
        <f>ROUND(I541*H541,2)</f>
        <v>0</v>
      </c>
      <c r="K541" s="194" t="s">
        <v>337</v>
      </c>
      <c r="L541" s="40"/>
      <c r="M541" s="199" t="s">
        <v>1</v>
      </c>
      <c r="N541" s="200" t="s">
        <v>46</v>
      </c>
      <c r="O541" s="78"/>
      <c r="P541" s="201">
        <f>O541*H541</f>
        <v>0</v>
      </c>
      <c r="Q541" s="201">
        <v>0</v>
      </c>
      <c r="R541" s="201">
        <f>Q541*H541</f>
        <v>0</v>
      </c>
      <c r="S541" s="201">
        <v>0</v>
      </c>
      <c r="T541" s="202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03" t="s">
        <v>148</v>
      </c>
      <c r="AT541" s="203" t="s">
        <v>143</v>
      </c>
      <c r="AU541" s="203" t="s">
        <v>90</v>
      </c>
      <c r="AY541" s="18" t="s">
        <v>140</v>
      </c>
      <c r="BE541" s="134">
        <f>IF(N541="základní",J541,0)</f>
        <v>0</v>
      </c>
      <c r="BF541" s="134">
        <f>IF(N541="snížená",J541,0)</f>
        <v>0</v>
      </c>
      <c r="BG541" s="134">
        <f>IF(N541="zákl. přenesená",J541,0)</f>
        <v>0</v>
      </c>
      <c r="BH541" s="134">
        <f>IF(N541="sníž. přenesená",J541,0)</f>
        <v>0</v>
      </c>
      <c r="BI541" s="134">
        <f>IF(N541="nulová",J541,0)</f>
        <v>0</v>
      </c>
      <c r="BJ541" s="18" t="s">
        <v>88</v>
      </c>
      <c r="BK541" s="134">
        <f>ROUND(I541*H541,2)</f>
        <v>0</v>
      </c>
      <c r="BL541" s="18" t="s">
        <v>148</v>
      </c>
      <c r="BM541" s="203" t="s">
        <v>731</v>
      </c>
    </row>
    <row r="542" s="2" customFormat="1">
      <c r="A542" s="39"/>
      <c r="B542" s="40"/>
      <c r="C542" s="39"/>
      <c r="D542" s="204" t="s">
        <v>150</v>
      </c>
      <c r="E542" s="39"/>
      <c r="F542" s="205" t="s">
        <v>732</v>
      </c>
      <c r="G542" s="39"/>
      <c r="H542" s="39"/>
      <c r="I542" s="206"/>
      <c r="J542" s="39"/>
      <c r="K542" s="39"/>
      <c r="L542" s="40"/>
      <c r="M542" s="207"/>
      <c r="N542" s="208"/>
      <c r="O542" s="78"/>
      <c r="P542" s="78"/>
      <c r="Q542" s="78"/>
      <c r="R542" s="78"/>
      <c r="S542" s="78"/>
      <c r="T542" s="79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150</v>
      </c>
      <c r="AU542" s="18" t="s">
        <v>90</v>
      </c>
    </row>
    <row r="543" s="14" customFormat="1">
      <c r="A543" s="14"/>
      <c r="B543" s="216"/>
      <c r="C543" s="14"/>
      <c r="D543" s="204" t="s">
        <v>152</v>
      </c>
      <c r="E543" s="217" t="s">
        <v>1</v>
      </c>
      <c r="F543" s="218" t="s">
        <v>733</v>
      </c>
      <c r="G543" s="14"/>
      <c r="H543" s="219">
        <v>0.82899999999999996</v>
      </c>
      <c r="I543" s="220"/>
      <c r="J543" s="14"/>
      <c r="K543" s="14"/>
      <c r="L543" s="216"/>
      <c r="M543" s="221"/>
      <c r="N543" s="222"/>
      <c r="O543" s="222"/>
      <c r="P543" s="222"/>
      <c r="Q543" s="222"/>
      <c r="R543" s="222"/>
      <c r="S543" s="222"/>
      <c r="T543" s="22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17" t="s">
        <v>152</v>
      </c>
      <c r="AU543" s="217" t="s">
        <v>90</v>
      </c>
      <c r="AV543" s="14" t="s">
        <v>90</v>
      </c>
      <c r="AW543" s="14" t="s">
        <v>36</v>
      </c>
      <c r="AX543" s="14" t="s">
        <v>88</v>
      </c>
      <c r="AY543" s="217" t="s">
        <v>140</v>
      </c>
    </row>
    <row r="544" s="2" customFormat="1" ht="21.75" customHeight="1">
      <c r="A544" s="39"/>
      <c r="B544" s="191"/>
      <c r="C544" s="192" t="s">
        <v>734</v>
      </c>
      <c r="D544" s="192" t="s">
        <v>143</v>
      </c>
      <c r="E544" s="193" t="s">
        <v>735</v>
      </c>
      <c r="F544" s="194" t="s">
        <v>736</v>
      </c>
      <c r="G544" s="195" t="s">
        <v>171</v>
      </c>
      <c r="H544" s="196">
        <v>23.074000000000002</v>
      </c>
      <c r="I544" s="197"/>
      <c r="J544" s="198">
        <f>ROUND(I544*H544,2)</f>
        <v>0</v>
      </c>
      <c r="K544" s="194" t="s">
        <v>337</v>
      </c>
      <c r="L544" s="40"/>
      <c r="M544" s="199" t="s">
        <v>1</v>
      </c>
      <c r="N544" s="200" t="s">
        <v>46</v>
      </c>
      <c r="O544" s="78"/>
      <c r="P544" s="201">
        <f>O544*H544</f>
        <v>0</v>
      </c>
      <c r="Q544" s="201">
        <v>0</v>
      </c>
      <c r="R544" s="201">
        <f>Q544*H544</f>
        <v>0</v>
      </c>
      <c r="S544" s="201">
        <v>0</v>
      </c>
      <c r="T544" s="202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03" t="s">
        <v>148</v>
      </c>
      <c r="AT544" s="203" t="s">
        <v>143</v>
      </c>
      <c r="AU544" s="203" t="s">
        <v>90</v>
      </c>
      <c r="AY544" s="18" t="s">
        <v>140</v>
      </c>
      <c r="BE544" s="134">
        <f>IF(N544="základní",J544,0)</f>
        <v>0</v>
      </c>
      <c r="BF544" s="134">
        <f>IF(N544="snížená",J544,0)</f>
        <v>0</v>
      </c>
      <c r="BG544" s="134">
        <f>IF(N544="zákl. přenesená",J544,0)</f>
        <v>0</v>
      </c>
      <c r="BH544" s="134">
        <f>IF(N544="sníž. přenesená",J544,0)</f>
        <v>0</v>
      </c>
      <c r="BI544" s="134">
        <f>IF(N544="nulová",J544,0)</f>
        <v>0</v>
      </c>
      <c r="BJ544" s="18" t="s">
        <v>88</v>
      </c>
      <c r="BK544" s="134">
        <f>ROUND(I544*H544,2)</f>
        <v>0</v>
      </c>
      <c r="BL544" s="18" t="s">
        <v>148</v>
      </c>
      <c r="BM544" s="203" t="s">
        <v>737</v>
      </c>
    </row>
    <row r="545" s="2" customFormat="1">
      <c r="A545" s="39"/>
      <c r="B545" s="40"/>
      <c r="C545" s="39"/>
      <c r="D545" s="204" t="s">
        <v>150</v>
      </c>
      <c r="E545" s="39"/>
      <c r="F545" s="205" t="s">
        <v>738</v>
      </c>
      <c r="G545" s="39"/>
      <c r="H545" s="39"/>
      <c r="I545" s="206"/>
      <c r="J545" s="39"/>
      <c r="K545" s="39"/>
      <c r="L545" s="40"/>
      <c r="M545" s="207"/>
      <c r="N545" s="208"/>
      <c r="O545" s="78"/>
      <c r="P545" s="78"/>
      <c r="Q545" s="78"/>
      <c r="R545" s="78"/>
      <c r="S545" s="78"/>
      <c r="T545" s="79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150</v>
      </c>
      <c r="AU545" s="18" t="s">
        <v>90</v>
      </c>
    </row>
    <row r="546" s="13" customFormat="1">
      <c r="A546" s="13"/>
      <c r="B546" s="209"/>
      <c r="C546" s="13"/>
      <c r="D546" s="204" t="s">
        <v>152</v>
      </c>
      <c r="E546" s="210" t="s">
        <v>1</v>
      </c>
      <c r="F546" s="211" t="s">
        <v>739</v>
      </c>
      <c r="G546" s="13"/>
      <c r="H546" s="210" t="s">
        <v>1</v>
      </c>
      <c r="I546" s="212"/>
      <c r="J546" s="13"/>
      <c r="K546" s="13"/>
      <c r="L546" s="209"/>
      <c r="M546" s="213"/>
      <c r="N546" s="214"/>
      <c r="O546" s="214"/>
      <c r="P546" s="214"/>
      <c r="Q546" s="214"/>
      <c r="R546" s="214"/>
      <c r="S546" s="214"/>
      <c r="T546" s="21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10" t="s">
        <v>152</v>
      </c>
      <c r="AU546" s="210" t="s">
        <v>90</v>
      </c>
      <c r="AV546" s="13" t="s">
        <v>88</v>
      </c>
      <c r="AW546" s="13" t="s">
        <v>36</v>
      </c>
      <c r="AX546" s="13" t="s">
        <v>81</v>
      </c>
      <c r="AY546" s="210" t="s">
        <v>140</v>
      </c>
    </row>
    <row r="547" s="14" customFormat="1">
      <c r="A547" s="14"/>
      <c r="B547" s="216"/>
      <c r="C547" s="14"/>
      <c r="D547" s="204" t="s">
        <v>152</v>
      </c>
      <c r="E547" s="217" t="s">
        <v>1</v>
      </c>
      <c r="F547" s="218" t="s">
        <v>740</v>
      </c>
      <c r="G547" s="14"/>
      <c r="H547" s="219">
        <v>23.074000000000002</v>
      </c>
      <c r="I547" s="220"/>
      <c r="J547" s="14"/>
      <c r="K547" s="14"/>
      <c r="L547" s="216"/>
      <c r="M547" s="221"/>
      <c r="N547" s="222"/>
      <c r="O547" s="222"/>
      <c r="P547" s="222"/>
      <c r="Q547" s="222"/>
      <c r="R547" s="222"/>
      <c r="S547" s="222"/>
      <c r="T547" s="22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17" t="s">
        <v>152</v>
      </c>
      <c r="AU547" s="217" t="s">
        <v>90</v>
      </c>
      <c r="AV547" s="14" t="s">
        <v>90</v>
      </c>
      <c r="AW547" s="14" t="s">
        <v>36</v>
      </c>
      <c r="AX547" s="14" t="s">
        <v>88</v>
      </c>
      <c r="AY547" s="217" t="s">
        <v>140</v>
      </c>
    </row>
    <row r="548" s="2" customFormat="1" ht="24.15" customHeight="1">
      <c r="A548" s="39"/>
      <c r="B548" s="191"/>
      <c r="C548" s="192" t="s">
        <v>741</v>
      </c>
      <c r="D548" s="192" t="s">
        <v>143</v>
      </c>
      <c r="E548" s="193" t="s">
        <v>742</v>
      </c>
      <c r="F548" s="194" t="s">
        <v>743</v>
      </c>
      <c r="G548" s="195" t="s">
        <v>171</v>
      </c>
      <c r="H548" s="196">
        <v>56.640000000000001</v>
      </c>
      <c r="I548" s="197"/>
      <c r="J548" s="198">
        <f>ROUND(I548*H548,2)</f>
        <v>0</v>
      </c>
      <c r="K548" s="194" t="s">
        <v>337</v>
      </c>
      <c r="L548" s="40"/>
      <c r="M548" s="199" t="s">
        <v>1</v>
      </c>
      <c r="N548" s="200" t="s">
        <v>46</v>
      </c>
      <c r="O548" s="78"/>
      <c r="P548" s="201">
        <f>O548*H548</f>
        <v>0</v>
      </c>
      <c r="Q548" s="201">
        <v>0</v>
      </c>
      <c r="R548" s="201">
        <f>Q548*H548</f>
        <v>0</v>
      </c>
      <c r="S548" s="201">
        <v>0</v>
      </c>
      <c r="T548" s="202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03" t="s">
        <v>148</v>
      </c>
      <c r="AT548" s="203" t="s">
        <v>143</v>
      </c>
      <c r="AU548" s="203" t="s">
        <v>90</v>
      </c>
      <c r="AY548" s="18" t="s">
        <v>140</v>
      </c>
      <c r="BE548" s="134">
        <f>IF(N548="základní",J548,0)</f>
        <v>0</v>
      </c>
      <c r="BF548" s="134">
        <f>IF(N548="snížená",J548,0)</f>
        <v>0</v>
      </c>
      <c r="BG548" s="134">
        <f>IF(N548="zákl. přenesená",J548,0)</f>
        <v>0</v>
      </c>
      <c r="BH548" s="134">
        <f>IF(N548="sníž. přenesená",J548,0)</f>
        <v>0</v>
      </c>
      <c r="BI548" s="134">
        <f>IF(N548="nulová",J548,0)</f>
        <v>0</v>
      </c>
      <c r="BJ548" s="18" t="s">
        <v>88</v>
      </c>
      <c r="BK548" s="134">
        <f>ROUND(I548*H548,2)</f>
        <v>0</v>
      </c>
      <c r="BL548" s="18" t="s">
        <v>148</v>
      </c>
      <c r="BM548" s="203" t="s">
        <v>744</v>
      </c>
    </row>
    <row r="549" s="2" customFormat="1">
      <c r="A549" s="39"/>
      <c r="B549" s="40"/>
      <c r="C549" s="39"/>
      <c r="D549" s="204" t="s">
        <v>150</v>
      </c>
      <c r="E549" s="39"/>
      <c r="F549" s="205" t="s">
        <v>745</v>
      </c>
      <c r="G549" s="39"/>
      <c r="H549" s="39"/>
      <c r="I549" s="206"/>
      <c r="J549" s="39"/>
      <c r="K549" s="39"/>
      <c r="L549" s="40"/>
      <c r="M549" s="207"/>
      <c r="N549" s="208"/>
      <c r="O549" s="78"/>
      <c r="P549" s="78"/>
      <c r="Q549" s="78"/>
      <c r="R549" s="78"/>
      <c r="S549" s="78"/>
      <c r="T549" s="79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150</v>
      </c>
      <c r="AU549" s="18" t="s">
        <v>90</v>
      </c>
    </row>
    <row r="550" s="14" customFormat="1">
      <c r="A550" s="14"/>
      <c r="B550" s="216"/>
      <c r="C550" s="14"/>
      <c r="D550" s="204" t="s">
        <v>152</v>
      </c>
      <c r="E550" s="217" t="s">
        <v>1</v>
      </c>
      <c r="F550" s="218" t="s">
        <v>746</v>
      </c>
      <c r="G550" s="14"/>
      <c r="H550" s="219">
        <v>56.640000000000001</v>
      </c>
      <c r="I550" s="220"/>
      <c r="J550" s="14"/>
      <c r="K550" s="14"/>
      <c r="L550" s="216"/>
      <c r="M550" s="221"/>
      <c r="N550" s="222"/>
      <c r="O550" s="222"/>
      <c r="P550" s="222"/>
      <c r="Q550" s="222"/>
      <c r="R550" s="222"/>
      <c r="S550" s="222"/>
      <c r="T550" s="22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17" t="s">
        <v>152</v>
      </c>
      <c r="AU550" s="217" t="s">
        <v>90</v>
      </c>
      <c r="AV550" s="14" t="s">
        <v>90</v>
      </c>
      <c r="AW550" s="14" t="s">
        <v>36</v>
      </c>
      <c r="AX550" s="14" t="s">
        <v>88</v>
      </c>
      <c r="AY550" s="217" t="s">
        <v>140</v>
      </c>
    </row>
    <row r="551" s="2" customFormat="1" ht="16.5" customHeight="1">
      <c r="A551" s="39"/>
      <c r="B551" s="191"/>
      <c r="C551" s="192" t="s">
        <v>747</v>
      </c>
      <c r="D551" s="192" t="s">
        <v>143</v>
      </c>
      <c r="E551" s="193" t="s">
        <v>748</v>
      </c>
      <c r="F551" s="194" t="s">
        <v>749</v>
      </c>
      <c r="G551" s="195" t="s">
        <v>171</v>
      </c>
      <c r="H551" s="196">
        <v>80.543000000000006</v>
      </c>
      <c r="I551" s="197"/>
      <c r="J551" s="198">
        <f>ROUND(I551*H551,2)</f>
        <v>0</v>
      </c>
      <c r="K551" s="194" t="s">
        <v>337</v>
      </c>
      <c r="L551" s="40"/>
      <c r="M551" s="199" t="s">
        <v>1</v>
      </c>
      <c r="N551" s="200" t="s">
        <v>46</v>
      </c>
      <c r="O551" s="78"/>
      <c r="P551" s="201">
        <f>O551*H551</f>
        <v>0</v>
      </c>
      <c r="Q551" s="201">
        <v>0</v>
      </c>
      <c r="R551" s="201">
        <f>Q551*H551</f>
        <v>0</v>
      </c>
      <c r="S551" s="201">
        <v>0</v>
      </c>
      <c r="T551" s="202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03" t="s">
        <v>148</v>
      </c>
      <c r="AT551" s="203" t="s">
        <v>143</v>
      </c>
      <c r="AU551" s="203" t="s">
        <v>90</v>
      </c>
      <c r="AY551" s="18" t="s">
        <v>140</v>
      </c>
      <c r="BE551" s="134">
        <f>IF(N551="základní",J551,0)</f>
        <v>0</v>
      </c>
      <c r="BF551" s="134">
        <f>IF(N551="snížená",J551,0)</f>
        <v>0</v>
      </c>
      <c r="BG551" s="134">
        <f>IF(N551="zákl. přenesená",J551,0)</f>
        <v>0</v>
      </c>
      <c r="BH551" s="134">
        <f>IF(N551="sníž. přenesená",J551,0)</f>
        <v>0</v>
      </c>
      <c r="BI551" s="134">
        <f>IF(N551="nulová",J551,0)</f>
        <v>0</v>
      </c>
      <c r="BJ551" s="18" t="s">
        <v>88</v>
      </c>
      <c r="BK551" s="134">
        <f>ROUND(I551*H551,2)</f>
        <v>0</v>
      </c>
      <c r="BL551" s="18" t="s">
        <v>148</v>
      </c>
      <c r="BM551" s="203" t="s">
        <v>750</v>
      </c>
    </row>
    <row r="552" s="2" customFormat="1">
      <c r="A552" s="39"/>
      <c r="B552" s="40"/>
      <c r="C552" s="39"/>
      <c r="D552" s="204" t="s">
        <v>150</v>
      </c>
      <c r="E552" s="39"/>
      <c r="F552" s="205" t="s">
        <v>751</v>
      </c>
      <c r="G552" s="39"/>
      <c r="H552" s="39"/>
      <c r="I552" s="206"/>
      <c r="J552" s="39"/>
      <c r="K552" s="39"/>
      <c r="L552" s="40"/>
      <c r="M552" s="207"/>
      <c r="N552" s="208"/>
      <c r="O552" s="78"/>
      <c r="P552" s="78"/>
      <c r="Q552" s="78"/>
      <c r="R552" s="78"/>
      <c r="S552" s="78"/>
      <c r="T552" s="79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150</v>
      </c>
      <c r="AU552" s="18" t="s">
        <v>90</v>
      </c>
    </row>
    <row r="553" s="14" customFormat="1">
      <c r="A553" s="14"/>
      <c r="B553" s="216"/>
      <c r="C553" s="14"/>
      <c r="D553" s="204" t="s">
        <v>152</v>
      </c>
      <c r="E553" s="217" t="s">
        <v>1</v>
      </c>
      <c r="F553" s="218" t="s">
        <v>752</v>
      </c>
      <c r="G553" s="14"/>
      <c r="H553" s="219">
        <v>80.543000000000006</v>
      </c>
      <c r="I553" s="220"/>
      <c r="J553" s="14"/>
      <c r="K553" s="14"/>
      <c r="L553" s="216"/>
      <c r="M553" s="221"/>
      <c r="N553" s="222"/>
      <c r="O553" s="222"/>
      <c r="P553" s="222"/>
      <c r="Q553" s="222"/>
      <c r="R553" s="222"/>
      <c r="S553" s="222"/>
      <c r="T553" s="22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17" t="s">
        <v>152</v>
      </c>
      <c r="AU553" s="217" t="s">
        <v>90</v>
      </c>
      <c r="AV553" s="14" t="s">
        <v>90</v>
      </c>
      <c r="AW553" s="14" t="s">
        <v>36</v>
      </c>
      <c r="AX553" s="14" t="s">
        <v>88</v>
      </c>
      <c r="AY553" s="217" t="s">
        <v>140</v>
      </c>
    </row>
    <row r="554" s="2" customFormat="1" ht="16.5" customHeight="1">
      <c r="A554" s="39"/>
      <c r="B554" s="191"/>
      <c r="C554" s="192" t="s">
        <v>753</v>
      </c>
      <c r="D554" s="192" t="s">
        <v>143</v>
      </c>
      <c r="E554" s="193" t="s">
        <v>754</v>
      </c>
      <c r="F554" s="194" t="s">
        <v>755</v>
      </c>
      <c r="G554" s="195" t="s">
        <v>171</v>
      </c>
      <c r="H554" s="196">
        <v>80.543000000000006</v>
      </c>
      <c r="I554" s="197"/>
      <c r="J554" s="198">
        <f>ROUND(I554*H554,2)</f>
        <v>0</v>
      </c>
      <c r="K554" s="194" t="s">
        <v>337</v>
      </c>
      <c r="L554" s="40"/>
      <c r="M554" s="199" t="s">
        <v>1</v>
      </c>
      <c r="N554" s="200" t="s">
        <v>46</v>
      </c>
      <c r="O554" s="78"/>
      <c r="P554" s="201">
        <f>O554*H554</f>
        <v>0</v>
      </c>
      <c r="Q554" s="201">
        <v>0</v>
      </c>
      <c r="R554" s="201">
        <f>Q554*H554</f>
        <v>0</v>
      </c>
      <c r="S554" s="201">
        <v>0</v>
      </c>
      <c r="T554" s="202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03" t="s">
        <v>148</v>
      </c>
      <c r="AT554" s="203" t="s">
        <v>143</v>
      </c>
      <c r="AU554" s="203" t="s">
        <v>90</v>
      </c>
      <c r="AY554" s="18" t="s">
        <v>140</v>
      </c>
      <c r="BE554" s="134">
        <f>IF(N554="základní",J554,0)</f>
        <v>0</v>
      </c>
      <c r="BF554" s="134">
        <f>IF(N554="snížená",J554,0)</f>
        <v>0</v>
      </c>
      <c r="BG554" s="134">
        <f>IF(N554="zákl. přenesená",J554,0)</f>
        <v>0</v>
      </c>
      <c r="BH554" s="134">
        <f>IF(N554="sníž. přenesená",J554,0)</f>
        <v>0</v>
      </c>
      <c r="BI554" s="134">
        <f>IF(N554="nulová",J554,0)</f>
        <v>0</v>
      </c>
      <c r="BJ554" s="18" t="s">
        <v>88</v>
      </c>
      <c r="BK554" s="134">
        <f>ROUND(I554*H554,2)</f>
        <v>0</v>
      </c>
      <c r="BL554" s="18" t="s">
        <v>148</v>
      </c>
      <c r="BM554" s="203" t="s">
        <v>756</v>
      </c>
    </row>
    <row r="555" s="2" customFormat="1">
      <c r="A555" s="39"/>
      <c r="B555" s="40"/>
      <c r="C555" s="39"/>
      <c r="D555" s="204" t="s">
        <v>150</v>
      </c>
      <c r="E555" s="39"/>
      <c r="F555" s="205" t="s">
        <v>757</v>
      </c>
      <c r="G555" s="39"/>
      <c r="H555" s="39"/>
      <c r="I555" s="206"/>
      <c r="J555" s="39"/>
      <c r="K555" s="39"/>
      <c r="L555" s="40"/>
      <c r="M555" s="207"/>
      <c r="N555" s="208"/>
      <c r="O555" s="78"/>
      <c r="P555" s="78"/>
      <c r="Q555" s="78"/>
      <c r="R555" s="78"/>
      <c r="S555" s="78"/>
      <c r="T555" s="79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150</v>
      </c>
      <c r="AU555" s="18" t="s">
        <v>90</v>
      </c>
    </row>
    <row r="556" s="14" customFormat="1">
      <c r="A556" s="14"/>
      <c r="B556" s="216"/>
      <c r="C556" s="14"/>
      <c r="D556" s="204" t="s">
        <v>152</v>
      </c>
      <c r="E556" s="217" t="s">
        <v>1</v>
      </c>
      <c r="F556" s="218" t="s">
        <v>752</v>
      </c>
      <c r="G556" s="14"/>
      <c r="H556" s="219">
        <v>80.543000000000006</v>
      </c>
      <c r="I556" s="220"/>
      <c r="J556" s="14"/>
      <c r="K556" s="14"/>
      <c r="L556" s="216"/>
      <c r="M556" s="221"/>
      <c r="N556" s="222"/>
      <c r="O556" s="222"/>
      <c r="P556" s="222"/>
      <c r="Q556" s="222"/>
      <c r="R556" s="222"/>
      <c r="S556" s="222"/>
      <c r="T556" s="22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17" t="s">
        <v>152</v>
      </c>
      <c r="AU556" s="217" t="s">
        <v>90</v>
      </c>
      <c r="AV556" s="14" t="s">
        <v>90</v>
      </c>
      <c r="AW556" s="14" t="s">
        <v>36</v>
      </c>
      <c r="AX556" s="14" t="s">
        <v>88</v>
      </c>
      <c r="AY556" s="217" t="s">
        <v>140</v>
      </c>
    </row>
    <row r="557" s="2" customFormat="1" ht="16.5" customHeight="1">
      <c r="A557" s="39"/>
      <c r="B557" s="191"/>
      <c r="C557" s="192" t="s">
        <v>758</v>
      </c>
      <c r="D557" s="192" t="s">
        <v>143</v>
      </c>
      <c r="E557" s="193" t="s">
        <v>759</v>
      </c>
      <c r="F557" s="194" t="s">
        <v>760</v>
      </c>
      <c r="G557" s="195" t="s">
        <v>171</v>
      </c>
      <c r="H557" s="196">
        <v>2416.29</v>
      </c>
      <c r="I557" s="197"/>
      <c r="J557" s="198">
        <f>ROUND(I557*H557,2)</f>
        <v>0</v>
      </c>
      <c r="K557" s="194" t="s">
        <v>337</v>
      </c>
      <c r="L557" s="40"/>
      <c r="M557" s="199" t="s">
        <v>1</v>
      </c>
      <c r="N557" s="200" t="s">
        <v>46</v>
      </c>
      <c r="O557" s="78"/>
      <c r="P557" s="201">
        <f>O557*H557</f>
        <v>0</v>
      </c>
      <c r="Q557" s="201">
        <v>0</v>
      </c>
      <c r="R557" s="201">
        <f>Q557*H557</f>
        <v>0</v>
      </c>
      <c r="S557" s="201">
        <v>0</v>
      </c>
      <c r="T557" s="202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03" t="s">
        <v>148</v>
      </c>
      <c r="AT557" s="203" t="s">
        <v>143</v>
      </c>
      <c r="AU557" s="203" t="s">
        <v>90</v>
      </c>
      <c r="AY557" s="18" t="s">
        <v>140</v>
      </c>
      <c r="BE557" s="134">
        <f>IF(N557="základní",J557,0)</f>
        <v>0</v>
      </c>
      <c r="BF557" s="134">
        <f>IF(N557="snížená",J557,0)</f>
        <v>0</v>
      </c>
      <c r="BG557" s="134">
        <f>IF(N557="zákl. přenesená",J557,0)</f>
        <v>0</v>
      </c>
      <c r="BH557" s="134">
        <f>IF(N557="sníž. přenesená",J557,0)</f>
        <v>0</v>
      </c>
      <c r="BI557" s="134">
        <f>IF(N557="nulová",J557,0)</f>
        <v>0</v>
      </c>
      <c r="BJ557" s="18" t="s">
        <v>88</v>
      </c>
      <c r="BK557" s="134">
        <f>ROUND(I557*H557,2)</f>
        <v>0</v>
      </c>
      <c r="BL557" s="18" t="s">
        <v>148</v>
      </c>
      <c r="BM557" s="203" t="s">
        <v>761</v>
      </c>
    </row>
    <row r="558" s="2" customFormat="1">
      <c r="A558" s="39"/>
      <c r="B558" s="40"/>
      <c r="C558" s="39"/>
      <c r="D558" s="204" t="s">
        <v>150</v>
      </c>
      <c r="E558" s="39"/>
      <c r="F558" s="205" t="s">
        <v>762</v>
      </c>
      <c r="G558" s="39"/>
      <c r="H558" s="39"/>
      <c r="I558" s="206"/>
      <c r="J558" s="39"/>
      <c r="K558" s="39"/>
      <c r="L558" s="40"/>
      <c r="M558" s="207"/>
      <c r="N558" s="208"/>
      <c r="O558" s="78"/>
      <c r="P558" s="78"/>
      <c r="Q558" s="78"/>
      <c r="R558" s="78"/>
      <c r="S558" s="78"/>
      <c r="T558" s="79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150</v>
      </c>
      <c r="AU558" s="18" t="s">
        <v>90</v>
      </c>
    </row>
    <row r="559" s="13" customFormat="1">
      <c r="A559" s="13"/>
      <c r="B559" s="209"/>
      <c r="C559" s="13"/>
      <c r="D559" s="204" t="s">
        <v>152</v>
      </c>
      <c r="E559" s="210" t="s">
        <v>1</v>
      </c>
      <c r="F559" s="211" t="s">
        <v>763</v>
      </c>
      <c r="G559" s="13"/>
      <c r="H559" s="210" t="s">
        <v>1</v>
      </c>
      <c r="I559" s="212"/>
      <c r="J559" s="13"/>
      <c r="K559" s="13"/>
      <c r="L559" s="209"/>
      <c r="M559" s="213"/>
      <c r="N559" s="214"/>
      <c r="O559" s="214"/>
      <c r="P559" s="214"/>
      <c r="Q559" s="214"/>
      <c r="R559" s="214"/>
      <c r="S559" s="214"/>
      <c r="T559" s="215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10" t="s">
        <v>152</v>
      </c>
      <c r="AU559" s="210" t="s">
        <v>90</v>
      </c>
      <c r="AV559" s="13" t="s">
        <v>88</v>
      </c>
      <c r="AW559" s="13" t="s">
        <v>36</v>
      </c>
      <c r="AX559" s="13" t="s">
        <v>81</v>
      </c>
      <c r="AY559" s="210" t="s">
        <v>140</v>
      </c>
    </row>
    <row r="560" s="14" customFormat="1">
      <c r="A560" s="14"/>
      <c r="B560" s="216"/>
      <c r="C560" s="14"/>
      <c r="D560" s="204" t="s">
        <v>152</v>
      </c>
      <c r="E560" s="217" t="s">
        <v>1</v>
      </c>
      <c r="F560" s="218" t="s">
        <v>764</v>
      </c>
      <c r="G560" s="14"/>
      <c r="H560" s="219">
        <v>2416.29</v>
      </c>
      <c r="I560" s="220"/>
      <c r="J560" s="14"/>
      <c r="K560" s="14"/>
      <c r="L560" s="216"/>
      <c r="M560" s="221"/>
      <c r="N560" s="222"/>
      <c r="O560" s="222"/>
      <c r="P560" s="222"/>
      <c r="Q560" s="222"/>
      <c r="R560" s="222"/>
      <c r="S560" s="222"/>
      <c r="T560" s="22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17" t="s">
        <v>152</v>
      </c>
      <c r="AU560" s="217" t="s">
        <v>90</v>
      </c>
      <c r="AV560" s="14" t="s">
        <v>90</v>
      </c>
      <c r="AW560" s="14" t="s">
        <v>36</v>
      </c>
      <c r="AX560" s="14" t="s">
        <v>88</v>
      </c>
      <c r="AY560" s="217" t="s">
        <v>140</v>
      </c>
    </row>
    <row r="561" s="2" customFormat="1" ht="16.5" customHeight="1">
      <c r="A561" s="39"/>
      <c r="B561" s="191"/>
      <c r="C561" s="192" t="s">
        <v>765</v>
      </c>
      <c r="D561" s="192" t="s">
        <v>143</v>
      </c>
      <c r="E561" s="193" t="s">
        <v>766</v>
      </c>
      <c r="F561" s="194" t="s">
        <v>767</v>
      </c>
      <c r="G561" s="195" t="s">
        <v>171</v>
      </c>
      <c r="H561" s="196">
        <v>80.543000000000006</v>
      </c>
      <c r="I561" s="197"/>
      <c r="J561" s="198">
        <f>ROUND(I561*H561,2)</f>
        <v>0</v>
      </c>
      <c r="K561" s="194" t="s">
        <v>337</v>
      </c>
      <c r="L561" s="40"/>
      <c r="M561" s="199" t="s">
        <v>1</v>
      </c>
      <c r="N561" s="200" t="s">
        <v>46</v>
      </c>
      <c r="O561" s="78"/>
      <c r="P561" s="201">
        <f>O561*H561</f>
        <v>0</v>
      </c>
      <c r="Q561" s="201">
        <v>0</v>
      </c>
      <c r="R561" s="201">
        <f>Q561*H561</f>
        <v>0</v>
      </c>
      <c r="S561" s="201">
        <v>0</v>
      </c>
      <c r="T561" s="202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03" t="s">
        <v>148</v>
      </c>
      <c r="AT561" s="203" t="s">
        <v>143</v>
      </c>
      <c r="AU561" s="203" t="s">
        <v>90</v>
      </c>
      <c r="AY561" s="18" t="s">
        <v>140</v>
      </c>
      <c r="BE561" s="134">
        <f>IF(N561="základní",J561,0)</f>
        <v>0</v>
      </c>
      <c r="BF561" s="134">
        <f>IF(N561="snížená",J561,0)</f>
        <v>0</v>
      </c>
      <c r="BG561" s="134">
        <f>IF(N561="zákl. přenesená",J561,0)</f>
        <v>0</v>
      </c>
      <c r="BH561" s="134">
        <f>IF(N561="sníž. přenesená",J561,0)</f>
        <v>0</v>
      </c>
      <c r="BI561" s="134">
        <f>IF(N561="nulová",J561,0)</f>
        <v>0</v>
      </c>
      <c r="BJ561" s="18" t="s">
        <v>88</v>
      </c>
      <c r="BK561" s="134">
        <f>ROUND(I561*H561,2)</f>
        <v>0</v>
      </c>
      <c r="BL561" s="18" t="s">
        <v>148</v>
      </c>
      <c r="BM561" s="203" t="s">
        <v>768</v>
      </c>
    </row>
    <row r="562" s="2" customFormat="1">
      <c r="A562" s="39"/>
      <c r="B562" s="40"/>
      <c r="C562" s="39"/>
      <c r="D562" s="204" t="s">
        <v>150</v>
      </c>
      <c r="E562" s="39"/>
      <c r="F562" s="205" t="s">
        <v>769</v>
      </c>
      <c r="G562" s="39"/>
      <c r="H562" s="39"/>
      <c r="I562" s="206"/>
      <c r="J562" s="39"/>
      <c r="K562" s="39"/>
      <c r="L562" s="40"/>
      <c r="M562" s="207"/>
      <c r="N562" s="208"/>
      <c r="O562" s="78"/>
      <c r="P562" s="78"/>
      <c r="Q562" s="78"/>
      <c r="R562" s="78"/>
      <c r="S562" s="78"/>
      <c r="T562" s="79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150</v>
      </c>
      <c r="AU562" s="18" t="s">
        <v>90</v>
      </c>
    </row>
    <row r="563" s="14" customFormat="1">
      <c r="A563" s="14"/>
      <c r="B563" s="216"/>
      <c r="C563" s="14"/>
      <c r="D563" s="204" t="s">
        <v>152</v>
      </c>
      <c r="E563" s="217" t="s">
        <v>1</v>
      </c>
      <c r="F563" s="218" t="s">
        <v>752</v>
      </c>
      <c r="G563" s="14"/>
      <c r="H563" s="219">
        <v>80.543000000000006</v>
      </c>
      <c r="I563" s="220"/>
      <c r="J563" s="14"/>
      <c r="K563" s="14"/>
      <c r="L563" s="216"/>
      <c r="M563" s="221"/>
      <c r="N563" s="222"/>
      <c r="O563" s="222"/>
      <c r="P563" s="222"/>
      <c r="Q563" s="222"/>
      <c r="R563" s="222"/>
      <c r="S563" s="222"/>
      <c r="T563" s="22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17" t="s">
        <v>152</v>
      </c>
      <c r="AU563" s="217" t="s">
        <v>90</v>
      </c>
      <c r="AV563" s="14" t="s">
        <v>90</v>
      </c>
      <c r="AW563" s="14" t="s">
        <v>36</v>
      </c>
      <c r="AX563" s="14" t="s">
        <v>88</v>
      </c>
      <c r="AY563" s="217" t="s">
        <v>140</v>
      </c>
    </row>
    <row r="564" s="2" customFormat="1" ht="16.5" customHeight="1">
      <c r="A564" s="39"/>
      <c r="B564" s="191"/>
      <c r="C564" s="192" t="s">
        <v>770</v>
      </c>
      <c r="D564" s="192" t="s">
        <v>143</v>
      </c>
      <c r="E564" s="193" t="s">
        <v>771</v>
      </c>
      <c r="F564" s="194" t="s">
        <v>772</v>
      </c>
      <c r="G564" s="195" t="s">
        <v>190</v>
      </c>
      <c r="H564" s="196">
        <v>139</v>
      </c>
      <c r="I564" s="197"/>
      <c r="J564" s="198">
        <f>ROUND(I564*H564,2)</f>
        <v>0</v>
      </c>
      <c r="K564" s="194" t="s">
        <v>337</v>
      </c>
      <c r="L564" s="40"/>
      <c r="M564" s="199" t="s">
        <v>1</v>
      </c>
      <c r="N564" s="200" t="s">
        <v>46</v>
      </c>
      <c r="O564" s="78"/>
      <c r="P564" s="201">
        <f>O564*H564</f>
        <v>0</v>
      </c>
      <c r="Q564" s="201">
        <v>0</v>
      </c>
      <c r="R564" s="201">
        <f>Q564*H564</f>
        <v>0</v>
      </c>
      <c r="S564" s="201">
        <v>0</v>
      </c>
      <c r="T564" s="202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03" t="s">
        <v>148</v>
      </c>
      <c r="AT564" s="203" t="s">
        <v>143</v>
      </c>
      <c r="AU564" s="203" t="s">
        <v>90</v>
      </c>
      <c r="AY564" s="18" t="s">
        <v>140</v>
      </c>
      <c r="BE564" s="134">
        <f>IF(N564="základní",J564,0)</f>
        <v>0</v>
      </c>
      <c r="BF564" s="134">
        <f>IF(N564="snížená",J564,0)</f>
        <v>0</v>
      </c>
      <c r="BG564" s="134">
        <f>IF(N564="zákl. přenesená",J564,0)</f>
        <v>0</v>
      </c>
      <c r="BH564" s="134">
        <f>IF(N564="sníž. přenesená",J564,0)</f>
        <v>0</v>
      </c>
      <c r="BI564" s="134">
        <f>IF(N564="nulová",J564,0)</f>
        <v>0</v>
      </c>
      <c r="BJ564" s="18" t="s">
        <v>88</v>
      </c>
      <c r="BK564" s="134">
        <f>ROUND(I564*H564,2)</f>
        <v>0</v>
      </c>
      <c r="BL564" s="18" t="s">
        <v>148</v>
      </c>
      <c r="BM564" s="203" t="s">
        <v>773</v>
      </c>
    </row>
    <row r="565" s="2" customFormat="1">
      <c r="A565" s="39"/>
      <c r="B565" s="40"/>
      <c r="C565" s="39"/>
      <c r="D565" s="204" t="s">
        <v>150</v>
      </c>
      <c r="E565" s="39"/>
      <c r="F565" s="205" t="s">
        <v>774</v>
      </c>
      <c r="G565" s="39"/>
      <c r="H565" s="39"/>
      <c r="I565" s="206"/>
      <c r="J565" s="39"/>
      <c r="K565" s="39"/>
      <c r="L565" s="40"/>
      <c r="M565" s="207"/>
      <c r="N565" s="208"/>
      <c r="O565" s="78"/>
      <c r="P565" s="78"/>
      <c r="Q565" s="78"/>
      <c r="R565" s="78"/>
      <c r="S565" s="78"/>
      <c r="T565" s="79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150</v>
      </c>
      <c r="AU565" s="18" t="s">
        <v>90</v>
      </c>
    </row>
    <row r="566" s="12" customFormat="1" ht="22.8" customHeight="1">
      <c r="A566" s="12"/>
      <c r="B566" s="178"/>
      <c r="C566" s="12"/>
      <c r="D566" s="179" t="s">
        <v>80</v>
      </c>
      <c r="E566" s="189" t="s">
        <v>775</v>
      </c>
      <c r="F566" s="189" t="s">
        <v>776</v>
      </c>
      <c r="G566" s="12"/>
      <c r="H566" s="12"/>
      <c r="I566" s="181"/>
      <c r="J566" s="190">
        <f>BK566</f>
        <v>0</v>
      </c>
      <c r="K566" s="12"/>
      <c r="L566" s="178"/>
      <c r="M566" s="183"/>
      <c r="N566" s="184"/>
      <c r="O566" s="184"/>
      <c r="P566" s="185">
        <f>SUM(P567:P573)</f>
        <v>0</v>
      </c>
      <c r="Q566" s="184"/>
      <c r="R566" s="185">
        <f>SUM(R567:R573)</f>
        <v>0</v>
      </c>
      <c r="S566" s="184"/>
      <c r="T566" s="186">
        <f>SUM(T567:T573)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179" t="s">
        <v>88</v>
      </c>
      <c r="AT566" s="187" t="s">
        <v>80</v>
      </c>
      <c r="AU566" s="187" t="s">
        <v>88</v>
      </c>
      <c r="AY566" s="179" t="s">
        <v>140</v>
      </c>
      <c r="BK566" s="188">
        <f>SUM(BK567:BK573)</f>
        <v>0</v>
      </c>
    </row>
    <row r="567" s="2" customFormat="1" ht="16.5" customHeight="1">
      <c r="A567" s="39"/>
      <c r="B567" s="191"/>
      <c r="C567" s="192" t="s">
        <v>777</v>
      </c>
      <c r="D567" s="192" t="s">
        <v>143</v>
      </c>
      <c r="E567" s="193" t="s">
        <v>778</v>
      </c>
      <c r="F567" s="194" t="s">
        <v>779</v>
      </c>
      <c r="G567" s="195" t="s">
        <v>171</v>
      </c>
      <c r="H567" s="196">
        <v>73.021000000000001</v>
      </c>
      <c r="I567" s="197"/>
      <c r="J567" s="198">
        <f>ROUND(I567*H567,2)</f>
        <v>0</v>
      </c>
      <c r="K567" s="194" t="s">
        <v>337</v>
      </c>
      <c r="L567" s="40"/>
      <c r="M567" s="199" t="s">
        <v>1</v>
      </c>
      <c r="N567" s="200" t="s">
        <v>46</v>
      </c>
      <c r="O567" s="78"/>
      <c r="P567" s="201">
        <f>O567*H567</f>
        <v>0</v>
      </c>
      <c r="Q567" s="201">
        <v>0</v>
      </c>
      <c r="R567" s="201">
        <f>Q567*H567</f>
        <v>0</v>
      </c>
      <c r="S567" s="201">
        <v>0</v>
      </c>
      <c r="T567" s="202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03" t="s">
        <v>148</v>
      </c>
      <c r="AT567" s="203" t="s">
        <v>143</v>
      </c>
      <c r="AU567" s="203" t="s">
        <v>90</v>
      </c>
      <c r="AY567" s="18" t="s">
        <v>140</v>
      </c>
      <c r="BE567" s="134">
        <f>IF(N567="základní",J567,0)</f>
        <v>0</v>
      </c>
      <c r="BF567" s="134">
        <f>IF(N567="snížená",J567,0)</f>
        <v>0</v>
      </c>
      <c r="BG567" s="134">
        <f>IF(N567="zákl. přenesená",J567,0)</f>
        <v>0</v>
      </c>
      <c r="BH567" s="134">
        <f>IF(N567="sníž. přenesená",J567,0)</f>
        <v>0</v>
      </c>
      <c r="BI567" s="134">
        <f>IF(N567="nulová",J567,0)</f>
        <v>0</v>
      </c>
      <c r="BJ567" s="18" t="s">
        <v>88</v>
      </c>
      <c r="BK567" s="134">
        <f>ROUND(I567*H567,2)</f>
        <v>0</v>
      </c>
      <c r="BL567" s="18" t="s">
        <v>148</v>
      </c>
      <c r="BM567" s="203" t="s">
        <v>780</v>
      </c>
    </row>
    <row r="568" s="2" customFormat="1">
      <c r="A568" s="39"/>
      <c r="B568" s="40"/>
      <c r="C568" s="39"/>
      <c r="D568" s="204" t="s">
        <v>150</v>
      </c>
      <c r="E568" s="39"/>
      <c r="F568" s="205" t="s">
        <v>781</v>
      </c>
      <c r="G568" s="39"/>
      <c r="H568" s="39"/>
      <c r="I568" s="206"/>
      <c r="J568" s="39"/>
      <c r="K568" s="39"/>
      <c r="L568" s="40"/>
      <c r="M568" s="207"/>
      <c r="N568" s="208"/>
      <c r="O568" s="78"/>
      <c r="P568" s="78"/>
      <c r="Q568" s="78"/>
      <c r="R568" s="78"/>
      <c r="S568" s="78"/>
      <c r="T568" s="79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150</v>
      </c>
      <c r="AU568" s="18" t="s">
        <v>90</v>
      </c>
    </row>
    <row r="569" s="2" customFormat="1" ht="16.5" customHeight="1">
      <c r="A569" s="39"/>
      <c r="B569" s="191"/>
      <c r="C569" s="192" t="s">
        <v>782</v>
      </c>
      <c r="D569" s="192" t="s">
        <v>143</v>
      </c>
      <c r="E569" s="193" t="s">
        <v>783</v>
      </c>
      <c r="F569" s="194" t="s">
        <v>784</v>
      </c>
      <c r="G569" s="195" t="s">
        <v>171</v>
      </c>
      <c r="H569" s="196">
        <v>73.021000000000001</v>
      </c>
      <c r="I569" s="197"/>
      <c r="J569" s="198">
        <f>ROUND(I569*H569,2)</f>
        <v>0</v>
      </c>
      <c r="K569" s="194" t="s">
        <v>337</v>
      </c>
      <c r="L569" s="40"/>
      <c r="M569" s="199" t="s">
        <v>1</v>
      </c>
      <c r="N569" s="200" t="s">
        <v>46</v>
      </c>
      <c r="O569" s="78"/>
      <c r="P569" s="201">
        <f>O569*H569</f>
        <v>0</v>
      </c>
      <c r="Q569" s="201">
        <v>0</v>
      </c>
      <c r="R569" s="201">
        <f>Q569*H569</f>
        <v>0</v>
      </c>
      <c r="S569" s="201">
        <v>0</v>
      </c>
      <c r="T569" s="202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03" t="s">
        <v>148</v>
      </c>
      <c r="AT569" s="203" t="s">
        <v>143</v>
      </c>
      <c r="AU569" s="203" t="s">
        <v>90</v>
      </c>
      <c r="AY569" s="18" t="s">
        <v>140</v>
      </c>
      <c r="BE569" s="134">
        <f>IF(N569="základní",J569,0)</f>
        <v>0</v>
      </c>
      <c r="BF569" s="134">
        <f>IF(N569="snížená",J569,0)</f>
        <v>0</v>
      </c>
      <c r="BG569" s="134">
        <f>IF(N569="zákl. přenesená",J569,0)</f>
        <v>0</v>
      </c>
      <c r="BH569" s="134">
        <f>IF(N569="sníž. přenesená",J569,0)</f>
        <v>0</v>
      </c>
      <c r="BI569" s="134">
        <f>IF(N569="nulová",J569,0)</f>
        <v>0</v>
      </c>
      <c r="BJ569" s="18" t="s">
        <v>88</v>
      </c>
      <c r="BK569" s="134">
        <f>ROUND(I569*H569,2)</f>
        <v>0</v>
      </c>
      <c r="BL569" s="18" t="s">
        <v>148</v>
      </c>
      <c r="BM569" s="203" t="s">
        <v>785</v>
      </c>
    </row>
    <row r="570" s="2" customFormat="1">
      <c r="A570" s="39"/>
      <c r="B570" s="40"/>
      <c r="C570" s="39"/>
      <c r="D570" s="204" t="s">
        <v>150</v>
      </c>
      <c r="E570" s="39"/>
      <c r="F570" s="205" t="s">
        <v>786</v>
      </c>
      <c r="G570" s="39"/>
      <c r="H570" s="39"/>
      <c r="I570" s="206"/>
      <c r="J570" s="39"/>
      <c r="K570" s="39"/>
      <c r="L570" s="40"/>
      <c r="M570" s="207"/>
      <c r="N570" s="208"/>
      <c r="O570" s="78"/>
      <c r="P570" s="78"/>
      <c r="Q570" s="78"/>
      <c r="R570" s="78"/>
      <c r="S570" s="78"/>
      <c r="T570" s="79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150</v>
      </c>
      <c r="AU570" s="18" t="s">
        <v>90</v>
      </c>
    </row>
    <row r="571" s="2" customFormat="1" ht="16.5" customHeight="1">
      <c r="A571" s="39"/>
      <c r="B571" s="191"/>
      <c r="C571" s="192" t="s">
        <v>787</v>
      </c>
      <c r="D571" s="192" t="s">
        <v>143</v>
      </c>
      <c r="E571" s="193" t="s">
        <v>788</v>
      </c>
      <c r="F571" s="194" t="s">
        <v>789</v>
      </c>
      <c r="G571" s="195" t="s">
        <v>171</v>
      </c>
      <c r="H571" s="196">
        <v>1459.96</v>
      </c>
      <c r="I571" s="197"/>
      <c r="J571" s="198">
        <f>ROUND(I571*H571,2)</f>
        <v>0</v>
      </c>
      <c r="K571" s="194" t="s">
        <v>337</v>
      </c>
      <c r="L571" s="40"/>
      <c r="M571" s="199" t="s">
        <v>1</v>
      </c>
      <c r="N571" s="200" t="s">
        <v>46</v>
      </c>
      <c r="O571" s="78"/>
      <c r="P571" s="201">
        <f>O571*H571</f>
        <v>0</v>
      </c>
      <c r="Q571" s="201">
        <v>0</v>
      </c>
      <c r="R571" s="201">
        <f>Q571*H571</f>
        <v>0</v>
      </c>
      <c r="S571" s="201">
        <v>0</v>
      </c>
      <c r="T571" s="202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03" t="s">
        <v>148</v>
      </c>
      <c r="AT571" s="203" t="s">
        <v>143</v>
      </c>
      <c r="AU571" s="203" t="s">
        <v>90</v>
      </c>
      <c r="AY571" s="18" t="s">
        <v>140</v>
      </c>
      <c r="BE571" s="134">
        <f>IF(N571="základní",J571,0)</f>
        <v>0</v>
      </c>
      <c r="BF571" s="134">
        <f>IF(N571="snížená",J571,0)</f>
        <v>0</v>
      </c>
      <c r="BG571" s="134">
        <f>IF(N571="zákl. přenesená",J571,0)</f>
        <v>0</v>
      </c>
      <c r="BH571" s="134">
        <f>IF(N571="sníž. přenesená",J571,0)</f>
        <v>0</v>
      </c>
      <c r="BI571" s="134">
        <f>IF(N571="nulová",J571,0)</f>
        <v>0</v>
      </c>
      <c r="BJ571" s="18" t="s">
        <v>88</v>
      </c>
      <c r="BK571" s="134">
        <f>ROUND(I571*H571,2)</f>
        <v>0</v>
      </c>
      <c r="BL571" s="18" t="s">
        <v>148</v>
      </c>
      <c r="BM571" s="203" t="s">
        <v>790</v>
      </c>
    </row>
    <row r="572" s="2" customFormat="1">
      <c r="A572" s="39"/>
      <c r="B572" s="40"/>
      <c r="C572" s="39"/>
      <c r="D572" s="204" t="s">
        <v>150</v>
      </c>
      <c r="E572" s="39"/>
      <c r="F572" s="205" t="s">
        <v>791</v>
      </c>
      <c r="G572" s="39"/>
      <c r="H572" s="39"/>
      <c r="I572" s="206"/>
      <c r="J572" s="39"/>
      <c r="K572" s="39"/>
      <c r="L572" s="40"/>
      <c r="M572" s="207"/>
      <c r="N572" s="208"/>
      <c r="O572" s="78"/>
      <c r="P572" s="78"/>
      <c r="Q572" s="78"/>
      <c r="R572" s="78"/>
      <c r="S572" s="78"/>
      <c r="T572" s="79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150</v>
      </c>
      <c r="AU572" s="18" t="s">
        <v>90</v>
      </c>
    </row>
    <row r="573" s="14" customFormat="1">
      <c r="A573" s="14"/>
      <c r="B573" s="216"/>
      <c r="C573" s="14"/>
      <c r="D573" s="204" t="s">
        <v>152</v>
      </c>
      <c r="E573" s="217" t="s">
        <v>1</v>
      </c>
      <c r="F573" s="218" t="s">
        <v>792</v>
      </c>
      <c r="G573" s="14"/>
      <c r="H573" s="219">
        <v>1459.96</v>
      </c>
      <c r="I573" s="220"/>
      <c r="J573" s="14"/>
      <c r="K573" s="14"/>
      <c r="L573" s="216"/>
      <c r="M573" s="221"/>
      <c r="N573" s="222"/>
      <c r="O573" s="222"/>
      <c r="P573" s="222"/>
      <c r="Q573" s="222"/>
      <c r="R573" s="222"/>
      <c r="S573" s="222"/>
      <c r="T573" s="22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17" t="s">
        <v>152</v>
      </c>
      <c r="AU573" s="217" t="s">
        <v>90</v>
      </c>
      <c r="AV573" s="14" t="s">
        <v>90</v>
      </c>
      <c r="AW573" s="14" t="s">
        <v>36</v>
      </c>
      <c r="AX573" s="14" t="s">
        <v>88</v>
      </c>
      <c r="AY573" s="217" t="s">
        <v>140</v>
      </c>
    </row>
    <row r="574" s="12" customFormat="1" ht="25.92" customHeight="1">
      <c r="A574" s="12"/>
      <c r="B574" s="178"/>
      <c r="C574" s="12"/>
      <c r="D574" s="179" t="s">
        <v>80</v>
      </c>
      <c r="E574" s="180" t="s">
        <v>793</v>
      </c>
      <c r="F574" s="180" t="s">
        <v>794</v>
      </c>
      <c r="G574" s="12"/>
      <c r="H574" s="12"/>
      <c r="I574" s="181"/>
      <c r="J574" s="182">
        <f>BK574</f>
        <v>0</v>
      </c>
      <c r="K574" s="12"/>
      <c r="L574" s="178"/>
      <c r="M574" s="183"/>
      <c r="N574" s="184"/>
      <c r="O574" s="184"/>
      <c r="P574" s="185">
        <f>P575+P584</f>
        <v>0</v>
      </c>
      <c r="Q574" s="184"/>
      <c r="R574" s="185">
        <f>R575+R584</f>
        <v>0.0015454399999999999</v>
      </c>
      <c r="S574" s="184"/>
      <c r="T574" s="186">
        <f>T575+T584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179" t="s">
        <v>90</v>
      </c>
      <c r="AT574" s="187" t="s">
        <v>80</v>
      </c>
      <c r="AU574" s="187" t="s">
        <v>81</v>
      </c>
      <c r="AY574" s="179" t="s">
        <v>140</v>
      </c>
      <c r="BK574" s="188">
        <f>BK575+BK584</f>
        <v>0</v>
      </c>
    </row>
    <row r="575" s="12" customFormat="1" ht="22.8" customHeight="1">
      <c r="A575" s="12"/>
      <c r="B575" s="178"/>
      <c r="C575" s="12"/>
      <c r="D575" s="179" t="s">
        <v>80</v>
      </c>
      <c r="E575" s="189" t="s">
        <v>795</v>
      </c>
      <c r="F575" s="189" t="s">
        <v>796</v>
      </c>
      <c r="G575" s="12"/>
      <c r="H575" s="12"/>
      <c r="I575" s="181"/>
      <c r="J575" s="190">
        <f>BK575</f>
        <v>0</v>
      </c>
      <c r="K575" s="12"/>
      <c r="L575" s="178"/>
      <c r="M575" s="183"/>
      <c r="N575" s="184"/>
      <c r="O575" s="184"/>
      <c r="P575" s="185">
        <f>SUM(P576:P583)</f>
        <v>0</v>
      </c>
      <c r="Q575" s="184"/>
      <c r="R575" s="185">
        <f>SUM(R576:R583)</f>
        <v>0.0015119999999999999</v>
      </c>
      <c r="S575" s="184"/>
      <c r="T575" s="186">
        <f>SUM(T576:T583)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179" t="s">
        <v>90</v>
      </c>
      <c r="AT575" s="187" t="s">
        <v>80</v>
      </c>
      <c r="AU575" s="187" t="s">
        <v>88</v>
      </c>
      <c r="AY575" s="179" t="s">
        <v>140</v>
      </c>
      <c r="BK575" s="188">
        <f>SUM(BK576:BK583)</f>
        <v>0</v>
      </c>
    </row>
    <row r="576" s="2" customFormat="1" ht="16.5" customHeight="1">
      <c r="A576" s="39"/>
      <c r="B576" s="191"/>
      <c r="C576" s="192" t="s">
        <v>797</v>
      </c>
      <c r="D576" s="192" t="s">
        <v>143</v>
      </c>
      <c r="E576" s="193" t="s">
        <v>798</v>
      </c>
      <c r="F576" s="194" t="s">
        <v>799</v>
      </c>
      <c r="G576" s="195" t="s">
        <v>336</v>
      </c>
      <c r="H576" s="196">
        <v>5.4000000000000004</v>
      </c>
      <c r="I576" s="197"/>
      <c r="J576" s="198">
        <f>ROUND(I576*H576,2)</f>
        <v>0</v>
      </c>
      <c r="K576" s="194" t="s">
        <v>337</v>
      </c>
      <c r="L576" s="40"/>
      <c r="M576" s="199" t="s">
        <v>1</v>
      </c>
      <c r="N576" s="200" t="s">
        <v>46</v>
      </c>
      <c r="O576" s="78"/>
      <c r="P576" s="201">
        <f>O576*H576</f>
        <v>0</v>
      </c>
      <c r="Q576" s="201">
        <v>0.00021000000000000001</v>
      </c>
      <c r="R576" s="201">
        <f>Q576*H576</f>
        <v>0.001134</v>
      </c>
      <c r="S576" s="201">
        <v>0</v>
      </c>
      <c r="T576" s="202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03" t="s">
        <v>240</v>
      </c>
      <c r="AT576" s="203" t="s">
        <v>143</v>
      </c>
      <c r="AU576" s="203" t="s">
        <v>90</v>
      </c>
      <c r="AY576" s="18" t="s">
        <v>140</v>
      </c>
      <c r="BE576" s="134">
        <f>IF(N576="základní",J576,0)</f>
        <v>0</v>
      </c>
      <c r="BF576" s="134">
        <f>IF(N576="snížená",J576,0)</f>
        <v>0</v>
      </c>
      <c r="BG576" s="134">
        <f>IF(N576="zákl. přenesená",J576,0)</f>
        <v>0</v>
      </c>
      <c r="BH576" s="134">
        <f>IF(N576="sníž. přenesená",J576,0)</f>
        <v>0</v>
      </c>
      <c r="BI576" s="134">
        <f>IF(N576="nulová",J576,0)</f>
        <v>0</v>
      </c>
      <c r="BJ576" s="18" t="s">
        <v>88</v>
      </c>
      <c r="BK576" s="134">
        <f>ROUND(I576*H576,2)</f>
        <v>0</v>
      </c>
      <c r="BL576" s="18" t="s">
        <v>240</v>
      </c>
      <c r="BM576" s="203" t="s">
        <v>800</v>
      </c>
    </row>
    <row r="577" s="2" customFormat="1">
      <c r="A577" s="39"/>
      <c r="B577" s="40"/>
      <c r="C577" s="39"/>
      <c r="D577" s="204" t="s">
        <v>150</v>
      </c>
      <c r="E577" s="39"/>
      <c r="F577" s="205" t="s">
        <v>799</v>
      </c>
      <c r="G577" s="39"/>
      <c r="H577" s="39"/>
      <c r="I577" s="206"/>
      <c r="J577" s="39"/>
      <c r="K577" s="39"/>
      <c r="L577" s="40"/>
      <c r="M577" s="207"/>
      <c r="N577" s="208"/>
      <c r="O577" s="78"/>
      <c r="P577" s="78"/>
      <c r="Q577" s="78"/>
      <c r="R577" s="78"/>
      <c r="S577" s="78"/>
      <c r="T577" s="79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150</v>
      </c>
      <c r="AU577" s="18" t="s">
        <v>90</v>
      </c>
    </row>
    <row r="578" s="13" customFormat="1">
      <c r="A578" s="13"/>
      <c r="B578" s="209"/>
      <c r="C578" s="13"/>
      <c r="D578" s="204" t="s">
        <v>152</v>
      </c>
      <c r="E578" s="210" t="s">
        <v>1</v>
      </c>
      <c r="F578" s="211" t="s">
        <v>801</v>
      </c>
      <c r="G578" s="13"/>
      <c r="H578" s="210" t="s">
        <v>1</v>
      </c>
      <c r="I578" s="212"/>
      <c r="J578" s="13"/>
      <c r="K578" s="13"/>
      <c r="L578" s="209"/>
      <c r="M578" s="213"/>
      <c r="N578" s="214"/>
      <c r="O578" s="214"/>
      <c r="P578" s="214"/>
      <c r="Q578" s="214"/>
      <c r="R578" s="214"/>
      <c r="S578" s="214"/>
      <c r="T578" s="21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10" t="s">
        <v>152</v>
      </c>
      <c r="AU578" s="210" t="s">
        <v>90</v>
      </c>
      <c r="AV578" s="13" t="s">
        <v>88</v>
      </c>
      <c r="AW578" s="13" t="s">
        <v>36</v>
      </c>
      <c r="AX578" s="13" t="s">
        <v>81</v>
      </c>
      <c r="AY578" s="210" t="s">
        <v>140</v>
      </c>
    </row>
    <row r="579" s="14" customFormat="1">
      <c r="A579" s="14"/>
      <c r="B579" s="216"/>
      <c r="C579" s="14"/>
      <c r="D579" s="204" t="s">
        <v>152</v>
      </c>
      <c r="E579" s="217" t="s">
        <v>1</v>
      </c>
      <c r="F579" s="218" t="s">
        <v>802</v>
      </c>
      <c r="G579" s="14"/>
      <c r="H579" s="219">
        <v>5.4000000000000004</v>
      </c>
      <c r="I579" s="220"/>
      <c r="J579" s="14"/>
      <c r="K579" s="14"/>
      <c r="L579" s="216"/>
      <c r="M579" s="221"/>
      <c r="N579" s="222"/>
      <c r="O579" s="222"/>
      <c r="P579" s="222"/>
      <c r="Q579" s="222"/>
      <c r="R579" s="222"/>
      <c r="S579" s="222"/>
      <c r="T579" s="22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17" t="s">
        <v>152</v>
      </c>
      <c r="AU579" s="217" t="s">
        <v>90</v>
      </c>
      <c r="AV579" s="14" t="s">
        <v>90</v>
      </c>
      <c r="AW579" s="14" t="s">
        <v>36</v>
      </c>
      <c r="AX579" s="14" t="s">
        <v>88</v>
      </c>
      <c r="AY579" s="217" t="s">
        <v>140</v>
      </c>
    </row>
    <row r="580" s="2" customFormat="1" ht="16.5" customHeight="1">
      <c r="A580" s="39"/>
      <c r="B580" s="191"/>
      <c r="C580" s="192" t="s">
        <v>803</v>
      </c>
      <c r="D580" s="192" t="s">
        <v>143</v>
      </c>
      <c r="E580" s="193" t="s">
        <v>804</v>
      </c>
      <c r="F580" s="194" t="s">
        <v>805</v>
      </c>
      <c r="G580" s="195" t="s">
        <v>336</v>
      </c>
      <c r="H580" s="196">
        <v>5.4000000000000004</v>
      </c>
      <c r="I580" s="197"/>
      <c r="J580" s="198">
        <f>ROUND(I580*H580,2)</f>
        <v>0</v>
      </c>
      <c r="K580" s="194" t="s">
        <v>806</v>
      </c>
      <c r="L580" s="40"/>
      <c r="M580" s="199" t="s">
        <v>1</v>
      </c>
      <c r="N580" s="200" t="s">
        <v>46</v>
      </c>
      <c r="O580" s="78"/>
      <c r="P580" s="201">
        <f>O580*H580</f>
        <v>0</v>
      </c>
      <c r="Q580" s="201">
        <v>6.9999999999999994E-05</v>
      </c>
      <c r="R580" s="201">
        <f>Q580*H580</f>
        <v>0.00037799999999999997</v>
      </c>
      <c r="S580" s="201">
        <v>0</v>
      </c>
      <c r="T580" s="202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03" t="s">
        <v>240</v>
      </c>
      <c r="AT580" s="203" t="s">
        <v>143</v>
      </c>
      <c r="AU580" s="203" t="s">
        <v>90</v>
      </c>
      <c r="AY580" s="18" t="s">
        <v>140</v>
      </c>
      <c r="BE580" s="134">
        <f>IF(N580="základní",J580,0)</f>
        <v>0</v>
      </c>
      <c r="BF580" s="134">
        <f>IF(N580="snížená",J580,0)</f>
        <v>0</v>
      </c>
      <c r="BG580" s="134">
        <f>IF(N580="zákl. přenesená",J580,0)</f>
        <v>0</v>
      </c>
      <c r="BH580" s="134">
        <f>IF(N580="sníž. přenesená",J580,0)</f>
        <v>0</v>
      </c>
      <c r="BI580" s="134">
        <f>IF(N580="nulová",J580,0)</f>
        <v>0</v>
      </c>
      <c r="BJ580" s="18" t="s">
        <v>88</v>
      </c>
      <c r="BK580" s="134">
        <f>ROUND(I580*H580,2)</f>
        <v>0</v>
      </c>
      <c r="BL580" s="18" t="s">
        <v>240</v>
      </c>
      <c r="BM580" s="203" t="s">
        <v>807</v>
      </c>
    </row>
    <row r="581" s="2" customFormat="1">
      <c r="A581" s="39"/>
      <c r="B581" s="40"/>
      <c r="C581" s="39"/>
      <c r="D581" s="204" t="s">
        <v>150</v>
      </c>
      <c r="E581" s="39"/>
      <c r="F581" s="205" t="s">
        <v>808</v>
      </c>
      <c r="G581" s="39"/>
      <c r="H581" s="39"/>
      <c r="I581" s="206"/>
      <c r="J581" s="39"/>
      <c r="K581" s="39"/>
      <c r="L581" s="40"/>
      <c r="M581" s="207"/>
      <c r="N581" s="208"/>
      <c r="O581" s="78"/>
      <c r="P581" s="78"/>
      <c r="Q581" s="78"/>
      <c r="R581" s="78"/>
      <c r="S581" s="78"/>
      <c r="T581" s="79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150</v>
      </c>
      <c r="AU581" s="18" t="s">
        <v>90</v>
      </c>
    </row>
    <row r="582" s="13" customFormat="1">
      <c r="A582" s="13"/>
      <c r="B582" s="209"/>
      <c r="C582" s="13"/>
      <c r="D582" s="204" t="s">
        <v>152</v>
      </c>
      <c r="E582" s="210" t="s">
        <v>1</v>
      </c>
      <c r="F582" s="211" t="s">
        <v>801</v>
      </c>
      <c r="G582" s="13"/>
      <c r="H582" s="210" t="s">
        <v>1</v>
      </c>
      <c r="I582" s="212"/>
      <c r="J582" s="13"/>
      <c r="K582" s="13"/>
      <c r="L582" s="209"/>
      <c r="M582" s="213"/>
      <c r="N582" s="214"/>
      <c r="O582" s="214"/>
      <c r="P582" s="214"/>
      <c r="Q582" s="214"/>
      <c r="R582" s="214"/>
      <c r="S582" s="214"/>
      <c r="T582" s="215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10" t="s">
        <v>152</v>
      </c>
      <c r="AU582" s="210" t="s">
        <v>90</v>
      </c>
      <c r="AV582" s="13" t="s">
        <v>88</v>
      </c>
      <c r="AW582" s="13" t="s">
        <v>36</v>
      </c>
      <c r="AX582" s="13" t="s">
        <v>81</v>
      </c>
      <c r="AY582" s="210" t="s">
        <v>140</v>
      </c>
    </row>
    <row r="583" s="14" customFormat="1">
      <c r="A583" s="14"/>
      <c r="B583" s="216"/>
      <c r="C583" s="14"/>
      <c r="D583" s="204" t="s">
        <v>152</v>
      </c>
      <c r="E583" s="217" t="s">
        <v>1</v>
      </c>
      <c r="F583" s="218" t="s">
        <v>802</v>
      </c>
      <c r="G583" s="14"/>
      <c r="H583" s="219">
        <v>5.4000000000000004</v>
      </c>
      <c r="I583" s="220"/>
      <c r="J583" s="14"/>
      <c r="K583" s="14"/>
      <c r="L583" s="216"/>
      <c r="M583" s="221"/>
      <c r="N583" s="222"/>
      <c r="O583" s="222"/>
      <c r="P583" s="222"/>
      <c r="Q583" s="222"/>
      <c r="R583" s="222"/>
      <c r="S583" s="222"/>
      <c r="T583" s="22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17" t="s">
        <v>152</v>
      </c>
      <c r="AU583" s="217" t="s">
        <v>90</v>
      </c>
      <c r="AV583" s="14" t="s">
        <v>90</v>
      </c>
      <c r="AW583" s="14" t="s">
        <v>36</v>
      </c>
      <c r="AX583" s="14" t="s">
        <v>88</v>
      </c>
      <c r="AY583" s="217" t="s">
        <v>140</v>
      </c>
    </row>
    <row r="584" s="12" customFormat="1" ht="22.8" customHeight="1">
      <c r="A584" s="12"/>
      <c r="B584" s="178"/>
      <c r="C584" s="12"/>
      <c r="D584" s="179" t="s">
        <v>80</v>
      </c>
      <c r="E584" s="189" t="s">
        <v>809</v>
      </c>
      <c r="F584" s="189" t="s">
        <v>810</v>
      </c>
      <c r="G584" s="12"/>
      <c r="H584" s="12"/>
      <c r="I584" s="181"/>
      <c r="J584" s="190">
        <f>BK584</f>
        <v>0</v>
      </c>
      <c r="K584" s="12"/>
      <c r="L584" s="178"/>
      <c r="M584" s="183"/>
      <c r="N584" s="184"/>
      <c r="O584" s="184"/>
      <c r="P584" s="185">
        <f>SUM(P585:P606)</f>
        <v>0</v>
      </c>
      <c r="Q584" s="184"/>
      <c r="R584" s="185">
        <f>SUM(R585:R606)</f>
        <v>3.3439999999999998E-05</v>
      </c>
      <c r="S584" s="184"/>
      <c r="T584" s="186">
        <f>SUM(T585:T606)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179" t="s">
        <v>90</v>
      </c>
      <c r="AT584" s="187" t="s">
        <v>80</v>
      </c>
      <c r="AU584" s="187" t="s">
        <v>88</v>
      </c>
      <c r="AY584" s="179" t="s">
        <v>140</v>
      </c>
      <c r="BK584" s="188">
        <f>SUM(BK585:BK606)</f>
        <v>0</v>
      </c>
    </row>
    <row r="585" s="2" customFormat="1" ht="16.5" customHeight="1">
      <c r="A585" s="39"/>
      <c r="B585" s="191"/>
      <c r="C585" s="192" t="s">
        <v>811</v>
      </c>
      <c r="D585" s="192" t="s">
        <v>143</v>
      </c>
      <c r="E585" s="193" t="s">
        <v>812</v>
      </c>
      <c r="F585" s="194" t="s">
        <v>813</v>
      </c>
      <c r="G585" s="195" t="s">
        <v>336</v>
      </c>
      <c r="H585" s="196">
        <v>362.71499999999998</v>
      </c>
      <c r="I585" s="197"/>
      <c r="J585" s="198">
        <f>ROUND(I585*H585,2)</f>
        <v>0</v>
      </c>
      <c r="K585" s="194" t="s">
        <v>337</v>
      </c>
      <c r="L585" s="40"/>
      <c r="M585" s="199" t="s">
        <v>1</v>
      </c>
      <c r="N585" s="200" t="s">
        <v>46</v>
      </c>
      <c r="O585" s="78"/>
      <c r="P585" s="201">
        <f>O585*H585</f>
        <v>0</v>
      </c>
      <c r="Q585" s="201">
        <v>0</v>
      </c>
      <c r="R585" s="201">
        <f>Q585*H585</f>
        <v>0</v>
      </c>
      <c r="S585" s="201">
        <v>0</v>
      </c>
      <c r="T585" s="202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03" t="s">
        <v>240</v>
      </c>
      <c r="AT585" s="203" t="s">
        <v>143</v>
      </c>
      <c r="AU585" s="203" t="s">
        <v>90</v>
      </c>
      <c r="AY585" s="18" t="s">
        <v>140</v>
      </c>
      <c r="BE585" s="134">
        <f>IF(N585="základní",J585,0)</f>
        <v>0</v>
      </c>
      <c r="BF585" s="134">
        <f>IF(N585="snížená",J585,0)</f>
        <v>0</v>
      </c>
      <c r="BG585" s="134">
        <f>IF(N585="zákl. přenesená",J585,0)</f>
        <v>0</v>
      </c>
      <c r="BH585" s="134">
        <f>IF(N585="sníž. přenesená",J585,0)</f>
        <v>0</v>
      </c>
      <c r="BI585" s="134">
        <f>IF(N585="nulová",J585,0)</f>
        <v>0</v>
      </c>
      <c r="BJ585" s="18" t="s">
        <v>88</v>
      </c>
      <c r="BK585" s="134">
        <f>ROUND(I585*H585,2)</f>
        <v>0</v>
      </c>
      <c r="BL585" s="18" t="s">
        <v>240</v>
      </c>
      <c r="BM585" s="203" t="s">
        <v>814</v>
      </c>
    </row>
    <row r="586" s="2" customFormat="1">
      <c r="A586" s="39"/>
      <c r="B586" s="40"/>
      <c r="C586" s="39"/>
      <c r="D586" s="204" t="s">
        <v>150</v>
      </c>
      <c r="E586" s="39"/>
      <c r="F586" s="205" t="s">
        <v>815</v>
      </c>
      <c r="G586" s="39"/>
      <c r="H586" s="39"/>
      <c r="I586" s="206"/>
      <c r="J586" s="39"/>
      <c r="K586" s="39"/>
      <c r="L586" s="40"/>
      <c r="M586" s="207"/>
      <c r="N586" s="208"/>
      <c r="O586" s="78"/>
      <c r="P586" s="78"/>
      <c r="Q586" s="78"/>
      <c r="R586" s="78"/>
      <c r="S586" s="78"/>
      <c r="T586" s="79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150</v>
      </c>
      <c r="AU586" s="18" t="s">
        <v>90</v>
      </c>
    </row>
    <row r="587" s="13" customFormat="1">
      <c r="A587" s="13"/>
      <c r="B587" s="209"/>
      <c r="C587" s="13"/>
      <c r="D587" s="204" t="s">
        <v>152</v>
      </c>
      <c r="E587" s="210" t="s">
        <v>1</v>
      </c>
      <c r="F587" s="211" t="s">
        <v>481</v>
      </c>
      <c r="G587" s="13"/>
      <c r="H587" s="210" t="s">
        <v>1</v>
      </c>
      <c r="I587" s="212"/>
      <c r="J587" s="13"/>
      <c r="K587" s="13"/>
      <c r="L587" s="209"/>
      <c r="M587" s="213"/>
      <c r="N587" s="214"/>
      <c r="O587" s="214"/>
      <c r="P587" s="214"/>
      <c r="Q587" s="214"/>
      <c r="R587" s="214"/>
      <c r="S587" s="214"/>
      <c r="T587" s="215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10" t="s">
        <v>152</v>
      </c>
      <c r="AU587" s="210" t="s">
        <v>90</v>
      </c>
      <c r="AV587" s="13" t="s">
        <v>88</v>
      </c>
      <c r="AW587" s="13" t="s">
        <v>36</v>
      </c>
      <c r="AX587" s="13" t="s">
        <v>81</v>
      </c>
      <c r="AY587" s="210" t="s">
        <v>140</v>
      </c>
    </row>
    <row r="588" s="13" customFormat="1">
      <c r="A588" s="13"/>
      <c r="B588" s="209"/>
      <c r="C588" s="13"/>
      <c r="D588" s="204" t="s">
        <v>152</v>
      </c>
      <c r="E588" s="210" t="s">
        <v>1</v>
      </c>
      <c r="F588" s="211" t="s">
        <v>482</v>
      </c>
      <c r="G588" s="13"/>
      <c r="H588" s="210" t="s">
        <v>1</v>
      </c>
      <c r="I588" s="212"/>
      <c r="J588" s="13"/>
      <c r="K588" s="13"/>
      <c r="L588" s="209"/>
      <c r="M588" s="213"/>
      <c r="N588" s="214"/>
      <c r="O588" s="214"/>
      <c r="P588" s="214"/>
      <c r="Q588" s="214"/>
      <c r="R588" s="214"/>
      <c r="S588" s="214"/>
      <c r="T588" s="21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10" t="s">
        <v>152</v>
      </c>
      <c r="AU588" s="210" t="s">
        <v>90</v>
      </c>
      <c r="AV588" s="13" t="s">
        <v>88</v>
      </c>
      <c r="AW588" s="13" t="s">
        <v>36</v>
      </c>
      <c r="AX588" s="13" t="s">
        <v>81</v>
      </c>
      <c r="AY588" s="210" t="s">
        <v>140</v>
      </c>
    </row>
    <row r="589" s="14" customFormat="1">
      <c r="A589" s="14"/>
      <c r="B589" s="216"/>
      <c r="C589" s="14"/>
      <c r="D589" s="204" t="s">
        <v>152</v>
      </c>
      <c r="E589" s="217" t="s">
        <v>1</v>
      </c>
      <c r="F589" s="218" t="s">
        <v>483</v>
      </c>
      <c r="G589" s="14"/>
      <c r="H589" s="219">
        <v>50.399999999999999</v>
      </c>
      <c r="I589" s="220"/>
      <c r="J589" s="14"/>
      <c r="K589" s="14"/>
      <c r="L589" s="216"/>
      <c r="M589" s="221"/>
      <c r="N589" s="222"/>
      <c r="O589" s="222"/>
      <c r="P589" s="222"/>
      <c r="Q589" s="222"/>
      <c r="R589" s="222"/>
      <c r="S589" s="222"/>
      <c r="T589" s="22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17" t="s">
        <v>152</v>
      </c>
      <c r="AU589" s="217" t="s">
        <v>90</v>
      </c>
      <c r="AV589" s="14" t="s">
        <v>90</v>
      </c>
      <c r="AW589" s="14" t="s">
        <v>36</v>
      </c>
      <c r="AX589" s="14" t="s">
        <v>81</v>
      </c>
      <c r="AY589" s="217" t="s">
        <v>140</v>
      </c>
    </row>
    <row r="590" s="13" customFormat="1">
      <c r="A590" s="13"/>
      <c r="B590" s="209"/>
      <c r="C590" s="13"/>
      <c r="D590" s="204" t="s">
        <v>152</v>
      </c>
      <c r="E590" s="210" t="s">
        <v>1</v>
      </c>
      <c r="F590" s="211" t="s">
        <v>484</v>
      </c>
      <c r="G590" s="13"/>
      <c r="H590" s="210" t="s">
        <v>1</v>
      </c>
      <c r="I590" s="212"/>
      <c r="J590" s="13"/>
      <c r="K590" s="13"/>
      <c r="L590" s="209"/>
      <c r="M590" s="213"/>
      <c r="N590" s="214"/>
      <c r="O590" s="214"/>
      <c r="P590" s="214"/>
      <c r="Q590" s="214"/>
      <c r="R590" s="214"/>
      <c r="S590" s="214"/>
      <c r="T590" s="21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10" t="s">
        <v>152</v>
      </c>
      <c r="AU590" s="210" t="s">
        <v>90</v>
      </c>
      <c r="AV590" s="13" t="s">
        <v>88</v>
      </c>
      <c r="AW590" s="13" t="s">
        <v>36</v>
      </c>
      <c r="AX590" s="13" t="s">
        <v>81</v>
      </c>
      <c r="AY590" s="210" t="s">
        <v>140</v>
      </c>
    </row>
    <row r="591" s="14" customFormat="1">
      <c r="A591" s="14"/>
      <c r="B591" s="216"/>
      <c r="C591" s="14"/>
      <c r="D591" s="204" t="s">
        <v>152</v>
      </c>
      <c r="E591" s="217" t="s">
        <v>1</v>
      </c>
      <c r="F591" s="218" t="s">
        <v>485</v>
      </c>
      <c r="G591" s="14"/>
      <c r="H591" s="219">
        <v>57.399999999999999</v>
      </c>
      <c r="I591" s="220"/>
      <c r="J591" s="14"/>
      <c r="K591" s="14"/>
      <c r="L591" s="216"/>
      <c r="M591" s="221"/>
      <c r="N591" s="222"/>
      <c r="O591" s="222"/>
      <c r="P591" s="222"/>
      <c r="Q591" s="222"/>
      <c r="R591" s="222"/>
      <c r="S591" s="222"/>
      <c r="T591" s="22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17" t="s">
        <v>152</v>
      </c>
      <c r="AU591" s="217" t="s">
        <v>90</v>
      </c>
      <c r="AV591" s="14" t="s">
        <v>90</v>
      </c>
      <c r="AW591" s="14" t="s">
        <v>36</v>
      </c>
      <c r="AX591" s="14" t="s">
        <v>81</v>
      </c>
      <c r="AY591" s="217" t="s">
        <v>140</v>
      </c>
    </row>
    <row r="592" s="13" customFormat="1">
      <c r="A592" s="13"/>
      <c r="B592" s="209"/>
      <c r="C592" s="13"/>
      <c r="D592" s="204" t="s">
        <v>152</v>
      </c>
      <c r="E592" s="210" t="s">
        <v>1</v>
      </c>
      <c r="F592" s="211" t="s">
        <v>486</v>
      </c>
      <c r="G592" s="13"/>
      <c r="H592" s="210" t="s">
        <v>1</v>
      </c>
      <c r="I592" s="212"/>
      <c r="J592" s="13"/>
      <c r="K592" s="13"/>
      <c r="L592" s="209"/>
      <c r="M592" s="213"/>
      <c r="N592" s="214"/>
      <c r="O592" s="214"/>
      <c r="P592" s="214"/>
      <c r="Q592" s="214"/>
      <c r="R592" s="214"/>
      <c r="S592" s="214"/>
      <c r="T592" s="21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10" t="s">
        <v>152</v>
      </c>
      <c r="AU592" s="210" t="s">
        <v>90</v>
      </c>
      <c r="AV592" s="13" t="s">
        <v>88</v>
      </c>
      <c r="AW592" s="13" t="s">
        <v>36</v>
      </c>
      <c r="AX592" s="13" t="s">
        <v>81</v>
      </c>
      <c r="AY592" s="210" t="s">
        <v>140</v>
      </c>
    </row>
    <row r="593" s="14" customFormat="1">
      <c r="A593" s="14"/>
      <c r="B593" s="216"/>
      <c r="C593" s="14"/>
      <c r="D593" s="204" t="s">
        <v>152</v>
      </c>
      <c r="E593" s="217" t="s">
        <v>1</v>
      </c>
      <c r="F593" s="218" t="s">
        <v>487</v>
      </c>
      <c r="G593" s="14"/>
      <c r="H593" s="219">
        <v>17.459</v>
      </c>
      <c r="I593" s="220"/>
      <c r="J593" s="14"/>
      <c r="K593" s="14"/>
      <c r="L593" s="216"/>
      <c r="M593" s="221"/>
      <c r="N593" s="222"/>
      <c r="O593" s="222"/>
      <c r="P593" s="222"/>
      <c r="Q593" s="222"/>
      <c r="R593" s="222"/>
      <c r="S593" s="222"/>
      <c r="T593" s="22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17" t="s">
        <v>152</v>
      </c>
      <c r="AU593" s="217" t="s">
        <v>90</v>
      </c>
      <c r="AV593" s="14" t="s">
        <v>90</v>
      </c>
      <c r="AW593" s="14" t="s">
        <v>36</v>
      </c>
      <c r="AX593" s="14" t="s">
        <v>81</v>
      </c>
      <c r="AY593" s="217" t="s">
        <v>140</v>
      </c>
    </row>
    <row r="594" s="13" customFormat="1">
      <c r="A594" s="13"/>
      <c r="B594" s="209"/>
      <c r="C594" s="13"/>
      <c r="D594" s="204" t="s">
        <v>152</v>
      </c>
      <c r="E594" s="210" t="s">
        <v>1</v>
      </c>
      <c r="F594" s="211" t="s">
        <v>488</v>
      </c>
      <c r="G594" s="13"/>
      <c r="H594" s="210" t="s">
        <v>1</v>
      </c>
      <c r="I594" s="212"/>
      <c r="J594" s="13"/>
      <c r="K594" s="13"/>
      <c r="L594" s="209"/>
      <c r="M594" s="213"/>
      <c r="N594" s="214"/>
      <c r="O594" s="214"/>
      <c r="P594" s="214"/>
      <c r="Q594" s="214"/>
      <c r="R594" s="214"/>
      <c r="S594" s="214"/>
      <c r="T594" s="21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10" t="s">
        <v>152</v>
      </c>
      <c r="AU594" s="210" t="s">
        <v>90</v>
      </c>
      <c r="AV594" s="13" t="s">
        <v>88</v>
      </c>
      <c r="AW594" s="13" t="s">
        <v>36</v>
      </c>
      <c r="AX594" s="13" t="s">
        <v>81</v>
      </c>
      <c r="AY594" s="210" t="s">
        <v>140</v>
      </c>
    </row>
    <row r="595" s="13" customFormat="1">
      <c r="A595" s="13"/>
      <c r="B595" s="209"/>
      <c r="C595" s="13"/>
      <c r="D595" s="204" t="s">
        <v>152</v>
      </c>
      <c r="E595" s="210" t="s">
        <v>1</v>
      </c>
      <c r="F595" s="211" t="s">
        <v>482</v>
      </c>
      <c r="G595" s="13"/>
      <c r="H595" s="210" t="s">
        <v>1</v>
      </c>
      <c r="I595" s="212"/>
      <c r="J595" s="13"/>
      <c r="K595" s="13"/>
      <c r="L595" s="209"/>
      <c r="M595" s="213"/>
      <c r="N595" s="214"/>
      <c r="O595" s="214"/>
      <c r="P595" s="214"/>
      <c r="Q595" s="214"/>
      <c r="R595" s="214"/>
      <c r="S595" s="214"/>
      <c r="T595" s="21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10" t="s">
        <v>152</v>
      </c>
      <c r="AU595" s="210" t="s">
        <v>90</v>
      </c>
      <c r="AV595" s="13" t="s">
        <v>88</v>
      </c>
      <c r="AW595" s="13" t="s">
        <v>36</v>
      </c>
      <c r="AX595" s="13" t="s">
        <v>81</v>
      </c>
      <c r="AY595" s="210" t="s">
        <v>140</v>
      </c>
    </row>
    <row r="596" s="14" customFormat="1">
      <c r="A596" s="14"/>
      <c r="B596" s="216"/>
      <c r="C596" s="14"/>
      <c r="D596" s="204" t="s">
        <v>152</v>
      </c>
      <c r="E596" s="217" t="s">
        <v>1</v>
      </c>
      <c r="F596" s="218" t="s">
        <v>489</v>
      </c>
      <c r="G596" s="14"/>
      <c r="H596" s="219">
        <v>83.727999999999994</v>
      </c>
      <c r="I596" s="220"/>
      <c r="J596" s="14"/>
      <c r="K596" s="14"/>
      <c r="L596" s="216"/>
      <c r="M596" s="221"/>
      <c r="N596" s="222"/>
      <c r="O596" s="222"/>
      <c r="P596" s="222"/>
      <c r="Q596" s="222"/>
      <c r="R596" s="222"/>
      <c r="S596" s="222"/>
      <c r="T596" s="22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17" t="s">
        <v>152</v>
      </c>
      <c r="AU596" s="217" t="s">
        <v>90</v>
      </c>
      <c r="AV596" s="14" t="s">
        <v>90</v>
      </c>
      <c r="AW596" s="14" t="s">
        <v>36</v>
      </c>
      <c r="AX596" s="14" t="s">
        <v>81</v>
      </c>
      <c r="AY596" s="217" t="s">
        <v>140</v>
      </c>
    </row>
    <row r="597" s="13" customFormat="1">
      <c r="A597" s="13"/>
      <c r="B597" s="209"/>
      <c r="C597" s="13"/>
      <c r="D597" s="204" t="s">
        <v>152</v>
      </c>
      <c r="E597" s="210" t="s">
        <v>1</v>
      </c>
      <c r="F597" s="211" t="s">
        <v>484</v>
      </c>
      <c r="G597" s="13"/>
      <c r="H597" s="210" t="s">
        <v>1</v>
      </c>
      <c r="I597" s="212"/>
      <c r="J597" s="13"/>
      <c r="K597" s="13"/>
      <c r="L597" s="209"/>
      <c r="M597" s="213"/>
      <c r="N597" s="214"/>
      <c r="O597" s="214"/>
      <c r="P597" s="214"/>
      <c r="Q597" s="214"/>
      <c r="R597" s="214"/>
      <c r="S597" s="214"/>
      <c r="T597" s="21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10" t="s">
        <v>152</v>
      </c>
      <c r="AU597" s="210" t="s">
        <v>90</v>
      </c>
      <c r="AV597" s="13" t="s">
        <v>88</v>
      </c>
      <c r="AW597" s="13" t="s">
        <v>36</v>
      </c>
      <c r="AX597" s="13" t="s">
        <v>81</v>
      </c>
      <c r="AY597" s="210" t="s">
        <v>140</v>
      </c>
    </row>
    <row r="598" s="14" customFormat="1">
      <c r="A598" s="14"/>
      <c r="B598" s="216"/>
      <c r="C598" s="14"/>
      <c r="D598" s="204" t="s">
        <v>152</v>
      </c>
      <c r="E598" s="217" t="s">
        <v>1</v>
      </c>
      <c r="F598" s="218" t="s">
        <v>489</v>
      </c>
      <c r="G598" s="14"/>
      <c r="H598" s="219">
        <v>83.727999999999994</v>
      </c>
      <c r="I598" s="220"/>
      <c r="J598" s="14"/>
      <c r="K598" s="14"/>
      <c r="L598" s="216"/>
      <c r="M598" s="221"/>
      <c r="N598" s="222"/>
      <c r="O598" s="222"/>
      <c r="P598" s="222"/>
      <c r="Q598" s="222"/>
      <c r="R598" s="222"/>
      <c r="S598" s="222"/>
      <c r="T598" s="22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17" t="s">
        <v>152</v>
      </c>
      <c r="AU598" s="217" t="s">
        <v>90</v>
      </c>
      <c r="AV598" s="14" t="s">
        <v>90</v>
      </c>
      <c r="AW598" s="14" t="s">
        <v>36</v>
      </c>
      <c r="AX598" s="14" t="s">
        <v>81</v>
      </c>
      <c r="AY598" s="217" t="s">
        <v>140</v>
      </c>
    </row>
    <row r="599" s="13" customFormat="1">
      <c r="A599" s="13"/>
      <c r="B599" s="209"/>
      <c r="C599" s="13"/>
      <c r="D599" s="204" t="s">
        <v>152</v>
      </c>
      <c r="E599" s="210" t="s">
        <v>1</v>
      </c>
      <c r="F599" s="211" t="s">
        <v>816</v>
      </c>
      <c r="G599" s="13"/>
      <c r="H599" s="210" t="s">
        <v>1</v>
      </c>
      <c r="I599" s="212"/>
      <c r="J599" s="13"/>
      <c r="K599" s="13"/>
      <c r="L599" s="209"/>
      <c r="M599" s="213"/>
      <c r="N599" s="214"/>
      <c r="O599" s="214"/>
      <c r="P599" s="214"/>
      <c r="Q599" s="214"/>
      <c r="R599" s="214"/>
      <c r="S599" s="214"/>
      <c r="T599" s="21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10" t="s">
        <v>152</v>
      </c>
      <c r="AU599" s="210" t="s">
        <v>90</v>
      </c>
      <c r="AV599" s="13" t="s">
        <v>88</v>
      </c>
      <c r="AW599" s="13" t="s">
        <v>36</v>
      </c>
      <c r="AX599" s="13" t="s">
        <v>81</v>
      </c>
      <c r="AY599" s="210" t="s">
        <v>140</v>
      </c>
    </row>
    <row r="600" s="13" customFormat="1">
      <c r="A600" s="13"/>
      <c r="B600" s="209"/>
      <c r="C600" s="13"/>
      <c r="D600" s="204" t="s">
        <v>152</v>
      </c>
      <c r="E600" s="210" t="s">
        <v>1</v>
      </c>
      <c r="F600" s="211" t="s">
        <v>817</v>
      </c>
      <c r="G600" s="13"/>
      <c r="H600" s="210" t="s">
        <v>1</v>
      </c>
      <c r="I600" s="212"/>
      <c r="J600" s="13"/>
      <c r="K600" s="13"/>
      <c r="L600" s="209"/>
      <c r="M600" s="213"/>
      <c r="N600" s="214"/>
      <c r="O600" s="214"/>
      <c r="P600" s="214"/>
      <c r="Q600" s="214"/>
      <c r="R600" s="214"/>
      <c r="S600" s="214"/>
      <c r="T600" s="21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10" t="s">
        <v>152</v>
      </c>
      <c r="AU600" s="210" t="s">
        <v>90</v>
      </c>
      <c r="AV600" s="13" t="s">
        <v>88</v>
      </c>
      <c r="AW600" s="13" t="s">
        <v>36</v>
      </c>
      <c r="AX600" s="13" t="s">
        <v>81</v>
      </c>
      <c r="AY600" s="210" t="s">
        <v>140</v>
      </c>
    </row>
    <row r="601" s="14" customFormat="1">
      <c r="A601" s="14"/>
      <c r="B601" s="216"/>
      <c r="C601" s="14"/>
      <c r="D601" s="204" t="s">
        <v>152</v>
      </c>
      <c r="E601" s="217" t="s">
        <v>1</v>
      </c>
      <c r="F601" s="218" t="s">
        <v>818</v>
      </c>
      <c r="G601" s="14"/>
      <c r="H601" s="219">
        <v>70</v>
      </c>
      <c r="I601" s="220"/>
      <c r="J601" s="14"/>
      <c r="K601" s="14"/>
      <c r="L601" s="216"/>
      <c r="M601" s="221"/>
      <c r="N601" s="222"/>
      <c r="O601" s="222"/>
      <c r="P601" s="222"/>
      <c r="Q601" s="222"/>
      <c r="R601" s="222"/>
      <c r="S601" s="222"/>
      <c r="T601" s="22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17" t="s">
        <v>152</v>
      </c>
      <c r="AU601" s="217" t="s">
        <v>90</v>
      </c>
      <c r="AV601" s="14" t="s">
        <v>90</v>
      </c>
      <c r="AW601" s="14" t="s">
        <v>36</v>
      </c>
      <c r="AX601" s="14" t="s">
        <v>81</v>
      </c>
      <c r="AY601" s="217" t="s">
        <v>140</v>
      </c>
    </row>
    <row r="602" s="15" customFormat="1">
      <c r="A602" s="15"/>
      <c r="B602" s="224"/>
      <c r="C602" s="15"/>
      <c r="D602" s="204" t="s">
        <v>152</v>
      </c>
      <c r="E602" s="225" t="s">
        <v>1</v>
      </c>
      <c r="F602" s="226" t="s">
        <v>159</v>
      </c>
      <c r="G602" s="15"/>
      <c r="H602" s="227">
        <v>362.71499999999998</v>
      </c>
      <c r="I602" s="228"/>
      <c r="J602" s="15"/>
      <c r="K602" s="15"/>
      <c r="L602" s="224"/>
      <c r="M602" s="229"/>
      <c r="N602" s="230"/>
      <c r="O602" s="230"/>
      <c r="P602" s="230"/>
      <c r="Q602" s="230"/>
      <c r="R602" s="230"/>
      <c r="S602" s="230"/>
      <c r="T602" s="231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25" t="s">
        <v>152</v>
      </c>
      <c r="AU602" s="225" t="s">
        <v>90</v>
      </c>
      <c r="AV602" s="15" t="s">
        <v>148</v>
      </c>
      <c r="AW602" s="15" t="s">
        <v>36</v>
      </c>
      <c r="AX602" s="15" t="s">
        <v>88</v>
      </c>
      <c r="AY602" s="225" t="s">
        <v>140</v>
      </c>
    </row>
    <row r="603" s="2" customFormat="1" ht="16.5" customHeight="1">
      <c r="A603" s="39"/>
      <c r="B603" s="191"/>
      <c r="C603" s="192" t="s">
        <v>819</v>
      </c>
      <c r="D603" s="192" t="s">
        <v>143</v>
      </c>
      <c r="E603" s="193" t="s">
        <v>820</v>
      </c>
      <c r="F603" s="194" t="s">
        <v>821</v>
      </c>
      <c r="G603" s="195" t="s">
        <v>336</v>
      </c>
      <c r="H603" s="196">
        <v>0.20899999999999999</v>
      </c>
      <c r="I603" s="197"/>
      <c r="J603" s="198">
        <f>ROUND(I603*H603,2)</f>
        <v>0</v>
      </c>
      <c r="K603" s="194" t="s">
        <v>337</v>
      </c>
      <c r="L603" s="40"/>
      <c r="M603" s="199" t="s">
        <v>1</v>
      </c>
      <c r="N603" s="200" t="s">
        <v>46</v>
      </c>
      <c r="O603" s="78"/>
      <c r="P603" s="201">
        <f>O603*H603</f>
        <v>0</v>
      </c>
      <c r="Q603" s="201">
        <v>0.00016000000000000001</v>
      </c>
      <c r="R603" s="201">
        <f>Q603*H603</f>
        <v>3.3439999999999998E-05</v>
      </c>
      <c r="S603" s="201">
        <v>0</v>
      </c>
      <c r="T603" s="202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03" t="s">
        <v>240</v>
      </c>
      <c r="AT603" s="203" t="s">
        <v>143</v>
      </c>
      <c r="AU603" s="203" t="s">
        <v>90</v>
      </c>
      <c r="AY603" s="18" t="s">
        <v>140</v>
      </c>
      <c r="BE603" s="134">
        <f>IF(N603="základní",J603,0)</f>
        <v>0</v>
      </c>
      <c r="BF603" s="134">
        <f>IF(N603="snížená",J603,0)</f>
        <v>0</v>
      </c>
      <c r="BG603" s="134">
        <f>IF(N603="zákl. přenesená",J603,0)</f>
        <v>0</v>
      </c>
      <c r="BH603" s="134">
        <f>IF(N603="sníž. přenesená",J603,0)</f>
        <v>0</v>
      </c>
      <c r="BI603" s="134">
        <f>IF(N603="nulová",J603,0)</f>
        <v>0</v>
      </c>
      <c r="BJ603" s="18" t="s">
        <v>88</v>
      </c>
      <c r="BK603" s="134">
        <f>ROUND(I603*H603,2)</f>
        <v>0</v>
      </c>
      <c r="BL603" s="18" t="s">
        <v>240</v>
      </c>
      <c r="BM603" s="203" t="s">
        <v>822</v>
      </c>
    </row>
    <row r="604" s="2" customFormat="1">
      <c r="A604" s="39"/>
      <c r="B604" s="40"/>
      <c r="C604" s="39"/>
      <c r="D604" s="204" t="s">
        <v>150</v>
      </c>
      <c r="E604" s="39"/>
      <c r="F604" s="205" t="s">
        <v>823</v>
      </c>
      <c r="G604" s="39"/>
      <c r="H604" s="39"/>
      <c r="I604" s="206"/>
      <c r="J604" s="39"/>
      <c r="K604" s="39"/>
      <c r="L604" s="40"/>
      <c r="M604" s="207"/>
      <c r="N604" s="208"/>
      <c r="O604" s="78"/>
      <c r="P604" s="78"/>
      <c r="Q604" s="78"/>
      <c r="R604" s="78"/>
      <c r="S604" s="78"/>
      <c r="T604" s="79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150</v>
      </c>
      <c r="AU604" s="18" t="s">
        <v>90</v>
      </c>
    </row>
    <row r="605" s="13" customFormat="1">
      <c r="A605" s="13"/>
      <c r="B605" s="209"/>
      <c r="C605" s="13"/>
      <c r="D605" s="204" t="s">
        <v>152</v>
      </c>
      <c r="E605" s="210" t="s">
        <v>1</v>
      </c>
      <c r="F605" s="211" t="s">
        <v>824</v>
      </c>
      <c r="G605" s="13"/>
      <c r="H605" s="210" t="s">
        <v>1</v>
      </c>
      <c r="I605" s="212"/>
      <c r="J605" s="13"/>
      <c r="K605" s="13"/>
      <c r="L605" s="209"/>
      <c r="M605" s="213"/>
      <c r="N605" s="214"/>
      <c r="O605" s="214"/>
      <c r="P605" s="214"/>
      <c r="Q605" s="214"/>
      <c r="R605" s="214"/>
      <c r="S605" s="214"/>
      <c r="T605" s="21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10" t="s">
        <v>152</v>
      </c>
      <c r="AU605" s="210" t="s">
        <v>90</v>
      </c>
      <c r="AV605" s="13" t="s">
        <v>88</v>
      </c>
      <c r="AW605" s="13" t="s">
        <v>36</v>
      </c>
      <c r="AX605" s="13" t="s">
        <v>81</v>
      </c>
      <c r="AY605" s="210" t="s">
        <v>140</v>
      </c>
    </row>
    <row r="606" s="14" customFormat="1">
      <c r="A606" s="14"/>
      <c r="B606" s="216"/>
      <c r="C606" s="14"/>
      <c r="D606" s="204" t="s">
        <v>152</v>
      </c>
      <c r="E606" s="217" t="s">
        <v>1</v>
      </c>
      <c r="F606" s="218" t="s">
        <v>656</v>
      </c>
      <c r="G606" s="14"/>
      <c r="H606" s="219">
        <v>0.20899999999999999</v>
      </c>
      <c r="I606" s="220"/>
      <c r="J606" s="14"/>
      <c r="K606" s="14"/>
      <c r="L606" s="216"/>
      <c r="M606" s="245"/>
      <c r="N606" s="246"/>
      <c r="O606" s="246"/>
      <c r="P606" s="246"/>
      <c r="Q606" s="246"/>
      <c r="R606" s="246"/>
      <c r="S606" s="246"/>
      <c r="T606" s="247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17" t="s">
        <v>152</v>
      </c>
      <c r="AU606" s="217" t="s">
        <v>90</v>
      </c>
      <c r="AV606" s="14" t="s">
        <v>90</v>
      </c>
      <c r="AW606" s="14" t="s">
        <v>36</v>
      </c>
      <c r="AX606" s="14" t="s">
        <v>88</v>
      </c>
      <c r="AY606" s="217" t="s">
        <v>140</v>
      </c>
    </row>
    <row r="607" s="2" customFormat="1" ht="6.96" customHeight="1">
      <c r="A607" s="39"/>
      <c r="B607" s="61"/>
      <c r="C607" s="62"/>
      <c r="D607" s="62"/>
      <c r="E607" s="62"/>
      <c r="F607" s="62"/>
      <c r="G607" s="62"/>
      <c r="H607" s="62"/>
      <c r="I607" s="62"/>
      <c r="J607" s="62"/>
      <c r="K607" s="62"/>
      <c r="L607" s="40"/>
      <c r="M607" s="39"/>
      <c r="O607" s="39"/>
      <c r="P607" s="39"/>
      <c r="Q607" s="39"/>
      <c r="R607" s="39"/>
      <c r="S607" s="39"/>
      <c r="T607" s="39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</row>
  </sheetData>
  <autoFilter ref="C130:K6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90</v>
      </c>
    </row>
    <row r="4" s="1" customFormat="1" ht="24.96" customHeight="1">
      <c r="B4" s="21"/>
      <c r="D4" s="22" t="s">
        <v>111</v>
      </c>
      <c r="L4" s="21"/>
      <c r="M4" s="141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42" t="str">
        <f>'Rekapitulace stavby'!K6</f>
        <v>Vypracování PD na opravu most. objektů v JMK</v>
      </c>
      <c r="F7" s="31"/>
      <c r="G7" s="31"/>
      <c r="H7" s="31"/>
      <c r="L7" s="21"/>
    </row>
    <row r="8" s="1" customFormat="1" ht="12" customHeight="1">
      <c r="B8" s="21"/>
      <c r="D8" s="31" t="s">
        <v>112</v>
      </c>
      <c r="L8" s="21"/>
    </row>
    <row r="9" s="2" customFormat="1" ht="16.5" customHeight="1">
      <c r="A9" s="39"/>
      <c r="B9" s="40"/>
      <c r="C9" s="39"/>
      <c r="D9" s="39"/>
      <c r="E9" s="142" t="s">
        <v>113</v>
      </c>
      <c r="F9" s="39"/>
      <c r="G9" s="39"/>
      <c r="H9" s="39"/>
      <c r="I9" s="39"/>
      <c r="J9" s="39"/>
      <c r="K9" s="39"/>
      <c r="L9" s="5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1" t="s">
        <v>114</v>
      </c>
      <c r="E10" s="39"/>
      <c r="F10" s="39"/>
      <c r="G10" s="39"/>
      <c r="H10" s="39"/>
      <c r="I10" s="39"/>
      <c r="J10" s="39"/>
      <c r="K10" s="39"/>
      <c r="L10" s="5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8" t="s">
        <v>825</v>
      </c>
      <c r="F11" s="39"/>
      <c r="G11" s="39"/>
      <c r="H11" s="39"/>
      <c r="I11" s="39"/>
      <c r="J11" s="39"/>
      <c r="K11" s="39"/>
      <c r="L11" s="5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5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1" t="s">
        <v>18</v>
      </c>
      <c r="E13" s="39"/>
      <c r="F13" s="26" t="s">
        <v>1</v>
      </c>
      <c r="G13" s="39"/>
      <c r="H13" s="39"/>
      <c r="I13" s="31" t="s">
        <v>19</v>
      </c>
      <c r="J13" s="26" t="s">
        <v>1</v>
      </c>
      <c r="K13" s="39"/>
      <c r="L13" s="5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1" t="s">
        <v>20</v>
      </c>
      <c r="E14" s="39"/>
      <c r="F14" s="26" t="s">
        <v>116</v>
      </c>
      <c r="G14" s="39"/>
      <c r="H14" s="39"/>
      <c r="I14" s="31" t="s">
        <v>22</v>
      </c>
      <c r="J14" s="70" t="str">
        <f>'Rekapitulace stavby'!AN8</f>
        <v>25. 9. 2023</v>
      </c>
      <c r="K14" s="39"/>
      <c r="L14" s="5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5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1" t="s">
        <v>24</v>
      </c>
      <c r="E16" s="39"/>
      <c r="F16" s="39"/>
      <c r="G16" s="39"/>
      <c r="H16" s="39"/>
      <c r="I16" s="31" t="s">
        <v>25</v>
      </c>
      <c r="J16" s="26" t="s">
        <v>26</v>
      </c>
      <c r="K16" s="39"/>
      <c r="L16" s="5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6" t="s">
        <v>27</v>
      </c>
      <c r="F17" s="39"/>
      <c r="G17" s="39"/>
      <c r="H17" s="39"/>
      <c r="I17" s="31" t="s">
        <v>28</v>
      </c>
      <c r="J17" s="26" t="s">
        <v>29</v>
      </c>
      <c r="K17" s="39"/>
      <c r="L17" s="5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5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1" t="s">
        <v>30</v>
      </c>
      <c r="E19" s="39"/>
      <c r="F19" s="39"/>
      <c r="G19" s="39"/>
      <c r="H19" s="39"/>
      <c r="I19" s="31" t="s">
        <v>25</v>
      </c>
      <c r="J19" s="32" t="str">
        <f>'Rekapitulace stavby'!AN13</f>
        <v>Vyplň údaj</v>
      </c>
      <c r="K19" s="39"/>
      <c r="L19" s="5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9"/>
      <c r="L20" s="5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5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1" t="s">
        <v>32</v>
      </c>
      <c r="E22" s="39"/>
      <c r="F22" s="39"/>
      <c r="G22" s="39"/>
      <c r="H22" s="39"/>
      <c r="I22" s="31" t="s">
        <v>25</v>
      </c>
      <c r="J22" s="26" t="s">
        <v>33</v>
      </c>
      <c r="K22" s="39"/>
      <c r="L22" s="5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6" t="s">
        <v>34</v>
      </c>
      <c r="F23" s="39"/>
      <c r="G23" s="39"/>
      <c r="H23" s="39"/>
      <c r="I23" s="31" t="s">
        <v>28</v>
      </c>
      <c r="J23" s="26" t="s">
        <v>35</v>
      </c>
      <c r="K23" s="39"/>
      <c r="L23" s="5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5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1" t="s">
        <v>37</v>
      </c>
      <c r="E25" s="39"/>
      <c r="F25" s="39"/>
      <c r="G25" s="39"/>
      <c r="H25" s="39"/>
      <c r="I25" s="31" t="s">
        <v>25</v>
      </c>
      <c r="J25" s="26" t="str">
        <f>IF('Rekapitulace stavby'!AN19="","",'Rekapitulace stavby'!AN19)</f>
        <v/>
      </c>
      <c r="K25" s="39"/>
      <c r="L25" s="5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6" t="str">
        <f>IF('Rekapitulace stavby'!E20="","",'Rekapitulace stavby'!E20)</f>
        <v xml:space="preserve"> </v>
      </c>
      <c r="F26" s="39"/>
      <c r="G26" s="39"/>
      <c r="H26" s="39"/>
      <c r="I26" s="31" t="s">
        <v>28</v>
      </c>
      <c r="J26" s="26" t="str">
        <f>IF('Rekapitulace stavby'!AN20="","",'Rekapitulace stavby'!AN20)</f>
        <v/>
      </c>
      <c r="K26" s="39"/>
      <c r="L26" s="5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5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1" t="s">
        <v>38</v>
      </c>
      <c r="E28" s="39"/>
      <c r="F28" s="39"/>
      <c r="G28" s="39"/>
      <c r="H28" s="39"/>
      <c r="I28" s="39"/>
      <c r="J28" s="39"/>
      <c r="K28" s="39"/>
      <c r="L28" s="5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3"/>
      <c r="B29" s="144"/>
      <c r="C29" s="143"/>
      <c r="D29" s="143"/>
      <c r="E29" s="35" t="s">
        <v>1</v>
      </c>
      <c r="F29" s="35"/>
      <c r="G29" s="35"/>
      <c r="H29" s="35"/>
      <c r="I29" s="143"/>
      <c r="J29" s="143"/>
      <c r="K29" s="143"/>
      <c r="L29" s="145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5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91"/>
      <c r="E31" s="91"/>
      <c r="F31" s="91"/>
      <c r="G31" s="91"/>
      <c r="H31" s="91"/>
      <c r="I31" s="91"/>
      <c r="J31" s="91"/>
      <c r="K31" s="91"/>
      <c r="L31" s="5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46" t="s">
        <v>41</v>
      </c>
      <c r="E32" s="39"/>
      <c r="F32" s="39"/>
      <c r="G32" s="39"/>
      <c r="H32" s="39"/>
      <c r="I32" s="39"/>
      <c r="J32" s="97">
        <f>ROUND(J125, 2)</f>
        <v>0</v>
      </c>
      <c r="K32" s="39"/>
      <c r="L32" s="5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91"/>
      <c r="E33" s="91"/>
      <c r="F33" s="91"/>
      <c r="G33" s="91"/>
      <c r="H33" s="91"/>
      <c r="I33" s="91"/>
      <c r="J33" s="91"/>
      <c r="K33" s="91"/>
      <c r="L33" s="5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43</v>
      </c>
      <c r="G34" s="39"/>
      <c r="H34" s="39"/>
      <c r="I34" s="44" t="s">
        <v>42</v>
      </c>
      <c r="J34" s="44" t="s">
        <v>44</v>
      </c>
      <c r="K34" s="39"/>
      <c r="L34" s="5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47" t="s">
        <v>45</v>
      </c>
      <c r="E35" s="31" t="s">
        <v>46</v>
      </c>
      <c r="F35" s="148">
        <f>ROUND((SUM(BE125:BE177)),  2)</f>
        <v>0</v>
      </c>
      <c r="G35" s="39"/>
      <c r="H35" s="39"/>
      <c r="I35" s="149">
        <v>0.20999999999999999</v>
      </c>
      <c r="J35" s="148">
        <f>ROUND(((SUM(BE125:BE177))*I35),  2)</f>
        <v>0</v>
      </c>
      <c r="K35" s="39"/>
      <c r="L35" s="5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1" t="s">
        <v>47</v>
      </c>
      <c r="F36" s="148">
        <f>ROUND((SUM(BF125:BF177)),  2)</f>
        <v>0</v>
      </c>
      <c r="G36" s="39"/>
      <c r="H36" s="39"/>
      <c r="I36" s="149">
        <v>0.12</v>
      </c>
      <c r="J36" s="148">
        <f>ROUND(((SUM(BF125:BF177))*I36),  2)</f>
        <v>0</v>
      </c>
      <c r="K36" s="39"/>
      <c r="L36" s="5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1" t="s">
        <v>48</v>
      </c>
      <c r="F37" s="148">
        <f>ROUND((SUM(BG125:BG177)),  2)</f>
        <v>0</v>
      </c>
      <c r="G37" s="39"/>
      <c r="H37" s="39"/>
      <c r="I37" s="149">
        <v>0.20999999999999999</v>
      </c>
      <c r="J37" s="148">
        <f>0</f>
        <v>0</v>
      </c>
      <c r="K37" s="39"/>
      <c r="L37" s="5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1" t="s">
        <v>49</v>
      </c>
      <c r="F38" s="148">
        <f>ROUND((SUM(BH125:BH177)),  2)</f>
        <v>0</v>
      </c>
      <c r="G38" s="39"/>
      <c r="H38" s="39"/>
      <c r="I38" s="149">
        <v>0.12</v>
      </c>
      <c r="J38" s="148">
        <f>0</f>
        <v>0</v>
      </c>
      <c r="K38" s="39"/>
      <c r="L38" s="5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1" t="s">
        <v>50</v>
      </c>
      <c r="F39" s="148">
        <f>ROUND((SUM(BI125:BI177)),  2)</f>
        <v>0</v>
      </c>
      <c r="G39" s="39"/>
      <c r="H39" s="39"/>
      <c r="I39" s="149">
        <v>0</v>
      </c>
      <c r="J39" s="148">
        <f>0</f>
        <v>0</v>
      </c>
      <c r="K39" s="39"/>
      <c r="L39" s="5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5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9"/>
      <c r="D41" s="150" t="s">
        <v>51</v>
      </c>
      <c r="E41" s="82"/>
      <c r="F41" s="82"/>
      <c r="G41" s="151" t="s">
        <v>52</v>
      </c>
      <c r="H41" s="152" t="s">
        <v>53</v>
      </c>
      <c r="I41" s="82"/>
      <c r="J41" s="153">
        <f>SUM(J32:J39)</f>
        <v>0</v>
      </c>
      <c r="K41" s="154"/>
      <c r="L41" s="5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0"/>
      <c r="C42" s="39"/>
      <c r="D42" s="39"/>
      <c r="E42" s="39"/>
      <c r="F42" s="39"/>
      <c r="G42" s="39"/>
      <c r="H42" s="39"/>
      <c r="I42" s="39"/>
      <c r="J42" s="39"/>
      <c r="K42" s="39"/>
      <c r="L42" s="5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6"/>
      <c r="D50" s="57" t="s">
        <v>54</v>
      </c>
      <c r="E50" s="58"/>
      <c r="F50" s="58"/>
      <c r="G50" s="57" t="s">
        <v>55</v>
      </c>
      <c r="H50" s="58"/>
      <c r="I50" s="58"/>
      <c r="J50" s="58"/>
      <c r="K50" s="58"/>
      <c r="L50" s="5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0"/>
      <c r="C61" s="39"/>
      <c r="D61" s="59" t="s">
        <v>56</v>
      </c>
      <c r="E61" s="42"/>
      <c r="F61" s="155" t="s">
        <v>57</v>
      </c>
      <c r="G61" s="59" t="s">
        <v>56</v>
      </c>
      <c r="H61" s="42"/>
      <c r="I61" s="42"/>
      <c r="J61" s="156" t="s">
        <v>57</v>
      </c>
      <c r="K61" s="42"/>
      <c r="L61" s="5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0"/>
      <c r="C65" s="39"/>
      <c r="D65" s="57" t="s">
        <v>58</v>
      </c>
      <c r="E65" s="60"/>
      <c r="F65" s="60"/>
      <c r="G65" s="57" t="s">
        <v>59</v>
      </c>
      <c r="H65" s="60"/>
      <c r="I65" s="60"/>
      <c r="J65" s="60"/>
      <c r="K65" s="60"/>
      <c r="L65" s="5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0"/>
      <c r="C76" s="39"/>
      <c r="D76" s="59" t="s">
        <v>56</v>
      </c>
      <c r="E76" s="42"/>
      <c r="F76" s="155" t="s">
        <v>57</v>
      </c>
      <c r="G76" s="59" t="s">
        <v>56</v>
      </c>
      <c r="H76" s="42"/>
      <c r="I76" s="42"/>
      <c r="J76" s="156" t="s">
        <v>57</v>
      </c>
      <c r="K76" s="42"/>
      <c r="L76" s="5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117</v>
      </c>
      <c r="D82" s="39"/>
      <c r="E82" s="39"/>
      <c r="F82" s="39"/>
      <c r="G82" s="39"/>
      <c r="H82" s="39"/>
      <c r="I82" s="39"/>
      <c r="J82" s="39"/>
      <c r="K82" s="39"/>
      <c r="L82" s="5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5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5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142" t="str">
        <f>E7</f>
        <v>Vypracování PD na opravu most. objektů v JMK</v>
      </c>
      <c r="F85" s="31"/>
      <c r="G85" s="31"/>
      <c r="H85" s="31"/>
      <c r="I85" s="39"/>
      <c r="J85" s="39"/>
      <c r="K85" s="39"/>
      <c r="L85" s="5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1"/>
      <c r="C86" s="31" t="s">
        <v>112</v>
      </c>
      <c r="L86" s="21"/>
    </row>
    <row r="87" s="2" customFormat="1" ht="16.5" customHeight="1">
      <c r="A87" s="39"/>
      <c r="B87" s="40"/>
      <c r="C87" s="39"/>
      <c r="D87" s="39"/>
      <c r="E87" s="142" t="s">
        <v>113</v>
      </c>
      <c r="F87" s="39"/>
      <c r="G87" s="39"/>
      <c r="H87" s="39"/>
      <c r="I87" s="39"/>
      <c r="J87" s="39"/>
      <c r="K87" s="39"/>
      <c r="L87" s="5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1" t="s">
        <v>114</v>
      </c>
      <c r="D88" s="39"/>
      <c r="E88" s="39"/>
      <c r="F88" s="39"/>
      <c r="G88" s="39"/>
      <c r="H88" s="39"/>
      <c r="I88" s="39"/>
      <c r="J88" s="39"/>
      <c r="K88" s="39"/>
      <c r="L88" s="5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39"/>
      <c r="D89" s="39"/>
      <c r="E89" s="68" t="str">
        <f>E11</f>
        <v>VRN - Vedlejší rozpočtové náklady</v>
      </c>
      <c r="F89" s="39"/>
      <c r="G89" s="39"/>
      <c r="H89" s="39"/>
      <c r="I89" s="39"/>
      <c r="J89" s="39"/>
      <c r="K89" s="39"/>
      <c r="L89" s="5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5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1" t="s">
        <v>20</v>
      </c>
      <c r="D91" s="39"/>
      <c r="E91" s="39"/>
      <c r="F91" s="26" t="str">
        <f>F14</f>
        <v>k.ú. Lhota Rapotina</v>
      </c>
      <c r="G91" s="39"/>
      <c r="H91" s="39"/>
      <c r="I91" s="31" t="s">
        <v>22</v>
      </c>
      <c r="J91" s="70" t="str">
        <f>IF(J14="","",J14)</f>
        <v>25. 9. 2023</v>
      </c>
      <c r="K91" s="39"/>
      <c r="L91" s="5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39"/>
      <c r="D92" s="39"/>
      <c r="E92" s="39"/>
      <c r="F92" s="39"/>
      <c r="G92" s="39"/>
      <c r="H92" s="39"/>
      <c r="I92" s="39"/>
      <c r="J92" s="39"/>
      <c r="K92" s="39"/>
      <c r="L92" s="5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1" t="s">
        <v>24</v>
      </c>
      <c r="D93" s="39"/>
      <c r="E93" s="39"/>
      <c r="F93" s="26" t="str">
        <f>E17</f>
        <v>Správa železnic, s.o.</v>
      </c>
      <c r="G93" s="39"/>
      <c r="H93" s="39"/>
      <c r="I93" s="31" t="s">
        <v>32</v>
      </c>
      <c r="J93" s="35" t="str">
        <f>E23</f>
        <v>F-PROJEKT-DOPRAVNÍ STAVBY s.r.o.</v>
      </c>
      <c r="K93" s="39"/>
      <c r="L93" s="5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37</v>
      </c>
      <c r="J94" s="35" t="str">
        <f>E26</f>
        <v xml:space="preserve"> </v>
      </c>
      <c r="K94" s="39"/>
      <c r="L94" s="5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5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57" t="s">
        <v>118</v>
      </c>
      <c r="D96" s="139"/>
      <c r="E96" s="139"/>
      <c r="F96" s="139"/>
      <c r="G96" s="139"/>
      <c r="H96" s="139"/>
      <c r="I96" s="139"/>
      <c r="J96" s="158" t="s">
        <v>119</v>
      </c>
      <c r="K96" s="139"/>
      <c r="L96" s="5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39"/>
      <c r="D97" s="39"/>
      <c r="E97" s="39"/>
      <c r="F97" s="39"/>
      <c r="G97" s="39"/>
      <c r="H97" s="39"/>
      <c r="I97" s="39"/>
      <c r="J97" s="39"/>
      <c r="K97" s="39"/>
      <c r="L97" s="5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59" t="s">
        <v>120</v>
      </c>
      <c r="D98" s="39"/>
      <c r="E98" s="39"/>
      <c r="F98" s="39"/>
      <c r="G98" s="39"/>
      <c r="H98" s="39"/>
      <c r="I98" s="39"/>
      <c r="J98" s="97">
        <f>J125</f>
        <v>0</v>
      </c>
      <c r="K98" s="39"/>
      <c r="L98" s="5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160"/>
      <c r="C99" s="9"/>
      <c r="D99" s="161" t="s">
        <v>825</v>
      </c>
      <c r="E99" s="162"/>
      <c r="F99" s="162"/>
      <c r="G99" s="162"/>
      <c r="H99" s="162"/>
      <c r="I99" s="162"/>
      <c r="J99" s="163">
        <f>J126</f>
        <v>0</v>
      </c>
      <c r="K99" s="9"/>
      <c r="L99" s="16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4"/>
      <c r="C100" s="10"/>
      <c r="D100" s="165" t="s">
        <v>826</v>
      </c>
      <c r="E100" s="166"/>
      <c r="F100" s="166"/>
      <c r="G100" s="166"/>
      <c r="H100" s="166"/>
      <c r="I100" s="166"/>
      <c r="J100" s="167">
        <f>J151</f>
        <v>0</v>
      </c>
      <c r="K100" s="10"/>
      <c r="L100" s="16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64"/>
      <c r="C101" s="10"/>
      <c r="D101" s="165" t="s">
        <v>827</v>
      </c>
      <c r="E101" s="166"/>
      <c r="F101" s="166"/>
      <c r="G101" s="166"/>
      <c r="H101" s="166"/>
      <c r="I101" s="166"/>
      <c r="J101" s="167">
        <f>J159</f>
        <v>0</v>
      </c>
      <c r="K101" s="10"/>
      <c r="L101" s="16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64"/>
      <c r="C102" s="10"/>
      <c r="D102" s="165" t="s">
        <v>828</v>
      </c>
      <c r="E102" s="166"/>
      <c r="F102" s="166"/>
      <c r="G102" s="166"/>
      <c r="H102" s="166"/>
      <c r="I102" s="166"/>
      <c r="J102" s="167">
        <f>J166</f>
        <v>0</v>
      </c>
      <c r="K102" s="10"/>
      <c r="L102" s="16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4"/>
      <c r="C103" s="10"/>
      <c r="D103" s="165" t="s">
        <v>829</v>
      </c>
      <c r="E103" s="166"/>
      <c r="F103" s="166"/>
      <c r="G103" s="166"/>
      <c r="H103" s="166"/>
      <c r="I103" s="166"/>
      <c r="J103" s="167">
        <f>J173</f>
        <v>0</v>
      </c>
      <c r="K103" s="10"/>
      <c r="L103" s="16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39"/>
      <c r="D104" s="39"/>
      <c r="E104" s="39"/>
      <c r="F104" s="39"/>
      <c r="G104" s="39"/>
      <c r="H104" s="39"/>
      <c r="I104" s="39"/>
      <c r="J104" s="39"/>
      <c r="K104" s="39"/>
      <c r="L104" s="56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56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2" t="s">
        <v>125</v>
      </c>
      <c r="D110" s="39"/>
      <c r="E110" s="39"/>
      <c r="F110" s="39"/>
      <c r="G110" s="39"/>
      <c r="H110" s="39"/>
      <c r="I110" s="39"/>
      <c r="J110" s="39"/>
      <c r="K110" s="39"/>
      <c r="L110" s="56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39"/>
      <c r="D111" s="39"/>
      <c r="E111" s="39"/>
      <c r="F111" s="39"/>
      <c r="G111" s="39"/>
      <c r="H111" s="39"/>
      <c r="I111" s="39"/>
      <c r="J111" s="39"/>
      <c r="K111" s="39"/>
      <c r="L111" s="56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56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39"/>
      <c r="D113" s="39"/>
      <c r="E113" s="142" t="str">
        <f>E7</f>
        <v>Vypracování PD na opravu most. objektů v JMK</v>
      </c>
      <c r="F113" s="31"/>
      <c r="G113" s="31"/>
      <c r="H113" s="31"/>
      <c r="I113" s="39"/>
      <c r="J113" s="39"/>
      <c r="K113" s="39"/>
      <c r="L113" s="56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1"/>
      <c r="C114" s="31" t="s">
        <v>112</v>
      </c>
      <c r="L114" s="21"/>
    </row>
    <row r="115" s="2" customFormat="1" ht="16.5" customHeight="1">
      <c r="A115" s="39"/>
      <c r="B115" s="40"/>
      <c r="C115" s="39"/>
      <c r="D115" s="39"/>
      <c r="E115" s="142" t="s">
        <v>113</v>
      </c>
      <c r="F115" s="39"/>
      <c r="G115" s="39"/>
      <c r="H115" s="39"/>
      <c r="I115" s="39"/>
      <c r="J115" s="39"/>
      <c r="K115" s="39"/>
      <c r="L115" s="56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1" t="s">
        <v>114</v>
      </c>
      <c r="D116" s="39"/>
      <c r="E116" s="39"/>
      <c r="F116" s="39"/>
      <c r="G116" s="39"/>
      <c r="H116" s="39"/>
      <c r="I116" s="39"/>
      <c r="J116" s="39"/>
      <c r="K116" s="39"/>
      <c r="L116" s="56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39"/>
      <c r="D117" s="39"/>
      <c r="E117" s="68" t="str">
        <f>E11</f>
        <v>VRN - Vedlejší rozpočtové náklady</v>
      </c>
      <c r="F117" s="39"/>
      <c r="G117" s="39"/>
      <c r="H117" s="39"/>
      <c r="I117" s="39"/>
      <c r="J117" s="39"/>
      <c r="K117" s="39"/>
      <c r="L117" s="56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39"/>
      <c r="D118" s="39"/>
      <c r="E118" s="39"/>
      <c r="F118" s="39"/>
      <c r="G118" s="39"/>
      <c r="H118" s="39"/>
      <c r="I118" s="39"/>
      <c r="J118" s="39"/>
      <c r="K118" s="39"/>
      <c r="L118" s="56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1" t="s">
        <v>20</v>
      </c>
      <c r="D119" s="39"/>
      <c r="E119" s="39"/>
      <c r="F119" s="26" t="str">
        <f>F14</f>
        <v>k.ú. Lhota Rapotina</v>
      </c>
      <c r="G119" s="39"/>
      <c r="H119" s="39"/>
      <c r="I119" s="31" t="s">
        <v>22</v>
      </c>
      <c r="J119" s="70" t="str">
        <f>IF(J14="","",J14)</f>
        <v>25. 9. 2023</v>
      </c>
      <c r="K119" s="39"/>
      <c r="L119" s="5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39"/>
      <c r="D120" s="39"/>
      <c r="E120" s="39"/>
      <c r="F120" s="39"/>
      <c r="G120" s="39"/>
      <c r="H120" s="39"/>
      <c r="I120" s="39"/>
      <c r="J120" s="39"/>
      <c r="K120" s="39"/>
      <c r="L120" s="5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1" t="s">
        <v>24</v>
      </c>
      <c r="D121" s="39"/>
      <c r="E121" s="39"/>
      <c r="F121" s="26" t="str">
        <f>E17</f>
        <v>Správa železnic, s.o.</v>
      </c>
      <c r="G121" s="39"/>
      <c r="H121" s="39"/>
      <c r="I121" s="31" t="s">
        <v>32</v>
      </c>
      <c r="J121" s="35" t="str">
        <f>E23</f>
        <v>F-PROJEKT-DOPRAVNÍ STAVBY s.r.o.</v>
      </c>
      <c r="K121" s="39"/>
      <c r="L121" s="56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1" t="s">
        <v>30</v>
      </c>
      <c r="D122" s="39"/>
      <c r="E122" s="39"/>
      <c r="F122" s="26" t="str">
        <f>IF(E20="","",E20)</f>
        <v>Vyplň údaj</v>
      </c>
      <c r="G122" s="39"/>
      <c r="H122" s="39"/>
      <c r="I122" s="31" t="s">
        <v>37</v>
      </c>
      <c r="J122" s="35" t="str">
        <f>E26</f>
        <v xml:space="preserve"> </v>
      </c>
      <c r="K122" s="39"/>
      <c r="L122" s="56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39"/>
      <c r="D123" s="39"/>
      <c r="E123" s="39"/>
      <c r="F123" s="39"/>
      <c r="G123" s="39"/>
      <c r="H123" s="39"/>
      <c r="I123" s="39"/>
      <c r="J123" s="39"/>
      <c r="K123" s="39"/>
      <c r="L123" s="56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68"/>
      <c r="B124" s="169"/>
      <c r="C124" s="170" t="s">
        <v>126</v>
      </c>
      <c r="D124" s="171" t="s">
        <v>66</v>
      </c>
      <c r="E124" s="171" t="s">
        <v>62</v>
      </c>
      <c r="F124" s="171" t="s">
        <v>63</v>
      </c>
      <c r="G124" s="171" t="s">
        <v>127</v>
      </c>
      <c r="H124" s="171" t="s">
        <v>128</v>
      </c>
      <c r="I124" s="171" t="s">
        <v>129</v>
      </c>
      <c r="J124" s="171" t="s">
        <v>119</v>
      </c>
      <c r="K124" s="172" t="s">
        <v>130</v>
      </c>
      <c r="L124" s="173"/>
      <c r="M124" s="87" t="s">
        <v>1</v>
      </c>
      <c r="N124" s="88" t="s">
        <v>45</v>
      </c>
      <c r="O124" s="88" t="s">
        <v>131</v>
      </c>
      <c r="P124" s="88" t="s">
        <v>132</v>
      </c>
      <c r="Q124" s="88" t="s">
        <v>133</v>
      </c>
      <c r="R124" s="88" t="s">
        <v>134</v>
      </c>
      <c r="S124" s="88" t="s">
        <v>135</v>
      </c>
      <c r="T124" s="89" t="s">
        <v>136</v>
      </c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</row>
    <row r="125" s="2" customFormat="1" ht="22.8" customHeight="1">
      <c r="A125" s="39"/>
      <c r="B125" s="40"/>
      <c r="C125" s="94" t="s">
        <v>137</v>
      </c>
      <c r="D125" s="39"/>
      <c r="E125" s="39"/>
      <c r="F125" s="39"/>
      <c r="G125" s="39"/>
      <c r="H125" s="39"/>
      <c r="I125" s="39"/>
      <c r="J125" s="174">
        <f>BK125</f>
        <v>0</v>
      </c>
      <c r="K125" s="39"/>
      <c r="L125" s="40"/>
      <c r="M125" s="90"/>
      <c r="N125" s="74"/>
      <c r="O125" s="91"/>
      <c r="P125" s="175">
        <f>P126</f>
        <v>0</v>
      </c>
      <c r="Q125" s="91"/>
      <c r="R125" s="175">
        <f>R126</f>
        <v>0</v>
      </c>
      <c r="S125" s="91"/>
      <c r="T125" s="176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80</v>
      </c>
      <c r="AU125" s="18" t="s">
        <v>121</v>
      </c>
      <c r="BK125" s="177">
        <f>BK126</f>
        <v>0</v>
      </c>
    </row>
    <row r="126" s="12" customFormat="1" ht="25.92" customHeight="1">
      <c r="A126" s="12"/>
      <c r="B126" s="178"/>
      <c r="C126" s="12"/>
      <c r="D126" s="179" t="s">
        <v>80</v>
      </c>
      <c r="E126" s="180" t="s">
        <v>99</v>
      </c>
      <c r="F126" s="180" t="s">
        <v>100</v>
      </c>
      <c r="G126" s="12"/>
      <c r="H126" s="12"/>
      <c r="I126" s="181"/>
      <c r="J126" s="182">
        <f>BK126</f>
        <v>0</v>
      </c>
      <c r="K126" s="12"/>
      <c r="L126" s="178"/>
      <c r="M126" s="183"/>
      <c r="N126" s="184"/>
      <c r="O126" s="184"/>
      <c r="P126" s="185">
        <f>P127+SUM(P128:P151)+P159+P166+P173</f>
        <v>0</v>
      </c>
      <c r="Q126" s="184"/>
      <c r="R126" s="185">
        <f>R127+SUM(R128:R151)+R159+R166+R173</f>
        <v>0</v>
      </c>
      <c r="S126" s="184"/>
      <c r="T126" s="186">
        <f>T127+SUM(T128:T151)+T159+T166+T173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9" t="s">
        <v>141</v>
      </c>
      <c r="AT126" s="187" t="s">
        <v>80</v>
      </c>
      <c r="AU126" s="187" t="s">
        <v>81</v>
      </c>
      <c r="AY126" s="179" t="s">
        <v>140</v>
      </c>
      <c r="BK126" s="188">
        <f>BK127+SUM(BK128:BK151)+BK159+BK166+BK173</f>
        <v>0</v>
      </c>
    </row>
    <row r="127" s="2" customFormat="1" ht="16.5" customHeight="1">
      <c r="A127" s="39"/>
      <c r="B127" s="191"/>
      <c r="C127" s="192" t="s">
        <v>88</v>
      </c>
      <c r="D127" s="192" t="s">
        <v>143</v>
      </c>
      <c r="E127" s="193" t="s">
        <v>830</v>
      </c>
      <c r="F127" s="194" t="s">
        <v>831</v>
      </c>
      <c r="G127" s="195" t="s">
        <v>832</v>
      </c>
      <c r="H127" s="196">
        <v>1</v>
      </c>
      <c r="I127" s="197"/>
      <c r="J127" s="198">
        <f>ROUND(I127*H127,2)</f>
        <v>0</v>
      </c>
      <c r="K127" s="194" t="s">
        <v>337</v>
      </c>
      <c r="L127" s="40"/>
      <c r="M127" s="199" t="s">
        <v>1</v>
      </c>
      <c r="N127" s="200" t="s">
        <v>46</v>
      </c>
      <c r="O127" s="78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3" t="s">
        <v>148</v>
      </c>
      <c r="AT127" s="203" t="s">
        <v>143</v>
      </c>
      <c r="AU127" s="203" t="s">
        <v>88</v>
      </c>
      <c r="AY127" s="18" t="s">
        <v>140</v>
      </c>
      <c r="BE127" s="134">
        <f>IF(N127="základní",J127,0)</f>
        <v>0</v>
      </c>
      <c r="BF127" s="134">
        <f>IF(N127="snížená",J127,0)</f>
        <v>0</v>
      </c>
      <c r="BG127" s="134">
        <f>IF(N127="zákl. přenesená",J127,0)</f>
        <v>0</v>
      </c>
      <c r="BH127" s="134">
        <f>IF(N127="sníž. přenesená",J127,0)</f>
        <v>0</v>
      </c>
      <c r="BI127" s="134">
        <f>IF(N127="nulová",J127,0)</f>
        <v>0</v>
      </c>
      <c r="BJ127" s="18" t="s">
        <v>88</v>
      </c>
      <c r="BK127" s="134">
        <f>ROUND(I127*H127,2)</f>
        <v>0</v>
      </c>
      <c r="BL127" s="18" t="s">
        <v>148</v>
      </c>
      <c r="BM127" s="203" t="s">
        <v>833</v>
      </c>
    </row>
    <row r="128" s="2" customFormat="1">
      <c r="A128" s="39"/>
      <c r="B128" s="40"/>
      <c r="C128" s="39"/>
      <c r="D128" s="204" t="s">
        <v>150</v>
      </c>
      <c r="E128" s="39"/>
      <c r="F128" s="205" t="s">
        <v>831</v>
      </c>
      <c r="G128" s="39"/>
      <c r="H128" s="39"/>
      <c r="I128" s="206"/>
      <c r="J128" s="39"/>
      <c r="K128" s="39"/>
      <c r="L128" s="40"/>
      <c r="M128" s="207"/>
      <c r="N128" s="208"/>
      <c r="O128" s="78"/>
      <c r="P128" s="78"/>
      <c r="Q128" s="78"/>
      <c r="R128" s="78"/>
      <c r="S128" s="78"/>
      <c r="T128" s="7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150</v>
      </c>
      <c r="AU128" s="18" t="s">
        <v>88</v>
      </c>
    </row>
    <row r="129" s="13" customFormat="1">
      <c r="A129" s="13"/>
      <c r="B129" s="209"/>
      <c r="C129" s="13"/>
      <c r="D129" s="204" t="s">
        <v>152</v>
      </c>
      <c r="E129" s="210" t="s">
        <v>1</v>
      </c>
      <c r="F129" s="211" t="s">
        <v>834</v>
      </c>
      <c r="G129" s="13"/>
      <c r="H129" s="210" t="s">
        <v>1</v>
      </c>
      <c r="I129" s="212"/>
      <c r="J129" s="13"/>
      <c r="K129" s="13"/>
      <c r="L129" s="209"/>
      <c r="M129" s="213"/>
      <c r="N129" s="214"/>
      <c r="O129" s="214"/>
      <c r="P129" s="214"/>
      <c r="Q129" s="214"/>
      <c r="R129" s="214"/>
      <c r="S129" s="214"/>
      <c r="T129" s="21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10" t="s">
        <v>152</v>
      </c>
      <c r="AU129" s="210" t="s">
        <v>88</v>
      </c>
      <c r="AV129" s="13" t="s">
        <v>88</v>
      </c>
      <c r="AW129" s="13" t="s">
        <v>36</v>
      </c>
      <c r="AX129" s="13" t="s">
        <v>81</v>
      </c>
      <c r="AY129" s="210" t="s">
        <v>140</v>
      </c>
    </row>
    <row r="130" s="13" customFormat="1">
      <c r="A130" s="13"/>
      <c r="B130" s="209"/>
      <c r="C130" s="13"/>
      <c r="D130" s="204" t="s">
        <v>152</v>
      </c>
      <c r="E130" s="210" t="s">
        <v>1</v>
      </c>
      <c r="F130" s="211" t="s">
        <v>835</v>
      </c>
      <c r="G130" s="13"/>
      <c r="H130" s="210" t="s">
        <v>1</v>
      </c>
      <c r="I130" s="212"/>
      <c r="J130" s="13"/>
      <c r="K130" s="13"/>
      <c r="L130" s="209"/>
      <c r="M130" s="213"/>
      <c r="N130" s="214"/>
      <c r="O130" s="214"/>
      <c r="P130" s="214"/>
      <c r="Q130" s="214"/>
      <c r="R130" s="214"/>
      <c r="S130" s="214"/>
      <c r="T130" s="21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10" t="s">
        <v>152</v>
      </c>
      <c r="AU130" s="210" t="s">
        <v>88</v>
      </c>
      <c r="AV130" s="13" t="s">
        <v>88</v>
      </c>
      <c r="AW130" s="13" t="s">
        <v>36</v>
      </c>
      <c r="AX130" s="13" t="s">
        <v>81</v>
      </c>
      <c r="AY130" s="210" t="s">
        <v>140</v>
      </c>
    </row>
    <row r="131" s="14" customFormat="1">
      <c r="A131" s="14"/>
      <c r="B131" s="216"/>
      <c r="C131" s="14"/>
      <c r="D131" s="204" t="s">
        <v>152</v>
      </c>
      <c r="E131" s="217" t="s">
        <v>1</v>
      </c>
      <c r="F131" s="218" t="s">
        <v>88</v>
      </c>
      <c r="G131" s="14"/>
      <c r="H131" s="219">
        <v>1</v>
      </c>
      <c r="I131" s="220"/>
      <c r="J131" s="14"/>
      <c r="K131" s="14"/>
      <c r="L131" s="216"/>
      <c r="M131" s="221"/>
      <c r="N131" s="222"/>
      <c r="O131" s="222"/>
      <c r="P131" s="222"/>
      <c r="Q131" s="222"/>
      <c r="R131" s="222"/>
      <c r="S131" s="222"/>
      <c r="T131" s="22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17" t="s">
        <v>152</v>
      </c>
      <c r="AU131" s="217" t="s">
        <v>88</v>
      </c>
      <c r="AV131" s="14" t="s">
        <v>90</v>
      </c>
      <c r="AW131" s="14" t="s">
        <v>36</v>
      </c>
      <c r="AX131" s="14" t="s">
        <v>88</v>
      </c>
      <c r="AY131" s="217" t="s">
        <v>140</v>
      </c>
    </row>
    <row r="132" s="2" customFormat="1" ht="16.5" customHeight="1">
      <c r="A132" s="39"/>
      <c r="B132" s="191"/>
      <c r="C132" s="192" t="s">
        <v>90</v>
      </c>
      <c r="D132" s="192" t="s">
        <v>143</v>
      </c>
      <c r="E132" s="193" t="s">
        <v>836</v>
      </c>
      <c r="F132" s="194" t="s">
        <v>837</v>
      </c>
      <c r="G132" s="195" t="s">
        <v>832</v>
      </c>
      <c r="H132" s="196">
        <v>1</v>
      </c>
      <c r="I132" s="197"/>
      <c r="J132" s="198">
        <f>ROUND(I132*H132,2)</f>
        <v>0</v>
      </c>
      <c r="K132" s="194" t="s">
        <v>337</v>
      </c>
      <c r="L132" s="40"/>
      <c r="M132" s="199" t="s">
        <v>1</v>
      </c>
      <c r="N132" s="200" t="s">
        <v>46</v>
      </c>
      <c r="O132" s="78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3" t="s">
        <v>148</v>
      </c>
      <c r="AT132" s="203" t="s">
        <v>143</v>
      </c>
      <c r="AU132" s="203" t="s">
        <v>88</v>
      </c>
      <c r="AY132" s="18" t="s">
        <v>140</v>
      </c>
      <c r="BE132" s="134">
        <f>IF(N132="základní",J132,0)</f>
        <v>0</v>
      </c>
      <c r="BF132" s="134">
        <f>IF(N132="snížená",J132,0)</f>
        <v>0</v>
      </c>
      <c r="BG132" s="134">
        <f>IF(N132="zákl. přenesená",J132,0)</f>
        <v>0</v>
      </c>
      <c r="BH132" s="134">
        <f>IF(N132="sníž. přenesená",J132,0)</f>
        <v>0</v>
      </c>
      <c r="BI132" s="134">
        <f>IF(N132="nulová",J132,0)</f>
        <v>0</v>
      </c>
      <c r="BJ132" s="18" t="s">
        <v>88</v>
      </c>
      <c r="BK132" s="134">
        <f>ROUND(I132*H132,2)</f>
        <v>0</v>
      </c>
      <c r="BL132" s="18" t="s">
        <v>148</v>
      </c>
      <c r="BM132" s="203" t="s">
        <v>838</v>
      </c>
    </row>
    <row r="133" s="2" customFormat="1">
      <c r="A133" s="39"/>
      <c r="B133" s="40"/>
      <c r="C133" s="39"/>
      <c r="D133" s="204" t="s">
        <v>150</v>
      </c>
      <c r="E133" s="39"/>
      <c r="F133" s="205" t="s">
        <v>837</v>
      </c>
      <c r="G133" s="39"/>
      <c r="H133" s="39"/>
      <c r="I133" s="206"/>
      <c r="J133" s="39"/>
      <c r="K133" s="39"/>
      <c r="L133" s="40"/>
      <c r="M133" s="207"/>
      <c r="N133" s="208"/>
      <c r="O133" s="78"/>
      <c r="P133" s="78"/>
      <c r="Q133" s="78"/>
      <c r="R133" s="78"/>
      <c r="S133" s="78"/>
      <c r="T133" s="7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150</v>
      </c>
      <c r="AU133" s="18" t="s">
        <v>88</v>
      </c>
    </row>
    <row r="134" s="13" customFormat="1">
      <c r="A134" s="13"/>
      <c r="B134" s="209"/>
      <c r="C134" s="13"/>
      <c r="D134" s="204" t="s">
        <v>152</v>
      </c>
      <c r="E134" s="210" t="s">
        <v>1</v>
      </c>
      <c r="F134" s="211" t="s">
        <v>839</v>
      </c>
      <c r="G134" s="13"/>
      <c r="H134" s="210" t="s">
        <v>1</v>
      </c>
      <c r="I134" s="212"/>
      <c r="J134" s="13"/>
      <c r="K134" s="13"/>
      <c r="L134" s="209"/>
      <c r="M134" s="213"/>
      <c r="N134" s="214"/>
      <c r="O134" s="214"/>
      <c r="P134" s="214"/>
      <c r="Q134" s="214"/>
      <c r="R134" s="214"/>
      <c r="S134" s="214"/>
      <c r="T134" s="21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10" t="s">
        <v>152</v>
      </c>
      <c r="AU134" s="210" t="s">
        <v>88</v>
      </c>
      <c r="AV134" s="13" t="s">
        <v>88</v>
      </c>
      <c r="AW134" s="13" t="s">
        <v>36</v>
      </c>
      <c r="AX134" s="13" t="s">
        <v>81</v>
      </c>
      <c r="AY134" s="210" t="s">
        <v>140</v>
      </c>
    </row>
    <row r="135" s="14" customFormat="1">
      <c r="A135" s="14"/>
      <c r="B135" s="216"/>
      <c r="C135" s="14"/>
      <c r="D135" s="204" t="s">
        <v>152</v>
      </c>
      <c r="E135" s="217" t="s">
        <v>1</v>
      </c>
      <c r="F135" s="218" t="s">
        <v>88</v>
      </c>
      <c r="G135" s="14"/>
      <c r="H135" s="219">
        <v>1</v>
      </c>
      <c r="I135" s="220"/>
      <c r="J135" s="14"/>
      <c r="K135" s="14"/>
      <c r="L135" s="216"/>
      <c r="M135" s="221"/>
      <c r="N135" s="222"/>
      <c r="O135" s="222"/>
      <c r="P135" s="222"/>
      <c r="Q135" s="222"/>
      <c r="R135" s="222"/>
      <c r="S135" s="222"/>
      <c r="T135" s="22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17" t="s">
        <v>152</v>
      </c>
      <c r="AU135" s="217" t="s">
        <v>88</v>
      </c>
      <c r="AV135" s="14" t="s">
        <v>90</v>
      </c>
      <c r="AW135" s="14" t="s">
        <v>36</v>
      </c>
      <c r="AX135" s="14" t="s">
        <v>88</v>
      </c>
      <c r="AY135" s="217" t="s">
        <v>140</v>
      </c>
    </row>
    <row r="136" s="2" customFormat="1" ht="16.5" customHeight="1">
      <c r="A136" s="39"/>
      <c r="B136" s="191"/>
      <c r="C136" s="192" t="s">
        <v>167</v>
      </c>
      <c r="D136" s="192" t="s">
        <v>143</v>
      </c>
      <c r="E136" s="193" t="s">
        <v>840</v>
      </c>
      <c r="F136" s="194" t="s">
        <v>841</v>
      </c>
      <c r="G136" s="195" t="s">
        <v>832</v>
      </c>
      <c r="H136" s="196">
        <v>2</v>
      </c>
      <c r="I136" s="197"/>
      <c r="J136" s="198">
        <f>ROUND(I136*H136,2)</f>
        <v>0</v>
      </c>
      <c r="K136" s="194" t="s">
        <v>337</v>
      </c>
      <c r="L136" s="40"/>
      <c r="M136" s="199" t="s">
        <v>1</v>
      </c>
      <c r="N136" s="200" t="s">
        <v>46</v>
      </c>
      <c r="O136" s="78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3" t="s">
        <v>148</v>
      </c>
      <c r="AT136" s="203" t="s">
        <v>143</v>
      </c>
      <c r="AU136" s="203" t="s">
        <v>88</v>
      </c>
      <c r="AY136" s="18" t="s">
        <v>140</v>
      </c>
      <c r="BE136" s="134">
        <f>IF(N136="základní",J136,0)</f>
        <v>0</v>
      </c>
      <c r="BF136" s="134">
        <f>IF(N136="snížená",J136,0)</f>
        <v>0</v>
      </c>
      <c r="BG136" s="134">
        <f>IF(N136="zákl. přenesená",J136,0)</f>
        <v>0</v>
      </c>
      <c r="BH136" s="134">
        <f>IF(N136="sníž. přenesená",J136,0)</f>
        <v>0</v>
      </c>
      <c r="BI136" s="134">
        <f>IF(N136="nulová",J136,0)</f>
        <v>0</v>
      </c>
      <c r="BJ136" s="18" t="s">
        <v>88</v>
      </c>
      <c r="BK136" s="134">
        <f>ROUND(I136*H136,2)</f>
        <v>0</v>
      </c>
      <c r="BL136" s="18" t="s">
        <v>148</v>
      </c>
      <c r="BM136" s="203" t="s">
        <v>842</v>
      </c>
    </row>
    <row r="137" s="2" customFormat="1">
      <c r="A137" s="39"/>
      <c r="B137" s="40"/>
      <c r="C137" s="39"/>
      <c r="D137" s="204" t="s">
        <v>150</v>
      </c>
      <c r="E137" s="39"/>
      <c r="F137" s="205" t="s">
        <v>841</v>
      </c>
      <c r="G137" s="39"/>
      <c r="H137" s="39"/>
      <c r="I137" s="206"/>
      <c r="J137" s="39"/>
      <c r="K137" s="39"/>
      <c r="L137" s="40"/>
      <c r="M137" s="207"/>
      <c r="N137" s="208"/>
      <c r="O137" s="78"/>
      <c r="P137" s="78"/>
      <c r="Q137" s="78"/>
      <c r="R137" s="78"/>
      <c r="S137" s="78"/>
      <c r="T137" s="7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150</v>
      </c>
      <c r="AU137" s="18" t="s">
        <v>88</v>
      </c>
    </row>
    <row r="138" s="13" customFormat="1">
      <c r="A138" s="13"/>
      <c r="B138" s="209"/>
      <c r="C138" s="13"/>
      <c r="D138" s="204" t="s">
        <v>152</v>
      </c>
      <c r="E138" s="210" t="s">
        <v>1</v>
      </c>
      <c r="F138" s="211" t="s">
        <v>843</v>
      </c>
      <c r="G138" s="13"/>
      <c r="H138" s="210" t="s">
        <v>1</v>
      </c>
      <c r="I138" s="212"/>
      <c r="J138" s="13"/>
      <c r="K138" s="13"/>
      <c r="L138" s="209"/>
      <c r="M138" s="213"/>
      <c r="N138" s="214"/>
      <c r="O138" s="214"/>
      <c r="P138" s="214"/>
      <c r="Q138" s="214"/>
      <c r="R138" s="214"/>
      <c r="S138" s="214"/>
      <c r="T138" s="21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10" t="s">
        <v>152</v>
      </c>
      <c r="AU138" s="210" t="s">
        <v>88</v>
      </c>
      <c r="AV138" s="13" t="s">
        <v>88</v>
      </c>
      <c r="AW138" s="13" t="s">
        <v>36</v>
      </c>
      <c r="AX138" s="13" t="s">
        <v>81</v>
      </c>
      <c r="AY138" s="210" t="s">
        <v>140</v>
      </c>
    </row>
    <row r="139" s="13" customFormat="1">
      <c r="A139" s="13"/>
      <c r="B139" s="209"/>
      <c r="C139" s="13"/>
      <c r="D139" s="204" t="s">
        <v>152</v>
      </c>
      <c r="E139" s="210" t="s">
        <v>1</v>
      </c>
      <c r="F139" s="211" t="s">
        <v>844</v>
      </c>
      <c r="G139" s="13"/>
      <c r="H139" s="210" t="s">
        <v>1</v>
      </c>
      <c r="I139" s="212"/>
      <c r="J139" s="13"/>
      <c r="K139" s="13"/>
      <c r="L139" s="209"/>
      <c r="M139" s="213"/>
      <c r="N139" s="214"/>
      <c r="O139" s="214"/>
      <c r="P139" s="214"/>
      <c r="Q139" s="214"/>
      <c r="R139" s="214"/>
      <c r="S139" s="214"/>
      <c r="T139" s="21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0" t="s">
        <v>152</v>
      </c>
      <c r="AU139" s="210" t="s">
        <v>88</v>
      </c>
      <c r="AV139" s="13" t="s">
        <v>88</v>
      </c>
      <c r="AW139" s="13" t="s">
        <v>36</v>
      </c>
      <c r="AX139" s="13" t="s">
        <v>81</v>
      </c>
      <c r="AY139" s="210" t="s">
        <v>140</v>
      </c>
    </row>
    <row r="140" s="14" customFormat="1">
      <c r="A140" s="14"/>
      <c r="B140" s="216"/>
      <c r="C140" s="14"/>
      <c r="D140" s="204" t="s">
        <v>152</v>
      </c>
      <c r="E140" s="217" t="s">
        <v>1</v>
      </c>
      <c r="F140" s="218" t="s">
        <v>88</v>
      </c>
      <c r="G140" s="14"/>
      <c r="H140" s="219">
        <v>1</v>
      </c>
      <c r="I140" s="220"/>
      <c r="J140" s="14"/>
      <c r="K140" s="14"/>
      <c r="L140" s="216"/>
      <c r="M140" s="221"/>
      <c r="N140" s="222"/>
      <c r="O140" s="222"/>
      <c r="P140" s="222"/>
      <c r="Q140" s="222"/>
      <c r="R140" s="222"/>
      <c r="S140" s="222"/>
      <c r="T140" s="22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17" t="s">
        <v>152</v>
      </c>
      <c r="AU140" s="217" t="s">
        <v>88</v>
      </c>
      <c r="AV140" s="14" t="s">
        <v>90</v>
      </c>
      <c r="AW140" s="14" t="s">
        <v>36</v>
      </c>
      <c r="AX140" s="14" t="s">
        <v>81</v>
      </c>
      <c r="AY140" s="217" t="s">
        <v>140</v>
      </c>
    </row>
    <row r="141" s="13" customFormat="1">
      <c r="A141" s="13"/>
      <c r="B141" s="209"/>
      <c r="C141" s="13"/>
      <c r="D141" s="204" t="s">
        <v>152</v>
      </c>
      <c r="E141" s="210" t="s">
        <v>1</v>
      </c>
      <c r="F141" s="211" t="s">
        <v>845</v>
      </c>
      <c r="G141" s="13"/>
      <c r="H141" s="210" t="s">
        <v>1</v>
      </c>
      <c r="I141" s="212"/>
      <c r="J141" s="13"/>
      <c r="K141" s="13"/>
      <c r="L141" s="209"/>
      <c r="M141" s="213"/>
      <c r="N141" s="214"/>
      <c r="O141" s="214"/>
      <c r="P141" s="214"/>
      <c r="Q141" s="214"/>
      <c r="R141" s="214"/>
      <c r="S141" s="214"/>
      <c r="T141" s="21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0" t="s">
        <v>152</v>
      </c>
      <c r="AU141" s="210" t="s">
        <v>88</v>
      </c>
      <c r="AV141" s="13" t="s">
        <v>88</v>
      </c>
      <c r="AW141" s="13" t="s">
        <v>36</v>
      </c>
      <c r="AX141" s="13" t="s">
        <v>81</v>
      </c>
      <c r="AY141" s="210" t="s">
        <v>140</v>
      </c>
    </row>
    <row r="142" s="14" customFormat="1">
      <c r="A142" s="14"/>
      <c r="B142" s="216"/>
      <c r="C142" s="14"/>
      <c r="D142" s="204" t="s">
        <v>152</v>
      </c>
      <c r="E142" s="217" t="s">
        <v>1</v>
      </c>
      <c r="F142" s="218" t="s">
        <v>88</v>
      </c>
      <c r="G142" s="14"/>
      <c r="H142" s="219">
        <v>1</v>
      </c>
      <c r="I142" s="220"/>
      <c r="J142" s="14"/>
      <c r="K142" s="14"/>
      <c r="L142" s="216"/>
      <c r="M142" s="221"/>
      <c r="N142" s="222"/>
      <c r="O142" s="222"/>
      <c r="P142" s="222"/>
      <c r="Q142" s="222"/>
      <c r="R142" s="222"/>
      <c r="S142" s="222"/>
      <c r="T142" s="22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17" t="s">
        <v>152</v>
      </c>
      <c r="AU142" s="217" t="s">
        <v>88</v>
      </c>
      <c r="AV142" s="14" t="s">
        <v>90</v>
      </c>
      <c r="AW142" s="14" t="s">
        <v>36</v>
      </c>
      <c r="AX142" s="14" t="s">
        <v>81</v>
      </c>
      <c r="AY142" s="217" t="s">
        <v>140</v>
      </c>
    </row>
    <row r="143" s="15" customFormat="1">
      <c r="A143" s="15"/>
      <c r="B143" s="224"/>
      <c r="C143" s="15"/>
      <c r="D143" s="204" t="s">
        <v>152</v>
      </c>
      <c r="E143" s="225" t="s">
        <v>1</v>
      </c>
      <c r="F143" s="226" t="s">
        <v>159</v>
      </c>
      <c r="G143" s="15"/>
      <c r="H143" s="227">
        <v>2</v>
      </c>
      <c r="I143" s="228"/>
      <c r="J143" s="15"/>
      <c r="K143" s="15"/>
      <c r="L143" s="224"/>
      <c r="M143" s="229"/>
      <c r="N143" s="230"/>
      <c r="O143" s="230"/>
      <c r="P143" s="230"/>
      <c r="Q143" s="230"/>
      <c r="R143" s="230"/>
      <c r="S143" s="230"/>
      <c r="T143" s="23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25" t="s">
        <v>152</v>
      </c>
      <c r="AU143" s="225" t="s">
        <v>88</v>
      </c>
      <c r="AV143" s="15" t="s">
        <v>148</v>
      </c>
      <c r="AW143" s="15" t="s">
        <v>36</v>
      </c>
      <c r="AX143" s="15" t="s">
        <v>88</v>
      </c>
      <c r="AY143" s="225" t="s">
        <v>140</v>
      </c>
    </row>
    <row r="144" s="2" customFormat="1" ht="16.5" customHeight="1">
      <c r="A144" s="39"/>
      <c r="B144" s="191"/>
      <c r="C144" s="192" t="s">
        <v>148</v>
      </c>
      <c r="D144" s="192" t="s">
        <v>143</v>
      </c>
      <c r="E144" s="193" t="s">
        <v>846</v>
      </c>
      <c r="F144" s="194" t="s">
        <v>847</v>
      </c>
      <c r="G144" s="195" t="s">
        <v>832</v>
      </c>
      <c r="H144" s="196">
        <v>1</v>
      </c>
      <c r="I144" s="197"/>
      <c r="J144" s="198">
        <f>ROUND(I144*H144,2)</f>
        <v>0</v>
      </c>
      <c r="K144" s="194" t="s">
        <v>337</v>
      </c>
      <c r="L144" s="40"/>
      <c r="M144" s="199" t="s">
        <v>1</v>
      </c>
      <c r="N144" s="200" t="s">
        <v>46</v>
      </c>
      <c r="O144" s="78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3" t="s">
        <v>148</v>
      </c>
      <c r="AT144" s="203" t="s">
        <v>143</v>
      </c>
      <c r="AU144" s="203" t="s">
        <v>88</v>
      </c>
      <c r="AY144" s="18" t="s">
        <v>140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18" t="s">
        <v>88</v>
      </c>
      <c r="BK144" s="134">
        <f>ROUND(I144*H144,2)</f>
        <v>0</v>
      </c>
      <c r="BL144" s="18" t="s">
        <v>148</v>
      </c>
      <c r="BM144" s="203" t="s">
        <v>848</v>
      </c>
    </row>
    <row r="145" s="2" customFormat="1">
      <c r="A145" s="39"/>
      <c r="B145" s="40"/>
      <c r="C145" s="39"/>
      <c r="D145" s="204" t="s">
        <v>150</v>
      </c>
      <c r="E145" s="39"/>
      <c r="F145" s="205" t="s">
        <v>847</v>
      </c>
      <c r="G145" s="39"/>
      <c r="H145" s="39"/>
      <c r="I145" s="206"/>
      <c r="J145" s="39"/>
      <c r="K145" s="39"/>
      <c r="L145" s="40"/>
      <c r="M145" s="207"/>
      <c r="N145" s="208"/>
      <c r="O145" s="78"/>
      <c r="P145" s="78"/>
      <c r="Q145" s="78"/>
      <c r="R145" s="78"/>
      <c r="S145" s="78"/>
      <c r="T145" s="7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150</v>
      </c>
      <c r="AU145" s="18" t="s">
        <v>88</v>
      </c>
    </row>
    <row r="146" s="13" customFormat="1">
      <c r="A146" s="13"/>
      <c r="B146" s="209"/>
      <c r="C146" s="13"/>
      <c r="D146" s="204" t="s">
        <v>152</v>
      </c>
      <c r="E146" s="210" t="s">
        <v>1</v>
      </c>
      <c r="F146" s="211" t="s">
        <v>849</v>
      </c>
      <c r="G146" s="13"/>
      <c r="H146" s="210" t="s">
        <v>1</v>
      </c>
      <c r="I146" s="212"/>
      <c r="J146" s="13"/>
      <c r="K146" s="13"/>
      <c r="L146" s="209"/>
      <c r="M146" s="213"/>
      <c r="N146" s="214"/>
      <c r="O146" s="214"/>
      <c r="P146" s="214"/>
      <c r="Q146" s="214"/>
      <c r="R146" s="214"/>
      <c r="S146" s="214"/>
      <c r="T146" s="21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0" t="s">
        <v>152</v>
      </c>
      <c r="AU146" s="210" t="s">
        <v>88</v>
      </c>
      <c r="AV146" s="13" t="s">
        <v>88</v>
      </c>
      <c r="AW146" s="13" t="s">
        <v>36</v>
      </c>
      <c r="AX146" s="13" t="s">
        <v>81</v>
      </c>
      <c r="AY146" s="210" t="s">
        <v>140</v>
      </c>
    </row>
    <row r="147" s="13" customFormat="1">
      <c r="A147" s="13"/>
      <c r="B147" s="209"/>
      <c r="C147" s="13"/>
      <c r="D147" s="204" t="s">
        <v>152</v>
      </c>
      <c r="E147" s="210" t="s">
        <v>1</v>
      </c>
      <c r="F147" s="211" t="s">
        <v>850</v>
      </c>
      <c r="G147" s="13"/>
      <c r="H147" s="210" t="s">
        <v>1</v>
      </c>
      <c r="I147" s="212"/>
      <c r="J147" s="13"/>
      <c r="K147" s="13"/>
      <c r="L147" s="209"/>
      <c r="M147" s="213"/>
      <c r="N147" s="214"/>
      <c r="O147" s="214"/>
      <c r="P147" s="214"/>
      <c r="Q147" s="214"/>
      <c r="R147" s="214"/>
      <c r="S147" s="214"/>
      <c r="T147" s="21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0" t="s">
        <v>152</v>
      </c>
      <c r="AU147" s="210" t="s">
        <v>88</v>
      </c>
      <c r="AV147" s="13" t="s">
        <v>88</v>
      </c>
      <c r="AW147" s="13" t="s">
        <v>36</v>
      </c>
      <c r="AX147" s="13" t="s">
        <v>81</v>
      </c>
      <c r="AY147" s="210" t="s">
        <v>140</v>
      </c>
    </row>
    <row r="148" s="14" customFormat="1">
      <c r="A148" s="14"/>
      <c r="B148" s="216"/>
      <c r="C148" s="14"/>
      <c r="D148" s="204" t="s">
        <v>152</v>
      </c>
      <c r="E148" s="217" t="s">
        <v>1</v>
      </c>
      <c r="F148" s="218" t="s">
        <v>88</v>
      </c>
      <c r="G148" s="14"/>
      <c r="H148" s="219">
        <v>1</v>
      </c>
      <c r="I148" s="220"/>
      <c r="J148" s="14"/>
      <c r="K148" s="14"/>
      <c r="L148" s="216"/>
      <c r="M148" s="221"/>
      <c r="N148" s="222"/>
      <c r="O148" s="222"/>
      <c r="P148" s="222"/>
      <c r="Q148" s="222"/>
      <c r="R148" s="222"/>
      <c r="S148" s="222"/>
      <c r="T148" s="22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17" t="s">
        <v>152</v>
      </c>
      <c r="AU148" s="217" t="s">
        <v>88</v>
      </c>
      <c r="AV148" s="14" t="s">
        <v>90</v>
      </c>
      <c r="AW148" s="14" t="s">
        <v>36</v>
      </c>
      <c r="AX148" s="14" t="s">
        <v>88</v>
      </c>
      <c r="AY148" s="217" t="s">
        <v>140</v>
      </c>
    </row>
    <row r="149" s="2" customFormat="1" ht="16.5" customHeight="1">
      <c r="A149" s="39"/>
      <c r="B149" s="191"/>
      <c r="C149" s="192" t="s">
        <v>141</v>
      </c>
      <c r="D149" s="192" t="s">
        <v>143</v>
      </c>
      <c r="E149" s="193" t="s">
        <v>851</v>
      </c>
      <c r="F149" s="194" t="s">
        <v>852</v>
      </c>
      <c r="G149" s="195" t="s">
        <v>832</v>
      </c>
      <c r="H149" s="196">
        <v>1</v>
      </c>
      <c r="I149" s="197"/>
      <c r="J149" s="198">
        <f>ROUND(I149*H149,2)</f>
        <v>0</v>
      </c>
      <c r="K149" s="194" t="s">
        <v>337</v>
      </c>
      <c r="L149" s="40"/>
      <c r="M149" s="199" t="s">
        <v>1</v>
      </c>
      <c r="N149" s="200" t="s">
        <v>46</v>
      </c>
      <c r="O149" s="78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3" t="s">
        <v>148</v>
      </c>
      <c r="AT149" s="203" t="s">
        <v>143</v>
      </c>
      <c r="AU149" s="203" t="s">
        <v>88</v>
      </c>
      <c r="AY149" s="18" t="s">
        <v>140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18" t="s">
        <v>88</v>
      </c>
      <c r="BK149" s="134">
        <f>ROUND(I149*H149,2)</f>
        <v>0</v>
      </c>
      <c r="BL149" s="18" t="s">
        <v>148</v>
      </c>
      <c r="BM149" s="203" t="s">
        <v>853</v>
      </c>
    </row>
    <row r="150" s="2" customFormat="1">
      <c r="A150" s="39"/>
      <c r="B150" s="40"/>
      <c r="C150" s="39"/>
      <c r="D150" s="204" t="s">
        <v>150</v>
      </c>
      <c r="E150" s="39"/>
      <c r="F150" s="205" t="s">
        <v>852</v>
      </c>
      <c r="G150" s="39"/>
      <c r="H150" s="39"/>
      <c r="I150" s="206"/>
      <c r="J150" s="39"/>
      <c r="K150" s="39"/>
      <c r="L150" s="40"/>
      <c r="M150" s="207"/>
      <c r="N150" s="208"/>
      <c r="O150" s="78"/>
      <c r="P150" s="78"/>
      <c r="Q150" s="78"/>
      <c r="R150" s="78"/>
      <c r="S150" s="78"/>
      <c r="T150" s="7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150</v>
      </c>
      <c r="AU150" s="18" t="s">
        <v>88</v>
      </c>
    </row>
    <row r="151" s="12" customFormat="1" ht="22.8" customHeight="1">
      <c r="A151" s="12"/>
      <c r="B151" s="178"/>
      <c r="C151" s="12"/>
      <c r="D151" s="179" t="s">
        <v>80</v>
      </c>
      <c r="E151" s="189" t="s">
        <v>854</v>
      </c>
      <c r="F151" s="189" t="s">
        <v>855</v>
      </c>
      <c r="G151" s="12"/>
      <c r="H151" s="12"/>
      <c r="I151" s="181"/>
      <c r="J151" s="190">
        <f>BK151</f>
        <v>0</v>
      </c>
      <c r="K151" s="12"/>
      <c r="L151" s="178"/>
      <c r="M151" s="183"/>
      <c r="N151" s="184"/>
      <c r="O151" s="184"/>
      <c r="P151" s="185">
        <f>SUM(P152:P158)</f>
        <v>0</v>
      </c>
      <c r="Q151" s="184"/>
      <c r="R151" s="185">
        <f>SUM(R152:R158)</f>
        <v>0</v>
      </c>
      <c r="S151" s="184"/>
      <c r="T151" s="186">
        <f>SUM(T152:T158)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9" t="s">
        <v>141</v>
      </c>
      <c r="AT151" s="187" t="s">
        <v>80</v>
      </c>
      <c r="AU151" s="187" t="s">
        <v>88</v>
      </c>
      <c r="AY151" s="179" t="s">
        <v>140</v>
      </c>
      <c r="BK151" s="188">
        <f>SUM(BK152:BK158)</f>
        <v>0</v>
      </c>
    </row>
    <row r="152" s="2" customFormat="1" ht="16.5" customHeight="1">
      <c r="A152" s="39"/>
      <c r="B152" s="191"/>
      <c r="C152" s="192" t="s">
        <v>187</v>
      </c>
      <c r="D152" s="192" t="s">
        <v>143</v>
      </c>
      <c r="E152" s="193" t="s">
        <v>856</v>
      </c>
      <c r="F152" s="194" t="s">
        <v>857</v>
      </c>
      <c r="G152" s="195" t="s">
        <v>858</v>
      </c>
      <c r="H152" s="196">
        <v>540</v>
      </c>
      <c r="I152" s="197"/>
      <c r="J152" s="198">
        <f>ROUND(I152*H152,2)</f>
        <v>0</v>
      </c>
      <c r="K152" s="194" t="s">
        <v>337</v>
      </c>
      <c r="L152" s="40"/>
      <c r="M152" s="199" t="s">
        <v>1</v>
      </c>
      <c r="N152" s="200" t="s">
        <v>46</v>
      </c>
      <c r="O152" s="78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3" t="s">
        <v>859</v>
      </c>
      <c r="AT152" s="203" t="s">
        <v>143</v>
      </c>
      <c r="AU152" s="203" t="s">
        <v>90</v>
      </c>
      <c r="AY152" s="18" t="s">
        <v>140</v>
      </c>
      <c r="BE152" s="134">
        <f>IF(N152="základní",J152,0)</f>
        <v>0</v>
      </c>
      <c r="BF152" s="134">
        <f>IF(N152="snížená",J152,0)</f>
        <v>0</v>
      </c>
      <c r="BG152" s="134">
        <f>IF(N152="zákl. přenesená",J152,0)</f>
        <v>0</v>
      </c>
      <c r="BH152" s="134">
        <f>IF(N152="sníž. přenesená",J152,0)</f>
        <v>0</v>
      </c>
      <c r="BI152" s="134">
        <f>IF(N152="nulová",J152,0)</f>
        <v>0</v>
      </c>
      <c r="BJ152" s="18" t="s">
        <v>88</v>
      </c>
      <c r="BK152" s="134">
        <f>ROUND(I152*H152,2)</f>
        <v>0</v>
      </c>
      <c r="BL152" s="18" t="s">
        <v>859</v>
      </c>
      <c r="BM152" s="203" t="s">
        <v>860</v>
      </c>
    </row>
    <row r="153" s="2" customFormat="1">
      <c r="A153" s="39"/>
      <c r="B153" s="40"/>
      <c r="C153" s="39"/>
      <c r="D153" s="204" t="s">
        <v>150</v>
      </c>
      <c r="E153" s="39"/>
      <c r="F153" s="205" t="s">
        <v>857</v>
      </c>
      <c r="G153" s="39"/>
      <c r="H153" s="39"/>
      <c r="I153" s="206"/>
      <c r="J153" s="39"/>
      <c r="K153" s="39"/>
      <c r="L153" s="40"/>
      <c r="M153" s="207"/>
      <c r="N153" s="208"/>
      <c r="O153" s="78"/>
      <c r="P153" s="78"/>
      <c r="Q153" s="78"/>
      <c r="R153" s="78"/>
      <c r="S153" s="78"/>
      <c r="T153" s="7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150</v>
      </c>
      <c r="AU153" s="18" t="s">
        <v>90</v>
      </c>
    </row>
    <row r="154" s="13" customFormat="1">
      <c r="A154" s="13"/>
      <c r="B154" s="209"/>
      <c r="C154" s="13"/>
      <c r="D154" s="204" t="s">
        <v>152</v>
      </c>
      <c r="E154" s="210" t="s">
        <v>1</v>
      </c>
      <c r="F154" s="211" t="s">
        <v>861</v>
      </c>
      <c r="G154" s="13"/>
      <c r="H154" s="210" t="s">
        <v>1</v>
      </c>
      <c r="I154" s="212"/>
      <c r="J154" s="13"/>
      <c r="K154" s="13"/>
      <c r="L154" s="209"/>
      <c r="M154" s="213"/>
      <c r="N154" s="214"/>
      <c r="O154" s="214"/>
      <c r="P154" s="214"/>
      <c r="Q154" s="214"/>
      <c r="R154" s="214"/>
      <c r="S154" s="214"/>
      <c r="T154" s="21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10" t="s">
        <v>152</v>
      </c>
      <c r="AU154" s="210" t="s">
        <v>90</v>
      </c>
      <c r="AV154" s="13" t="s">
        <v>88</v>
      </c>
      <c r="AW154" s="13" t="s">
        <v>36</v>
      </c>
      <c r="AX154" s="13" t="s">
        <v>81</v>
      </c>
      <c r="AY154" s="210" t="s">
        <v>140</v>
      </c>
    </row>
    <row r="155" s="13" customFormat="1">
      <c r="A155" s="13"/>
      <c r="B155" s="209"/>
      <c r="C155" s="13"/>
      <c r="D155" s="204" t="s">
        <v>152</v>
      </c>
      <c r="E155" s="210" t="s">
        <v>1</v>
      </c>
      <c r="F155" s="211" t="s">
        <v>862</v>
      </c>
      <c r="G155" s="13"/>
      <c r="H155" s="210" t="s">
        <v>1</v>
      </c>
      <c r="I155" s="212"/>
      <c r="J155" s="13"/>
      <c r="K155" s="13"/>
      <c r="L155" s="209"/>
      <c r="M155" s="213"/>
      <c r="N155" s="214"/>
      <c r="O155" s="214"/>
      <c r="P155" s="214"/>
      <c r="Q155" s="214"/>
      <c r="R155" s="214"/>
      <c r="S155" s="214"/>
      <c r="T155" s="21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0" t="s">
        <v>152</v>
      </c>
      <c r="AU155" s="210" t="s">
        <v>90</v>
      </c>
      <c r="AV155" s="13" t="s">
        <v>88</v>
      </c>
      <c r="AW155" s="13" t="s">
        <v>36</v>
      </c>
      <c r="AX155" s="13" t="s">
        <v>81</v>
      </c>
      <c r="AY155" s="210" t="s">
        <v>140</v>
      </c>
    </row>
    <row r="156" s="14" customFormat="1">
      <c r="A156" s="14"/>
      <c r="B156" s="216"/>
      <c r="C156" s="14"/>
      <c r="D156" s="204" t="s">
        <v>152</v>
      </c>
      <c r="E156" s="217" t="s">
        <v>1</v>
      </c>
      <c r="F156" s="218" t="s">
        <v>863</v>
      </c>
      <c r="G156" s="14"/>
      <c r="H156" s="219">
        <v>540</v>
      </c>
      <c r="I156" s="220"/>
      <c r="J156" s="14"/>
      <c r="K156" s="14"/>
      <c r="L156" s="216"/>
      <c r="M156" s="221"/>
      <c r="N156" s="222"/>
      <c r="O156" s="222"/>
      <c r="P156" s="222"/>
      <c r="Q156" s="222"/>
      <c r="R156" s="222"/>
      <c r="S156" s="222"/>
      <c r="T156" s="22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17" t="s">
        <v>152</v>
      </c>
      <c r="AU156" s="217" t="s">
        <v>90</v>
      </c>
      <c r="AV156" s="14" t="s">
        <v>90</v>
      </c>
      <c r="AW156" s="14" t="s">
        <v>36</v>
      </c>
      <c r="AX156" s="14" t="s">
        <v>88</v>
      </c>
      <c r="AY156" s="217" t="s">
        <v>140</v>
      </c>
    </row>
    <row r="157" s="2" customFormat="1" ht="16.5" customHeight="1">
      <c r="A157" s="39"/>
      <c r="B157" s="191"/>
      <c r="C157" s="192" t="s">
        <v>194</v>
      </c>
      <c r="D157" s="192" t="s">
        <v>143</v>
      </c>
      <c r="E157" s="193" t="s">
        <v>864</v>
      </c>
      <c r="F157" s="194" t="s">
        <v>865</v>
      </c>
      <c r="G157" s="195" t="s">
        <v>832</v>
      </c>
      <c r="H157" s="196">
        <v>1</v>
      </c>
      <c r="I157" s="197"/>
      <c r="J157" s="198">
        <f>ROUND(I157*H157,2)</f>
        <v>0</v>
      </c>
      <c r="K157" s="194" t="s">
        <v>337</v>
      </c>
      <c r="L157" s="40"/>
      <c r="M157" s="199" t="s">
        <v>1</v>
      </c>
      <c r="N157" s="200" t="s">
        <v>46</v>
      </c>
      <c r="O157" s="78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3" t="s">
        <v>859</v>
      </c>
      <c r="AT157" s="203" t="s">
        <v>143</v>
      </c>
      <c r="AU157" s="203" t="s">
        <v>90</v>
      </c>
      <c r="AY157" s="18" t="s">
        <v>140</v>
      </c>
      <c r="BE157" s="134">
        <f>IF(N157="základní",J157,0)</f>
        <v>0</v>
      </c>
      <c r="BF157" s="134">
        <f>IF(N157="snížená",J157,0)</f>
        <v>0</v>
      </c>
      <c r="BG157" s="134">
        <f>IF(N157="zákl. přenesená",J157,0)</f>
        <v>0</v>
      </c>
      <c r="BH157" s="134">
        <f>IF(N157="sníž. přenesená",J157,0)</f>
        <v>0</v>
      </c>
      <c r="BI157" s="134">
        <f>IF(N157="nulová",J157,0)</f>
        <v>0</v>
      </c>
      <c r="BJ157" s="18" t="s">
        <v>88</v>
      </c>
      <c r="BK157" s="134">
        <f>ROUND(I157*H157,2)</f>
        <v>0</v>
      </c>
      <c r="BL157" s="18" t="s">
        <v>859</v>
      </c>
      <c r="BM157" s="203" t="s">
        <v>866</v>
      </c>
    </row>
    <row r="158" s="2" customFormat="1">
      <c r="A158" s="39"/>
      <c r="B158" s="40"/>
      <c r="C158" s="39"/>
      <c r="D158" s="204" t="s">
        <v>150</v>
      </c>
      <c r="E158" s="39"/>
      <c r="F158" s="205" t="s">
        <v>865</v>
      </c>
      <c r="G158" s="39"/>
      <c r="H158" s="39"/>
      <c r="I158" s="206"/>
      <c r="J158" s="39"/>
      <c r="K158" s="39"/>
      <c r="L158" s="40"/>
      <c r="M158" s="207"/>
      <c r="N158" s="208"/>
      <c r="O158" s="78"/>
      <c r="P158" s="78"/>
      <c r="Q158" s="78"/>
      <c r="R158" s="78"/>
      <c r="S158" s="78"/>
      <c r="T158" s="7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150</v>
      </c>
      <c r="AU158" s="18" t="s">
        <v>90</v>
      </c>
    </row>
    <row r="159" s="12" customFormat="1" ht="22.8" customHeight="1">
      <c r="A159" s="12"/>
      <c r="B159" s="178"/>
      <c r="C159" s="12"/>
      <c r="D159" s="179" t="s">
        <v>80</v>
      </c>
      <c r="E159" s="189" t="s">
        <v>867</v>
      </c>
      <c r="F159" s="189" t="s">
        <v>868</v>
      </c>
      <c r="G159" s="12"/>
      <c r="H159" s="12"/>
      <c r="I159" s="181"/>
      <c r="J159" s="190">
        <f>BK159</f>
        <v>0</v>
      </c>
      <c r="K159" s="12"/>
      <c r="L159" s="178"/>
      <c r="M159" s="183"/>
      <c r="N159" s="184"/>
      <c r="O159" s="184"/>
      <c r="P159" s="185">
        <f>SUM(P160:P165)</f>
        <v>0</v>
      </c>
      <c r="Q159" s="184"/>
      <c r="R159" s="185">
        <f>SUM(R160:R165)</f>
        <v>0</v>
      </c>
      <c r="S159" s="184"/>
      <c r="T159" s="186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79" t="s">
        <v>141</v>
      </c>
      <c r="AT159" s="187" t="s">
        <v>80</v>
      </c>
      <c r="AU159" s="187" t="s">
        <v>88</v>
      </c>
      <c r="AY159" s="179" t="s">
        <v>140</v>
      </c>
      <c r="BK159" s="188">
        <f>SUM(BK160:BK165)</f>
        <v>0</v>
      </c>
    </row>
    <row r="160" s="2" customFormat="1" ht="16.5" customHeight="1">
      <c r="A160" s="39"/>
      <c r="B160" s="191"/>
      <c r="C160" s="192" t="s">
        <v>172</v>
      </c>
      <c r="D160" s="192" t="s">
        <v>143</v>
      </c>
      <c r="E160" s="193" t="s">
        <v>869</v>
      </c>
      <c r="F160" s="194" t="s">
        <v>870</v>
      </c>
      <c r="G160" s="195" t="s">
        <v>832</v>
      </c>
      <c r="H160" s="196">
        <v>1</v>
      </c>
      <c r="I160" s="197"/>
      <c r="J160" s="198">
        <f>ROUND(I160*H160,2)</f>
        <v>0</v>
      </c>
      <c r="K160" s="194" t="s">
        <v>337</v>
      </c>
      <c r="L160" s="40"/>
      <c r="M160" s="199" t="s">
        <v>1</v>
      </c>
      <c r="N160" s="200" t="s">
        <v>46</v>
      </c>
      <c r="O160" s="78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3" t="s">
        <v>859</v>
      </c>
      <c r="AT160" s="203" t="s">
        <v>143</v>
      </c>
      <c r="AU160" s="203" t="s">
        <v>90</v>
      </c>
      <c r="AY160" s="18" t="s">
        <v>140</v>
      </c>
      <c r="BE160" s="134">
        <f>IF(N160="základní",J160,0)</f>
        <v>0</v>
      </c>
      <c r="BF160" s="134">
        <f>IF(N160="snížená",J160,0)</f>
        <v>0</v>
      </c>
      <c r="BG160" s="134">
        <f>IF(N160="zákl. přenesená",J160,0)</f>
        <v>0</v>
      </c>
      <c r="BH160" s="134">
        <f>IF(N160="sníž. přenesená",J160,0)</f>
        <v>0</v>
      </c>
      <c r="BI160" s="134">
        <f>IF(N160="nulová",J160,0)</f>
        <v>0</v>
      </c>
      <c r="BJ160" s="18" t="s">
        <v>88</v>
      </c>
      <c r="BK160" s="134">
        <f>ROUND(I160*H160,2)</f>
        <v>0</v>
      </c>
      <c r="BL160" s="18" t="s">
        <v>859</v>
      </c>
      <c r="BM160" s="203" t="s">
        <v>871</v>
      </c>
    </row>
    <row r="161" s="2" customFormat="1">
      <c r="A161" s="39"/>
      <c r="B161" s="40"/>
      <c r="C161" s="39"/>
      <c r="D161" s="204" t="s">
        <v>150</v>
      </c>
      <c r="E161" s="39"/>
      <c r="F161" s="205" t="s">
        <v>870</v>
      </c>
      <c r="G161" s="39"/>
      <c r="H161" s="39"/>
      <c r="I161" s="206"/>
      <c r="J161" s="39"/>
      <c r="K161" s="39"/>
      <c r="L161" s="40"/>
      <c r="M161" s="207"/>
      <c r="N161" s="208"/>
      <c r="O161" s="78"/>
      <c r="P161" s="78"/>
      <c r="Q161" s="78"/>
      <c r="R161" s="78"/>
      <c r="S161" s="78"/>
      <c r="T161" s="7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150</v>
      </c>
      <c r="AU161" s="18" t="s">
        <v>90</v>
      </c>
    </row>
    <row r="162" s="2" customFormat="1" ht="16.5" customHeight="1">
      <c r="A162" s="39"/>
      <c r="B162" s="191"/>
      <c r="C162" s="192" t="s">
        <v>207</v>
      </c>
      <c r="D162" s="192" t="s">
        <v>143</v>
      </c>
      <c r="E162" s="193" t="s">
        <v>872</v>
      </c>
      <c r="F162" s="194" t="s">
        <v>873</v>
      </c>
      <c r="G162" s="195" t="s">
        <v>832</v>
      </c>
      <c r="H162" s="196">
        <v>1</v>
      </c>
      <c r="I162" s="197"/>
      <c r="J162" s="198">
        <f>ROUND(I162*H162,2)</f>
        <v>0</v>
      </c>
      <c r="K162" s="194" t="s">
        <v>337</v>
      </c>
      <c r="L162" s="40"/>
      <c r="M162" s="199" t="s">
        <v>1</v>
      </c>
      <c r="N162" s="200" t="s">
        <v>46</v>
      </c>
      <c r="O162" s="78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3" t="s">
        <v>859</v>
      </c>
      <c r="AT162" s="203" t="s">
        <v>143</v>
      </c>
      <c r="AU162" s="203" t="s">
        <v>90</v>
      </c>
      <c r="AY162" s="18" t="s">
        <v>140</v>
      </c>
      <c r="BE162" s="134">
        <f>IF(N162="základní",J162,0)</f>
        <v>0</v>
      </c>
      <c r="BF162" s="134">
        <f>IF(N162="snížená",J162,0)</f>
        <v>0</v>
      </c>
      <c r="BG162" s="134">
        <f>IF(N162="zákl. přenesená",J162,0)</f>
        <v>0</v>
      </c>
      <c r="BH162" s="134">
        <f>IF(N162="sníž. přenesená",J162,0)</f>
        <v>0</v>
      </c>
      <c r="BI162" s="134">
        <f>IF(N162="nulová",J162,0)</f>
        <v>0</v>
      </c>
      <c r="BJ162" s="18" t="s">
        <v>88</v>
      </c>
      <c r="BK162" s="134">
        <f>ROUND(I162*H162,2)</f>
        <v>0</v>
      </c>
      <c r="BL162" s="18" t="s">
        <v>859</v>
      </c>
      <c r="BM162" s="203" t="s">
        <v>874</v>
      </c>
    </row>
    <row r="163" s="2" customFormat="1">
      <c r="A163" s="39"/>
      <c r="B163" s="40"/>
      <c r="C163" s="39"/>
      <c r="D163" s="204" t="s">
        <v>150</v>
      </c>
      <c r="E163" s="39"/>
      <c r="F163" s="205" t="s">
        <v>873</v>
      </c>
      <c r="G163" s="39"/>
      <c r="H163" s="39"/>
      <c r="I163" s="206"/>
      <c r="J163" s="39"/>
      <c r="K163" s="39"/>
      <c r="L163" s="40"/>
      <c r="M163" s="207"/>
      <c r="N163" s="208"/>
      <c r="O163" s="78"/>
      <c r="P163" s="78"/>
      <c r="Q163" s="78"/>
      <c r="R163" s="78"/>
      <c r="S163" s="78"/>
      <c r="T163" s="7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150</v>
      </c>
      <c r="AU163" s="18" t="s">
        <v>90</v>
      </c>
    </row>
    <row r="164" s="13" customFormat="1">
      <c r="A164" s="13"/>
      <c r="B164" s="209"/>
      <c r="C164" s="13"/>
      <c r="D164" s="204" t="s">
        <v>152</v>
      </c>
      <c r="E164" s="210" t="s">
        <v>1</v>
      </c>
      <c r="F164" s="211" t="s">
        <v>875</v>
      </c>
      <c r="G164" s="13"/>
      <c r="H164" s="210" t="s">
        <v>1</v>
      </c>
      <c r="I164" s="212"/>
      <c r="J164" s="13"/>
      <c r="K164" s="13"/>
      <c r="L164" s="209"/>
      <c r="M164" s="213"/>
      <c r="N164" s="214"/>
      <c r="O164" s="214"/>
      <c r="P164" s="214"/>
      <c r="Q164" s="214"/>
      <c r="R164" s="214"/>
      <c r="S164" s="214"/>
      <c r="T164" s="21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10" t="s">
        <v>152</v>
      </c>
      <c r="AU164" s="210" t="s">
        <v>90</v>
      </c>
      <c r="AV164" s="13" t="s">
        <v>88</v>
      </c>
      <c r="AW164" s="13" t="s">
        <v>36</v>
      </c>
      <c r="AX164" s="13" t="s">
        <v>81</v>
      </c>
      <c r="AY164" s="210" t="s">
        <v>140</v>
      </c>
    </row>
    <row r="165" s="14" customFormat="1">
      <c r="A165" s="14"/>
      <c r="B165" s="216"/>
      <c r="C165" s="14"/>
      <c r="D165" s="204" t="s">
        <v>152</v>
      </c>
      <c r="E165" s="217" t="s">
        <v>1</v>
      </c>
      <c r="F165" s="218" t="s">
        <v>88</v>
      </c>
      <c r="G165" s="14"/>
      <c r="H165" s="219">
        <v>1</v>
      </c>
      <c r="I165" s="220"/>
      <c r="J165" s="14"/>
      <c r="K165" s="14"/>
      <c r="L165" s="216"/>
      <c r="M165" s="221"/>
      <c r="N165" s="222"/>
      <c r="O165" s="222"/>
      <c r="P165" s="222"/>
      <c r="Q165" s="222"/>
      <c r="R165" s="222"/>
      <c r="S165" s="222"/>
      <c r="T165" s="22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17" t="s">
        <v>152</v>
      </c>
      <c r="AU165" s="217" t="s">
        <v>90</v>
      </c>
      <c r="AV165" s="14" t="s">
        <v>90</v>
      </c>
      <c r="AW165" s="14" t="s">
        <v>36</v>
      </c>
      <c r="AX165" s="14" t="s">
        <v>88</v>
      </c>
      <c r="AY165" s="217" t="s">
        <v>140</v>
      </c>
    </row>
    <row r="166" s="12" customFormat="1" ht="22.8" customHeight="1">
      <c r="A166" s="12"/>
      <c r="B166" s="178"/>
      <c r="C166" s="12"/>
      <c r="D166" s="179" t="s">
        <v>80</v>
      </c>
      <c r="E166" s="189" t="s">
        <v>876</v>
      </c>
      <c r="F166" s="189" t="s">
        <v>877</v>
      </c>
      <c r="G166" s="12"/>
      <c r="H166" s="12"/>
      <c r="I166" s="181"/>
      <c r="J166" s="190">
        <f>BK166</f>
        <v>0</v>
      </c>
      <c r="K166" s="12"/>
      <c r="L166" s="178"/>
      <c r="M166" s="183"/>
      <c r="N166" s="184"/>
      <c r="O166" s="184"/>
      <c r="P166" s="185">
        <f>SUM(P167:P172)</f>
        <v>0</v>
      </c>
      <c r="Q166" s="184"/>
      <c r="R166" s="185">
        <f>SUM(R167:R172)</f>
        <v>0</v>
      </c>
      <c r="S166" s="184"/>
      <c r="T166" s="186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79" t="s">
        <v>141</v>
      </c>
      <c r="AT166" s="187" t="s">
        <v>80</v>
      </c>
      <c r="AU166" s="187" t="s">
        <v>88</v>
      </c>
      <c r="AY166" s="179" t="s">
        <v>140</v>
      </c>
      <c r="BK166" s="188">
        <f>SUM(BK167:BK172)</f>
        <v>0</v>
      </c>
    </row>
    <row r="167" s="2" customFormat="1" ht="16.5" customHeight="1">
      <c r="A167" s="39"/>
      <c r="B167" s="191"/>
      <c r="C167" s="192" t="s">
        <v>211</v>
      </c>
      <c r="D167" s="192" t="s">
        <v>143</v>
      </c>
      <c r="E167" s="193" t="s">
        <v>878</v>
      </c>
      <c r="F167" s="194" t="s">
        <v>877</v>
      </c>
      <c r="G167" s="195" t="s">
        <v>832</v>
      </c>
      <c r="H167" s="196">
        <v>1</v>
      </c>
      <c r="I167" s="197"/>
      <c r="J167" s="198">
        <f>ROUND(I167*H167,2)</f>
        <v>0</v>
      </c>
      <c r="K167" s="194" t="s">
        <v>337</v>
      </c>
      <c r="L167" s="40"/>
      <c r="M167" s="199" t="s">
        <v>1</v>
      </c>
      <c r="N167" s="200" t="s">
        <v>46</v>
      </c>
      <c r="O167" s="78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3" t="s">
        <v>859</v>
      </c>
      <c r="AT167" s="203" t="s">
        <v>143</v>
      </c>
      <c r="AU167" s="203" t="s">
        <v>90</v>
      </c>
      <c r="AY167" s="18" t="s">
        <v>140</v>
      </c>
      <c r="BE167" s="134">
        <f>IF(N167="základní",J167,0)</f>
        <v>0</v>
      </c>
      <c r="BF167" s="134">
        <f>IF(N167="snížená",J167,0)</f>
        <v>0</v>
      </c>
      <c r="BG167" s="134">
        <f>IF(N167="zákl. přenesená",J167,0)</f>
        <v>0</v>
      </c>
      <c r="BH167" s="134">
        <f>IF(N167="sníž. přenesená",J167,0)</f>
        <v>0</v>
      </c>
      <c r="BI167" s="134">
        <f>IF(N167="nulová",J167,0)</f>
        <v>0</v>
      </c>
      <c r="BJ167" s="18" t="s">
        <v>88</v>
      </c>
      <c r="BK167" s="134">
        <f>ROUND(I167*H167,2)</f>
        <v>0</v>
      </c>
      <c r="BL167" s="18" t="s">
        <v>859</v>
      </c>
      <c r="BM167" s="203" t="s">
        <v>879</v>
      </c>
    </row>
    <row r="168" s="2" customFormat="1">
      <c r="A168" s="39"/>
      <c r="B168" s="40"/>
      <c r="C168" s="39"/>
      <c r="D168" s="204" t="s">
        <v>150</v>
      </c>
      <c r="E168" s="39"/>
      <c r="F168" s="205" t="s">
        <v>877</v>
      </c>
      <c r="G168" s="39"/>
      <c r="H168" s="39"/>
      <c r="I168" s="206"/>
      <c r="J168" s="39"/>
      <c r="K168" s="39"/>
      <c r="L168" s="40"/>
      <c r="M168" s="207"/>
      <c r="N168" s="208"/>
      <c r="O168" s="78"/>
      <c r="P168" s="78"/>
      <c r="Q168" s="78"/>
      <c r="R168" s="78"/>
      <c r="S168" s="78"/>
      <c r="T168" s="7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150</v>
      </c>
      <c r="AU168" s="18" t="s">
        <v>90</v>
      </c>
    </row>
    <row r="169" s="2" customFormat="1" ht="16.5" customHeight="1">
      <c r="A169" s="39"/>
      <c r="B169" s="191"/>
      <c r="C169" s="192" t="s">
        <v>217</v>
      </c>
      <c r="D169" s="192" t="s">
        <v>143</v>
      </c>
      <c r="E169" s="193" t="s">
        <v>880</v>
      </c>
      <c r="F169" s="194" t="s">
        <v>881</v>
      </c>
      <c r="G169" s="195" t="s">
        <v>832</v>
      </c>
      <c r="H169" s="196">
        <v>1</v>
      </c>
      <c r="I169" s="197"/>
      <c r="J169" s="198">
        <f>ROUND(I169*H169,2)</f>
        <v>0</v>
      </c>
      <c r="K169" s="194" t="s">
        <v>337</v>
      </c>
      <c r="L169" s="40"/>
      <c r="M169" s="199" t="s">
        <v>1</v>
      </c>
      <c r="N169" s="200" t="s">
        <v>46</v>
      </c>
      <c r="O169" s="78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3" t="s">
        <v>859</v>
      </c>
      <c r="AT169" s="203" t="s">
        <v>143</v>
      </c>
      <c r="AU169" s="203" t="s">
        <v>90</v>
      </c>
      <c r="AY169" s="18" t="s">
        <v>140</v>
      </c>
      <c r="BE169" s="134">
        <f>IF(N169="základní",J169,0)</f>
        <v>0</v>
      </c>
      <c r="BF169" s="134">
        <f>IF(N169="snížená",J169,0)</f>
        <v>0</v>
      </c>
      <c r="BG169" s="134">
        <f>IF(N169="zákl. přenesená",J169,0)</f>
        <v>0</v>
      </c>
      <c r="BH169" s="134">
        <f>IF(N169="sníž. přenesená",J169,0)</f>
        <v>0</v>
      </c>
      <c r="BI169" s="134">
        <f>IF(N169="nulová",J169,0)</f>
        <v>0</v>
      </c>
      <c r="BJ169" s="18" t="s">
        <v>88</v>
      </c>
      <c r="BK169" s="134">
        <f>ROUND(I169*H169,2)</f>
        <v>0</v>
      </c>
      <c r="BL169" s="18" t="s">
        <v>859</v>
      </c>
      <c r="BM169" s="203" t="s">
        <v>882</v>
      </c>
    </row>
    <row r="170" s="2" customFormat="1">
      <c r="A170" s="39"/>
      <c r="B170" s="40"/>
      <c r="C170" s="39"/>
      <c r="D170" s="204" t="s">
        <v>150</v>
      </c>
      <c r="E170" s="39"/>
      <c r="F170" s="205" t="s">
        <v>881</v>
      </c>
      <c r="G170" s="39"/>
      <c r="H170" s="39"/>
      <c r="I170" s="206"/>
      <c r="J170" s="39"/>
      <c r="K170" s="39"/>
      <c r="L170" s="40"/>
      <c r="M170" s="207"/>
      <c r="N170" s="208"/>
      <c r="O170" s="78"/>
      <c r="P170" s="78"/>
      <c r="Q170" s="78"/>
      <c r="R170" s="78"/>
      <c r="S170" s="78"/>
      <c r="T170" s="7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150</v>
      </c>
      <c r="AU170" s="18" t="s">
        <v>90</v>
      </c>
    </row>
    <row r="171" s="13" customFormat="1">
      <c r="A171" s="13"/>
      <c r="B171" s="209"/>
      <c r="C171" s="13"/>
      <c r="D171" s="204" t="s">
        <v>152</v>
      </c>
      <c r="E171" s="210" t="s">
        <v>1</v>
      </c>
      <c r="F171" s="211" t="s">
        <v>883</v>
      </c>
      <c r="G171" s="13"/>
      <c r="H171" s="210" t="s">
        <v>1</v>
      </c>
      <c r="I171" s="212"/>
      <c r="J171" s="13"/>
      <c r="K171" s="13"/>
      <c r="L171" s="209"/>
      <c r="M171" s="213"/>
      <c r="N171" s="214"/>
      <c r="O171" s="214"/>
      <c r="P171" s="214"/>
      <c r="Q171" s="214"/>
      <c r="R171" s="214"/>
      <c r="S171" s="214"/>
      <c r="T171" s="21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10" t="s">
        <v>152</v>
      </c>
      <c r="AU171" s="210" t="s">
        <v>90</v>
      </c>
      <c r="AV171" s="13" t="s">
        <v>88</v>
      </c>
      <c r="AW171" s="13" t="s">
        <v>36</v>
      </c>
      <c r="AX171" s="13" t="s">
        <v>81</v>
      </c>
      <c r="AY171" s="210" t="s">
        <v>140</v>
      </c>
    </row>
    <row r="172" s="14" customFormat="1">
      <c r="A172" s="14"/>
      <c r="B172" s="216"/>
      <c r="C172" s="14"/>
      <c r="D172" s="204" t="s">
        <v>152</v>
      </c>
      <c r="E172" s="217" t="s">
        <v>1</v>
      </c>
      <c r="F172" s="218" t="s">
        <v>88</v>
      </c>
      <c r="G172" s="14"/>
      <c r="H172" s="219">
        <v>1</v>
      </c>
      <c r="I172" s="220"/>
      <c r="J172" s="14"/>
      <c r="K172" s="14"/>
      <c r="L172" s="216"/>
      <c r="M172" s="221"/>
      <c r="N172" s="222"/>
      <c r="O172" s="222"/>
      <c r="P172" s="222"/>
      <c r="Q172" s="222"/>
      <c r="R172" s="222"/>
      <c r="S172" s="222"/>
      <c r="T172" s="22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17" t="s">
        <v>152</v>
      </c>
      <c r="AU172" s="217" t="s">
        <v>90</v>
      </c>
      <c r="AV172" s="14" t="s">
        <v>90</v>
      </c>
      <c r="AW172" s="14" t="s">
        <v>36</v>
      </c>
      <c r="AX172" s="14" t="s">
        <v>88</v>
      </c>
      <c r="AY172" s="217" t="s">
        <v>140</v>
      </c>
    </row>
    <row r="173" s="12" customFormat="1" ht="22.8" customHeight="1">
      <c r="A173" s="12"/>
      <c r="B173" s="178"/>
      <c r="C173" s="12"/>
      <c r="D173" s="179" t="s">
        <v>80</v>
      </c>
      <c r="E173" s="189" t="s">
        <v>884</v>
      </c>
      <c r="F173" s="189" t="s">
        <v>885</v>
      </c>
      <c r="G173" s="12"/>
      <c r="H173" s="12"/>
      <c r="I173" s="181"/>
      <c r="J173" s="190">
        <f>BK173</f>
        <v>0</v>
      </c>
      <c r="K173" s="12"/>
      <c r="L173" s="178"/>
      <c r="M173" s="183"/>
      <c r="N173" s="184"/>
      <c r="O173" s="184"/>
      <c r="P173" s="185">
        <f>SUM(P174:P177)</f>
        <v>0</v>
      </c>
      <c r="Q173" s="184"/>
      <c r="R173" s="185">
        <f>SUM(R174:R177)</f>
        <v>0</v>
      </c>
      <c r="S173" s="184"/>
      <c r="T173" s="186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79" t="s">
        <v>141</v>
      </c>
      <c r="AT173" s="187" t="s">
        <v>80</v>
      </c>
      <c r="AU173" s="187" t="s">
        <v>88</v>
      </c>
      <c r="AY173" s="179" t="s">
        <v>140</v>
      </c>
      <c r="BK173" s="188">
        <f>SUM(BK174:BK177)</f>
        <v>0</v>
      </c>
    </row>
    <row r="174" s="2" customFormat="1" ht="16.5" customHeight="1">
      <c r="A174" s="39"/>
      <c r="B174" s="191"/>
      <c r="C174" s="192" t="s">
        <v>8</v>
      </c>
      <c r="D174" s="192" t="s">
        <v>143</v>
      </c>
      <c r="E174" s="193" t="s">
        <v>886</v>
      </c>
      <c r="F174" s="194" t="s">
        <v>887</v>
      </c>
      <c r="G174" s="195" t="s">
        <v>832</v>
      </c>
      <c r="H174" s="196">
        <v>1</v>
      </c>
      <c r="I174" s="197"/>
      <c r="J174" s="198">
        <f>ROUND(I174*H174,2)</f>
        <v>0</v>
      </c>
      <c r="K174" s="194" t="s">
        <v>337</v>
      </c>
      <c r="L174" s="40"/>
      <c r="M174" s="199" t="s">
        <v>1</v>
      </c>
      <c r="N174" s="200" t="s">
        <v>46</v>
      </c>
      <c r="O174" s="78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3" t="s">
        <v>859</v>
      </c>
      <c r="AT174" s="203" t="s">
        <v>143</v>
      </c>
      <c r="AU174" s="203" t="s">
        <v>90</v>
      </c>
      <c r="AY174" s="18" t="s">
        <v>140</v>
      </c>
      <c r="BE174" s="134">
        <f>IF(N174="základní",J174,0)</f>
        <v>0</v>
      </c>
      <c r="BF174" s="134">
        <f>IF(N174="snížená",J174,0)</f>
        <v>0</v>
      </c>
      <c r="BG174" s="134">
        <f>IF(N174="zákl. přenesená",J174,0)</f>
        <v>0</v>
      </c>
      <c r="BH174" s="134">
        <f>IF(N174="sníž. přenesená",J174,0)</f>
        <v>0</v>
      </c>
      <c r="BI174" s="134">
        <f>IF(N174="nulová",J174,0)</f>
        <v>0</v>
      </c>
      <c r="BJ174" s="18" t="s">
        <v>88</v>
      </c>
      <c r="BK174" s="134">
        <f>ROUND(I174*H174,2)</f>
        <v>0</v>
      </c>
      <c r="BL174" s="18" t="s">
        <v>859</v>
      </c>
      <c r="BM174" s="203" t="s">
        <v>888</v>
      </c>
    </row>
    <row r="175" s="2" customFormat="1">
      <c r="A175" s="39"/>
      <c r="B175" s="40"/>
      <c r="C175" s="39"/>
      <c r="D175" s="204" t="s">
        <v>150</v>
      </c>
      <c r="E175" s="39"/>
      <c r="F175" s="205" t="s">
        <v>887</v>
      </c>
      <c r="G175" s="39"/>
      <c r="H175" s="39"/>
      <c r="I175" s="206"/>
      <c r="J175" s="39"/>
      <c r="K175" s="39"/>
      <c r="L175" s="40"/>
      <c r="M175" s="207"/>
      <c r="N175" s="208"/>
      <c r="O175" s="78"/>
      <c r="P175" s="78"/>
      <c r="Q175" s="78"/>
      <c r="R175" s="78"/>
      <c r="S175" s="78"/>
      <c r="T175" s="7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150</v>
      </c>
      <c r="AU175" s="18" t="s">
        <v>90</v>
      </c>
    </row>
    <row r="176" s="13" customFormat="1">
      <c r="A176" s="13"/>
      <c r="B176" s="209"/>
      <c r="C176" s="13"/>
      <c r="D176" s="204" t="s">
        <v>152</v>
      </c>
      <c r="E176" s="210" t="s">
        <v>1</v>
      </c>
      <c r="F176" s="211" t="s">
        <v>889</v>
      </c>
      <c r="G176" s="13"/>
      <c r="H176" s="210" t="s">
        <v>1</v>
      </c>
      <c r="I176" s="212"/>
      <c r="J176" s="13"/>
      <c r="K176" s="13"/>
      <c r="L176" s="209"/>
      <c r="M176" s="213"/>
      <c r="N176" s="214"/>
      <c r="O176" s="214"/>
      <c r="P176" s="214"/>
      <c r="Q176" s="214"/>
      <c r="R176" s="214"/>
      <c r="S176" s="214"/>
      <c r="T176" s="21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10" t="s">
        <v>152</v>
      </c>
      <c r="AU176" s="210" t="s">
        <v>90</v>
      </c>
      <c r="AV176" s="13" t="s">
        <v>88</v>
      </c>
      <c r="AW176" s="13" t="s">
        <v>36</v>
      </c>
      <c r="AX176" s="13" t="s">
        <v>81</v>
      </c>
      <c r="AY176" s="210" t="s">
        <v>140</v>
      </c>
    </row>
    <row r="177" s="14" customFormat="1">
      <c r="A177" s="14"/>
      <c r="B177" s="216"/>
      <c r="C177" s="14"/>
      <c r="D177" s="204" t="s">
        <v>152</v>
      </c>
      <c r="E177" s="217" t="s">
        <v>1</v>
      </c>
      <c r="F177" s="218" t="s">
        <v>88</v>
      </c>
      <c r="G177" s="14"/>
      <c r="H177" s="219">
        <v>1</v>
      </c>
      <c r="I177" s="220"/>
      <c r="J177" s="14"/>
      <c r="K177" s="14"/>
      <c r="L177" s="216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17" t="s">
        <v>152</v>
      </c>
      <c r="AU177" s="217" t="s">
        <v>90</v>
      </c>
      <c r="AV177" s="14" t="s">
        <v>90</v>
      </c>
      <c r="AW177" s="14" t="s">
        <v>36</v>
      </c>
      <c r="AX177" s="14" t="s">
        <v>88</v>
      </c>
      <c r="AY177" s="217" t="s">
        <v>140</v>
      </c>
    </row>
    <row r="178" s="2" customFormat="1" ht="6.96" customHeight="1">
      <c r="A178" s="39"/>
      <c r="B178" s="61"/>
      <c r="C178" s="62"/>
      <c r="D178" s="62"/>
      <c r="E178" s="62"/>
      <c r="F178" s="62"/>
      <c r="G178" s="62"/>
      <c r="H178" s="62"/>
      <c r="I178" s="62"/>
      <c r="J178" s="62"/>
      <c r="K178" s="62"/>
      <c r="L178" s="40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autoFilter ref="C124:K1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PC-VORACKOVA\Vorackova</dc:creator>
  <cp:lastModifiedBy>PC-VORACKOVA\Vorackova</cp:lastModifiedBy>
  <dcterms:created xsi:type="dcterms:W3CDTF">2024-05-03T08:01:34Z</dcterms:created>
  <dcterms:modified xsi:type="dcterms:W3CDTF">2024-05-03T08:01:37Z</dcterms:modified>
</cp:coreProperties>
</file>