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450" yWindow="465" windowWidth="21930" windowHeight="9645"/>
  </bookViews>
  <sheets>
    <sheet name="Rekapitulace zakázky" sheetId="1" r:id="rId1"/>
    <sheet name="SO 01 - stavební část" sheetId="2" r:id="rId2"/>
    <sheet name="PS01-S - Rozvody nn-elekt..." sheetId="3" r:id="rId3"/>
    <sheet name="PS01-U - Rozvody nn-elekt..." sheetId="4" r:id="rId4"/>
    <sheet name="PS01-V - Rozvody nn-elekt..." sheetId="5" r:id="rId5"/>
    <sheet name="PS02 - S - Hromosvod a uz..." sheetId="6" r:id="rId6"/>
    <sheet name="PS02 - V - Hromosvod a uz..." sheetId="7" r:id="rId7"/>
    <sheet name="PS03-S - Rozvody slaboproudu" sheetId="8" r:id="rId8"/>
    <sheet name="PS03-V - Rozvody slaboproudu" sheetId="9" r:id="rId9"/>
    <sheet name="SO 03 - vedlejší rozpočto..." sheetId="10" r:id="rId10"/>
    <sheet name="Pokyny pro vyplnění" sheetId="11" r:id="rId11"/>
  </sheets>
  <definedNames>
    <definedName name="_xlnm._FilterDatabase" localSheetId="2" hidden="1">'PS01-S - Rozvody nn-elekt...'!$C$97:$L$250</definedName>
    <definedName name="_xlnm._FilterDatabase" localSheetId="3" hidden="1">'PS01-U - Rozvody nn-elekt...'!$C$91:$L$96</definedName>
    <definedName name="_xlnm._FilterDatabase" localSheetId="4" hidden="1">'PS01-V - Rozvody nn-elekt...'!$C$90:$L$99</definedName>
    <definedName name="_xlnm._FilterDatabase" localSheetId="5" hidden="1">'PS02 - S - Hromosvod a uz...'!$C$95:$L$131</definedName>
    <definedName name="_xlnm._FilterDatabase" localSheetId="6" hidden="1">'PS02 - V - Hromosvod a uz...'!$C$90:$L$102</definedName>
    <definedName name="_xlnm._FilterDatabase" localSheetId="7" hidden="1">'PS03-S - Rozvody slaboproudu'!$C$98:$L$172</definedName>
    <definedName name="_xlnm._FilterDatabase" localSheetId="8" hidden="1">'PS03-V - Rozvody slaboproudu'!$C$90:$L$98</definedName>
    <definedName name="_xlnm._FilterDatabase" localSheetId="1" hidden="1">'SO 01 - stavební část'!$C$105:$L$581</definedName>
    <definedName name="_xlnm._FilterDatabase" localSheetId="9" hidden="1">'SO 03 - vedlejší rozpočto...'!$C$83:$L$103</definedName>
    <definedName name="_xlnm.Print_Titles" localSheetId="2">'PS01-S - Rozvody nn-elekt...'!$97:$97</definedName>
    <definedName name="_xlnm.Print_Titles" localSheetId="3">'PS01-U - Rozvody nn-elekt...'!$91:$91</definedName>
    <definedName name="_xlnm.Print_Titles" localSheetId="4">'PS01-V - Rozvody nn-elekt...'!$90:$90</definedName>
    <definedName name="_xlnm.Print_Titles" localSheetId="5">'PS02 - S - Hromosvod a uz...'!$95:$95</definedName>
    <definedName name="_xlnm.Print_Titles" localSheetId="6">'PS02 - V - Hromosvod a uz...'!$90:$90</definedName>
    <definedName name="_xlnm.Print_Titles" localSheetId="7">'PS03-S - Rozvody slaboproudu'!$98:$98</definedName>
    <definedName name="_xlnm.Print_Titles" localSheetId="8">'PS03-V - Rozvody slaboproudu'!$90:$90</definedName>
    <definedName name="_xlnm.Print_Titles" localSheetId="0">'Rekapitulace zakázky'!$49:$49</definedName>
    <definedName name="_xlnm.Print_Titles" localSheetId="1">'SO 01 - stavební část'!$105:$105</definedName>
    <definedName name="_xlnm.Print_Titles" localSheetId="9">'SO 03 - vedlejší rozpočto...'!$83:$83</definedName>
    <definedName name="_xlnm.Print_Area" localSheetId="2">'PS01-S - Rozvody nn-elekt...'!$C$4:$K$42,'PS01-S - Rozvody nn-elekt...'!$C$48:$K$75,'PS01-S - Rozvody nn-elekt...'!$C$81:$L$250</definedName>
    <definedName name="_xlnm.Print_Area" localSheetId="3">'PS01-U - Rozvody nn-elekt...'!$C$4:$K$42,'PS01-U - Rozvody nn-elekt...'!$C$48:$K$69,'PS01-U - Rozvody nn-elekt...'!$C$75:$L$96</definedName>
    <definedName name="_xlnm.Print_Area" localSheetId="4">'PS01-V - Rozvody nn-elekt...'!$C$4:$K$42,'PS01-V - Rozvody nn-elekt...'!$C$48:$K$68,'PS01-V - Rozvody nn-elekt...'!$C$74:$L$99</definedName>
    <definedName name="_xlnm.Print_Area" localSheetId="5">'PS02 - S - Hromosvod a uz...'!$C$4:$K$42,'PS02 - S - Hromosvod a uz...'!$C$48:$K$73,'PS02 - S - Hromosvod a uz...'!$C$79:$L$131</definedName>
    <definedName name="_xlnm.Print_Area" localSheetId="6">'PS02 - V - Hromosvod a uz...'!$C$4:$K$42,'PS02 - V - Hromosvod a uz...'!$C$48:$K$68,'PS02 - V - Hromosvod a uz...'!$C$74:$L$102</definedName>
    <definedName name="_xlnm.Print_Area" localSheetId="7">'PS03-S - Rozvody slaboproudu'!$C$4:$K$42,'PS03-S - Rozvody slaboproudu'!$C$48:$K$76,'PS03-S - Rozvody slaboproudu'!$C$82:$L$172</definedName>
    <definedName name="_xlnm.Print_Area" localSheetId="8">'PS03-V - Rozvody slaboproudu'!$C$4:$K$42,'PS03-V - Rozvody slaboproudu'!$C$48:$K$68,'PS03-V - Rozvody slaboproudu'!$C$74:$L$98</definedName>
    <definedName name="_xlnm.Print_Area" localSheetId="0">'Rekapitulace zakázky'!$D$4:$AO$33,'Rekapitulace zakázky'!$C$39:$AQ$65</definedName>
    <definedName name="_xlnm.Print_Area" localSheetId="1">'SO 01 - stavební část'!$C$4:$K$38,'SO 01 - stavební část'!$C$44:$K$87,'SO 01 - stavební část'!$C$93:$L$581</definedName>
    <definedName name="_xlnm.Print_Area" localSheetId="9">'SO 03 - vedlejší rozpočto...'!$C$4:$K$38,'SO 03 - vedlejší rozpočto...'!$C$44:$K$65,'SO 03 - vedlejší rozpočto...'!$C$71:$L$103</definedName>
  </definedNames>
  <calcPr calcId="145621"/>
</workbook>
</file>

<file path=xl/calcChain.xml><?xml version="1.0" encoding="utf-8"?>
<calcChain xmlns="http://schemas.openxmlformats.org/spreadsheetml/2006/main">
  <c r="BA64" i="1" l="1"/>
  <c r="AZ64" i="1"/>
  <c r="BI103" i="10"/>
  <c r="BH103" i="10"/>
  <c r="BG103" i="10"/>
  <c r="BF103" i="10"/>
  <c r="R103" i="10"/>
  <c r="Q103" i="10"/>
  <c r="X103" i="10"/>
  <c r="V103" i="10"/>
  <c r="T103" i="10"/>
  <c r="P103" i="10"/>
  <c r="BK103" i="10" s="1"/>
  <c r="BI102" i="10"/>
  <c r="BH102" i="10"/>
  <c r="BG102" i="10"/>
  <c r="BF102" i="10"/>
  <c r="R102" i="10"/>
  <c r="R101" i="10" s="1"/>
  <c r="J64" i="10" s="1"/>
  <c r="Q102" i="10"/>
  <c r="Q101" i="10"/>
  <c r="I64" i="10" s="1"/>
  <c r="X102" i="10"/>
  <c r="X101" i="10" s="1"/>
  <c r="V102" i="10"/>
  <c r="V101" i="10"/>
  <c r="T102" i="10"/>
  <c r="T101" i="10" s="1"/>
  <c r="P102" i="10"/>
  <c r="BK102" i="10"/>
  <c r="BK101" i="10" s="1"/>
  <c r="K101" i="10" s="1"/>
  <c r="K64" i="10" s="1"/>
  <c r="K102" i="10"/>
  <c r="BE102" i="10"/>
  <c r="BI100" i="10"/>
  <c r="BH100" i="10"/>
  <c r="BG100" i="10"/>
  <c r="BF100" i="10"/>
  <c r="R100" i="10"/>
  <c r="R99" i="10" s="1"/>
  <c r="J63" i="10" s="1"/>
  <c r="Q100" i="10"/>
  <c r="Q99" i="10" s="1"/>
  <c r="I63" i="10" s="1"/>
  <c r="X100" i="10"/>
  <c r="X99" i="10" s="1"/>
  <c r="V100" i="10"/>
  <c r="V99" i="10" s="1"/>
  <c r="T100" i="10"/>
  <c r="T99" i="10" s="1"/>
  <c r="P100" i="10"/>
  <c r="BK100" i="10" s="1"/>
  <c r="BK99" i="10" s="1"/>
  <c r="K99" i="10" s="1"/>
  <c r="K63" i="10" s="1"/>
  <c r="K100" i="10"/>
  <c r="BE100" i="10"/>
  <c r="BI98" i="10"/>
  <c r="BH98" i="10"/>
  <c r="BG98" i="10"/>
  <c r="BF98" i="10"/>
  <c r="R98" i="10"/>
  <c r="R97" i="10"/>
  <c r="Q98" i="10"/>
  <c r="Q97" i="10" s="1"/>
  <c r="I62" i="10" s="1"/>
  <c r="X98" i="10"/>
  <c r="X97" i="10"/>
  <c r="V98" i="10"/>
  <c r="V97" i="10" s="1"/>
  <c r="T98" i="10"/>
  <c r="T97" i="10"/>
  <c r="P98" i="10"/>
  <c r="BK98" i="10" s="1"/>
  <c r="BK97" i="10" s="1"/>
  <c r="K97" i="10" s="1"/>
  <c r="K62" i="10" s="1"/>
  <c r="K98" i="10"/>
  <c r="BE98" i="10"/>
  <c r="J62" i="10"/>
  <c r="BI96" i="10"/>
  <c r="BH96" i="10"/>
  <c r="BG96" i="10"/>
  <c r="BF96" i="10"/>
  <c r="R96" i="10"/>
  <c r="Q96" i="10"/>
  <c r="X96" i="10"/>
  <c r="V96" i="10"/>
  <c r="T96" i="10"/>
  <c r="P96" i="10"/>
  <c r="K96" i="10" s="1"/>
  <c r="BE96" i="10" s="1"/>
  <c r="BK96" i="10"/>
  <c r="BI95" i="10"/>
  <c r="BH95" i="10"/>
  <c r="BG95" i="10"/>
  <c r="BF95" i="10"/>
  <c r="R95" i="10"/>
  <c r="Q95" i="10"/>
  <c r="X95" i="10"/>
  <c r="V95" i="10"/>
  <c r="T95" i="10"/>
  <c r="P95" i="10"/>
  <c r="K95" i="10" s="1"/>
  <c r="BE95" i="10" s="1"/>
  <c r="BI94" i="10"/>
  <c r="BH94" i="10"/>
  <c r="BG94" i="10"/>
  <c r="BF94" i="10"/>
  <c r="R94" i="10"/>
  <c r="Q94" i="10"/>
  <c r="X94" i="10"/>
  <c r="V94" i="10"/>
  <c r="T94" i="10"/>
  <c r="P94" i="10"/>
  <c r="BK94" i="10"/>
  <c r="K94" i="10"/>
  <c r="BE94" i="10"/>
  <c r="BI93" i="10"/>
  <c r="BH93" i="10"/>
  <c r="BG93" i="10"/>
  <c r="BF93" i="10"/>
  <c r="R93" i="10"/>
  <c r="Q93" i="10"/>
  <c r="X93" i="10"/>
  <c r="V93" i="10"/>
  <c r="T93" i="10"/>
  <c r="P93" i="10"/>
  <c r="BK93" i="10" s="1"/>
  <c r="K93" i="10"/>
  <c r="BE93" i="10" s="1"/>
  <c r="BI92" i="10"/>
  <c r="BH92" i="10"/>
  <c r="BG92" i="10"/>
  <c r="BF92" i="10"/>
  <c r="R92" i="10"/>
  <c r="Q92" i="10"/>
  <c r="X92" i="10"/>
  <c r="V92" i="10"/>
  <c r="T92" i="10"/>
  <c r="P92" i="10"/>
  <c r="K92" i="10" s="1"/>
  <c r="BE92" i="10" s="1"/>
  <c r="BK92" i="10"/>
  <c r="BI91" i="10"/>
  <c r="BH91" i="10"/>
  <c r="BG91" i="10"/>
  <c r="BF91" i="10"/>
  <c r="R91" i="10"/>
  <c r="Q91" i="10"/>
  <c r="X91" i="10"/>
  <c r="V91" i="10"/>
  <c r="T91" i="10"/>
  <c r="P91" i="10"/>
  <c r="K91" i="10" s="1"/>
  <c r="BE91" i="10" s="1"/>
  <c r="BI90" i="10"/>
  <c r="BH90" i="10"/>
  <c r="BG90" i="10"/>
  <c r="BF90" i="10"/>
  <c r="R90" i="10"/>
  <c r="Q90" i="10"/>
  <c r="X90" i="10"/>
  <c r="V90" i="10"/>
  <c r="T90" i="10"/>
  <c r="P90" i="10"/>
  <c r="BK90" i="10"/>
  <c r="K90" i="10"/>
  <c r="BE90" i="10"/>
  <c r="BI89" i="10"/>
  <c r="BH89" i="10"/>
  <c r="BG89" i="10"/>
  <c r="BF89" i="10"/>
  <c r="R89" i="10"/>
  <c r="R88" i="10"/>
  <c r="Q89" i="10"/>
  <c r="Q88" i="10"/>
  <c r="I61" i="10" s="1"/>
  <c r="X89" i="10"/>
  <c r="X88" i="10"/>
  <c r="V89" i="10"/>
  <c r="V88" i="10"/>
  <c r="T89" i="10"/>
  <c r="T88" i="10"/>
  <c r="P89" i="10"/>
  <c r="BK89" i="10"/>
  <c r="K89" i="10"/>
  <c r="BE89" i="10"/>
  <c r="J61" i="10"/>
  <c r="BI87" i="10"/>
  <c r="F36" i="10" s="1"/>
  <c r="BF64" i="1" s="1"/>
  <c r="BH87" i="10"/>
  <c r="F35" i="10"/>
  <c r="BE64" i="1" s="1"/>
  <c r="BG87" i="10"/>
  <c r="F34" i="10" s="1"/>
  <c r="BD64" i="1" s="1"/>
  <c r="BF87" i="10"/>
  <c r="K33" i="10"/>
  <c r="AY64" i="1" s="1"/>
  <c r="F33" i="10"/>
  <c r="BC64" i="1" s="1"/>
  <c r="R87" i="10"/>
  <c r="R86" i="10" s="1"/>
  <c r="Q87" i="10"/>
  <c r="Q86" i="10"/>
  <c r="Q85" i="10" s="1"/>
  <c r="X87" i="10"/>
  <c r="X86" i="10" s="1"/>
  <c r="V87" i="10"/>
  <c r="V86" i="10" s="1"/>
  <c r="V85" i="10" s="1"/>
  <c r="V84" i="10" s="1"/>
  <c r="T87" i="10"/>
  <c r="T86" i="10" s="1"/>
  <c r="T85" i="10" s="1"/>
  <c r="T84" i="10" s="1"/>
  <c r="AW64" i="1" s="1"/>
  <c r="P87" i="10"/>
  <c r="BK87" i="10"/>
  <c r="BK86" i="10" s="1"/>
  <c r="K87" i="10"/>
  <c r="BE87" i="10" s="1"/>
  <c r="I60" i="10"/>
  <c r="F78" i="10"/>
  <c r="E76" i="10"/>
  <c r="F51" i="10"/>
  <c r="E49" i="10"/>
  <c r="J21" i="10"/>
  <c r="E21" i="10"/>
  <c r="J80" i="10" s="1"/>
  <c r="J20" i="10"/>
  <c r="J18" i="10"/>
  <c r="E18" i="10"/>
  <c r="F54" i="10" s="1"/>
  <c r="F81" i="10"/>
  <c r="J17" i="10"/>
  <c r="J15" i="10"/>
  <c r="E15" i="10"/>
  <c r="F53" i="10" s="1"/>
  <c r="J14" i="10"/>
  <c r="J12" i="10"/>
  <c r="J51" i="10" s="1"/>
  <c r="E7" i="10"/>
  <c r="E47" i="10" s="1"/>
  <c r="E74" i="10"/>
  <c r="BA63" i="1"/>
  <c r="AZ63" i="1"/>
  <c r="BI98" i="9"/>
  <c r="BH98" i="9"/>
  <c r="BG98" i="9"/>
  <c r="BF98" i="9"/>
  <c r="R98" i="9"/>
  <c r="Q98" i="9"/>
  <c r="X98" i="9"/>
  <c r="V98" i="9"/>
  <c r="T98" i="9"/>
  <c r="P98" i="9"/>
  <c r="BK98" i="9"/>
  <c r="K98" i="9"/>
  <c r="BE98" i="9"/>
  <c r="BI97" i="9"/>
  <c r="BH97" i="9"/>
  <c r="BG97" i="9"/>
  <c r="BF97" i="9"/>
  <c r="R97" i="9"/>
  <c r="Q97" i="9"/>
  <c r="X97" i="9"/>
  <c r="V97" i="9"/>
  <c r="T97" i="9"/>
  <c r="P97" i="9"/>
  <c r="BK97" i="9" s="1"/>
  <c r="K97" i="9"/>
  <c r="BE97" i="9" s="1"/>
  <c r="BI96" i="9"/>
  <c r="BH96" i="9"/>
  <c r="BG96" i="9"/>
  <c r="BF96" i="9"/>
  <c r="R96" i="9"/>
  <c r="Q96" i="9"/>
  <c r="X96" i="9"/>
  <c r="V96" i="9"/>
  <c r="T96" i="9"/>
  <c r="P96" i="9"/>
  <c r="K96" i="9" s="1"/>
  <c r="BE96" i="9" s="1"/>
  <c r="BK96" i="9"/>
  <c r="BI95" i="9"/>
  <c r="BH95" i="9"/>
  <c r="BG95" i="9"/>
  <c r="BF95" i="9"/>
  <c r="R95" i="9"/>
  <c r="Q95" i="9"/>
  <c r="X95" i="9"/>
  <c r="V95" i="9"/>
  <c r="T95" i="9"/>
  <c r="P95" i="9"/>
  <c r="K95" i="9" s="1"/>
  <c r="BE95" i="9" s="1"/>
  <c r="BI93" i="9"/>
  <c r="F40" i="9" s="1"/>
  <c r="BF63" i="1" s="1"/>
  <c r="BH93" i="9"/>
  <c r="F39" i="9"/>
  <c r="BE63" i="1" s="1"/>
  <c r="BG93" i="9"/>
  <c r="F38" i="9" s="1"/>
  <c r="BD63" i="1" s="1"/>
  <c r="BF93" i="9"/>
  <c r="K37" i="9"/>
  <c r="AY63" i="1" s="1"/>
  <c r="F37" i="9"/>
  <c r="BC63" i="1" s="1"/>
  <c r="R93" i="9"/>
  <c r="R92" i="9" s="1"/>
  <c r="Q93" i="9"/>
  <c r="Q92" i="9" s="1"/>
  <c r="X93" i="9"/>
  <c r="X92" i="9" s="1"/>
  <c r="X91" i="9" s="1"/>
  <c r="V93" i="9"/>
  <c r="V92" i="9"/>
  <c r="V91" i="9" s="1"/>
  <c r="T93" i="9"/>
  <c r="T92" i="9" s="1"/>
  <c r="T91" i="9" s="1"/>
  <c r="AW63" i="1" s="1"/>
  <c r="P93" i="9"/>
  <c r="BK93" i="9" s="1"/>
  <c r="J87" i="9"/>
  <c r="F87" i="9"/>
  <c r="F85" i="9"/>
  <c r="E83" i="9"/>
  <c r="J61" i="9"/>
  <c r="F61" i="9"/>
  <c r="F59" i="9"/>
  <c r="E57" i="9"/>
  <c r="J22" i="9"/>
  <c r="E22" i="9"/>
  <c r="F62" i="9" s="1"/>
  <c r="J21" i="9"/>
  <c r="J16" i="9"/>
  <c r="J59" i="9" s="1"/>
  <c r="E7" i="9"/>
  <c r="E51" i="9" s="1"/>
  <c r="E77" i="9"/>
  <c r="K146" i="8"/>
  <c r="BA62" i="1"/>
  <c r="AZ62" i="1"/>
  <c r="BI172" i="8"/>
  <c r="BH172" i="8"/>
  <c r="BG172" i="8"/>
  <c r="BF172" i="8"/>
  <c r="R172" i="8"/>
  <c r="Q172" i="8"/>
  <c r="X172" i="8"/>
  <c r="V172" i="8"/>
  <c r="T172" i="8"/>
  <c r="P172" i="8"/>
  <c r="BK172" i="8" s="1"/>
  <c r="K172" i="8"/>
  <c r="BE172" i="8" s="1"/>
  <c r="BI171" i="8"/>
  <c r="BH171" i="8"/>
  <c r="BG171" i="8"/>
  <c r="BF171" i="8"/>
  <c r="R171" i="8"/>
  <c r="Q171" i="8"/>
  <c r="X171" i="8"/>
  <c r="V171" i="8"/>
  <c r="T171" i="8"/>
  <c r="P171" i="8"/>
  <c r="K171" i="8" s="1"/>
  <c r="BE171" i="8" s="1"/>
  <c r="BK171" i="8"/>
  <c r="BI170" i="8"/>
  <c r="BH170" i="8"/>
  <c r="BG170" i="8"/>
  <c r="BF170" i="8"/>
  <c r="R170" i="8"/>
  <c r="Q170" i="8"/>
  <c r="X170" i="8"/>
  <c r="V170" i="8"/>
  <c r="T170" i="8"/>
  <c r="P170" i="8"/>
  <c r="K170" i="8" s="1"/>
  <c r="BE170" i="8" s="1"/>
  <c r="BI169" i="8"/>
  <c r="BH169" i="8"/>
  <c r="BG169" i="8"/>
  <c r="BF169" i="8"/>
  <c r="R169" i="8"/>
  <c r="R168" i="8" s="1"/>
  <c r="J75" i="8" s="1"/>
  <c r="Q169" i="8"/>
  <c r="Q168" i="8" s="1"/>
  <c r="I75" i="8" s="1"/>
  <c r="X169" i="8"/>
  <c r="X168" i="8" s="1"/>
  <c r="V169" i="8"/>
  <c r="V168" i="8" s="1"/>
  <c r="T169" i="8"/>
  <c r="T168" i="8" s="1"/>
  <c r="P169" i="8"/>
  <c r="BK169" i="8" s="1"/>
  <c r="K169" i="8"/>
  <c r="BE169" i="8" s="1"/>
  <c r="BI167" i="8"/>
  <c r="BH167" i="8"/>
  <c r="BG167" i="8"/>
  <c r="BF167" i="8"/>
  <c r="R167" i="8"/>
  <c r="R166" i="8"/>
  <c r="J74" i="8" s="1"/>
  <c r="Q167" i="8"/>
  <c r="Q166" i="8" s="1"/>
  <c r="X167" i="8"/>
  <c r="X166" i="8"/>
  <c r="X165" i="8" s="1"/>
  <c r="V167" i="8"/>
  <c r="V166" i="8" s="1"/>
  <c r="T167" i="8"/>
  <c r="T166" i="8"/>
  <c r="P167" i="8"/>
  <c r="BK167" i="8" s="1"/>
  <c r="BK166" i="8" s="1"/>
  <c r="K167" i="8"/>
  <c r="BE167" i="8" s="1"/>
  <c r="BI163" i="8"/>
  <c r="BH163" i="8"/>
  <c r="BG163" i="8"/>
  <c r="BF163" i="8"/>
  <c r="R163" i="8"/>
  <c r="R161" i="8" s="1"/>
  <c r="J72" i="8" s="1"/>
  <c r="Q163" i="8"/>
  <c r="X163" i="8"/>
  <c r="V163" i="8"/>
  <c r="T163" i="8"/>
  <c r="T161" i="8" s="1"/>
  <c r="P163" i="8"/>
  <c r="BK163" i="8"/>
  <c r="K163" i="8"/>
  <c r="BE163" i="8"/>
  <c r="BI162" i="8"/>
  <c r="BH162" i="8"/>
  <c r="BG162" i="8"/>
  <c r="BF162" i="8"/>
  <c r="R162" i="8"/>
  <c r="Q162" i="8"/>
  <c r="Q161" i="8"/>
  <c r="I72" i="8" s="1"/>
  <c r="X162" i="8"/>
  <c r="X161" i="8"/>
  <c r="V162" i="8"/>
  <c r="V161" i="8"/>
  <c r="T162" i="8"/>
  <c r="P162" i="8"/>
  <c r="BK162" i="8"/>
  <c r="BK161" i="8" s="1"/>
  <c r="K161" i="8" s="1"/>
  <c r="K72" i="8" s="1"/>
  <c r="K162" i="8"/>
  <c r="BE162" i="8"/>
  <c r="BI160" i="8"/>
  <c r="BH160" i="8"/>
  <c r="BG160" i="8"/>
  <c r="BF160" i="8"/>
  <c r="R160" i="8"/>
  <c r="Q160" i="8"/>
  <c r="X160" i="8"/>
  <c r="V160" i="8"/>
  <c r="T160" i="8"/>
  <c r="P160" i="8"/>
  <c r="BK160" i="8"/>
  <c r="K160" i="8"/>
  <c r="BE160" i="8"/>
  <c r="BI159" i="8"/>
  <c r="BH159" i="8"/>
  <c r="BG159" i="8"/>
  <c r="BF159" i="8"/>
  <c r="R159" i="8"/>
  <c r="Q159" i="8"/>
  <c r="X159" i="8"/>
  <c r="V159" i="8"/>
  <c r="T159" i="8"/>
  <c r="P159" i="8"/>
  <c r="BK159" i="8" s="1"/>
  <c r="K159" i="8"/>
  <c r="BE159" i="8" s="1"/>
  <c r="BI158" i="8"/>
  <c r="BH158" i="8"/>
  <c r="BG158" i="8"/>
  <c r="BF158" i="8"/>
  <c r="R158" i="8"/>
  <c r="Q158" i="8"/>
  <c r="X158" i="8"/>
  <c r="V158" i="8"/>
  <c r="T158" i="8"/>
  <c r="P158" i="8"/>
  <c r="K158" i="8" s="1"/>
  <c r="BE158" i="8" s="1"/>
  <c r="BK158" i="8"/>
  <c r="BI157" i="8"/>
  <c r="BH157" i="8"/>
  <c r="BG157" i="8"/>
  <c r="BF157" i="8"/>
  <c r="R157" i="8"/>
  <c r="Q157" i="8"/>
  <c r="X157" i="8"/>
  <c r="V157" i="8"/>
  <c r="T157" i="8"/>
  <c r="P157" i="8"/>
  <c r="BI156" i="8"/>
  <c r="BH156" i="8"/>
  <c r="BG156" i="8"/>
  <c r="BF156" i="8"/>
  <c r="R156" i="8"/>
  <c r="Q156" i="8"/>
  <c r="X156" i="8"/>
  <c r="V156" i="8"/>
  <c r="T156" i="8"/>
  <c r="P156" i="8"/>
  <c r="BK156" i="8"/>
  <c r="K156" i="8"/>
  <c r="BE156" i="8"/>
  <c r="BI155" i="8"/>
  <c r="BH155" i="8"/>
  <c r="BG155" i="8"/>
  <c r="BF155" i="8"/>
  <c r="R155" i="8"/>
  <c r="Q155" i="8"/>
  <c r="X155" i="8"/>
  <c r="V155" i="8"/>
  <c r="V147" i="8" s="1"/>
  <c r="T155" i="8"/>
  <c r="P155" i="8"/>
  <c r="BK155" i="8" s="1"/>
  <c r="BI154" i="8"/>
  <c r="BH154" i="8"/>
  <c r="BG154" i="8"/>
  <c r="BF154" i="8"/>
  <c r="R154" i="8"/>
  <c r="Q154" i="8"/>
  <c r="X154" i="8"/>
  <c r="V154" i="8"/>
  <c r="T154" i="8"/>
  <c r="P154" i="8"/>
  <c r="K154" i="8" s="1"/>
  <c r="BE154" i="8" s="1"/>
  <c r="BK154" i="8"/>
  <c r="BI153" i="8"/>
  <c r="BH153" i="8"/>
  <c r="BG153" i="8"/>
  <c r="BF153" i="8"/>
  <c r="R153" i="8"/>
  <c r="Q153" i="8"/>
  <c r="X153" i="8"/>
  <c r="V153" i="8"/>
  <c r="T153" i="8"/>
  <c r="P153" i="8"/>
  <c r="BK153" i="8" s="1"/>
  <c r="BI152" i="8"/>
  <c r="BH152" i="8"/>
  <c r="BG152" i="8"/>
  <c r="BF152" i="8"/>
  <c r="R152" i="8"/>
  <c r="Q152" i="8"/>
  <c r="X152" i="8"/>
  <c r="V152" i="8"/>
  <c r="T152" i="8"/>
  <c r="P152" i="8"/>
  <c r="BK152" i="8"/>
  <c r="K152" i="8"/>
  <c r="BE152" i="8"/>
  <c r="BI150" i="8"/>
  <c r="BH150" i="8"/>
  <c r="BG150" i="8"/>
  <c r="BF150" i="8"/>
  <c r="R150" i="8"/>
  <c r="Q150" i="8"/>
  <c r="Q147" i="8" s="1"/>
  <c r="I71" i="8" s="1"/>
  <c r="X150" i="8"/>
  <c r="V150" i="8"/>
  <c r="T150" i="8"/>
  <c r="P150" i="8"/>
  <c r="BK150" i="8" s="1"/>
  <c r="BI149" i="8"/>
  <c r="BH149" i="8"/>
  <c r="BG149" i="8"/>
  <c r="BF149" i="8"/>
  <c r="R149" i="8"/>
  <c r="Q149" i="8"/>
  <c r="X149" i="8"/>
  <c r="V149" i="8"/>
  <c r="T149" i="8"/>
  <c r="P149" i="8"/>
  <c r="K149" i="8" s="1"/>
  <c r="BE149" i="8" s="1"/>
  <c r="BK149" i="8"/>
  <c r="BI148" i="8"/>
  <c r="BH148" i="8"/>
  <c r="BG148" i="8"/>
  <c r="BF148" i="8"/>
  <c r="R148" i="8"/>
  <c r="R147" i="8"/>
  <c r="J71" i="8" s="1"/>
  <c r="Q148" i="8"/>
  <c r="X148" i="8"/>
  <c r="X147" i="8"/>
  <c r="V148" i="8"/>
  <c r="T148" i="8"/>
  <c r="T147" i="8"/>
  <c r="P148" i="8"/>
  <c r="BK148" i="8"/>
  <c r="K148" i="8"/>
  <c r="BE148" i="8"/>
  <c r="K70" i="8"/>
  <c r="J70" i="8"/>
  <c r="I70" i="8"/>
  <c r="BI144" i="8"/>
  <c r="BH144" i="8"/>
  <c r="BG144" i="8"/>
  <c r="BF144" i="8"/>
  <c r="R144" i="8"/>
  <c r="Q144" i="8"/>
  <c r="X144" i="8"/>
  <c r="V144" i="8"/>
  <c r="T144" i="8"/>
  <c r="P144" i="8"/>
  <c r="BK144" i="8" s="1"/>
  <c r="K144" i="8"/>
  <c r="BE144" i="8" s="1"/>
  <c r="BI143" i="8"/>
  <c r="BH143" i="8"/>
  <c r="BG143" i="8"/>
  <c r="BF143" i="8"/>
  <c r="R143" i="8"/>
  <c r="Q143" i="8"/>
  <c r="X143" i="8"/>
  <c r="V143" i="8"/>
  <c r="T143" i="8"/>
  <c r="P143" i="8"/>
  <c r="K143" i="8" s="1"/>
  <c r="BK143" i="8"/>
  <c r="BE143" i="8"/>
  <c r="BI142" i="8"/>
  <c r="BH142" i="8"/>
  <c r="BG142" i="8"/>
  <c r="BF142" i="8"/>
  <c r="R142" i="8"/>
  <c r="Q142" i="8"/>
  <c r="X142" i="8"/>
  <c r="V142" i="8"/>
  <c r="T142" i="8"/>
  <c r="P142" i="8"/>
  <c r="BK142" i="8" s="1"/>
  <c r="BI140" i="8"/>
  <c r="BH140" i="8"/>
  <c r="BG140" i="8"/>
  <c r="BF140" i="8"/>
  <c r="R140" i="8"/>
  <c r="Q140" i="8"/>
  <c r="X140" i="8"/>
  <c r="V140" i="8"/>
  <c r="T140" i="8"/>
  <c r="P140" i="8"/>
  <c r="BK140" i="8"/>
  <c r="K140" i="8"/>
  <c r="BE140" i="8"/>
  <c r="BI138" i="8"/>
  <c r="BH138" i="8"/>
  <c r="BG138" i="8"/>
  <c r="BF138" i="8"/>
  <c r="R138" i="8"/>
  <c r="Q138" i="8"/>
  <c r="X138" i="8"/>
  <c r="V138" i="8"/>
  <c r="T138" i="8"/>
  <c r="P138" i="8"/>
  <c r="BK138" i="8" s="1"/>
  <c r="BI136" i="8"/>
  <c r="BH136" i="8"/>
  <c r="BG136" i="8"/>
  <c r="BF136" i="8"/>
  <c r="R136" i="8"/>
  <c r="Q136" i="8"/>
  <c r="X136" i="8"/>
  <c r="V136" i="8"/>
  <c r="T136" i="8"/>
  <c r="P136" i="8"/>
  <c r="K136" i="8" s="1"/>
  <c r="BE136" i="8" s="1"/>
  <c r="BK136" i="8"/>
  <c r="BI135" i="8"/>
  <c r="BH135" i="8"/>
  <c r="BG135" i="8"/>
  <c r="BF135" i="8"/>
  <c r="R135" i="8"/>
  <c r="Q135" i="8"/>
  <c r="X135" i="8"/>
  <c r="V135" i="8"/>
  <c r="T135" i="8"/>
  <c r="P135" i="8"/>
  <c r="BK135" i="8" s="1"/>
  <c r="BI134" i="8"/>
  <c r="BH134" i="8"/>
  <c r="BG134" i="8"/>
  <c r="BF134" i="8"/>
  <c r="R134" i="8"/>
  <c r="Q134" i="8"/>
  <c r="X134" i="8"/>
  <c r="V134" i="8"/>
  <c r="T134" i="8"/>
  <c r="P134" i="8"/>
  <c r="BK134" i="8"/>
  <c r="K134" i="8"/>
  <c r="BE134" i="8" s="1"/>
  <c r="BI133" i="8"/>
  <c r="BH133" i="8"/>
  <c r="BG133" i="8"/>
  <c r="BF133" i="8"/>
  <c r="R133" i="8"/>
  <c r="Q133" i="8"/>
  <c r="X133" i="8"/>
  <c r="V133" i="8"/>
  <c r="T133" i="8"/>
  <c r="P133" i="8"/>
  <c r="BK133" i="8" s="1"/>
  <c r="BI132" i="8"/>
  <c r="BH132" i="8"/>
  <c r="BG132" i="8"/>
  <c r="BF132" i="8"/>
  <c r="R132" i="8"/>
  <c r="R131" i="8" s="1"/>
  <c r="J69" i="8" s="1"/>
  <c r="Q132" i="8"/>
  <c r="X132" i="8"/>
  <c r="X131" i="8"/>
  <c r="V132" i="8"/>
  <c r="T132" i="8"/>
  <c r="T131" i="8" s="1"/>
  <c r="P132" i="8"/>
  <c r="BK132" i="8" s="1"/>
  <c r="K132" i="8"/>
  <c r="BE132" i="8" s="1"/>
  <c r="BI130" i="8"/>
  <c r="BH130" i="8"/>
  <c r="BG130" i="8"/>
  <c r="BF130" i="8"/>
  <c r="R130" i="8"/>
  <c r="Q130" i="8"/>
  <c r="X130" i="8"/>
  <c r="V130" i="8"/>
  <c r="T130" i="8"/>
  <c r="P130" i="8"/>
  <c r="BK130" i="8" s="1"/>
  <c r="K130" i="8"/>
  <c r="BE130" i="8" s="1"/>
  <c r="BI128" i="8"/>
  <c r="BH128" i="8"/>
  <c r="BG128" i="8"/>
  <c r="BF128" i="8"/>
  <c r="R128" i="8"/>
  <c r="Q128" i="8"/>
  <c r="X128" i="8"/>
  <c r="V128" i="8"/>
  <c r="T128" i="8"/>
  <c r="P128" i="8"/>
  <c r="BK128" i="8"/>
  <c r="K128" i="8"/>
  <c r="BE128" i="8" s="1"/>
  <c r="BI127" i="8"/>
  <c r="BH127" i="8"/>
  <c r="BG127" i="8"/>
  <c r="BF127" i="8"/>
  <c r="R127" i="8"/>
  <c r="Q127" i="8"/>
  <c r="X127" i="8"/>
  <c r="V127" i="8"/>
  <c r="T127" i="8"/>
  <c r="P127" i="8"/>
  <c r="BK127" i="8" s="1"/>
  <c r="BI126" i="8"/>
  <c r="BH126" i="8"/>
  <c r="BG126" i="8"/>
  <c r="BF126" i="8"/>
  <c r="R126" i="8"/>
  <c r="Q126" i="8"/>
  <c r="X126" i="8"/>
  <c r="V126" i="8"/>
  <c r="T126" i="8"/>
  <c r="P126" i="8"/>
  <c r="BK126" i="8" s="1"/>
  <c r="BI125" i="8"/>
  <c r="BH125" i="8"/>
  <c r="BG125" i="8"/>
  <c r="BF125" i="8"/>
  <c r="R125" i="8"/>
  <c r="Q125" i="8"/>
  <c r="X125" i="8"/>
  <c r="V125" i="8"/>
  <c r="T125" i="8"/>
  <c r="P125" i="8"/>
  <c r="BK125" i="8" s="1"/>
  <c r="K125" i="8"/>
  <c r="BE125" i="8" s="1"/>
  <c r="BI123" i="8"/>
  <c r="BH123" i="8"/>
  <c r="BG123" i="8"/>
  <c r="BF123" i="8"/>
  <c r="R123" i="8"/>
  <c r="Q123" i="8"/>
  <c r="X123" i="8"/>
  <c r="V123" i="8"/>
  <c r="T123" i="8"/>
  <c r="P123" i="8"/>
  <c r="BK123" i="8"/>
  <c r="K123" i="8"/>
  <c r="BE123" i="8" s="1"/>
  <c r="BI122" i="8"/>
  <c r="BH122" i="8"/>
  <c r="BG122" i="8"/>
  <c r="BF122" i="8"/>
  <c r="R122" i="8"/>
  <c r="Q122" i="8"/>
  <c r="X122" i="8"/>
  <c r="V122" i="8"/>
  <c r="T122" i="8"/>
  <c r="P122" i="8"/>
  <c r="BK122" i="8" s="1"/>
  <c r="BI121" i="8"/>
  <c r="BH121" i="8"/>
  <c r="BG121" i="8"/>
  <c r="BF121" i="8"/>
  <c r="R121" i="8"/>
  <c r="Q121" i="8"/>
  <c r="X121" i="8"/>
  <c r="V121" i="8"/>
  <c r="T121" i="8"/>
  <c r="P121" i="8"/>
  <c r="BK121" i="8" s="1"/>
  <c r="BI120" i="8"/>
  <c r="BH120" i="8"/>
  <c r="BG120" i="8"/>
  <c r="BF120" i="8"/>
  <c r="R120" i="8"/>
  <c r="Q120" i="8"/>
  <c r="X120" i="8"/>
  <c r="V120" i="8"/>
  <c r="T120" i="8"/>
  <c r="P120" i="8"/>
  <c r="BK120" i="8" s="1"/>
  <c r="K120" i="8"/>
  <c r="BE120" i="8" s="1"/>
  <c r="BI119" i="8"/>
  <c r="BH119" i="8"/>
  <c r="BG119" i="8"/>
  <c r="BF119" i="8"/>
  <c r="R119" i="8"/>
  <c r="Q119" i="8"/>
  <c r="X119" i="8"/>
  <c r="V119" i="8"/>
  <c r="T119" i="8"/>
  <c r="P119" i="8"/>
  <c r="BK119" i="8"/>
  <c r="K119" i="8"/>
  <c r="BE119" i="8" s="1"/>
  <c r="BI117" i="8"/>
  <c r="BH117" i="8"/>
  <c r="BG117" i="8"/>
  <c r="BF117" i="8"/>
  <c r="R117" i="8"/>
  <c r="Q117" i="8"/>
  <c r="X117" i="8"/>
  <c r="V117" i="8"/>
  <c r="T117" i="8"/>
  <c r="P117" i="8"/>
  <c r="BK117" i="8" s="1"/>
  <c r="BI115" i="8"/>
  <c r="BH115" i="8"/>
  <c r="BG115" i="8"/>
  <c r="BF115" i="8"/>
  <c r="R115" i="8"/>
  <c r="Q115" i="8"/>
  <c r="X115" i="8"/>
  <c r="V115" i="8"/>
  <c r="T115" i="8"/>
  <c r="P115" i="8"/>
  <c r="BK115" i="8" s="1"/>
  <c r="BI114" i="8"/>
  <c r="BH114" i="8"/>
  <c r="BG114" i="8"/>
  <c r="BF114" i="8"/>
  <c r="R114" i="8"/>
  <c r="Q114" i="8"/>
  <c r="X114" i="8"/>
  <c r="V114" i="8"/>
  <c r="T114" i="8"/>
  <c r="P114" i="8"/>
  <c r="BK114" i="8" s="1"/>
  <c r="K114" i="8"/>
  <c r="BE114" i="8" s="1"/>
  <c r="BI112" i="8"/>
  <c r="BH112" i="8"/>
  <c r="BG112" i="8"/>
  <c r="BF112" i="8"/>
  <c r="R112" i="8"/>
  <c r="Q112" i="8"/>
  <c r="X112" i="8"/>
  <c r="V112" i="8"/>
  <c r="T112" i="8"/>
  <c r="P112" i="8"/>
  <c r="BK112" i="8"/>
  <c r="K112" i="8"/>
  <c r="BE112" i="8" s="1"/>
  <c r="BI111" i="8"/>
  <c r="BH111" i="8"/>
  <c r="BG111" i="8"/>
  <c r="BF111" i="8"/>
  <c r="R111" i="8"/>
  <c r="Q111" i="8"/>
  <c r="X111" i="8"/>
  <c r="V111" i="8"/>
  <c r="T111" i="8"/>
  <c r="P111" i="8"/>
  <c r="BK111" i="8" s="1"/>
  <c r="BI110" i="8"/>
  <c r="BH110" i="8"/>
  <c r="BG110" i="8"/>
  <c r="BF110" i="8"/>
  <c r="R110" i="8"/>
  <c r="Q110" i="8"/>
  <c r="X110" i="8"/>
  <c r="V110" i="8"/>
  <c r="T110" i="8"/>
  <c r="P110" i="8"/>
  <c r="BK110" i="8" s="1"/>
  <c r="BI109" i="8"/>
  <c r="BH109" i="8"/>
  <c r="BG109" i="8"/>
  <c r="BF109" i="8"/>
  <c r="R109" i="8"/>
  <c r="Q109" i="8"/>
  <c r="X109" i="8"/>
  <c r="V109" i="8"/>
  <c r="T109" i="8"/>
  <c r="P109" i="8"/>
  <c r="BK109" i="8" s="1"/>
  <c r="K109" i="8"/>
  <c r="BE109" i="8" s="1"/>
  <c r="BI108" i="8"/>
  <c r="BH108" i="8"/>
  <c r="BG108" i="8"/>
  <c r="BF108" i="8"/>
  <c r="R108" i="8"/>
  <c r="Q108" i="8"/>
  <c r="X108" i="8"/>
  <c r="V108" i="8"/>
  <c r="T108" i="8"/>
  <c r="P108" i="8"/>
  <c r="BK108" i="8"/>
  <c r="K108" i="8"/>
  <c r="BE108" i="8" s="1"/>
  <c r="BI107" i="8"/>
  <c r="BH107" i="8"/>
  <c r="BG107" i="8"/>
  <c r="BF107" i="8"/>
  <c r="R107" i="8"/>
  <c r="Q107" i="8"/>
  <c r="X107" i="8"/>
  <c r="V107" i="8"/>
  <c r="T107" i="8"/>
  <c r="P107" i="8"/>
  <c r="BK107" i="8" s="1"/>
  <c r="BI106" i="8"/>
  <c r="BH106" i="8"/>
  <c r="BG106" i="8"/>
  <c r="BF106" i="8"/>
  <c r="R106" i="8"/>
  <c r="Q106" i="8"/>
  <c r="X106" i="8"/>
  <c r="V106" i="8"/>
  <c r="T106" i="8"/>
  <c r="P106" i="8"/>
  <c r="BK106" i="8" s="1"/>
  <c r="BI104" i="8"/>
  <c r="BH104" i="8"/>
  <c r="BG104" i="8"/>
  <c r="BF104" i="8"/>
  <c r="F37" i="8" s="1"/>
  <c r="BC62" i="1" s="1"/>
  <c r="R104" i="8"/>
  <c r="Q104" i="8"/>
  <c r="X104" i="8"/>
  <c r="V104" i="8"/>
  <c r="T104" i="8"/>
  <c r="P104" i="8"/>
  <c r="BK104" i="8" s="1"/>
  <c r="K104" i="8"/>
  <c r="BE104" i="8" s="1"/>
  <c r="BI102" i="8"/>
  <c r="F40" i="8" s="1"/>
  <c r="BF62" i="1" s="1"/>
  <c r="BH102" i="8"/>
  <c r="F39" i="8" s="1"/>
  <c r="BE62" i="1" s="1"/>
  <c r="BG102" i="8"/>
  <c r="F38" i="8" s="1"/>
  <c r="BD62" i="1" s="1"/>
  <c r="BF102" i="8"/>
  <c r="K37" i="8"/>
  <c r="AY62" i="1" s="1"/>
  <c r="R102" i="8"/>
  <c r="R101" i="8" s="1"/>
  <c r="Q102" i="8"/>
  <c r="Q101" i="8" s="1"/>
  <c r="X102" i="8"/>
  <c r="X101" i="8" s="1"/>
  <c r="X100" i="8" s="1"/>
  <c r="X99" i="8" s="1"/>
  <c r="V102" i="8"/>
  <c r="V101" i="8" s="1"/>
  <c r="T102" i="8"/>
  <c r="T101" i="8" s="1"/>
  <c r="T100" i="8" s="1"/>
  <c r="P102" i="8"/>
  <c r="BK102" i="8"/>
  <c r="K102" i="8"/>
  <c r="BE102" i="8" s="1"/>
  <c r="J95" i="8"/>
  <c r="F95" i="8"/>
  <c r="F93" i="8"/>
  <c r="E91" i="8"/>
  <c r="J61" i="8"/>
  <c r="F61" i="8"/>
  <c r="F59" i="8"/>
  <c r="E57" i="8"/>
  <c r="J22" i="8"/>
  <c r="E22" i="8"/>
  <c r="F96" i="8" s="1"/>
  <c r="J21" i="8"/>
  <c r="J16" i="8"/>
  <c r="J93" i="8" s="1"/>
  <c r="E7" i="8"/>
  <c r="E85" i="8"/>
  <c r="E51" i="8"/>
  <c r="BA60" i="1"/>
  <c r="AZ60" i="1"/>
  <c r="BI102" i="7"/>
  <c r="BH102" i="7"/>
  <c r="BG102" i="7"/>
  <c r="BF102" i="7"/>
  <c r="R102" i="7"/>
  <c r="Q102" i="7"/>
  <c r="X102" i="7"/>
  <c r="V102" i="7"/>
  <c r="T102" i="7"/>
  <c r="P102" i="7"/>
  <c r="BK102" i="7" s="1"/>
  <c r="BI101" i="7"/>
  <c r="BH101" i="7"/>
  <c r="BG101" i="7"/>
  <c r="BF101" i="7"/>
  <c r="R101" i="7"/>
  <c r="Q101" i="7"/>
  <c r="X101" i="7"/>
  <c r="V101" i="7"/>
  <c r="T101" i="7"/>
  <c r="P101" i="7"/>
  <c r="BK101" i="7" s="1"/>
  <c r="K101" i="7"/>
  <c r="BE101" i="7" s="1"/>
  <c r="BI100" i="7"/>
  <c r="BH100" i="7"/>
  <c r="BG100" i="7"/>
  <c r="BF100" i="7"/>
  <c r="R100" i="7"/>
  <c r="Q100" i="7"/>
  <c r="X100" i="7"/>
  <c r="V100" i="7"/>
  <c r="T100" i="7"/>
  <c r="P100" i="7"/>
  <c r="BK100" i="7"/>
  <c r="K100" i="7"/>
  <c r="BE100" i="7" s="1"/>
  <c r="BI99" i="7"/>
  <c r="BH99" i="7"/>
  <c r="BG99" i="7"/>
  <c r="BF99" i="7"/>
  <c r="R99" i="7"/>
  <c r="Q99" i="7"/>
  <c r="X99" i="7"/>
  <c r="V99" i="7"/>
  <c r="T99" i="7"/>
  <c r="P99" i="7"/>
  <c r="BK99" i="7" s="1"/>
  <c r="BI98" i="7"/>
  <c r="BH98" i="7"/>
  <c r="BG98" i="7"/>
  <c r="BF98" i="7"/>
  <c r="R98" i="7"/>
  <c r="Q98" i="7"/>
  <c r="X98" i="7"/>
  <c r="V98" i="7"/>
  <c r="T98" i="7"/>
  <c r="P98" i="7"/>
  <c r="BK98" i="7" s="1"/>
  <c r="BI97" i="7"/>
  <c r="BH97" i="7"/>
  <c r="BG97" i="7"/>
  <c r="BF97" i="7"/>
  <c r="R97" i="7"/>
  <c r="Q97" i="7"/>
  <c r="X97" i="7"/>
  <c r="V97" i="7"/>
  <c r="T97" i="7"/>
  <c r="P97" i="7"/>
  <c r="BK97" i="7" s="1"/>
  <c r="K97" i="7"/>
  <c r="BE97" i="7" s="1"/>
  <c r="BI96" i="7"/>
  <c r="BH96" i="7"/>
  <c r="BG96" i="7"/>
  <c r="BF96" i="7"/>
  <c r="R96" i="7"/>
  <c r="Q96" i="7"/>
  <c r="X96" i="7"/>
  <c r="V96" i="7"/>
  <c r="T96" i="7"/>
  <c r="P96" i="7"/>
  <c r="BK96" i="7"/>
  <c r="K96" i="7"/>
  <c r="BE96" i="7" s="1"/>
  <c r="BI95" i="7"/>
  <c r="BH95" i="7"/>
  <c r="BG95" i="7"/>
  <c r="BF95" i="7"/>
  <c r="R95" i="7"/>
  <c r="Q95" i="7"/>
  <c r="X95" i="7"/>
  <c r="V95" i="7"/>
  <c r="T95" i="7"/>
  <c r="P95" i="7"/>
  <c r="BK95" i="7" s="1"/>
  <c r="BI93" i="7"/>
  <c r="F40" i="7" s="1"/>
  <c r="BF60" i="1" s="1"/>
  <c r="BH93" i="7"/>
  <c r="F39" i="7"/>
  <c r="BE60" i="1" s="1"/>
  <c r="BG93" i="7"/>
  <c r="F38" i="7" s="1"/>
  <c r="BD60" i="1" s="1"/>
  <c r="BF93" i="7"/>
  <c r="K37" i="7" s="1"/>
  <c r="AY60" i="1" s="1"/>
  <c r="F37" i="7"/>
  <c r="BC60" i="1" s="1"/>
  <c r="R93" i="7"/>
  <c r="R92" i="7" s="1"/>
  <c r="R91" i="7" s="1"/>
  <c r="J66" i="7" s="1"/>
  <c r="K32" i="7" s="1"/>
  <c r="AT60" i="1" s="1"/>
  <c r="Q93" i="7"/>
  <c r="Q92" i="7" s="1"/>
  <c r="X93" i="7"/>
  <c r="X92" i="7" s="1"/>
  <c r="X91" i="7" s="1"/>
  <c r="V93" i="7"/>
  <c r="V92" i="7" s="1"/>
  <c r="V91" i="7" s="1"/>
  <c r="T93" i="7"/>
  <c r="T92" i="7" s="1"/>
  <c r="T91" i="7" s="1"/>
  <c r="AW60" i="1" s="1"/>
  <c r="P93" i="7"/>
  <c r="BK93" i="7" s="1"/>
  <c r="J67" i="7"/>
  <c r="J87" i="7"/>
  <c r="F87" i="7"/>
  <c r="F85" i="7"/>
  <c r="E83" i="7"/>
  <c r="J61" i="7"/>
  <c r="F61" i="7"/>
  <c r="F59" i="7"/>
  <c r="E57" i="7"/>
  <c r="J22" i="7"/>
  <c r="E22" i="7"/>
  <c r="J21" i="7"/>
  <c r="J16" i="7"/>
  <c r="E7" i="7"/>
  <c r="E77" i="7"/>
  <c r="E51" i="7"/>
  <c r="BA59" i="1"/>
  <c r="AZ59" i="1"/>
  <c r="BI131" i="6"/>
  <c r="BH131" i="6"/>
  <c r="BG131" i="6"/>
  <c r="BF131" i="6"/>
  <c r="R131" i="6"/>
  <c r="Q131" i="6"/>
  <c r="X131" i="6"/>
  <c r="V131" i="6"/>
  <c r="T131" i="6"/>
  <c r="P131" i="6"/>
  <c r="BK131" i="6" s="1"/>
  <c r="BI130" i="6"/>
  <c r="BH130" i="6"/>
  <c r="BG130" i="6"/>
  <c r="BF130" i="6"/>
  <c r="R130" i="6"/>
  <c r="Q130" i="6"/>
  <c r="X130" i="6"/>
  <c r="V130" i="6"/>
  <c r="T130" i="6"/>
  <c r="P130" i="6"/>
  <c r="BK130" i="6" s="1"/>
  <c r="K130" i="6"/>
  <c r="BE130" i="6" s="1"/>
  <c r="BI129" i="6"/>
  <c r="BH129" i="6"/>
  <c r="BG129" i="6"/>
  <c r="BF129" i="6"/>
  <c r="R129" i="6"/>
  <c r="Q129" i="6"/>
  <c r="X129" i="6"/>
  <c r="V129" i="6"/>
  <c r="T129" i="6"/>
  <c r="P129" i="6"/>
  <c r="BK129" i="6"/>
  <c r="K129" i="6"/>
  <c r="BE129" i="6" s="1"/>
  <c r="BI128" i="6"/>
  <c r="BH128" i="6"/>
  <c r="BG128" i="6"/>
  <c r="BF128" i="6"/>
  <c r="R128" i="6"/>
  <c r="Q128" i="6"/>
  <c r="X128" i="6"/>
  <c r="V128" i="6"/>
  <c r="T128" i="6"/>
  <c r="P128" i="6"/>
  <c r="BI127" i="6"/>
  <c r="BH127" i="6"/>
  <c r="BG127" i="6"/>
  <c r="BF127" i="6"/>
  <c r="R127" i="6"/>
  <c r="Q127" i="6"/>
  <c r="X127" i="6"/>
  <c r="V127" i="6"/>
  <c r="T127" i="6"/>
  <c r="P127" i="6"/>
  <c r="BK127" i="6" s="1"/>
  <c r="BI126" i="6"/>
  <c r="BH126" i="6"/>
  <c r="BG126" i="6"/>
  <c r="BF126" i="6"/>
  <c r="R126" i="6"/>
  <c r="R125" i="6" s="1"/>
  <c r="J72" i="6" s="1"/>
  <c r="Q126" i="6"/>
  <c r="Q125" i="6"/>
  <c r="I72" i="6" s="1"/>
  <c r="X126" i="6"/>
  <c r="V126" i="6"/>
  <c r="V125" i="6"/>
  <c r="T126" i="6"/>
  <c r="T125" i="6" s="1"/>
  <c r="P126" i="6"/>
  <c r="BK126" i="6"/>
  <c r="K126" i="6"/>
  <c r="BE126" i="6"/>
  <c r="BI124" i="6"/>
  <c r="BH124" i="6"/>
  <c r="BG124" i="6"/>
  <c r="BF124" i="6"/>
  <c r="R124" i="6"/>
  <c r="Q124" i="6"/>
  <c r="X124" i="6"/>
  <c r="V124" i="6"/>
  <c r="T124" i="6"/>
  <c r="P124" i="6"/>
  <c r="BK124" i="6" s="1"/>
  <c r="BI123" i="6"/>
  <c r="BH123" i="6"/>
  <c r="BG123" i="6"/>
  <c r="BF123" i="6"/>
  <c r="R123" i="6"/>
  <c r="Q123" i="6"/>
  <c r="X123" i="6"/>
  <c r="V123" i="6"/>
  <c r="T123" i="6"/>
  <c r="P123" i="6"/>
  <c r="BK123" i="6" s="1"/>
  <c r="K123" i="6"/>
  <c r="BE123" i="6" s="1"/>
  <c r="BI122" i="6"/>
  <c r="BH122" i="6"/>
  <c r="BG122" i="6"/>
  <c r="BF122" i="6"/>
  <c r="R122" i="6"/>
  <c r="Q122" i="6"/>
  <c r="X122" i="6"/>
  <c r="V122" i="6"/>
  <c r="T122" i="6"/>
  <c r="P122" i="6"/>
  <c r="BK122" i="6"/>
  <c r="K122" i="6"/>
  <c r="BE122" i="6" s="1"/>
  <c r="BI121" i="6"/>
  <c r="BH121" i="6"/>
  <c r="BG121" i="6"/>
  <c r="BF121" i="6"/>
  <c r="R121" i="6"/>
  <c r="R120" i="6"/>
  <c r="J71" i="6" s="1"/>
  <c r="Q121" i="6"/>
  <c r="Q120" i="6" s="1"/>
  <c r="Q119" i="6" s="1"/>
  <c r="I70" i="6" s="1"/>
  <c r="X121" i="6"/>
  <c r="X120" i="6" s="1"/>
  <c r="X119" i="6" s="1"/>
  <c r="V121" i="6"/>
  <c r="V120" i="6"/>
  <c r="V119" i="6" s="1"/>
  <c r="T121" i="6"/>
  <c r="T120" i="6"/>
  <c r="T119" i="6" s="1"/>
  <c r="P121" i="6"/>
  <c r="BK121" i="6" s="1"/>
  <c r="BK120" i="6" s="1"/>
  <c r="K121" i="6"/>
  <c r="BE121" i="6"/>
  <c r="BI118" i="6"/>
  <c r="BH118" i="6"/>
  <c r="BG118" i="6"/>
  <c r="BF118" i="6"/>
  <c r="R118" i="6"/>
  <c r="R117" i="6"/>
  <c r="Q118" i="6"/>
  <c r="Q117" i="6" s="1"/>
  <c r="I69" i="6" s="1"/>
  <c r="X118" i="6"/>
  <c r="X117" i="6" s="1"/>
  <c r="V118" i="6"/>
  <c r="V117" i="6" s="1"/>
  <c r="T118" i="6"/>
  <c r="T117" i="6"/>
  <c r="P118" i="6"/>
  <c r="BK118" i="6" s="1"/>
  <c r="BK117" i="6"/>
  <c r="K117" i="6" s="1"/>
  <c r="K69" i="6" s="1"/>
  <c r="K118" i="6"/>
  <c r="BE118" i="6" s="1"/>
  <c r="J69" i="6"/>
  <c r="BI116" i="6"/>
  <c r="BH116" i="6"/>
  <c r="BG116" i="6"/>
  <c r="BF116" i="6"/>
  <c r="R116" i="6"/>
  <c r="Q116" i="6"/>
  <c r="X116" i="6"/>
  <c r="V116" i="6"/>
  <c r="T116" i="6"/>
  <c r="P116" i="6"/>
  <c r="K116" i="6" s="1"/>
  <c r="BE116" i="6" s="1"/>
  <c r="BI115" i="6"/>
  <c r="BH115" i="6"/>
  <c r="BG115" i="6"/>
  <c r="BF115" i="6"/>
  <c r="R115" i="6"/>
  <c r="Q115" i="6"/>
  <c r="X115" i="6"/>
  <c r="V115" i="6"/>
  <c r="T115" i="6"/>
  <c r="P115" i="6"/>
  <c r="BI114" i="6"/>
  <c r="BH114" i="6"/>
  <c r="BG114" i="6"/>
  <c r="BF114" i="6"/>
  <c r="R114" i="6"/>
  <c r="Q114" i="6"/>
  <c r="X114" i="6"/>
  <c r="V114" i="6"/>
  <c r="T114" i="6"/>
  <c r="P114" i="6"/>
  <c r="BK114" i="6" s="1"/>
  <c r="K114" i="6"/>
  <c r="BE114" i="6"/>
  <c r="BI113" i="6"/>
  <c r="BH113" i="6"/>
  <c r="BG113" i="6"/>
  <c r="BF113" i="6"/>
  <c r="R113" i="6"/>
  <c r="Q113" i="6"/>
  <c r="X113" i="6"/>
  <c r="V113" i="6"/>
  <c r="T113" i="6"/>
  <c r="P113" i="6"/>
  <c r="BK113" i="6"/>
  <c r="K113" i="6"/>
  <c r="BE113" i="6" s="1"/>
  <c r="BI112" i="6"/>
  <c r="BH112" i="6"/>
  <c r="BG112" i="6"/>
  <c r="BF112" i="6"/>
  <c r="R112" i="6"/>
  <c r="Q112" i="6"/>
  <c r="Q109" i="6" s="1"/>
  <c r="I68" i="6" s="1"/>
  <c r="X112" i="6"/>
  <c r="V112" i="6"/>
  <c r="T112" i="6"/>
  <c r="P112" i="6"/>
  <c r="K112" i="6" s="1"/>
  <c r="BE112" i="6" s="1"/>
  <c r="BI111" i="6"/>
  <c r="BH111" i="6"/>
  <c r="BG111" i="6"/>
  <c r="BF111" i="6"/>
  <c r="R111" i="6"/>
  <c r="Q111" i="6"/>
  <c r="X111" i="6"/>
  <c r="V111" i="6"/>
  <c r="T111" i="6"/>
  <c r="T109" i="6" s="1"/>
  <c r="P111" i="6"/>
  <c r="BI110" i="6"/>
  <c r="BH110" i="6"/>
  <c r="BG110" i="6"/>
  <c r="BF110" i="6"/>
  <c r="R110" i="6"/>
  <c r="Q110" i="6"/>
  <c r="X110" i="6"/>
  <c r="X109" i="6" s="1"/>
  <c r="V110" i="6"/>
  <c r="V109" i="6"/>
  <c r="T110" i="6"/>
  <c r="P110" i="6"/>
  <c r="BK110" i="6"/>
  <c r="K110" i="6"/>
  <c r="BE110" i="6"/>
  <c r="BI107" i="6"/>
  <c r="BH107" i="6"/>
  <c r="BG107" i="6"/>
  <c r="BF107" i="6"/>
  <c r="R107" i="6"/>
  <c r="Q107" i="6"/>
  <c r="X107" i="6"/>
  <c r="V107" i="6"/>
  <c r="T107" i="6"/>
  <c r="P107" i="6"/>
  <c r="K107" i="6" s="1"/>
  <c r="BE107" i="6" s="1"/>
  <c r="BI105" i="6"/>
  <c r="BH105" i="6"/>
  <c r="BG105" i="6"/>
  <c r="BF105" i="6"/>
  <c r="R105" i="6"/>
  <c r="Q105" i="6"/>
  <c r="X105" i="6"/>
  <c r="V105" i="6"/>
  <c r="T105" i="6"/>
  <c r="P105" i="6"/>
  <c r="BK105" i="6" s="1"/>
  <c r="BI104" i="6"/>
  <c r="BH104" i="6"/>
  <c r="BG104" i="6"/>
  <c r="BF104" i="6"/>
  <c r="R104" i="6"/>
  <c r="Q104" i="6"/>
  <c r="X104" i="6"/>
  <c r="V104" i="6"/>
  <c r="T104" i="6"/>
  <c r="P104" i="6"/>
  <c r="BK104" i="6"/>
  <c r="K104" i="6"/>
  <c r="BE104" i="6" s="1"/>
  <c r="BI103" i="6"/>
  <c r="BH103" i="6"/>
  <c r="BG103" i="6"/>
  <c r="BF103" i="6"/>
  <c r="R103" i="6"/>
  <c r="Q103" i="6"/>
  <c r="X103" i="6"/>
  <c r="V103" i="6"/>
  <c r="T103" i="6"/>
  <c r="P103" i="6"/>
  <c r="BK103" i="6"/>
  <c r="K103" i="6"/>
  <c r="BE103" i="6" s="1"/>
  <c r="BI102" i="6"/>
  <c r="BH102" i="6"/>
  <c r="BG102" i="6"/>
  <c r="BF102" i="6"/>
  <c r="R102" i="6"/>
  <c r="Q102" i="6"/>
  <c r="X102" i="6"/>
  <c r="V102" i="6"/>
  <c r="T102" i="6"/>
  <c r="P102" i="6"/>
  <c r="K102" i="6" s="1"/>
  <c r="BK102" i="6"/>
  <c r="BE102" i="6"/>
  <c r="BI101" i="6"/>
  <c r="BH101" i="6"/>
  <c r="BG101" i="6"/>
  <c r="BF101" i="6"/>
  <c r="R101" i="6"/>
  <c r="Q101" i="6"/>
  <c r="X101" i="6"/>
  <c r="V101" i="6"/>
  <c r="T101" i="6"/>
  <c r="P101" i="6"/>
  <c r="BK101" i="6" s="1"/>
  <c r="K101" i="6"/>
  <c r="BE101" i="6" s="1"/>
  <c r="BI100" i="6"/>
  <c r="F40" i="6" s="1"/>
  <c r="BF59" i="1" s="1"/>
  <c r="BH100" i="6"/>
  <c r="BG100" i="6"/>
  <c r="BF100" i="6"/>
  <c r="R100" i="6"/>
  <c r="Q100" i="6"/>
  <c r="X100" i="6"/>
  <c r="V100" i="6"/>
  <c r="T100" i="6"/>
  <c r="P100" i="6"/>
  <c r="BK100" i="6"/>
  <c r="K100" i="6"/>
  <c r="BE100" i="6"/>
  <c r="BI99" i="6"/>
  <c r="BH99" i="6"/>
  <c r="F39" i="6" s="1"/>
  <c r="BE59" i="1" s="1"/>
  <c r="BG99" i="6"/>
  <c r="BF99" i="6"/>
  <c r="K37" i="6" s="1"/>
  <c r="AY59" i="1" s="1"/>
  <c r="R99" i="6"/>
  <c r="Q99" i="6"/>
  <c r="X99" i="6"/>
  <c r="V99" i="6"/>
  <c r="V97" i="6" s="1"/>
  <c r="V96" i="6" s="1"/>
  <c r="T99" i="6"/>
  <c r="P99" i="6"/>
  <c r="BK99" i="6" s="1"/>
  <c r="K99" i="6"/>
  <c r="BE99" i="6" s="1"/>
  <c r="BI98" i="6"/>
  <c r="BH98" i="6"/>
  <c r="BG98" i="6"/>
  <c r="BF98" i="6"/>
  <c r="R98" i="6"/>
  <c r="Q98" i="6"/>
  <c r="Q97" i="6" s="1"/>
  <c r="Q96" i="6" s="1"/>
  <c r="I66" i="6" s="1"/>
  <c r="K31" i="6" s="1"/>
  <c r="AS59" i="1" s="1"/>
  <c r="X98" i="6"/>
  <c r="V98" i="6"/>
  <c r="T98" i="6"/>
  <c r="T97" i="6"/>
  <c r="T96" i="6" s="1"/>
  <c r="AW59" i="1" s="1"/>
  <c r="P98" i="6"/>
  <c r="K98" i="6" s="1"/>
  <c r="BE98" i="6" s="1"/>
  <c r="J92" i="6"/>
  <c r="F92" i="6"/>
  <c r="F90" i="6"/>
  <c r="E88" i="6"/>
  <c r="J61" i="6"/>
  <c r="F61" i="6"/>
  <c r="F59" i="6"/>
  <c r="E57" i="6"/>
  <c r="J22" i="6"/>
  <c r="E22" i="6"/>
  <c r="F93" i="6"/>
  <c r="F62" i="6"/>
  <c r="J21" i="6"/>
  <c r="J16" i="6"/>
  <c r="J90" i="6" s="1"/>
  <c r="E7" i="6"/>
  <c r="E82" i="6"/>
  <c r="E51" i="6"/>
  <c r="BA57" i="1"/>
  <c r="AZ57" i="1"/>
  <c r="BI99" i="5"/>
  <c r="BH99" i="5"/>
  <c r="BG99" i="5"/>
  <c r="BF99" i="5"/>
  <c r="R99" i="5"/>
  <c r="Q99" i="5"/>
  <c r="X99" i="5"/>
  <c r="V99" i="5"/>
  <c r="T99" i="5"/>
  <c r="P99" i="5"/>
  <c r="K99" i="5" s="1"/>
  <c r="BE99" i="5"/>
  <c r="BI98" i="5"/>
  <c r="BH98" i="5"/>
  <c r="BG98" i="5"/>
  <c r="BF98" i="5"/>
  <c r="R98" i="5"/>
  <c r="Q98" i="5"/>
  <c r="X98" i="5"/>
  <c r="V98" i="5"/>
  <c r="T98" i="5"/>
  <c r="P98" i="5"/>
  <c r="BK98" i="5" s="1"/>
  <c r="BI97" i="5"/>
  <c r="BH97" i="5"/>
  <c r="BG97" i="5"/>
  <c r="BF97" i="5"/>
  <c r="K37" i="5" s="1"/>
  <c r="AY57" i="1" s="1"/>
  <c r="R97" i="5"/>
  <c r="Q97" i="5"/>
  <c r="X97" i="5"/>
  <c r="V97" i="5"/>
  <c r="V92" i="5" s="1"/>
  <c r="T97" i="5"/>
  <c r="P97" i="5"/>
  <c r="BK97" i="5"/>
  <c r="K97" i="5"/>
  <c r="BE97" i="5" s="1"/>
  <c r="BI96" i="5"/>
  <c r="BH96" i="5"/>
  <c r="BG96" i="5"/>
  <c r="BF96" i="5"/>
  <c r="R96" i="5"/>
  <c r="Q96" i="5"/>
  <c r="X96" i="5"/>
  <c r="V96" i="5"/>
  <c r="T96" i="5"/>
  <c r="P96" i="5"/>
  <c r="K96" i="5" s="1"/>
  <c r="BE96" i="5" s="1"/>
  <c r="BK96" i="5"/>
  <c r="BI95" i="5"/>
  <c r="BH95" i="5"/>
  <c r="BG95" i="5"/>
  <c r="BF95" i="5"/>
  <c r="R95" i="5"/>
  <c r="Q95" i="5"/>
  <c r="X95" i="5"/>
  <c r="X92" i="5" s="1"/>
  <c r="X91" i="5" s="1"/>
  <c r="V95" i="5"/>
  <c r="T95" i="5"/>
  <c r="P95" i="5"/>
  <c r="K95" i="5" s="1"/>
  <c r="BE95" i="5" s="1"/>
  <c r="BK95" i="5"/>
  <c r="BI94" i="5"/>
  <c r="BH94" i="5"/>
  <c r="BG94" i="5"/>
  <c r="BF94" i="5"/>
  <c r="R94" i="5"/>
  <c r="Q94" i="5"/>
  <c r="X94" i="5"/>
  <c r="V94" i="5"/>
  <c r="T94" i="5"/>
  <c r="P94" i="5"/>
  <c r="BK94" i="5" s="1"/>
  <c r="K94" i="5"/>
  <c r="BE94" i="5" s="1"/>
  <c r="BI93" i="5"/>
  <c r="F40" i="5" s="1"/>
  <c r="BF57" i="1" s="1"/>
  <c r="BH93" i="5"/>
  <c r="F39" i="5" s="1"/>
  <c r="BE57" i="1" s="1"/>
  <c r="BG93" i="5"/>
  <c r="F38" i="5" s="1"/>
  <c r="BD57" i="1"/>
  <c r="BF93" i="5"/>
  <c r="F37" i="5"/>
  <c r="BC57" i="1" s="1"/>
  <c r="R93" i="5"/>
  <c r="R92" i="5"/>
  <c r="R91" i="5" s="1"/>
  <c r="J66" i="5" s="1"/>
  <c r="K32" i="5" s="1"/>
  <c r="AT57" i="1" s="1"/>
  <c r="Q93" i="5"/>
  <c r="Q92" i="5" s="1"/>
  <c r="X93" i="5"/>
  <c r="V93" i="5"/>
  <c r="V91" i="5"/>
  <c r="T93" i="5"/>
  <c r="P93" i="5"/>
  <c r="J67" i="5"/>
  <c r="J87" i="5"/>
  <c r="F87" i="5"/>
  <c r="F85" i="5"/>
  <c r="E83" i="5"/>
  <c r="J61" i="5"/>
  <c r="F61" i="5"/>
  <c r="F59" i="5"/>
  <c r="E57" i="5"/>
  <c r="J22" i="5"/>
  <c r="E22" i="5"/>
  <c r="F88" i="5" s="1"/>
  <c r="J21" i="5"/>
  <c r="J16" i="5"/>
  <c r="J85" i="5" s="1"/>
  <c r="E7" i="5"/>
  <c r="E51" i="5" s="1"/>
  <c r="E77" i="5"/>
  <c r="BA56" i="1"/>
  <c r="AZ56" i="1"/>
  <c r="BI95" i="4"/>
  <c r="F40" i="4" s="1"/>
  <c r="BF56" i="1"/>
  <c r="BH95" i="4"/>
  <c r="F39" i="4"/>
  <c r="BE56" i="1" s="1"/>
  <c r="BG95" i="4"/>
  <c r="F38" i="4"/>
  <c r="BD56" i="1" s="1"/>
  <c r="BF95" i="4"/>
  <c r="K37" i="4"/>
  <c r="AY56" i="1"/>
  <c r="F37" i="4"/>
  <c r="BC56" i="1" s="1"/>
  <c r="R95" i="4"/>
  <c r="R94" i="4" s="1"/>
  <c r="J68" i="4" s="1"/>
  <c r="R93" i="4"/>
  <c r="R92" i="4" s="1"/>
  <c r="J66" i="4" s="1"/>
  <c r="K32" i="4" s="1"/>
  <c r="AT56" i="1" s="1"/>
  <c r="Q95" i="4"/>
  <c r="Q94" i="4" s="1"/>
  <c r="X95" i="4"/>
  <c r="X94" i="4" s="1"/>
  <c r="X93" i="4" s="1"/>
  <c r="X92" i="4"/>
  <c r="V95" i="4"/>
  <c r="V94" i="4" s="1"/>
  <c r="V93" i="4"/>
  <c r="V92" i="4" s="1"/>
  <c r="T95" i="4"/>
  <c r="T94" i="4" s="1"/>
  <c r="T93" i="4" s="1"/>
  <c r="T92" i="4" s="1"/>
  <c r="AW56" i="1" s="1"/>
  <c r="P95" i="4"/>
  <c r="BK95" i="4"/>
  <c r="BK94" i="4"/>
  <c r="BK93" i="4" s="1"/>
  <c r="BK92" i="4" s="1"/>
  <c r="K92" i="4" s="1"/>
  <c r="K93" i="4"/>
  <c r="K67" i="4" s="1"/>
  <c r="K95" i="4"/>
  <c r="BE95" i="4" s="1"/>
  <c r="K36" i="4"/>
  <c r="AX56" i="1" s="1"/>
  <c r="F36" i="4"/>
  <c r="BB56" i="1" s="1"/>
  <c r="J67" i="4"/>
  <c r="J88" i="4"/>
  <c r="F88" i="4"/>
  <c r="F86" i="4"/>
  <c r="E84" i="4"/>
  <c r="J61" i="4"/>
  <c r="F61" i="4"/>
  <c r="F59" i="4"/>
  <c r="E57" i="4"/>
  <c r="J22" i="4"/>
  <c r="E22" i="4"/>
  <c r="F62" i="4" s="1"/>
  <c r="F89" i="4"/>
  <c r="J21" i="4"/>
  <c r="J16" i="4"/>
  <c r="J59" i="4" s="1"/>
  <c r="E7" i="4"/>
  <c r="E78" i="4" s="1"/>
  <c r="E51" i="4"/>
  <c r="BA55" i="1"/>
  <c r="AZ55" i="1"/>
  <c r="BI250" i="3"/>
  <c r="BH250" i="3"/>
  <c r="BG250" i="3"/>
  <c r="BF250" i="3"/>
  <c r="R250" i="3"/>
  <c r="Q250" i="3"/>
  <c r="X250" i="3"/>
  <c r="V250" i="3"/>
  <c r="T250" i="3"/>
  <c r="P250" i="3"/>
  <c r="BI249" i="3"/>
  <c r="BH249" i="3"/>
  <c r="BG249" i="3"/>
  <c r="BF249" i="3"/>
  <c r="R249" i="3"/>
  <c r="Q249" i="3"/>
  <c r="X249" i="3"/>
  <c r="V249" i="3"/>
  <c r="T249" i="3"/>
  <c r="P249" i="3"/>
  <c r="BK249" i="3"/>
  <c r="K249" i="3"/>
  <c r="BE249" i="3"/>
  <c r="BI248" i="3"/>
  <c r="BH248" i="3"/>
  <c r="BG248" i="3"/>
  <c r="BF248" i="3"/>
  <c r="R248" i="3"/>
  <c r="Q248" i="3"/>
  <c r="X248" i="3"/>
  <c r="V248" i="3"/>
  <c r="T248" i="3"/>
  <c r="P248" i="3"/>
  <c r="BK248" i="3" s="1"/>
  <c r="K248" i="3"/>
  <c r="BE248" i="3" s="1"/>
  <c r="BI247" i="3"/>
  <c r="BH247" i="3"/>
  <c r="BG247" i="3"/>
  <c r="BF247" i="3"/>
  <c r="R247" i="3"/>
  <c r="Q247" i="3"/>
  <c r="X247" i="3"/>
  <c r="V247" i="3"/>
  <c r="T247" i="3"/>
  <c r="P247" i="3"/>
  <c r="K247" i="3" s="1"/>
  <c r="BE247" i="3" s="1"/>
  <c r="BK247" i="3"/>
  <c r="BI246" i="3"/>
  <c r="BH246" i="3"/>
  <c r="BG246" i="3"/>
  <c r="BF246" i="3"/>
  <c r="R246" i="3"/>
  <c r="Q246" i="3"/>
  <c r="X246" i="3"/>
  <c r="V246" i="3"/>
  <c r="T246" i="3"/>
  <c r="P246" i="3"/>
  <c r="BI245" i="3"/>
  <c r="BH245" i="3"/>
  <c r="BG245" i="3"/>
  <c r="BF245" i="3"/>
  <c r="R245" i="3"/>
  <c r="Q245" i="3"/>
  <c r="X245" i="3"/>
  <c r="V245" i="3"/>
  <c r="T245" i="3"/>
  <c r="P245" i="3"/>
  <c r="BK245" i="3"/>
  <c r="K245" i="3"/>
  <c r="BE245" i="3"/>
  <c r="BI244" i="3"/>
  <c r="BH244" i="3"/>
  <c r="BG244" i="3"/>
  <c r="BF244" i="3"/>
  <c r="R244" i="3"/>
  <c r="Q244" i="3"/>
  <c r="X244" i="3"/>
  <c r="V244" i="3"/>
  <c r="T244" i="3"/>
  <c r="P244" i="3"/>
  <c r="BK244" i="3" s="1"/>
  <c r="K244" i="3"/>
  <c r="BE244" i="3" s="1"/>
  <c r="BI243" i="3"/>
  <c r="BH243" i="3"/>
  <c r="BG243" i="3"/>
  <c r="BF243" i="3"/>
  <c r="R243" i="3"/>
  <c r="Q243" i="3"/>
  <c r="X243" i="3"/>
  <c r="V243" i="3"/>
  <c r="T243" i="3"/>
  <c r="P243" i="3"/>
  <c r="K243" i="3" s="1"/>
  <c r="BE243" i="3" s="1"/>
  <c r="BK243" i="3"/>
  <c r="BI242" i="3"/>
  <c r="BH242" i="3"/>
  <c r="BG242" i="3"/>
  <c r="BF242" i="3"/>
  <c r="R242" i="3"/>
  <c r="Q242" i="3"/>
  <c r="X242" i="3"/>
  <c r="V242" i="3"/>
  <c r="T242" i="3"/>
  <c r="P242" i="3"/>
  <c r="BI241" i="3"/>
  <c r="BH241" i="3"/>
  <c r="BG241" i="3"/>
  <c r="BF241" i="3"/>
  <c r="R241" i="3"/>
  <c r="R240" i="3" s="1"/>
  <c r="J74" i="3" s="1"/>
  <c r="Q241" i="3"/>
  <c r="Q240" i="3" s="1"/>
  <c r="I74" i="3" s="1"/>
  <c r="X241" i="3"/>
  <c r="V241" i="3"/>
  <c r="V240" i="3" s="1"/>
  <c r="T241" i="3"/>
  <c r="T240" i="3" s="1"/>
  <c r="P241" i="3"/>
  <c r="BK241" i="3" s="1"/>
  <c r="K241" i="3"/>
  <c r="BE241" i="3" s="1"/>
  <c r="BI238" i="3"/>
  <c r="BH238" i="3"/>
  <c r="BG238" i="3"/>
  <c r="BF238" i="3"/>
  <c r="R238" i="3"/>
  <c r="Q238" i="3"/>
  <c r="X238" i="3"/>
  <c r="V238" i="3"/>
  <c r="T238" i="3"/>
  <c r="P238" i="3"/>
  <c r="BI237" i="3"/>
  <c r="BH237" i="3"/>
  <c r="BG237" i="3"/>
  <c r="BF237" i="3"/>
  <c r="R237" i="3"/>
  <c r="Q237" i="3"/>
  <c r="X237" i="3"/>
  <c r="V237" i="3"/>
  <c r="T237" i="3"/>
  <c r="P237" i="3"/>
  <c r="BK237" i="3"/>
  <c r="K237" i="3"/>
  <c r="BE237" i="3"/>
  <c r="BI236" i="3"/>
  <c r="BH236" i="3"/>
  <c r="BG236" i="3"/>
  <c r="BF236" i="3"/>
  <c r="R236" i="3"/>
  <c r="Q236" i="3"/>
  <c r="X236" i="3"/>
  <c r="V236" i="3"/>
  <c r="T236" i="3"/>
  <c r="P236" i="3"/>
  <c r="BK236" i="3" s="1"/>
  <c r="K236" i="3"/>
  <c r="BE236" i="3" s="1"/>
  <c r="BI235" i="3"/>
  <c r="BH235" i="3"/>
  <c r="BG235" i="3"/>
  <c r="BF235" i="3"/>
  <c r="R235" i="3"/>
  <c r="R234" i="3" s="1"/>
  <c r="J73" i="3" s="1"/>
  <c r="Q235" i="3"/>
  <c r="Q234" i="3" s="1"/>
  <c r="I73" i="3" s="1"/>
  <c r="X235" i="3"/>
  <c r="X234" i="3" s="1"/>
  <c r="V235" i="3"/>
  <c r="T235" i="3"/>
  <c r="T234" i="3" s="1"/>
  <c r="P235" i="3"/>
  <c r="BK235" i="3" s="1"/>
  <c r="BI232" i="3"/>
  <c r="BH232" i="3"/>
  <c r="BG232" i="3"/>
  <c r="BF232" i="3"/>
  <c r="R232" i="3"/>
  <c r="Q232" i="3"/>
  <c r="X232" i="3"/>
  <c r="V232" i="3"/>
  <c r="T232" i="3"/>
  <c r="P232" i="3"/>
  <c r="BK232" i="3" s="1"/>
  <c r="K232" i="3"/>
  <c r="BE232" i="3" s="1"/>
  <c r="BI230" i="3"/>
  <c r="BH230" i="3"/>
  <c r="BG230" i="3"/>
  <c r="BF230" i="3"/>
  <c r="R230" i="3"/>
  <c r="Q230" i="3"/>
  <c r="X230" i="3"/>
  <c r="V230" i="3"/>
  <c r="T230" i="3"/>
  <c r="P230" i="3"/>
  <c r="K230" i="3" s="1"/>
  <c r="BE230" i="3" s="1"/>
  <c r="BK230" i="3"/>
  <c r="BI229" i="3"/>
  <c r="BH229" i="3"/>
  <c r="BG229" i="3"/>
  <c r="BF229" i="3"/>
  <c r="R229" i="3"/>
  <c r="Q229" i="3"/>
  <c r="X229" i="3"/>
  <c r="V229" i="3"/>
  <c r="T229" i="3"/>
  <c r="P229" i="3"/>
  <c r="BI228" i="3"/>
  <c r="BH228" i="3"/>
  <c r="BG228" i="3"/>
  <c r="BF228" i="3"/>
  <c r="R228" i="3"/>
  <c r="Q228" i="3"/>
  <c r="X228" i="3"/>
  <c r="V228" i="3"/>
  <c r="T228" i="3"/>
  <c r="P228" i="3"/>
  <c r="BK228" i="3"/>
  <c r="K228" i="3"/>
  <c r="BE228" i="3"/>
  <c r="BI227" i="3"/>
  <c r="BH227" i="3"/>
  <c r="BG227" i="3"/>
  <c r="BF227" i="3"/>
  <c r="R227" i="3"/>
  <c r="Q227" i="3"/>
  <c r="X227" i="3"/>
  <c r="V227" i="3"/>
  <c r="T227" i="3"/>
  <c r="P227" i="3"/>
  <c r="BK227" i="3" s="1"/>
  <c r="K227" i="3"/>
  <c r="BE227" i="3" s="1"/>
  <c r="BI226" i="3"/>
  <c r="BH226" i="3"/>
  <c r="BG226" i="3"/>
  <c r="BF226" i="3"/>
  <c r="R226" i="3"/>
  <c r="Q226" i="3"/>
  <c r="X226" i="3"/>
  <c r="V226" i="3"/>
  <c r="T226" i="3"/>
  <c r="P226" i="3"/>
  <c r="K226" i="3" s="1"/>
  <c r="BE226" i="3" s="1"/>
  <c r="BK226" i="3"/>
  <c r="BI225" i="3"/>
  <c r="BH225" i="3"/>
  <c r="BG225" i="3"/>
  <c r="BF225" i="3"/>
  <c r="R225" i="3"/>
  <c r="Q225" i="3"/>
  <c r="X225" i="3"/>
  <c r="V225" i="3"/>
  <c r="T225" i="3"/>
  <c r="P225" i="3"/>
  <c r="BK225" i="3" s="1"/>
  <c r="BI224" i="3"/>
  <c r="BH224" i="3"/>
  <c r="BG224" i="3"/>
  <c r="BF224" i="3"/>
  <c r="R224" i="3"/>
  <c r="Q224" i="3"/>
  <c r="X224" i="3"/>
  <c r="V224" i="3"/>
  <c r="T224" i="3"/>
  <c r="P224" i="3"/>
  <c r="BK224" i="3"/>
  <c r="K224" i="3"/>
  <c r="BE224" i="3"/>
  <c r="BI222" i="3"/>
  <c r="BH222" i="3"/>
  <c r="BG222" i="3"/>
  <c r="BF222" i="3"/>
  <c r="R222" i="3"/>
  <c r="Q222" i="3"/>
  <c r="Q219" i="3" s="1"/>
  <c r="X222" i="3"/>
  <c r="V222" i="3"/>
  <c r="T222" i="3"/>
  <c r="P222" i="3"/>
  <c r="BK222" i="3" s="1"/>
  <c r="BI220" i="3"/>
  <c r="BH220" i="3"/>
  <c r="BG220" i="3"/>
  <c r="BF220" i="3"/>
  <c r="R220" i="3"/>
  <c r="Q220" i="3"/>
  <c r="X220" i="3"/>
  <c r="V220" i="3"/>
  <c r="V219" i="3"/>
  <c r="T220" i="3"/>
  <c r="P220" i="3"/>
  <c r="BK220" i="3"/>
  <c r="K220" i="3"/>
  <c r="BE220" i="3"/>
  <c r="BI217" i="3"/>
  <c r="BH217" i="3"/>
  <c r="BG217" i="3"/>
  <c r="BF217" i="3"/>
  <c r="R217" i="3"/>
  <c r="Q217" i="3"/>
  <c r="X217" i="3"/>
  <c r="V217" i="3"/>
  <c r="T217" i="3"/>
  <c r="P217" i="3"/>
  <c r="BK217" i="3" s="1"/>
  <c r="K217" i="3"/>
  <c r="BE217" i="3"/>
  <c r="BI216" i="3"/>
  <c r="BH216" i="3"/>
  <c r="BG216" i="3"/>
  <c r="BF216" i="3"/>
  <c r="R216" i="3"/>
  <c r="R215" i="3" s="1"/>
  <c r="J70" i="3" s="1"/>
  <c r="Q216" i="3"/>
  <c r="Q215" i="3"/>
  <c r="I70" i="3" s="1"/>
  <c r="X216" i="3"/>
  <c r="X215" i="3" s="1"/>
  <c r="V216" i="3"/>
  <c r="V215" i="3" s="1"/>
  <c r="T216" i="3"/>
  <c r="P216" i="3"/>
  <c r="K216" i="3" s="1"/>
  <c r="BE216" i="3" s="1"/>
  <c r="BI214" i="3"/>
  <c r="BH214" i="3"/>
  <c r="BG214" i="3"/>
  <c r="BF214" i="3"/>
  <c r="R214" i="3"/>
  <c r="Q214" i="3"/>
  <c r="X214" i="3"/>
  <c r="V214" i="3"/>
  <c r="T214" i="3"/>
  <c r="P214" i="3"/>
  <c r="BK214" i="3" s="1"/>
  <c r="BI213" i="3"/>
  <c r="BH213" i="3"/>
  <c r="BG213" i="3"/>
  <c r="BF213" i="3"/>
  <c r="R213" i="3"/>
  <c r="Q213" i="3"/>
  <c r="X213" i="3"/>
  <c r="V213" i="3"/>
  <c r="T213" i="3"/>
  <c r="P213" i="3"/>
  <c r="BK213" i="3"/>
  <c r="K213" i="3"/>
  <c r="BE213" i="3"/>
  <c r="BI212" i="3"/>
  <c r="BH212" i="3"/>
  <c r="BG212" i="3"/>
  <c r="BF212" i="3"/>
  <c r="R212" i="3"/>
  <c r="Q212" i="3"/>
  <c r="X212" i="3"/>
  <c r="V212" i="3"/>
  <c r="T212" i="3"/>
  <c r="P212" i="3"/>
  <c r="K212" i="3" s="1"/>
  <c r="BE212" i="3" s="1"/>
  <c r="BI211" i="3"/>
  <c r="BH211" i="3"/>
  <c r="BG211" i="3"/>
  <c r="BF211" i="3"/>
  <c r="R211" i="3"/>
  <c r="Q211" i="3"/>
  <c r="X211" i="3"/>
  <c r="V211" i="3"/>
  <c r="T211" i="3"/>
  <c r="P211" i="3"/>
  <c r="K211" i="3" s="1"/>
  <c r="BE211" i="3" s="1"/>
  <c r="BI210" i="3"/>
  <c r="BH210" i="3"/>
  <c r="BG210" i="3"/>
  <c r="BF210" i="3"/>
  <c r="R210" i="3"/>
  <c r="Q210" i="3"/>
  <c r="X210" i="3"/>
  <c r="V210" i="3"/>
  <c r="T210" i="3"/>
  <c r="P210" i="3"/>
  <c r="BK210" i="3" s="1"/>
  <c r="BI209" i="3"/>
  <c r="BH209" i="3"/>
  <c r="BG209" i="3"/>
  <c r="BF209" i="3"/>
  <c r="R209" i="3"/>
  <c r="Q209" i="3"/>
  <c r="X209" i="3"/>
  <c r="V209" i="3"/>
  <c r="T209" i="3"/>
  <c r="P209" i="3"/>
  <c r="K209" i="3" s="1"/>
  <c r="BE209" i="3" s="1"/>
  <c r="BI208" i="3"/>
  <c r="BH208" i="3"/>
  <c r="BG208" i="3"/>
  <c r="BF208" i="3"/>
  <c r="R208" i="3"/>
  <c r="Q208" i="3"/>
  <c r="X208" i="3"/>
  <c r="V208" i="3"/>
  <c r="T208" i="3"/>
  <c r="P208" i="3"/>
  <c r="BK208" i="3"/>
  <c r="K208" i="3"/>
  <c r="BE208" i="3" s="1"/>
  <c r="BI207" i="3"/>
  <c r="BH207" i="3"/>
  <c r="BG207" i="3"/>
  <c r="BF207" i="3"/>
  <c r="R207" i="3"/>
  <c r="Q207" i="3"/>
  <c r="X207" i="3"/>
  <c r="V207" i="3"/>
  <c r="T207" i="3"/>
  <c r="P207" i="3"/>
  <c r="BK207" i="3"/>
  <c r="K207" i="3"/>
  <c r="BE207" i="3" s="1"/>
  <c r="BI206" i="3"/>
  <c r="BH206" i="3"/>
  <c r="BG206" i="3"/>
  <c r="BF206" i="3"/>
  <c r="R206" i="3"/>
  <c r="Q206" i="3"/>
  <c r="X206" i="3"/>
  <c r="V206" i="3"/>
  <c r="T206" i="3"/>
  <c r="P206" i="3"/>
  <c r="BK206" i="3" s="1"/>
  <c r="BI205" i="3"/>
  <c r="BH205" i="3"/>
  <c r="BG205" i="3"/>
  <c r="BF205" i="3"/>
  <c r="R205" i="3"/>
  <c r="Q205" i="3"/>
  <c r="X205" i="3"/>
  <c r="V205" i="3"/>
  <c r="T205" i="3"/>
  <c r="P205" i="3"/>
  <c r="K205" i="3" s="1"/>
  <c r="BE205" i="3" s="1"/>
  <c r="BI204" i="3"/>
  <c r="BH204" i="3"/>
  <c r="BG204" i="3"/>
  <c r="BF204" i="3"/>
  <c r="R204" i="3"/>
  <c r="Q204" i="3"/>
  <c r="X204" i="3"/>
  <c r="V204" i="3"/>
  <c r="T204" i="3"/>
  <c r="P204" i="3"/>
  <c r="BK204" i="3"/>
  <c r="K204" i="3"/>
  <c r="BE204" i="3" s="1"/>
  <c r="BI203" i="3"/>
  <c r="BH203" i="3"/>
  <c r="BG203" i="3"/>
  <c r="BF203" i="3"/>
  <c r="R203" i="3"/>
  <c r="Q203" i="3"/>
  <c r="X203" i="3"/>
  <c r="V203" i="3"/>
  <c r="T203" i="3"/>
  <c r="P203" i="3"/>
  <c r="BK203" i="3"/>
  <c r="K203" i="3"/>
  <c r="BE203" i="3" s="1"/>
  <c r="BI202" i="3"/>
  <c r="BH202" i="3"/>
  <c r="BG202" i="3"/>
  <c r="BF202" i="3"/>
  <c r="R202" i="3"/>
  <c r="Q202" i="3"/>
  <c r="X202" i="3"/>
  <c r="V202" i="3"/>
  <c r="T202" i="3"/>
  <c r="P202" i="3"/>
  <c r="BK202" i="3" s="1"/>
  <c r="BI201" i="3"/>
  <c r="BH201" i="3"/>
  <c r="BG201" i="3"/>
  <c r="BF201" i="3"/>
  <c r="R201" i="3"/>
  <c r="Q201" i="3"/>
  <c r="X201" i="3"/>
  <c r="V201" i="3"/>
  <c r="T201" i="3"/>
  <c r="P201" i="3"/>
  <c r="K201" i="3" s="1"/>
  <c r="BE201" i="3" s="1"/>
  <c r="BI200" i="3"/>
  <c r="BH200" i="3"/>
  <c r="BG200" i="3"/>
  <c r="BF200" i="3"/>
  <c r="R200" i="3"/>
  <c r="Q200" i="3"/>
  <c r="X200" i="3"/>
  <c r="V200" i="3"/>
  <c r="T200" i="3"/>
  <c r="P200" i="3"/>
  <c r="BK200" i="3"/>
  <c r="K200" i="3"/>
  <c r="BE200" i="3" s="1"/>
  <c r="BI199" i="3"/>
  <c r="BH199" i="3"/>
  <c r="BG199" i="3"/>
  <c r="BF199" i="3"/>
  <c r="R199" i="3"/>
  <c r="Q199" i="3"/>
  <c r="X199" i="3"/>
  <c r="V199" i="3"/>
  <c r="T199" i="3"/>
  <c r="P199" i="3"/>
  <c r="BK199" i="3"/>
  <c r="K199" i="3"/>
  <c r="BE199" i="3" s="1"/>
  <c r="BI198" i="3"/>
  <c r="BH198" i="3"/>
  <c r="BG198" i="3"/>
  <c r="BF198" i="3"/>
  <c r="R198" i="3"/>
  <c r="Q198" i="3"/>
  <c r="X198" i="3"/>
  <c r="V198" i="3"/>
  <c r="T198" i="3"/>
  <c r="P198" i="3"/>
  <c r="BK198" i="3" s="1"/>
  <c r="BI197" i="3"/>
  <c r="BH197" i="3"/>
  <c r="BG197" i="3"/>
  <c r="BF197" i="3"/>
  <c r="R197" i="3"/>
  <c r="Q197" i="3"/>
  <c r="X197" i="3"/>
  <c r="V197" i="3"/>
  <c r="T197" i="3"/>
  <c r="P197" i="3"/>
  <c r="K197" i="3" s="1"/>
  <c r="BE197" i="3" s="1"/>
  <c r="BI196" i="3"/>
  <c r="BH196" i="3"/>
  <c r="BG196" i="3"/>
  <c r="BF196" i="3"/>
  <c r="R196" i="3"/>
  <c r="Q196" i="3"/>
  <c r="X196" i="3"/>
  <c r="V196" i="3"/>
  <c r="T196" i="3"/>
  <c r="P196" i="3"/>
  <c r="BK196" i="3"/>
  <c r="K196" i="3"/>
  <c r="BE196" i="3" s="1"/>
  <c r="BI195" i="3"/>
  <c r="BH195" i="3"/>
  <c r="BG195" i="3"/>
  <c r="BF195" i="3"/>
  <c r="R195" i="3"/>
  <c r="Q195" i="3"/>
  <c r="X195" i="3"/>
  <c r="V195" i="3"/>
  <c r="T195" i="3"/>
  <c r="P195" i="3"/>
  <c r="BK195" i="3"/>
  <c r="K195" i="3"/>
  <c r="BE195" i="3" s="1"/>
  <c r="BI193" i="3"/>
  <c r="BH193" i="3"/>
  <c r="BG193" i="3"/>
  <c r="BF193" i="3"/>
  <c r="R193" i="3"/>
  <c r="Q193" i="3"/>
  <c r="X193" i="3"/>
  <c r="V193" i="3"/>
  <c r="T193" i="3"/>
  <c r="P193" i="3"/>
  <c r="BK193" i="3" s="1"/>
  <c r="BI191" i="3"/>
  <c r="BH191" i="3"/>
  <c r="BG191" i="3"/>
  <c r="BF191" i="3"/>
  <c r="R191" i="3"/>
  <c r="Q191" i="3"/>
  <c r="X191" i="3"/>
  <c r="V191" i="3"/>
  <c r="T191" i="3"/>
  <c r="P191" i="3"/>
  <c r="K191" i="3" s="1"/>
  <c r="BE191" i="3" s="1"/>
  <c r="BI190" i="3"/>
  <c r="BH190" i="3"/>
  <c r="BG190" i="3"/>
  <c r="BF190" i="3"/>
  <c r="R190" i="3"/>
  <c r="Q190" i="3"/>
  <c r="X190" i="3"/>
  <c r="V190" i="3"/>
  <c r="T190" i="3"/>
  <c r="P190" i="3"/>
  <c r="BK190" i="3"/>
  <c r="K190" i="3"/>
  <c r="BE190" i="3" s="1"/>
  <c r="BI189" i="3"/>
  <c r="BH189" i="3"/>
  <c r="BG189" i="3"/>
  <c r="BF189" i="3"/>
  <c r="R189" i="3"/>
  <c r="Q189" i="3"/>
  <c r="X189" i="3"/>
  <c r="V189" i="3"/>
  <c r="T189" i="3"/>
  <c r="P189" i="3"/>
  <c r="BK189" i="3"/>
  <c r="K189" i="3"/>
  <c r="BE189" i="3" s="1"/>
  <c r="BI188" i="3"/>
  <c r="BH188" i="3"/>
  <c r="BG188" i="3"/>
  <c r="BF188" i="3"/>
  <c r="R188" i="3"/>
  <c r="Q188" i="3"/>
  <c r="X188" i="3"/>
  <c r="V188" i="3"/>
  <c r="T188" i="3"/>
  <c r="P188" i="3"/>
  <c r="BK188" i="3" s="1"/>
  <c r="BI187" i="3"/>
  <c r="BH187" i="3"/>
  <c r="BG187" i="3"/>
  <c r="BF187" i="3"/>
  <c r="R187" i="3"/>
  <c r="Q187" i="3"/>
  <c r="X187" i="3"/>
  <c r="V187" i="3"/>
  <c r="T187" i="3"/>
  <c r="P187" i="3"/>
  <c r="K187" i="3" s="1"/>
  <c r="BE187" i="3" s="1"/>
  <c r="BI186" i="3"/>
  <c r="BH186" i="3"/>
  <c r="BG186" i="3"/>
  <c r="BF186" i="3"/>
  <c r="R186" i="3"/>
  <c r="Q186" i="3"/>
  <c r="X186" i="3"/>
  <c r="V186" i="3"/>
  <c r="T186" i="3"/>
  <c r="P186" i="3"/>
  <c r="BK186" i="3"/>
  <c r="K186" i="3"/>
  <c r="BE186" i="3" s="1"/>
  <c r="BI185" i="3"/>
  <c r="BH185" i="3"/>
  <c r="BG185" i="3"/>
  <c r="BF185" i="3"/>
  <c r="R185" i="3"/>
  <c r="Q185" i="3"/>
  <c r="X185" i="3"/>
  <c r="V185" i="3"/>
  <c r="T185" i="3"/>
  <c r="P185" i="3"/>
  <c r="BK185" i="3"/>
  <c r="K185" i="3"/>
  <c r="BE185" i="3" s="1"/>
  <c r="BI184" i="3"/>
  <c r="BH184" i="3"/>
  <c r="BG184" i="3"/>
  <c r="BF184" i="3"/>
  <c r="R184" i="3"/>
  <c r="R183" i="3"/>
  <c r="Q184" i="3"/>
  <c r="Q183" i="3" s="1"/>
  <c r="I69" i="3" s="1"/>
  <c r="X184" i="3"/>
  <c r="X183" i="3"/>
  <c r="V184" i="3"/>
  <c r="V183" i="3" s="1"/>
  <c r="T184" i="3"/>
  <c r="T183" i="3"/>
  <c r="P184" i="3"/>
  <c r="BK184" i="3" s="1"/>
  <c r="K184" i="3"/>
  <c r="BE184" i="3" s="1"/>
  <c r="J69" i="3"/>
  <c r="BI182" i="3"/>
  <c r="BH182" i="3"/>
  <c r="BG182" i="3"/>
  <c r="BF182" i="3"/>
  <c r="R182" i="3"/>
  <c r="Q182" i="3"/>
  <c r="X182" i="3"/>
  <c r="V182" i="3"/>
  <c r="T182" i="3"/>
  <c r="P182" i="3"/>
  <c r="BK182" i="3"/>
  <c r="K182" i="3"/>
  <c r="BE182" i="3" s="1"/>
  <c r="BI180" i="3"/>
  <c r="BH180" i="3"/>
  <c r="BG180" i="3"/>
  <c r="BF180" i="3"/>
  <c r="R180" i="3"/>
  <c r="Q180" i="3"/>
  <c r="X180" i="3"/>
  <c r="V180" i="3"/>
  <c r="T180" i="3"/>
  <c r="P180" i="3"/>
  <c r="BK180" i="3" s="1"/>
  <c r="BI179" i="3"/>
  <c r="BH179" i="3"/>
  <c r="BG179" i="3"/>
  <c r="BF179" i="3"/>
  <c r="R179" i="3"/>
  <c r="Q179" i="3"/>
  <c r="X179" i="3"/>
  <c r="V179" i="3"/>
  <c r="T179" i="3"/>
  <c r="P179" i="3"/>
  <c r="K179" i="3" s="1"/>
  <c r="BE179" i="3" s="1"/>
  <c r="BI177" i="3"/>
  <c r="BH177" i="3"/>
  <c r="BG177" i="3"/>
  <c r="BF177" i="3"/>
  <c r="R177" i="3"/>
  <c r="Q177" i="3"/>
  <c r="X177" i="3"/>
  <c r="V177" i="3"/>
  <c r="T177" i="3"/>
  <c r="P177" i="3"/>
  <c r="BK177" i="3"/>
  <c r="K177" i="3"/>
  <c r="BE177" i="3" s="1"/>
  <c r="BI175" i="3"/>
  <c r="BH175" i="3"/>
  <c r="BG175" i="3"/>
  <c r="BF175" i="3"/>
  <c r="R175" i="3"/>
  <c r="Q175" i="3"/>
  <c r="X175" i="3"/>
  <c r="V175" i="3"/>
  <c r="T175" i="3"/>
  <c r="P175" i="3"/>
  <c r="BK175" i="3"/>
  <c r="K175" i="3"/>
  <c r="BE175" i="3" s="1"/>
  <c r="BI173" i="3"/>
  <c r="BH173" i="3"/>
  <c r="BG173" i="3"/>
  <c r="BF173" i="3"/>
  <c r="R173" i="3"/>
  <c r="Q173" i="3"/>
  <c r="X173" i="3"/>
  <c r="V173" i="3"/>
  <c r="T173" i="3"/>
  <c r="P173" i="3"/>
  <c r="BK173" i="3" s="1"/>
  <c r="BI171" i="3"/>
  <c r="BH171" i="3"/>
  <c r="BG171" i="3"/>
  <c r="BF171" i="3"/>
  <c r="R171" i="3"/>
  <c r="Q171" i="3"/>
  <c r="X171" i="3"/>
  <c r="V171" i="3"/>
  <c r="T171" i="3"/>
  <c r="P171" i="3"/>
  <c r="K171" i="3" s="1"/>
  <c r="BE171" i="3" s="1"/>
  <c r="BI170" i="3"/>
  <c r="BH170" i="3"/>
  <c r="BG170" i="3"/>
  <c r="BF170" i="3"/>
  <c r="R170" i="3"/>
  <c r="Q170" i="3"/>
  <c r="X170" i="3"/>
  <c r="V170" i="3"/>
  <c r="T170" i="3"/>
  <c r="P170" i="3"/>
  <c r="BK170" i="3"/>
  <c r="K170" i="3"/>
  <c r="BE170" i="3" s="1"/>
  <c r="BI168" i="3"/>
  <c r="BH168" i="3"/>
  <c r="BG168" i="3"/>
  <c r="BF168" i="3"/>
  <c r="R168" i="3"/>
  <c r="Q168" i="3"/>
  <c r="X168" i="3"/>
  <c r="V168" i="3"/>
  <c r="T168" i="3"/>
  <c r="P168" i="3"/>
  <c r="BK168" i="3"/>
  <c r="K168" i="3"/>
  <c r="BE168" i="3" s="1"/>
  <c r="BI166" i="3"/>
  <c r="BH166" i="3"/>
  <c r="BG166" i="3"/>
  <c r="BF166" i="3"/>
  <c r="R166" i="3"/>
  <c r="Q166" i="3"/>
  <c r="X166" i="3"/>
  <c r="X162" i="3" s="1"/>
  <c r="V166" i="3"/>
  <c r="T166" i="3"/>
  <c r="P166" i="3"/>
  <c r="BK166" i="3" s="1"/>
  <c r="BI165" i="3"/>
  <c r="BH165" i="3"/>
  <c r="BG165" i="3"/>
  <c r="BF165" i="3"/>
  <c r="R165" i="3"/>
  <c r="Q165" i="3"/>
  <c r="X165" i="3"/>
  <c r="V165" i="3"/>
  <c r="T165" i="3"/>
  <c r="P165" i="3"/>
  <c r="K165" i="3" s="1"/>
  <c r="BE165" i="3" s="1"/>
  <c r="BI164" i="3"/>
  <c r="BH164" i="3"/>
  <c r="BG164" i="3"/>
  <c r="BF164" i="3"/>
  <c r="R164" i="3"/>
  <c r="R162" i="3" s="1"/>
  <c r="J68" i="3" s="1"/>
  <c r="Q164" i="3"/>
  <c r="X164" i="3"/>
  <c r="V164" i="3"/>
  <c r="T164" i="3"/>
  <c r="T162" i="3" s="1"/>
  <c r="P164" i="3"/>
  <c r="BK164" i="3"/>
  <c r="K164" i="3"/>
  <c r="BE164" i="3" s="1"/>
  <c r="BI163" i="3"/>
  <c r="BH163" i="3"/>
  <c r="BG163" i="3"/>
  <c r="BF163" i="3"/>
  <c r="R163" i="3"/>
  <c r="Q163" i="3"/>
  <c r="Q162" i="3" s="1"/>
  <c r="I68" i="3" s="1"/>
  <c r="X163" i="3"/>
  <c r="V163" i="3"/>
  <c r="V162" i="3" s="1"/>
  <c r="T163" i="3"/>
  <c r="P163" i="3"/>
  <c r="BK163" i="3" s="1"/>
  <c r="K163" i="3"/>
  <c r="BE163" i="3" s="1"/>
  <c r="BI161" i="3"/>
  <c r="BH161" i="3"/>
  <c r="BG161" i="3"/>
  <c r="BF161" i="3"/>
  <c r="R161" i="3"/>
  <c r="Q161" i="3"/>
  <c r="X161" i="3"/>
  <c r="V161" i="3"/>
  <c r="T161" i="3"/>
  <c r="P161" i="3"/>
  <c r="BK161" i="3"/>
  <c r="K161" i="3"/>
  <c r="BE161" i="3" s="1"/>
  <c r="BI160" i="3"/>
  <c r="BH160" i="3"/>
  <c r="BG160" i="3"/>
  <c r="BF160" i="3"/>
  <c r="R160" i="3"/>
  <c r="Q160" i="3"/>
  <c r="X160" i="3"/>
  <c r="V160" i="3"/>
  <c r="T160" i="3"/>
  <c r="P160" i="3"/>
  <c r="BK160" i="3"/>
  <c r="K160" i="3"/>
  <c r="BE160" i="3" s="1"/>
  <c r="BI159" i="3"/>
  <c r="BH159" i="3"/>
  <c r="BG159" i="3"/>
  <c r="BF159" i="3"/>
  <c r="R159" i="3"/>
  <c r="Q159" i="3"/>
  <c r="X159" i="3"/>
  <c r="V159" i="3"/>
  <c r="T159" i="3"/>
  <c r="P159" i="3"/>
  <c r="BK159" i="3" s="1"/>
  <c r="BI158" i="3"/>
  <c r="BH158" i="3"/>
  <c r="BG158" i="3"/>
  <c r="BF158" i="3"/>
  <c r="R158" i="3"/>
  <c r="Q158" i="3"/>
  <c r="X158" i="3"/>
  <c r="V158" i="3"/>
  <c r="T158" i="3"/>
  <c r="P158" i="3"/>
  <c r="K158" i="3" s="1"/>
  <c r="BE158" i="3" s="1"/>
  <c r="BI157" i="3"/>
  <c r="BH157" i="3"/>
  <c r="BG157" i="3"/>
  <c r="BF157" i="3"/>
  <c r="R157" i="3"/>
  <c r="Q157" i="3"/>
  <c r="X157" i="3"/>
  <c r="V157" i="3"/>
  <c r="T157" i="3"/>
  <c r="P157" i="3"/>
  <c r="BK157" i="3"/>
  <c r="K157" i="3"/>
  <c r="BE157" i="3" s="1"/>
  <c r="BI156" i="3"/>
  <c r="BH156" i="3"/>
  <c r="BG156" i="3"/>
  <c r="BF156" i="3"/>
  <c r="R156" i="3"/>
  <c r="Q156" i="3"/>
  <c r="X156" i="3"/>
  <c r="V156" i="3"/>
  <c r="T156" i="3"/>
  <c r="P156" i="3"/>
  <c r="BK156" i="3"/>
  <c r="K156" i="3"/>
  <c r="BE156" i="3" s="1"/>
  <c r="BI154" i="3"/>
  <c r="BH154" i="3"/>
  <c r="BG154" i="3"/>
  <c r="BF154" i="3"/>
  <c r="R154" i="3"/>
  <c r="Q154" i="3"/>
  <c r="X154" i="3"/>
  <c r="V154" i="3"/>
  <c r="T154" i="3"/>
  <c r="P154" i="3"/>
  <c r="BK154" i="3" s="1"/>
  <c r="BI152" i="3"/>
  <c r="BH152" i="3"/>
  <c r="BG152" i="3"/>
  <c r="BF152" i="3"/>
  <c r="R152" i="3"/>
  <c r="Q152" i="3"/>
  <c r="X152" i="3"/>
  <c r="V152" i="3"/>
  <c r="T152" i="3"/>
  <c r="P152" i="3"/>
  <c r="K152" i="3" s="1"/>
  <c r="BE152" i="3" s="1"/>
  <c r="BI150" i="3"/>
  <c r="BH150" i="3"/>
  <c r="BG150" i="3"/>
  <c r="BF150" i="3"/>
  <c r="R150" i="3"/>
  <c r="Q150" i="3"/>
  <c r="X150" i="3"/>
  <c r="V150" i="3"/>
  <c r="T150" i="3"/>
  <c r="P150" i="3"/>
  <c r="BK150" i="3"/>
  <c r="K150" i="3"/>
  <c r="BE150" i="3" s="1"/>
  <c r="BI148" i="3"/>
  <c r="BH148" i="3"/>
  <c r="BG148" i="3"/>
  <c r="BF148" i="3"/>
  <c r="R148" i="3"/>
  <c r="Q148" i="3"/>
  <c r="X148" i="3"/>
  <c r="V148" i="3"/>
  <c r="T148" i="3"/>
  <c r="P148" i="3"/>
  <c r="BK148" i="3"/>
  <c r="K148" i="3"/>
  <c r="BE148" i="3" s="1"/>
  <c r="BI146" i="3"/>
  <c r="BH146" i="3"/>
  <c r="BG146" i="3"/>
  <c r="BF146" i="3"/>
  <c r="R146" i="3"/>
  <c r="Q146" i="3"/>
  <c r="X146" i="3"/>
  <c r="V146" i="3"/>
  <c r="T146" i="3"/>
  <c r="P146" i="3"/>
  <c r="BK146" i="3" s="1"/>
  <c r="BI144" i="3"/>
  <c r="BH144" i="3"/>
  <c r="BG144" i="3"/>
  <c r="BF144" i="3"/>
  <c r="R144" i="3"/>
  <c r="Q144" i="3"/>
  <c r="X144" i="3"/>
  <c r="V144" i="3"/>
  <c r="T144" i="3"/>
  <c r="P144" i="3"/>
  <c r="K144" i="3" s="1"/>
  <c r="BE144" i="3" s="1"/>
  <c r="BI142" i="3"/>
  <c r="BH142" i="3"/>
  <c r="BG142" i="3"/>
  <c r="BF142" i="3"/>
  <c r="R142" i="3"/>
  <c r="Q142" i="3"/>
  <c r="X142" i="3"/>
  <c r="V142" i="3"/>
  <c r="T142" i="3"/>
  <c r="P142" i="3"/>
  <c r="BK142" i="3"/>
  <c r="K142" i="3"/>
  <c r="BE142" i="3" s="1"/>
  <c r="BI140" i="3"/>
  <c r="BH140" i="3"/>
  <c r="BG140" i="3"/>
  <c r="BF140" i="3"/>
  <c r="R140" i="3"/>
  <c r="Q140" i="3"/>
  <c r="X140" i="3"/>
  <c r="V140" i="3"/>
  <c r="T140" i="3"/>
  <c r="P140" i="3"/>
  <c r="BK140" i="3"/>
  <c r="K140" i="3"/>
  <c r="BE140" i="3" s="1"/>
  <c r="BI138" i="3"/>
  <c r="BH138" i="3"/>
  <c r="BG138" i="3"/>
  <c r="BF138" i="3"/>
  <c r="R138" i="3"/>
  <c r="Q138" i="3"/>
  <c r="X138" i="3"/>
  <c r="V138" i="3"/>
  <c r="T138" i="3"/>
  <c r="P138" i="3"/>
  <c r="BK138" i="3" s="1"/>
  <c r="BI136" i="3"/>
  <c r="BH136" i="3"/>
  <c r="BG136" i="3"/>
  <c r="BF136" i="3"/>
  <c r="R136" i="3"/>
  <c r="Q136" i="3"/>
  <c r="X136" i="3"/>
  <c r="V136" i="3"/>
  <c r="T136" i="3"/>
  <c r="P136" i="3"/>
  <c r="K136" i="3" s="1"/>
  <c r="BE136" i="3" s="1"/>
  <c r="BI134" i="3"/>
  <c r="BH134" i="3"/>
  <c r="BG134" i="3"/>
  <c r="BF134" i="3"/>
  <c r="R134" i="3"/>
  <c r="Q134" i="3"/>
  <c r="X134" i="3"/>
  <c r="V134" i="3"/>
  <c r="T134" i="3"/>
  <c r="P134" i="3"/>
  <c r="BK134" i="3"/>
  <c r="K134" i="3"/>
  <c r="BE134" i="3" s="1"/>
  <c r="BI132" i="3"/>
  <c r="BH132" i="3"/>
  <c r="BG132" i="3"/>
  <c r="BF132" i="3"/>
  <c r="R132" i="3"/>
  <c r="Q132" i="3"/>
  <c r="X132" i="3"/>
  <c r="V132" i="3"/>
  <c r="T132" i="3"/>
  <c r="P132" i="3"/>
  <c r="BK132" i="3"/>
  <c r="K132" i="3"/>
  <c r="BE132" i="3" s="1"/>
  <c r="BI130" i="3"/>
  <c r="BH130" i="3"/>
  <c r="BG130" i="3"/>
  <c r="BF130" i="3"/>
  <c r="R130" i="3"/>
  <c r="Q130" i="3"/>
  <c r="X130" i="3"/>
  <c r="V130" i="3"/>
  <c r="T130" i="3"/>
  <c r="P130" i="3"/>
  <c r="BK130" i="3" s="1"/>
  <c r="BI128" i="3"/>
  <c r="BH128" i="3"/>
  <c r="BG128" i="3"/>
  <c r="BF128" i="3"/>
  <c r="R128" i="3"/>
  <c r="Q128" i="3"/>
  <c r="X128" i="3"/>
  <c r="V128" i="3"/>
  <c r="T128" i="3"/>
  <c r="P128" i="3"/>
  <c r="K128" i="3" s="1"/>
  <c r="BE128" i="3" s="1"/>
  <c r="BI126" i="3"/>
  <c r="BH126" i="3"/>
  <c r="BG126" i="3"/>
  <c r="BF126" i="3"/>
  <c r="R126" i="3"/>
  <c r="Q126" i="3"/>
  <c r="X126" i="3"/>
  <c r="V126" i="3"/>
  <c r="T126" i="3"/>
  <c r="P126" i="3"/>
  <c r="BK126" i="3"/>
  <c r="K126" i="3"/>
  <c r="BE126" i="3" s="1"/>
  <c r="BI124" i="3"/>
  <c r="BH124" i="3"/>
  <c r="BG124" i="3"/>
  <c r="BF124" i="3"/>
  <c r="R124" i="3"/>
  <c r="Q124" i="3"/>
  <c r="X124" i="3"/>
  <c r="V124" i="3"/>
  <c r="T124" i="3"/>
  <c r="P124" i="3"/>
  <c r="BK124" i="3"/>
  <c r="K124" i="3"/>
  <c r="BE124" i="3" s="1"/>
  <c r="BI122" i="3"/>
  <c r="BH122" i="3"/>
  <c r="BG122" i="3"/>
  <c r="BF122" i="3"/>
  <c r="R122" i="3"/>
  <c r="Q122" i="3"/>
  <c r="X122" i="3"/>
  <c r="V122" i="3"/>
  <c r="T122" i="3"/>
  <c r="P122" i="3"/>
  <c r="BK122" i="3" s="1"/>
  <c r="BI120" i="3"/>
  <c r="BH120" i="3"/>
  <c r="BG120" i="3"/>
  <c r="BF120" i="3"/>
  <c r="R120" i="3"/>
  <c r="Q120" i="3"/>
  <c r="X120" i="3"/>
  <c r="V120" i="3"/>
  <c r="T120" i="3"/>
  <c r="P120" i="3"/>
  <c r="K120" i="3" s="1"/>
  <c r="BE120" i="3" s="1"/>
  <c r="BI118" i="3"/>
  <c r="BH118" i="3"/>
  <c r="BG118" i="3"/>
  <c r="BF118" i="3"/>
  <c r="R118" i="3"/>
  <c r="Q118" i="3"/>
  <c r="X118" i="3"/>
  <c r="V118" i="3"/>
  <c r="T118" i="3"/>
  <c r="P118" i="3"/>
  <c r="BK118" i="3"/>
  <c r="K118" i="3"/>
  <c r="BE118" i="3" s="1"/>
  <c r="BI117" i="3"/>
  <c r="BH117" i="3"/>
  <c r="BG117" i="3"/>
  <c r="BF117" i="3"/>
  <c r="R117" i="3"/>
  <c r="Q117" i="3"/>
  <c r="X117" i="3"/>
  <c r="V117" i="3"/>
  <c r="T117" i="3"/>
  <c r="P117" i="3"/>
  <c r="BK117" i="3"/>
  <c r="K117" i="3"/>
  <c r="BE117" i="3" s="1"/>
  <c r="BI116" i="3"/>
  <c r="BH116" i="3"/>
  <c r="BG116" i="3"/>
  <c r="BF116" i="3"/>
  <c r="R116" i="3"/>
  <c r="Q116" i="3"/>
  <c r="X116" i="3"/>
  <c r="V116" i="3"/>
  <c r="T116" i="3"/>
  <c r="P116" i="3"/>
  <c r="BK116" i="3" s="1"/>
  <c r="BI114" i="3"/>
  <c r="BH114" i="3"/>
  <c r="BG114" i="3"/>
  <c r="BF114" i="3"/>
  <c r="R114" i="3"/>
  <c r="Q114" i="3"/>
  <c r="X114" i="3"/>
  <c r="V114" i="3"/>
  <c r="T114" i="3"/>
  <c r="P114" i="3"/>
  <c r="K114" i="3" s="1"/>
  <c r="BE114" i="3" s="1"/>
  <c r="BI112" i="3"/>
  <c r="BH112" i="3"/>
  <c r="BG112" i="3"/>
  <c r="BF112" i="3"/>
  <c r="R112" i="3"/>
  <c r="Q112" i="3"/>
  <c r="X112" i="3"/>
  <c r="V112" i="3"/>
  <c r="T112" i="3"/>
  <c r="P112" i="3"/>
  <c r="BK112" i="3"/>
  <c r="K112" i="3"/>
  <c r="BE112" i="3" s="1"/>
  <c r="BI110" i="3"/>
  <c r="BH110" i="3"/>
  <c r="BG110" i="3"/>
  <c r="BF110" i="3"/>
  <c r="R110" i="3"/>
  <c r="Q110" i="3"/>
  <c r="X110" i="3"/>
  <c r="V110" i="3"/>
  <c r="T110" i="3"/>
  <c r="P110" i="3"/>
  <c r="BK110" i="3"/>
  <c r="K110" i="3"/>
  <c r="BE110" i="3" s="1"/>
  <c r="BI108" i="3"/>
  <c r="BH108" i="3"/>
  <c r="BG108" i="3"/>
  <c r="BF108" i="3"/>
  <c r="R108" i="3"/>
  <c r="Q108" i="3"/>
  <c r="X108" i="3"/>
  <c r="V108" i="3"/>
  <c r="T108" i="3"/>
  <c r="P108" i="3"/>
  <c r="BK108" i="3" s="1"/>
  <c r="BI106" i="3"/>
  <c r="BH106" i="3"/>
  <c r="F39" i="3" s="1"/>
  <c r="BE55" i="1" s="1"/>
  <c r="BG106" i="3"/>
  <c r="BF106" i="3"/>
  <c r="R106" i="3"/>
  <c r="Q106" i="3"/>
  <c r="X106" i="3"/>
  <c r="V106" i="3"/>
  <c r="T106" i="3"/>
  <c r="P106" i="3"/>
  <c r="K106" i="3" s="1"/>
  <c r="BE106" i="3" s="1"/>
  <c r="BI104" i="3"/>
  <c r="BH104" i="3"/>
  <c r="BG104" i="3"/>
  <c r="BF104" i="3"/>
  <c r="R104" i="3"/>
  <c r="Q104" i="3"/>
  <c r="X104" i="3"/>
  <c r="V104" i="3"/>
  <c r="T104" i="3"/>
  <c r="P104" i="3"/>
  <c r="BK104" i="3"/>
  <c r="K104" i="3"/>
  <c r="BE104" i="3" s="1"/>
  <c r="BI102" i="3"/>
  <c r="BH102" i="3"/>
  <c r="BG102" i="3"/>
  <c r="BF102" i="3"/>
  <c r="R102" i="3"/>
  <c r="Q102" i="3"/>
  <c r="X102" i="3"/>
  <c r="V102" i="3"/>
  <c r="T102" i="3"/>
  <c r="P102" i="3"/>
  <c r="BK102" i="3"/>
  <c r="K102" i="3"/>
  <c r="BE102" i="3" s="1"/>
  <c r="BI100" i="3"/>
  <c r="F40" i="3"/>
  <c r="BF55" i="1" s="1"/>
  <c r="BH100" i="3"/>
  <c r="BG100" i="3"/>
  <c r="F38" i="3" s="1"/>
  <c r="BD55" i="1" s="1"/>
  <c r="BF100" i="3"/>
  <c r="F37" i="3" s="1"/>
  <c r="BC55" i="1" s="1"/>
  <c r="R100" i="3"/>
  <c r="R99" i="3" s="1"/>
  <c r="Q100" i="3"/>
  <c r="Q99" i="3" s="1"/>
  <c r="X100" i="3"/>
  <c r="X99" i="3" s="1"/>
  <c r="V100" i="3"/>
  <c r="V99" i="3" s="1"/>
  <c r="T100" i="3"/>
  <c r="T99" i="3"/>
  <c r="P100" i="3"/>
  <c r="BK100" i="3"/>
  <c r="K100" i="3"/>
  <c r="BE100" i="3" s="1"/>
  <c r="J94" i="3"/>
  <c r="F94" i="3"/>
  <c r="F92" i="3"/>
  <c r="E90" i="3"/>
  <c r="J61" i="3"/>
  <c r="F61" i="3"/>
  <c r="F59" i="3"/>
  <c r="E57" i="3"/>
  <c r="J22" i="3"/>
  <c r="E22" i="3"/>
  <c r="F95" i="3"/>
  <c r="F62" i="3"/>
  <c r="J21" i="3"/>
  <c r="J16" i="3"/>
  <c r="J59" i="3" s="1"/>
  <c r="E7" i="3"/>
  <c r="E84" i="3"/>
  <c r="E51" i="3"/>
  <c r="BA52" i="1"/>
  <c r="AZ52" i="1"/>
  <c r="BI579" i="2"/>
  <c r="BH579" i="2"/>
  <c r="BG579" i="2"/>
  <c r="BF579" i="2"/>
  <c r="R579" i="2"/>
  <c r="Q579" i="2"/>
  <c r="X579" i="2"/>
  <c r="V579" i="2"/>
  <c r="T579" i="2"/>
  <c r="P579" i="2"/>
  <c r="BK579" i="2" s="1"/>
  <c r="BI576" i="2"/>
  <c r="BH576" i="2"/>
  <c r="BG576" i="2"/>
  <c r="BF576" i="2"/>
  <c r="R576" i="2"/>
  <c r="Q576" i="2"/>
  <c r="X576" i="2"/>
  <c r="V576" i="2"/>
  <c r="T576" i="2"/>
  <c r="P576" i="2"/>
  <c r="K576" i="2" s="1"/>
  <c r="BE576" i="2" s="1"/>
  <c r="BI574" i="2"/>
  <c r="BH574" i="2"/>
  <c r="BG574" i="2"/>
  <c r="BF574" i="2"/>
  <c r="R574" i="2"/>
  <c r="Q574" i="2"/>
  <c r="X574" i="2"/>
  <c r="V574" i="2"/>
  <c r="T574" i="2"/>
  <c r="P574" i="2"/>
  <c r="BK574" i="2"/>
  <c r="K574" i="2"/>
  <c r="BE574" i="2" s="1"/>
  <c r="BI571" i="2"/>
  <c r="BH571" i="2"/>
  <c r="BG571" i="2"/>
  <c r="BF571" i="2"/>
  <c r="R571" i="2"/>
  <c r="Q571" i="2"/>
  <c r="X571" i="2"/>
  <c r="V571" i="2"/>
  <c r="T571" i="2"/>
  <c r="P571" i="2"/>
  <c r="BK571" i="2"/>
  <c r="K571" i="2"/>
  <c r="BE571" i="2" s="1"/>
  <c r="BI569" i="2"/>
  <c r="BH569" i="2"/>
  <c r="BG569" i="2"/>
  <c r="BF569" i="2"/>
  <c r="R569" i="2"/>
  <c r="Q569" i="2"/>
  <c r="X569" i="2"/>
  <c r="V569" i="2"/>
  <c r="T569" i="2"/>
  <c r="P569" i="2"/>
  <c r="BK569" i="2" s="1"/>
  <c r="BI568" i="2"/>
  <c r="BH568" i="2"/>
  <c r="BG568" i="2"/>
  <c r="BF568" i="2"/>
  <c r="R568" i="2"/>
  <c r="Q568" i="2"/>
  <c r="X568" i="2"/>
  <c r="V568" i="2"/>
  <c r="T568" i="2"/>
  <c r="P568" i="2"/>
  <c r="K568" i="2" s="1"/>
  <c r="BE568" i="2" s="1"/>
  <c r="BI567" i="2"/>
  <c r="BH567" i="2"/>
  <c r="BG567" i="2"/>
  <c r="BF567" i="2"/>
  <c r="R567" i="2"/>
  <c r="Q567" i="2"/>
  <c r="X567" i="2"/>
  <c r="V567" i="2"/>
  <c r="T567" i="2"/>
  <c r="P567" i="2"/>
  <c r="BK567" i="2"/>
  <c r="K567" i="2"/>
  <c r="BE567" i="2" s="1"/>
  <c r="BI563" i="2"/>
  <c r="BH563" i="2"/>
  <c r="BG563" i="2"/>
  <c r="BF563" i="2"/>
  <c r="R563" i="2"/>
  <c r="Q563" i="2"/>
  <c r="X563" i="2"/>
  <c r="V563" i="2"/>
  <c r="T563" i="2"/>
  <c r="P563" i="2"/>
  <c r="BK563" i="2"/>
  <c r="K563" i="2"/>
  <c r="BE563" i="2" s="1"/>
  <c r="BI556" i="2"/>
  <c r="BH556" i="2"/>
  <c r="BG556" i="2"/>
  <c r="BF556" i="2"/>
  <c r="R556" i="2"/>
  <c r="Q556" i="2"/>
  <c r="X556" i="2"/>
  <c r="V556" i="2"/>
  <c r="T556" i="2"/>
  <c r="P556" i="2"/>
  <c r="BK556" i="2" s="1"/>
  <c r="BI554" i="2"/>
  <c r="BH554" i="2"/>
  <c r="BG554" i="2"/>
  <c r="BF554" i="2"/>
  <c r="R554" i="2"/>
  <c r="Q554" i="2"/>
  <c r="X554" i="2"/>
  <c r="V554" i="2"/>
  <c r="T554" i="2"/>
  <c r="P554" i="2"/>
  <c r="K554" i="2" s="1"/>
  <c r="BE554" i="2" s="1"/>
  <c r="BI551" i="2"/>
  <c r="BH551" i="2"/>
  <c r="BG551" i="2"/>
  <c r="BF551" i="2"/>
  <c r="R551" i="2"/>
  <c r="R550" i="2" s="1"/>
  <c r="J86" i="2" s="1"/>
  <c r="Q551" i="2"/>
  <c r="Q550" i="2"/>
  <c r="I86" i="2" s="1"/>
  <c r="X551" i="2"/>
  <c r="X550" i="2" s="1"/>
  <c r="V551" i="2"/>
  <c r="V550" i="2"/>
  <c r="T551" i="2"/>
  <c r="T550" i="2" s="1"/>
  <c r="P551" i="2"/>
  <c r="BK551" i="2"/>
  <c r="K551" i="2"/>
  <c r="BE551" i="2"/>
  <c r="BI549" i="2"/>
  <c r="BH549" i="2"/>
  <c r="BG549" i="2"/>
  <c r="BF549" i="2"/>
  <c r="R549" i="2"/>
  <c r="Q549" i="2"/>
  <c r="X549" i="2"/>
  <c r="V549" i="2"/>
  <c r="T549" i="2"/>
  <c r="P549" i="2"/>
  <c r="K549" i="2" s="1"/>
  <c r="BE549" i="2" s="1"/>
  <c r="BI548" i="2"/>
  <c r="BH548" i="2"/>
  <c r="BG548" i="2"/>
  <c r="BF548" i="2"/>
  <c r="R548" i="2"/>
  <c r="Q548" i="2"/>
  <c r="X548" i="2"/>
  <c r="V548" i="2"/>
  <c r="T548" i="2"/>
  <c r="P548" i="2"/>
  <c r="BK548" i="2"/>
  <c r="K548" i="2"/>
  <c r="BE548" i="2" s="1"/>
  <c r="BI547" i="2"/>
  <c r="BH547" i="2"/>
  <c r="BG547" i="2"/>
  <c r="BF547" i="2"/>
  <c r="R547" i="2"/>
  <c r="Q547" i="2"/>
  <c r="X547" i="2"/>
  <c r="V547" i="2"/>
  <c r="T547" i="2"/>
  <c r="P547" i="2"/>
  <c r="BK547" i="2"/>
  <c r="K547" i="2"/>
  <c r="BE547" i="2" s="1"/>
  <c r="BI545" i="2"/>
  <c r="BH545" i="2"/>
  <c r="BG545" i="2"/>
  <c r="BF545" i="2"/>
  <c r="R545" i="2"/>
  <c r="Q545" i="2"/>
  <c r="X545" i="2"/>
  <c r="V545" i="2"/>
  <c r="T545" i="2"/>
  <c r="P545" i="2"/>
  <c r="BK545" i="2" s="1"/>
  <c r="BI544" i="2"/>
  <c r="BH544" i="2"/>
  <c r="BG544" i="2"/>
  <c r="BF544" i="2"/>
  <c r="R544" i="2"/>
  <c r="Q544" i="2"/>
  <c r="X544" i="2"/>
  <c r="V544" i="2"/>
  <c r="T544" i="2"/>
  <c r="P544" i="2"/>
  <c r="K544" i="2" s="1"/>
  <c r="BE544" i="2" s="1"/>
  <c r="BI542" i="2"/>
  <c r="BH542" i="2"/>
  <c r="BG542" i="2"/>
  <c r="BF542" i="2"/>
  <c r="R542" i="2"/>
  <c r="R541" i="2" s="1"/>
  <c r="J85" i="2" s="1"/>
  <c r="Q542" i="2"/>
  <c r="Q541" i="2"/>
  <c r="I85" i="2" s="1"/>
  <c r="X542" i="2"/>
  <c r="X541" i="2" s="1"/>
  <c r="V542" i="2"/>
  <c r="V541" i="2"/>
  <c r="T542" i="2"/>
  <c r="T541" i="2" s="1"/>
  <c r="P542" i="2"/>
  <c r="BK542" i="2"/>
  <c r="K542" i="2"/>
  <c r="BE542" i="2"/>
  <c r="BI539" i="2"/>
  <c r="BH539" i="2"/>
  <c r="BG539" i="2"/>
  <c r="BF539" i="2"/>
  <c r="R539" i="2"/>
  <c r="Q539" i="2"/>
  <c r="X539" i="2"/>
  <c r="V539" i="2"/>
  <c r="T539" i="2"/>
  <c r="P539" i="2"/>
  <c r="K539" i="2" s="1"/>
  <c r="BE539" i="2" s="1"/>
  <c r="BI538" i="2"/>
  <c r="BH538" i="2"/>
  <c r="BG538" i="2"/>
  <c r="BF538" i="2"/>
  <c r="R538" i="2"/>
  <c r="Q538" i="2"/>
  <c r="X538" i="2"/>
  <c r="V538" i="2"/>
  <c r="T538" i="2"/>
  <c r="P538" i="2"/>
  <c r="BK538" i="2"/>
  <c r="K538" i="2"/>
  <c r="BE538" i="2" s="1"/>
  <c r="BI537" i="2"/>
  <c r="BH537" i="2"/>
  <c r="BG537" i="2"/>
  <c r="BF537" i="2"/>
  <c r="R537" i="2"/>
  <c r="Q537" i="2"/>
  <c r="X537" i="2"/>
  <c r="X514" i="2" s="1"/>
  <c r="V537" i="2"/>
  <c r="T537" i="2"/>
  <c r="P537" i="2"/>
  <c r="BK537" i="2"/>
  <c r="K537" i="2"/>
  <c r="BE537" i="2" s="1"/>
  <c r="BI536" i="2"/>
  <c r="BH536" i="2"/>
  <c r="BG536" i="2"/>
  <c r="BF536" i="2"/>
  <c r="R536" i="2"/>
  <c r="Q536" i="2"/>
  <c r="X536" i="2"/>
  <c r="V536" i="2"/>
  <c r="T536" i="2"/>
  <c r="P536" i="2"/>
  <c r="BK536" i="2" s="1"/>
  <c r="BI534" i="2"/>
  <c r="BH534" i="2"/>
  <c r="BG534" i="2"/>
  <c r="BF534" i="2"/>
  <c r="R534" i="2"/>
  <c r="Q534" i="2"/>
  <c r="X534" i="2"/>
  <c r="V534" i="2"/>
  <c r="T534" i="2"/>
  <c r="P534" i="2"/>
  <c r="K534" i="2" s="1"/>
  <c r="BE534" i="2" s="1"/>
  <c r="BI522" i="2"/>
  <c r="BH522" i="2"/>
  <c r="BG522" i="2"/>
  <c r="BF522" i="2"/>
  <c r="R522" i="2"/>
  <c r="R514" i="2" s="1"/>
  <c r="J84" i="2" s="1"/>
  <c r="Q522" i="2"/>
  <c r="X522" i="2"/>
  <c r="V522" i="2"/>
  <c r="T522" i="2"/>
  <c r="T514" i="2" s="1"/>
  <c r="P522" i="2"/>
  <c r="BK522" i="2"/>
  <c r="K522" i="2"/>
  <c r="BE522" i="2" s="1"/>
  <c r="BI515" i="2"/>
  <c r="BH515" i="2"/>
  <c r="BG515" i="2"/>
  <c r="BF515" i="2"/>
  <c r="R515" i="2"/>
  <c r="Q515" i="2"/>
  <c r="Q514" i="2" s="1"/>
  <c r="I84" i="2" s="1"/>
  <c r="X515" i="2"/>
  <c r="V515" i="2"/>
  <c r="V514" i="2" s="1"/>
  <c r="T515" i="2"/>
  <c r="P515" i="2"/>
  <c r="BK515" i="2" s="1"/>
  <c r="K515" i="2"/>
  <c r="BE515" i="2" s="1"/>
  <c r="BI512" i="2"/>
  <c r="BH512" i="2"/>
  <c r="BG512" i="2"/>
  <c r="BF512" i="2"/>
  <c r="R512" i="2"/>
  <c r="Q512" i="2"/>
  <c r="X512" i="2"/>
  <c r="V512" i="2"/>
  <c r="T512" i="2"/>
  <c r="P512" i="2"/>
  <c r="BK512" i="2"/>
  <c r="K512" i="2"/>
  <c r="BE512" i="2" s="1"/>
  <c r="BI511" i="2"/>
  <c r="BH511" i="2"/>
  <c r="BG511" i="2"/>
  <c r="BF511" i="2"/>
  <c r="R511" i="2"/>
  <c r="Q511" i="2"/>
  <c r="X511" i="2"/>
  <c r="X504" i="2" s="1"/>
  <c r="V511" i="2"/>
  <c r="T511" i="2"/>
  <c r="P511" i="2"/>
  <c r="BK511" i="2"/>
  <c r="K511" i="2"/>
  <c r="BE511" i="2" s="1"/>
  <c r="BI510" i="2"/>
  <c r="BH510" i="2"/>
  <c r="BG510" i="2"/>
  <c r="BF510" i="2"/>
  <c r="R510" i="2"/>
  <c r="Q510" i="2"/>
  <c r="X510" i="2"/>
  <c r="V510" i="2"/>
  <c r="T510" i="2"/>
  <c r="P510" i="2"/>
  <c r="BK510" i="2" s="1"/>
  <c r="BI509" i="2"/>
  <c r="BH509" i="2"/>
  <c r="BG509" i="2"/>
  <c r="BF509" i="2"/>
  <c r="R509" i="2"/>
  <c r="Q509" i="2"/>
  <c r="X509" i="2"/>
  <c r="V509" i="2"/>
  <c r="T509" i="2"/>
  <c r="P509" i="2"/>
  <c r="K509" i="2" s="1"/>
  <c r="BE509" i="2" s="1"/>
  <c r="BI506" i="2"/>
  <c r="BH506" i="2"/>
  <c r="BG506" i="2"/>
  <c r="BF506" i="2"/>
  <c r="R506" i="2"/>
  <c r="R504" i="2" s="1"/>
  <c r="J83" i="2" s="1"/>
  <c r="Q506" i="2"/>
  <c r="X506" i="2"/>
  <c r="V506" i="2"/>
  <c r="T506" i="2"/>
  <c r="T504" i="2" s="1"/>
  <c r="P506" i="2"/>
  <c r="BK506" i="2"/>
  <c r="K506" i="2"/>
  <c r="BE506" i="2" s="1"/>
  <c r="BI505" i="2"/>
  <c r="BH505" i="2"/>
  <c r="BG505" i="2"/>
  <c r="BF505" i="2"/>
  <c r="R505" i="2"/>
  <c r="Q505" i="2"/>
  <c r="Q504" i="2" s="1"/>
  <c r="I83" i="2" s="1"/>
  <c r="X505" i="2"/>
  <c r="V505" i="2"/>
  <c r="V504" i="2" s="1"/>
  <c r="T505" i="2"/>
  <c r="P505" i="2"/>
  <c r="BK505" i="2" s="1"/>
  <c r="K505" i="2"/>
  <c r="BE505" i="2" s="1"/>
  <c r="BI502" i="2"/>
  <c r="BH502" i="2"/>
  <c r="BG502" i="2"/>
  <c r="BF502" i="2"/>
  <c r="R502" i="2"/>
  <c r="Q502" i="2"/>
  <c r="X502" i="2"/>
  <c r="V502" i="2"/>
  <c r="T502" i="2"/>
  <c r="P502" i="2"/>
  <c r="BK502" i="2"/>
  <c r="K502" i="2"/>
  <c r="BE502" i="2" s="1"/>
  <c r="BI500" i="2"/>
  <c r="BH500" i="2"/>
  <c r="BG500" i="2"/>
  <c r="BF500" i="2"/>
  <c r="R500" i="2"/>
  <c r="Q500" i="2"/>
  <c r="X500" i="2"/>
  <c r="V500" i="2"/>
  <c r="T500" i="2"/>
  <c r="P500" i="2"/>
  <c r="BK500" i="2"/>
  <c r="K500" i="2"/>
  <c r="BE500" i="2" s="1"/>
  <c r="BI494" i="2"/>
  <c r="BH494" i="2"/>
  <c r="BG494" i="2"/>
  <c r="BF494" i="2"/>
  <c r="R494" i="2"/>
  <c r="Q494" i="2"/>
  <c r="X494" i="2"/>
  <c r="V494" i="2"/>
  <c r="T494" i="2"/>
  <c r="P494" i="2"/>
  <c r="BK494" i="2" s="1"/>
  <c r="BI492" i="2"/>
  <c r="BH492" i="2"/>
  <c r="BG492" i="2"/>
  <c r="BF492" i="2"/>
  <c r="R492" i="2"/>
  <c r="Q492" i="2"/>
  <c r="X492" i="2"/>
  <c r="V492" i="2"/>
  <c r="T492" i="2"/>
  <c r="P492" i="2"/>
  <c r="K492" i="2" s="1"/>
  <c r="BE492" i="2" s="1"/>
  <c r="BI491" i="2"/>
  <c r="BH491" i="2"/>
  <c r="BG491" i="2"/>
  <c r="BF491" i="2"/>
  <c r="R491" i="2"/>
  <c r="Q491" i="2"/>
  <c r="X491" i="2"/>
  <c r="V491" i="2"/>
  <c r="T491" i="2"/>
  <c r="P491" i="2"/>
  <c r="BK491" i="2"/>
  <c r="K491" i="2"/>
  <c r="BE491" i="2" s="1"/>
  <c r="BI487" i="2"/>
  <c r="BH487" i="2"/>
  <c r="BG487" i="2"/>
  <c r="BF487" i="2"/>
  <c r="R487" i="2"/>
  <c r="Q487" i="2"/>
  <c r="X487" i="2"/>
  <c r="V487" i="2"/>
  <c r="T487" i="2"/>
  <c r="P487" i="2"/>
  <c r="BK487" i="2"/>
  <c r="K487" i="2"/>
  <c r="BE487" i="2" s="1"/>
  <c r="BI486" i="2"/>
  <c r="BH486" i="2"/>
  <c r="BG486" i="2"/>
  <c r="BF486" i="2"/>
  <c r="R486" i="2"/>
  <c r="Q486" i="2"/>
  <c r="X486" i="2"/>
  <c r="V486" i="2"/>
  <c r="T486" i="2"/>
  <c r="P486" i="2"/>
  <c r="BK486" i="2" s="1"/>
  <c r="BI484" i="2"/>
  <c r="BH484" i="2"/>
  <c r="BG484" i="2"/>
  <c r="BF484" i="2"/>
  <c r="R484" i="2"/>
  <c r="Q484" i="2"/>
  <c r="X484" i="2"/>
  <c r="V484" i="2"/>
  <c r="T484" i="2"/>
  <c r="P484" i="2"/>
  <c r="K484" i="2" s="1"/>
  <c r="BE484" i="2" s="1"/>
  <c r="BI477" i="2"/>
  <c r="BH477" i="2"/>
  <c r="BG477" i="2"/>
  <c r="BF477" i="2"/>
  <c r="R477" i="2"/>
  <c r="R476" i="2" s="1"/>
  <c r="J82" i="2" s="1"/>
  <c r="Q477" i="2"/>
  <c r="Q476" i="2"/>
  <c r="I82" i="2" s="1"/>
  <c r="X477" i="2"/>
  <c r="X476" i="2" s="1"/>
  <c r="V477" i="2"/>
  <c r="V476" i="2"/>
  <c r="T477" i="2"/>
  <c r="T476" i="2" s="1"/>
  <c r="P477" i="2"/>
  <c r="BK477" i="2"/>
  <c r="K477" i="2"/>
  <c r="BE477" i="2"/>
  <c r="BI474" i="2"/>
  <c r="BH474" i="2"/>
  <c r="BG474" i="2"/>
  <c r="BF474" i="2"/>
  <c r="R474" i="2"/>
  <c r="Q474" i="2"/>
  <c r="X474" i="2"/>
  <c r="V474" i="2"/>
  <c r="T474" i="2"/>
  <c r="P474" i="2"/>
  <c r="K474" i="2" s="1"/>
  <c r="BE474" i="2" s="1"/>
  <c r="BI467" i="2"/>
  <c r="BH467" i="2"/>
  <c r="BG467" i="2"/>
  <c r="BF467" i="2"/>
  <c r="R467" i="2"/>
  <c r="Q467" i="2"/>
  <c r="X467" i="2"/>
  <c r="V467" i="2"/>
  <c r="T467" i="2"/>
  <c r="P467" i="2"/>
  <c r="BK467" i="2"/>
  <c r="K467" i="2"/>
  <c r="BE467" i="2" s="1"/>
  <c r="BI464" i="2"/>
  <c r="BH464" i="2"/>
  <c r="BG464" i="2"/>
  <c r="BF464" i="2"/>
  <c r="R464" i="2"/>
  <c r="Q464" i="2"/>
  <c r="X464" i="2"/>
  <c r="V464" i="2"/>
  <c r="T464" i="2"/>
  <c r="P464" i="2"/>
  <c r="BK464" i="2"/>
  <c r="K464" i="2"/>
  <c r="BE464" i="2" s="1"/>
  <c r="BI458" i="2"/>
  <c r="BH458" i="2"/>
  <c r="BG458" i="2"/>
  <c r="BF458" i="2"/>
  <c r="R458" i="2"/>
  <c r="Q458" i="2"/>
  <c r="X458" i="2"/>
  <c r="V458" i="2"/>
  <c r="T458" i="2"/>
  <c r="P458" i="2"/>
  <c r="BK458" i="2" s="1"/>
  <c r="BI456" i="2"/>
  <c r="BH456" i="2"/>
  <c r="BG456" i="2"/>
  <c r="BF456" i="2"/>
  <c r="R456" i="2"/>
  <c r="Q456" i="2"/>
  <c r="X456" i="2"/>
  <c r="V456" i="2"/>
  <c r="T456" i="2"/>
  <c r="P456" i="2"/>
  <c r="K456" i="2" s="1"/>
  <c r="BE456" i="2" s="1"/>
  <c r="BI450" i="2"/>
  <c r="BH450" i="2"/>
  <c r="BG450" i="2"/>
  <c r="BF450" i="2"/>
  <c r="R450" i="2"/>
  <c r="R449" i="2" s="1"/>
  <c r="J81" i="2" s="1"/>
  <c r="Q450" i="2"/>
  <c r="Q449" i="2"/>
  <c r="I81" i="2" s="1"/>
  <c r="X450" i="2"/>
  <c r="X449" i="2" s="1"/>
  <c r="V450" i="2"/>
  <c r="V449" i="2"/>
  <c r="T450" i="2"/>
  <c r="T449" i="2" s="1"/>
  <c r="P450" i="2"/>
  <c r="BK450" i="2"/>
  <c r="K450" i="2"/>
  <c r="BE450" i="2"/>
  <c r="BI447" i="2"/>
  <c r="BH447" i="2"/>
  <c r="BG447" i="2"/>
  <c r="BF447" i="2"/>
  <c r="R447" i="2"/>
  <c r="R429" i="2" s="1"/>
  <c r="J80" i="2" s="1"/>
  <c r="Q447" i="2"/>
  <c r="X447" i="2"/>
  <c r="V447" i="2"/>
  <c r="T447" i="2"/>
  <c r="T429" i="2" s="1"/>
  <c r="P447" i="2"/>
  <c r="K447" i="2" s="1"/>
  <c r="BE447" i="2"/>
  <c r="BI446" i="2"/>
  <c r="BH446" i="2"/>
  <c r="BG446" i="2"/>
  <c r="BF446" i="2"/>
  <c r="R446" i="2"/>
  <c r="Q446" i="2"/>
  <c r="X446" i="2"/>
  <c r="V446" i="2"/>
  <c r="T446" i="2"/>
  <c r="P446" i="2"/>
  <c r="BK446" i="2"/>
  <c r="K446" i="2"/>
  <c r="BE446" i="2" s="1"/>
  <c r="BI445" i="2"/>
  <c r="BH445" i="2"/>
  <c r="BG445" i="2"/>
  <c r="BF445" i="2"/>
  <c r="R445" i="2"/>
  <c r="Q445" i="2"/>
  <c r="X445" i="2"/>
  <c r="V445" i="2"/>
  <c r="T445" i="2"/>
  <c r="P445" i="2"/>
  <c r="BK445" i="2"/>
  <c r="K445" i="2"/>
  <c r="BE445" i="2" s="1"/>
  <c r="BI434" i="2"/>
  <c r="BH434" i="2"/>
  <c r="BG434" i="2"/>
  <c r="BF434" i="2"/>
  <c r="R434" i="2"/>
  <c r="Q434" i="2"/>
  <c r="X434" i="2"/>
  <c r="V434" i="2"/>
  <c r="T434" i="2"/>
  <c r="P434" i="2"/>
  <c r="BI433" i="2"/>
  <c r="BH433" i="2"/>
  <c r="BG433" i="2"/>
  <c r="BF433" i="2"/>
  <c r="R433" i="2"/>
  <c r="Q433" i="2"/>
  <c r="X433" i="2"/>
  <c r="V433" i="2"/>
  <c r="T433" i="2"/>
  <c r="P433" i="2"/>
  <c r="K433" i="2" s="1"/>
  <c r="BE433" i="2"/>
  <c r="BI432" i="2"/>
  <c r="BH432" i="2"/>
  <c r="BG432" i="2"/>
  <c r="BF432" i="2"/>
  <c r="R432" i="2"/>
  <c r="Q432" i="2"/>
  <c r="X432" i="2"/>
  <c r="V432" i="2"/>
  <c r="T432" i="2"/>
  <c r="P432" i="2"/>
  <c r="BK432" i="2"/>
  <c r="K432" i="2"/>
  <c r="BE432" i="2" s="1"/>
  <c r="BI431" i="2"/>
  <c r="BH431" i="2"/>
  <c r="BG431" i="2"/>
  <c r="BF431" i="2"/>
  <c r="R431" i="2"/>
  <c r="Q431" i="2"/>
  <c r="X431" i="2"/>
  <c r="V431" i="2"/>
  <c r="T431" i="2"/>
  <c r="P431" i="2"/>
  <c r="BK431" i="2"/>
  <c r="K431" i="2"/>
  <c r="BE431" i="2" s="1"/>
  <c r="BI430" i="2"/>
  <c r="BH430" i="2"/>
  <c r="BG430" i="2"/>
  <c r="BF430" i="2"/>
  <c r="R430" i="2"/>
  <c r="Q430" i="2"/>
  <c r="X430" i="2"/>
  <c r="X429" i="2"/>
  <c r="V430" i="2"/>
  <c r="T430" i="2"/>
  <c r="P430" i="2"/>
  <c r="BK430" i="2" s="1"/>
  <c r="K430" i="2"/>
  <c r="BE430" i="2" s="1"/>
  <c r="BI427" i="2"/>
  <c r="BH427" i="2"/>
  <c r="BG427" i="2"/>
  <c r="BF427" i="2"/>
  <c r="R427" i="2"/>
  <c r="Q427" i="2"/>
  <c r="X427" i="2"/>
  <c r="V427" i="2"/>
  <c r="T427" i="2"/>
  <c r="P427" i="2"/>
  <c r="BK427" i="2"/>
  <c r="K427" i="2"/>
  <c r="BE427" i="2" s="1"/>
  <c r="BI426" i="2"/>
  <c r="BH426" i="2"/>
  <c r="BG426" i="2"/>
  <c r="BF426" i="2"/>
  <c r="R426" i="2"/>
  <c r="Q426" i="2"/>
  <c r="X426" i="2"/>
  <c r="V426" i="2"/>
  <c r="T426" i="2"/>
  <c r="P426" i="2"/>
  <c r="BI425" i="2"/>
  <c r="BH425" i="2"/>
  <c r="BG425" i="2"/>
  <c r="BF425" i="2"/>
  <c r="R425" i="2"/>
  <c r="Q425" i="2"/>
  <c r="X425" i="2"/>
  <c r="V425" i="2"/>
  <c r="T425" i="2"/>
  <c r="P425" i="2"/>
  <c r="K425" i="2" s="1"/>
  <c r="BE425" i="2"/>
  <c r="BI424" i="2"/>
  <c r="BH424" i="2"/>
  <c r="BG424" i="2"/>
  <c r="BF424" i="2"/>
  <c r="R424" i="2"/>
  <c r="Q424" i="2"/>
  <c r="X424" i="2"/>
  <c r="V424" i="2"/>
  <c r="T424" i="2"/>
  <c r="P424" i="2"/>
  <c r="BK424" i="2"/>
  <c r="K424" i="2"/>
  <c r="BE424" i="2" s="1"/>
  <c r="BI423" i="2"/>
  <c r="BH423" i="2"/>
  <c r="BG423" i="2"/>
  <c r="BF423" i="2"/>
  <c r="R423" i="2"/>
  <c r="Q423" i="2"/>
  <c r="X423" i="2"/>
  <c r="V423" i="2"/>
  <c r="T423" i="2"/>
  <c r="P423" i="2"/>
  <c r="BK423" i="2"/>
  <c r="K423" i="2"/>
  <c r="BE423" i="2" s="1"/>
  <c r="BI422" i="2"/>
  <c r="BH422" i="2"/>
  <c r="BG422" i="2"/>
  <c r="BF422" i="2"/>
  <c r="R422" i="2"/>
  <c r="Q422" i="2"/>
  <c r="X422" i="2"/>
  <c r="V422" i="2"/>
  <c r="T422" i="2"/>
  <c r="P422" i="2"/>
  <c r="BI421" i="2"/>
  <c r="BH421" i="2"/>
  <c r="BG421" i="2"/>
  <c r="BF421" i="2"/>
  <c r="R421" i="2"/>
  <c r="Q421" i="2"/>
  <c r="X421" i="2"/>
  <c r="V421" i="2"/>
  <c r="T421" i="2"/>
  <c r="P421" i="2"/>
  <c r="K421" i="2" s="1"/>
  <c r="BE421" i="2" s="1"/>
  <c r="BI420" i="2"/>
  <c r="BH420" i="2"/>
  <c r="BG420" i="2"/>
  <c r="BF420" i="2"/>
  <c r="R420" i="2"/>
  <c r="Q420" i="2"/>
  <c r="X420" i="2"/>
  <c r="V420" i="2"/>
  <c r="T420" i="2"/>
  <c r="P420" i="2"/>
  <c r="BK420" i="2"/>
  <c r="K420" i="2"/>
  <c r="BE420" i="2" s="1"/>
  <c r="BI419" i="2"/>
  <c r="BH419" i="2"/>
  <c r="BG419" i="2"/>
  <c r="BF419" i="2"/>
  <c r="R419" i="2"/>
  <c r="Q419" i="2"/>
  <c r="X419" i="2"/>
  <c r="V419" i="2"/>
  <c r="T419" i="2"/>
  <c r="P419" i="2"/>
  <c r="BK419" i="2"/>
  <c r="K419" i="2"/>
  <c r="BE419" i="2" s="1"/>
  <c r="BI418" i="2"/>
  <c r="BH418" i="2"/>
  <c r="BG418" i="2"/>
  <c r="BF418" i="2"/>
  <c r="R418" i="2"/>
  <c r="Q418" i="2"/>
  <c r="X418" i="2"/>
  <c r="V418" i="2"/>
  <c r="T418" i="2"/>
  <c r="P418" i="2"/>
  <c r="BI417" i="2"/>
  <c r="BH417" i="2"/>
  <c r="BG417" i="2"/>
  <c r="BF417" i="2"/>
  <c r="R417" i="2"/>
  <c r="R406" i="2" s="1"/>
  <c r="J79" i="2" s="1"/>
  <c r="Q417" i="2"/>
  <c r="X417" i="2"/>
  <c r="V417" i="2"/>
  <c r="T417" i="2"/>
  <c r="P417" i="2"/>
  <c r="K417" i="2" s="1"/>
  <c r="BE417" i="2"/>
  <c r="BI416" i="2"/>
  <c r="BH416" i="2"/>
  <c r="BG416" i="2"/>
  <c r="BF416" i="2"/>
  <c r="R416" i="2"/>
  <c r="Q416" i="2"/>
  <c r="X416" i="2"/>
  <c r="V416" i="2"/>
  <c r="T416" i="2"/>
  <c r="P416" i="2"/>
  <c r="BK416" i="2"/>
  <c r="K416" i="2"/>
  <c r="BE416" i="2" s="1"/>
  <c r="BI415" i="2"/>
  <c r="BH415" i="2"/>
  <c r="BG415" i="2"/>
  <c r="BF415" i="2"/>
  <c r="R415" i="2"/>
  <c r="Q415" i="2"/>
  <c r="X415" i="2"/>
  <c r="V415" i="2"/>
  <c r="T415" i="2"/>
  <c r="P415" i="2"/>
  <c r="BK415" i="2"/>
  <c r="K415" i="2"/>
  <c r="BE415" i="2" s="1"/>
  <c r="BI414" i="2"/>
  <c r="BH414" i="2"/>
  <c r="BG414" i="2"/>
  <c r="BF414" i="2"/>
  <c r="R414" i="2"/>
  <c r="Q414" i="2"/>
  <c r="X414" i="2"/>
  <c r="V414" i="2"/>
  <c r="T414" i="2"/>
  <c r="P414" i="2"/>
  <c r="BI413" i="2"/>
  <c r="BH413" i="2"/>
  <c r="BG413" i="2"/>
  <c r="BF413" i="2"/>
  <c r="R413" i="2"/>
  <c r="Q413" i="2"/>
  <c r="X413" i="2"/>
  <c r="V413" i="2"/>
  <c r="T413" i="2"/>
  <c r="P413" i="2"/>
  <c r="K413" i="2" s="1"/>
  <c r="BE413" i="2"/>
  <c r="BI412" i="2"/>
  <c r="BH412" i="2"/>
  <c r="BG412" i="2"/>
  <c r="BF412" i="2"/>
  <c r="R412" i="2"/>
  <c r="Q412" i="2"/>
  <c r="X412" i="2"/>
  <c r="V412" i="2"/>
  <c r="T412" i="2"/>
  <c r="T406" i="2" s="1"/>
  <c r="P412" i="2"/>
  <c r="BK412" i="2"/>
  <c r="K412" i="2"/>
  <c r="BE412" i="2"/>
  <c r="BI410" i="2"/>
  <c r="BH410" i="2"/>
  <c r="BG410" i="2"/>
  <c r="BF410" i="2"/>
  <c r="R410" i="2"/>
  <c r="Q410" i="2"/>
  <c r="X410" i="2"/>
  <c r="V410" i="2"/>
  <c r="T410" i="2"/>
  <c r="P410" i="2"/>
  <c r="BK410" i="2"/>
  <c r="K410" i="2"/>
  <c r="BE410" i="2" s="1"/>
  <c r="BI409" i="2"/>
  <c r="BH409" i="2"/>
  <c r="BG409" i="2"/>
  <c r="BF409" i="2"/>
  <c r="R409" i="2"/>
  <c r="Q409" i="2"/>
  <c r="X409" i="2"/>
  <c r="X406" i="2" s="1"/>
  <c r="V409" i="2"/>
  <c r="T409" i="2"/>
  <c r="P409" i="2"/>
  <c r="K409" i="2" s="1"/>
  <c r="BK409" i="2"/>
  <c r="BE409" i="2"/>
  <c r="BI407" i="2"/>
  <c r="BH407" i="2"/>
  <c r="BG407" i="2"/>
  <c r="BF407" i="2"/>
  <c r="R407" i="2"/>
  <c r="Q407" i="2"/>
  <c r="Q406" i="2"/>
  <c r="I79" i="2" s="1"/>
  <c r="X407" i="2"/>
  <c r="V407" i="2"/>
  <c r="V406" i="2"/>
  <c r="T407" i="2"/>
  <c r="P407" i="2"/>
  <c r="BK407" i="2"/>
  <c r="K407" i="2"/>
  <c r="BE407" i="2"/>
  <c r="BI404" i="2"/>
  <c r="BH404" i="2"/>
  <c r="BG404" i="2"/>
  <c r="BF404" i="2"/>
  <c r="R404" i="2"/>
  <c r="Q404" i="2"/>
  <c r="X404" i="2"/>
  <c r="V404" i="2"/>
  <c r="T404" i="2"/>
  <c r="P404" i="2"/>
  <c r="K404" i="2" s="1"/>
  <c r="BE404" i="2" s="1"/>
  <c r="BI402" i="2"/>
  <c r="BH402" i="2"/>
  <c r="BG402" i="2"/>
  <c r="BF402" i="2"/>
  <c r="R402" i="2"/>
  <c r="Q402" i="2"/>
  <c r="Q393" i="2" s="1"/>
  <c r="I78" i="2" s="1"/>
  <c r="X402" i="2"/>
  <c r="V402" i="2"/>
  <c r="T402" i="2"/>
  <c r="P402" i="2"/>
  <c r="BK402" i="2" s="1"/>
  <c r="BI400" i="2"/>
  <c r="BH400" i="2"/>
  <c r="BG400" i="2"/>
  <c r="BF400" i="2"/>
  <c r="R400" i="2"/>
  <c r="Q400" i="2"/>
  <c r="X400" i="2"/>
  <c r="V400" i="2"/>
  <c r="T400" i="2"/>
  <c r="P400" i="2"/>
  <c r="BK400" i="2"/>
  <c r="K400" i="2"/>
  <c r="BE400" i="2"/>
  <c r="BI398" i="2"/>
  <c r="BH398" i="2"/>
  <c r="BG398" i="2"/>
  <c r="BF398" i="2"/>
  <c r="R398" i="2"/>
  <c r="Q398" i="2"/>
  <c r="X398" i="2"/>
  <c r="V398" i="2"/>
  <c r="T398" i="2"/>
  <c r="P398" i="2"/>
  <c r="BK398" i="2"/>
  <c r="K398" i="2"/>
  <c r="BE398" i="2" s="1"/>
  <c r="BI396" i="2"/>
  <c r="BH396" i="2"/>
  <c r="BG396" i="2"/>
  <c r="BF396" i="2"/>
  <c r="R396" i="2"/>
  <c r="Q396" i="2"/>
  <c r="X396" i="2"/>
  <c r="V396" i="2"/>
  <c r="T396" i="2"/>
  <c r="P396" i="2"/>
  <c r="K396" i="2" s="1"/>
  <c r="BK396" i="2"/>
  <c r="BE396" i="2"/>
  <c r="BI394" i="2"/>
  <c r="BH394" i="2"/>
  <c r="BG394" i="2"/>
  <c r="BF394" i="2"/>
  <c r="R394" i="2"/>
  <c r="R393" i="2" s="1"/>
  <c r="J78" i="2" s="1"/>
  <c r="Q394" i="2"/>
  <c r="X394" i="2"/>
  <c r="X393" i="2" s="1"/>
  <c r="V394" i="2"/>
  <c r="V393" i="2"/>
  <c r="T394" i="2"/>
  <c r="T393" i="2" s="1"/>
  <c r="P394" i="2"/>
  <c r="BK394" i="2"/>
  <c r="K394" i="2"/>
  <c r="BE394" i="2"/>
  <c r="BI392" i="2"/>
  <c r="BH392" i="2"/>
  <c r="BG392" i="2"/>
  <c r="BF392" i="2"/>
  <c r="R392" i="2"/>
  <c r="R391" i="2"/>
  <c r="Q392" i="2"/>
  <c r="Q391" i="2" s="1"/>
  <c r="I77" i="2" s="1"/>
  <c r="X392" i="2"/>
  <c r="X391" i="2"/>
  <c r="V392" i="2"/>
  <c r="V391" i="2" s="1"/>
  <c r="T392" i="2"/>
  <c r="T391" i="2"/>
  <c r="P392" i="2"/>
  <c r="BK392" i="2" s="1"/>
  <c r="BK391" i="2" s="1"/>
  <c r="K391" i="2" s="1"/>
  <c r="K77" i="2" s="1"/>
  <c r="K392" i="2"/>
  <c r="BE392" i="2" s="1"/>
  <c r="J77" i="2"/>
  <c r="BI390" i="2"/>
  <c r="BH390" i="2"/>
  <c r="BG390" i="2"/>
  <c r="BF390" i="2"/>
  <c r="R390" i="2"/>
  <c r="Q390" i="2"/>
  <c r="X390" i="2"/>
  <c r="V390" i="2"/>
  <c r="V387" i="2" s="1"/>
  <c r="T390" i="2"/>
  <c r="P390" i="2"/>
  <c r="BK390" i="2"/>
  <c r="K390" i="2"/>
  <c r="BE390" i="2" s="1"/>
  <c r="BI389" i="2"/>
  <c r="BH389" i="2"/>
  <c r="BG389" i="2"/>
  <c r="BF389" i="2"/>
  <c r="R389" i="2"/>
  <c r="Q389" i="2"/>
  <c r="Q387" i="2" s="1"/>
  <c r="I76" i="2" s="1"/>
  <c r="X389" i="2"/>
  <c r="V389" i="2"/>
  <c r="T389" i="2"/>
  <c r="P389" i="2"/>
  <c r="K389" i="2" s="1"/>
  <c r="BE389" i="2" s="1"/>
  <c r="BK389" i="2"/>
  <c r="BK387" i="2" s="1"/>
  <c r="K387" i="2" s="1"/>
  <c r="K76" i="2" s="1"/>
  <c r="BI388" i="2"/>
  <c r="BH388" i="2"/>
  <c r="BG388" i="2"/>
  <c r="BF388" i="2"/>
  <c r="R388" i="2"/>
  <c r="R387" i="2"/>
  <c r="Q388" i="2"/>
  <c r="X388" i="2"/>
  <c r="X387" i="2"/>
  <c r="V388" i="2"/>
  <c r="T388" i="2"/>
  <c r="T387" i="2"/>
  <c r="P388" i="2"/>
  <c r="BK388" i="2"/>
  <c r="K388" i="2"/>
  <c r="BE388" i="2"/>
  <c r="J76" i="2"/>
  <c r="BI385" i="2"/>
  <c r="BH385" i="2"/>
  <c r="BG385" i="2"/>
  <c r="BF385" i="2"/>
  <c r="R385" i="2"/>
  <c r="Q385" i="2"/>
  <c r="Q383" i="2" s="1"/>
  <c r="I75" i="2" s="1"/>
  <c r="X385" i="2"/>
  <c r="V385" i="2"/>
  <c r="T385" i="2"/>
  <c r="P385" i="2"/>
  <c r="K385" i="2" s="1"/>
  <c r="BE385" i="2" s="1"/>
  <c r="BK385" i="2"/>
  <c r="BK383" i="2" s="1"/>
  <c r="K383" i="2" s="1"/>
  <c r="K75" i="2" s="1"/>
  <c r="BI384" i="2"/>
  <c r="BH384" i="2"/>
  <c r="BG384" i="2"/>
  <c r="BF384" i="2"/>
  <c r="R384" i="2"/>
  <c r="R383" i="2"/>
  <c r="Q384" i="2"/>
  <c r="X384" i="2"/>
  <c r="X383" i="2"/>
  <c r="V384" i="2"/>
  <c r="V383" i="2"/>
  <c r="T384" i="2"/>
  <c r="T383" i="2"/>
  <c r="P384" i="2"/>
  <c r="BK384" i="2"/>
  <c r="K384" i="2"/>
  <c r="BE384" i="2"/>
  <c r="J75" i="2"/>
  <c r="BI381" i="2"/>
  <c r="BH381" i="2"/>
  <c r="BG381" i="2"/>
  <c r="BF381" i="2"/>
  <c r="R381" i="2"/>
  <c r="Q381" i="2"/>
  <c r="X381" i="2"/>
  <c r="V381" i="2"/>
  <c r="T381" i="2"/>
  <c r="P381" i="2"/>
  <c r="K381" i="2" s="1"/>
  <c r="BE381" i="2" s="1"/>
  <c r="BK381" i="2"/>
  <c r="BI380" i="2"/>
  <c r="BH380" i="2"/>
  <c r="BG380" i="2"/>
  <c r="BF380" i="2"/>
  <c r="R380" i="2"/>
  <c r="Q380" i="2"/>
  <c r="X380" i="2"/>
  <c r="V380" i="2"/>
  <c r="T380" i="2"/>
  <c r="P380" i="2"/>
  <c r="K380" i="2" s="1"/>
  <c r="BE380" i="2" s="1"/>
  <c r="BI379" i="2"/>
  <c r="BH379" i="2"/>
  <c r="BG379" i="2"/>
  <c r="BF379" i="2"/>
  <c r="R379" i="2"/>
  <c r="Q379" i="2"/>
  <c r="X379" i="2"/>
  <c r="V379" i="2"/>
  <c r="T379" i="2"/>
  <c r="P379" i="2"/>
  <c r="BK379" i="2"/>
  <c r="K379" i="2"/>
  <c r="BE379" i="2"/>
  <c r="BI378" i="2"/>
  <c r="BH378" i="2"/>
  <c r="BG378" i="2"/>
  <c r="BF378" i="2"/>
  <c r="R378" i="2"/>
  <c r="Q378" i="2"/>
  <c r="X378" i="2"/>
  <c r="V378" i="2"/>
  <c r="T378" i="2"/>
  <c r="P378" i="2"/>
  <c r="BK378" i="2"/>
  <c r="K378" i="2"/>
  <c r="BE378" i="2" s="1"/>
  <c r="BI377" i="2"/>
  <c r="BH377" i="2"/>
  <c r="BG377" i="2"/>
  <c r="BF377" i="2"/>
  <c r="R377" i="2"/>
  <c r="Q377" i="2"/>
  <c r="X377" i="2"/>
  <c r="V377" i="2"/>
  <c r="T377" i="2"/>
  <c r="P377" i="2"/>
  <c r="K377" i="2" s="1"/>
  <c r="BE377" i="2" s="1"/>
  <c r="BK377" i="2"/>
  <c r="BI376" i="2"/>
  <c r="BH376" i="2"/>
  <c r="BG376" i="2"/>
  <c r="BF376" i="2"/>
  <c r="R376" i="2"/>
  <c r="Q376" i="2"/>
  <c r="X376" i="2"/>
  <c r="V376" i="2"/>
  <c r="T376" i="2"/>
  <c r="P376" i="2"/>
  <c r="K376" i="2" s="1"/>
  <c r="BE376" i="2" s="1"/>
  <c r="BI375" i="2"/>
  <c r="BH375" i="2"/>
  <c r="BG375" i="2"/>
  <c r="BF375" i="2"/>
  <c r="R375" i="2"/>
  <c r="Q375" i="2"/>
  <c r="X375" i="2"/>
  <c r="V375" i="2"/>
  <c r="T375" i="2"/>
  <c r="P375" i="2"/>
  <c r="BK375" i="2"/>
  <c r="K375" i="2"/>
  <c r="BE375" i="2"/>
  <c r="BI374" i="2"/>
  <c r="BH374" i="2"/>
  <c r="BG374" i="2"/>
  <c r="BF374" i="2"/>
  <c r="R374" i="2"/>
  <c r="Q374" i="2"/>
  <c r="X374" i="2"/>
  <c r="V374" i="2"/>
  <c r="T374" i="2"/>
  <c r="P374" i="2"/>
  <c r="BK374" i="2"/>
  <c r="K374" i="2"/>
  <c r="BE374" i="2" s="1"/>
  <c r="BI373" i="2"/>
  <c r="BH373" i="2"/>
  <c r="BG373" i="2"/>
  <c r="BF373" i="2"/>
  <c r="R373" i="2"/>
  <c r="Q373" i="2"/>
  <c r="X373" i="2"/>
  <c r="V373" i="2"/>
  <c r="T373" i="2"/>
  <c r="P373" i="2"/>
  <c r="K373" i="2" s="1"/>
  <c r="BE373" i="2" s="1"/>
  <c r="BK373" i="2"/>
  <c r="BI372" i="2"/>
  <c r="BH372" i="2"/>
  <c r="BG372" i="2"/>
  <c r="BF372" i="2"/>
  <c r="R372" i="2"/>
  <c r="Q372" i="2"/>
  <c r="X372" i="2"/>
  <c r="V372" i="2"/>
  <c r="T372" i="2"/>
  <c r="P372" i="2"/>
  <c r="K372" i="2" s="1"/>
  <c r="BE372" i="2" s="1"/>
  <c r="BI371" i="2"/>
  <c r="BH371" i="2"/>
  <c r="BG371" i="2"/>
  <c r="BF371" i="2"/>
  <c r="R371" i="2"/>
  <c r="Q371" i="2"/>
  <c r="X371" i="2"/>
  <c r="V371" i="2"/>
  <c r="T371" i="2"/>
  <c r="P371" i="2"/>
  <c r="BK371" i="2"/>
  <c r="K371" i="2"/>
  <c r="BE371" i="2"/>
  <c r="BI370" i="2"/>
  <c r="BH370" i="2"/>
  <c r="BG370" i="2"/>
  <c r="BF370" i="2"/>
  <c r="R370" i="2"/>
  <c r="Q370" i="2"/>
  <c r="X370" i="2"/>
  <c r="V370" i="2"/>
  <c r="V367" i="2" s="1"/>
  <c r="T370" i="2"/>
  <c r="P370" i="2"/>
  <c r="BK370" i="2"/>
  <c r="K370" i="2"/>
  <c r="BE370" i="2" s="1"/>
  <c r="BI369" i="2"/>
  <c r="BH369" i="2"/>
  <c r="BG369" i="2"/>
  <c r="BF369" i="2"/>
  <c r="R369" i="2"/>
  <c r="Q369" i="2"/>
  <c r="Q367" i="2" s="1"/>
  <c r="I74" i="2" s="1"/>
  <c r="X369" i="2"/>
  <c r="V369" i="2"/>
  <c r="T369" i="2"/>
  <c r="P369" i="2"/>
  <c r="K369" i="2" s="1"/>
  <c r="BE369" i="2" s="1"/>
  <c r="BK369" i="2"/>
  <c r="BI368" i="2"/>
  <c r="BH368" i="2"/>
  <c r="BG368" i="2"/>
  <c r="BF368" i="2"/>
  <c r="R368" i="2"/>
  <c r="R367" i="2"/>
  <c r="Q368" i="2"/>
  <c r="X368" i="2"/>
  <c r="X367" i="2"/>
  <c r="V368" i="2"/>
  <c r="T368" i="2"/>
  <c r="T367" i="2"/>
  <c r="P368" i="2"/>
  <c r="BK368" i="2"/>
  <c r="K368" i="2"/>
  <c r="BE368" i="2"/>
  <c r="J74" i="2"/>
  <c r="BI366" i="2"/>
  <c r="BH366" i="2"/>
  <c r="BG366" i="2"/>
  <c r="BF366" i="2"/>
  <c r="R366" i="2"/>
  <c r="Q366" i="2"/>
  <c r="X366" i="2"/>
  <c r="V366" i="2"/>
  <c r="T366" i="2"/>
  <c r="P366" i="2"/>
  <c r="K366" i="2" s="1"/>
  <c r="BE366" i="2" s="1"/>
  <c r="BK366" i="2"/>
  <c r="BI365" i="2"/>
  <c r="BH365" i="2"/>
  <c r="BG365" i="2"/>
  <c r="BF365" i="2"/>
  <c r="R365" i="2"/>
  <c r="Q365" i="2"/>
  <c r="X365" i="2"/>
  <c r="V365" i="2"/>
  <c r="T365" i="2"/>
  <c r="P365" i="2"/>
  <c r="K365" i="2" s="1"/>
  <c r="BE365" i="2" s="1"/>
  <c r="BI364" i="2"/>
  <c r="BH364" i="2"/>
  <c r="BG364" i="2"/>
  <c r="BF364" i="2"/>
  <c r="R364" i="2"/>
  <c r="Q364" i="2"/>
  <c r="X364" i="2"/>
  <c r="V364" i="2"/>
  <c r="T364" i="2"/>
  <c r="P364" i="2"/>
  <c r="BK364" i="2"/>
  <c r="K364" i="2"/>
  <c r="BE364" i="2"/>
  <c r="BI363" i="2"/>
  <c r="BH363" i="2"/>
  <c r="BG363" i="2"/>
  <c r="BF363" i="2"/>
  <c r="R363" i="2"/>
  <c r="Q363" i="2"/>
  <c r="X363" i="2"/>
  <c r="V363" i="2"/>
  <c r="T363" i="2"/>
  <c r="P363" i="2"/>
  <c r="BK363" i="2"/>
  <c r="K363" i="2"/>
  <c r="BE363" i="2" s="1"/>
  <c r="BI362" i="2"/>
  <c r="BH362" i="2"/>
  <c r="BG362" i="2"/>
  <c r="BF362" i="2"/>
  <c r="R362" i="2"/>
  <c r="Q362" i="2"/>
  <c r="X362" i="2"/>
  <c r="X342" i="2" s="1"/>
  <c r="V362" i="2"/>
  <c r="T362" i="2"/>
  <c r="P362" i="2"/>
  <c r="K362" i="2" s="1"/>
  <c r="BE362" i="2" s="1"/>
  <c r="BK362" i="2"/>
  <c r="BI356" i="2"/>
  <c r="BH356" i="2"/>
  <c r="BG356" i="2"/>
  <c r="BF356" i="2"/>
  <c r="R356" i="2"/>
  <c r="Q356" i="2"/>
  <c r="X356" i="2"/>
  <c r="V356" i="2"/>
  <c r="T356" i="2"/>
  <c r="P356" i="2"/>
  <c r="K356" i="2" s="1"/>
  <c r="BE356" i="2" s="1"/>
  <c r="BI350" i="2"/>
  <c r="BH350" i="2"/>
  <c r="BG350" i="2"/>
  <c r="BF350" i="2"/>
  <c r="R350" i="2"/>
  <c r="R342" i="2" s="1"/>
  <c r="J73" i="2" s="1"/>
  <c r="Q350" i="2"/>
  <c r="X350" i="2"/>
  <c r="V350" i="2"/>
  <c r="T350" i="2"/>
  <c r="T342" i="2" s="1"/>
  <c r="P350" i="2"/>
  <c r="BK350" i="2"/>
  <c r="K350" i="2"/>
  <c r="BE350" i="2"/>
  <c r="BI344" i="2"/>
  <c r="BH344" i="2"/>
  <c r="BG344" i="2"/>
  <c r="BF344" i="2"/>
  <c r="R344" i="2"/>
  <c r="Q344" i="2"/>
  <c r="X344" i="2"/>
  <c r="V344" i="2"/>
  <c r="T344" i="2"/>
  <c r="P344" i="2"/>
  <c r="BK344" i="2"/>
  <c r="K344" i="2"/>
  <c r="BE344" i="2" s="1"/>
  <c r="BI343" i="2"/>
  <c r="BH343" i="2"/>
  <c r="BG343" i="2"/>
  <c r="BF343" i="2"/>
  <c r="R343" i="2"/>
  <c r="Q343" i="2"/>
  <c r="Q342" i="2" s="1"/>
  <c r="I73" i="2" s="1"/>
  <c r="X343" i="2"/>
  <c r="V343" i="2"/>
  <c r="V342" i="2" s="1"/>
  <c r="T343" i="2"/>
  <c r="P343" i="2"/>
  <c r="BK343" i="2" s="1"/>
  <c r="K343" i="2"/>
  <c r="BE343" i="2" s="1"/>
  <c r="BI340" i="2"/>
  <c r="BH340" i="2"/>
  <c r="BG340" i="2"/>
  <c r="BF340" i="2"/>
  <c r="R340" i="2"/>
  <c r="Q340" i="2"/>
  <c r="X340" i="2"/>
  <c r="V340" i="2"/>
  <c r="T340" i="2"/>
  <c r="P340" i="2"/>
  <c r="BK340" i="2"/>
  <c r="K340" i="2"/>
  <c r="BE340" i="2" s="1"/>
  <c r="BI339" i="2"/>
  <c r="BH339" i="2"/>
  <c r="BG339" i="2"/>
  <c r="BF339" i="2"/>
  <c r="R339" i="2"/>
  <c r="Q339" i="2"/>
  <c r="X339" i="2"/>
  <c r="V339" i="2"/>
  <c r="T339" i="2"/>
  <c r="P339" i="2"/>
  <c r="K339" i="2" s="1"/>
  <c r="BE339" i="2" s="1"/>
  <c r="BK339" i="2"/>
  <c r="BI338" i="2"/>
  <c r="BH338" i="2"/>
  <c r="BG338" i="2"/>
  <c r="BF338" i="2"/>
  <c r="R338" i="2"/>
  <c r="Q338" i="2"/>
  <c r="X338" i="2"/>
  <c r="V338" i="2"/>
  <c r="T338" i="2"/>
  <c r="P338" i="2"/>
  <c r="K338" i="2" s="1"/>
  <c r="BE338" i="2" s="1"/>
  <c r="BI337" i="2"/>
  <c r="BH337" i="2"/>
  <c r="BG337" i="2"/>
  <c r="BF337" i="2"/>
  <c r="R337" i="2"/>
  <c r="Q337" i="2"/>
  <c r="X337" i="2"/>
  <c r="V337" i="2"/>
  <c r="T337" i="2"/>
  <c r="P337" i="2"/>
  <c r="BK337" i="2"/>
  <c r="K337" i="2"/>
  <c r="BE337" i="2"/>
  <c r="BI336" i="2"/>
  <c r="BH336" i="2"/>
  <c r="BG336" i="2"/>
  <c r="BF336" i="2"/>
  <c r="R336" i="2"/>
  <c r="Q336" i="2"/>
  <c r="X336" i="2"/>
  <c r="V336" i="2"/>
  <c r="T336" i="2"/>
  <c r="P336" i="2"/>
  <c r="BK336" i="2"/>
  <c r="K336" i="2"/>
  <c r="BE336" i="2" s="1"/>
  <c r="BI335" i="2"/>
  <c r="BH335" i="2"/>
  <c r="BG335" i="2"/>
  <c r="BF335" i="2"/>
  <c r="R335" i="2"/>
  <c r="Q335" i="2"/>
  <c r="X335" i="2"/>
  <c r="V335" i="2"/>
  <c r="T335" i="2"/>
  <c r="P335" i="2"/>
  <c r="K335" i="2" s="1"/>
  <c r="BE335" i="2" s="1"/>
  <c r="BK335" i="2"/>
  <c r="BI333" i="2"/>
  <c r="BH333" i="2"/>
  <c r="BG333" i="2"/>
  <c r="BF333" i="2"/>
  <c r="R333" i="2"/>
  <c r="Q333" i="2"/>
  <c r="X333" i="2"/>
  <c r="V333" i="2"/>
  <c r="T333" i="2"/>
  <c r="P333" i="2"/>
  <c r="K333" i="2" s="1"/>
  <c r="BE333" i="2" s="1"/>
  <c r="BI332" i="2"/>
  <c r="BH332" i="2"/>
  <c r="BG332" i="2"/>
  <c r="BF332" i="2"/>
  <c r="R332" i="2"/>
  <c r="Q332" i="2"/>
  <c r="X332" i="2"/>
  <c r="V332" i="2"/>
  <c r="T332" i="2"/>
  <c r="P332" i="2"/>
  <c r="BK332" i="2"/>
  <c r="K332" i="2"/>
  <c r="BE332" i="2"/>
  <c r="BI331" i="2"/>
  <c r="BH331" i="2"/>
  <c r="BG331" i="2"/>
  <c r="BF331" i="2"/>
  <c r="R331" i="2"/>
  <c r="Q331" i="2"/>
  <c r="X331" i="2"/>
  <c r="V331" i="2"/>
  <c r="T331" i="2"/>
  <c r="P331" i="2"/>
  <c r="BK331" i="2"/>
  <c r="K331" i="2"/>
  <c r="BE331" i="2" s="1"/>
  <c r="BI330" i="2"/>
  <c r="BH330" i="2"/>
  <c r="BG330" i="2"/>
  <c r="BF330" i="2"/>
  <c r="R330" i="2"/>
  <c r="Q330" i="2"/>
  <c r="X330" i="2"/>
  <c r="X322" i="2" s="1"/>
  <c r="V330" i="2"/>
  <c r="T330" i="2"/>
  <c r="P330" i="2"/>
  <c r="K330" i="2" s="1"/>
  <c r="BE330" i="2" s="1"/>
  <c r="BK330" i="2"/>
  <c r="BI328" i="2"/>
  <c r="BH328" i="2"/>
  <c r="BG328" i="2"/>
  <c r="BF328" i="2"/>
  <c r="R328" i="2"/>
  <c r="Q328" i="2"/>
  <c r="X328" i="2"/>
  <c r="V328" i="2"/>
  <c r="T328" i="2"/>
  <c r="P328" i="2"/>
  <c r="K328" i="2" s="1"/>
  <c r="BE328" i="2" s="1"/>
  <c r="BI326" i="2"/>
  <c r="BH326" i="2"/>
  <c r="BG326" i="2"/>
  <c r="BF326" i="2"/>
  <c r="R326" i="2"/>
  <c r="R322" i="2" s="1"/>
  <c r="J72" i="2" s="1"/>
  <c r="Q326" i="2"/>
  <c r="X326" i="2"/>
  <c r="V326" i="2"/>
  <c r="T326" i="2"/>
  <c r="T322" i="2" s="1"/>
  <c r="P326" i="2"/>
  <c r="BK326" i="2"/>
  <c r="K326" i="2"/>
  <c r="BE326" i="2"/>
  <c r="BI325" i="2"/>
  <c r="BH325" i="2"/>
  <c r="BG325" i="2"/>
  <c r="BF325" i="2"/>
  <c r="R325" i="2"/>
  <c r="Q325" i="2"/>
  <c r="X325" i="2"/>
  <c r="V325" i="2"/>
  <c r="T325" i="2"/>
  <c r="P325" i="2"/>
  <c r="BK325" i="2"/>
  <c r="K325" i="2"/>
  <c r="BE325" i="2" s="1"/>
  <c r="BI323" i="2"/>
  <c r="BH323" i="2"/>
  <c r="BG323" i="2"/>
  <c r="BF323" i="2"/>
  <c r="R323" i="2"/>
  <c r="Q323" i="2"/>
  <c r="Q322" i="2" s="1"/>
  <c r="I72" i="2" s="1"/>
  <c r="X323" i="2"/>
  <c r="V323" i="2"/>
  <c r="V322" i="2" s="1"/>
  <c r="T323" i="2"/>
  <c r="P323" i="2"/>
  <c r="BK323" i="2" s="1"/>
  <c r="K323" i="2"/>
  <c r="BE323" i="2" s="1"/>
  <c r="BI320" i="2"/>
  <c r="BH320" i="2"/>
  <c r="BG320" i="2"/>
  <c r="BF320" i="2"/>
  <c r="R320" i="2"/>
  <c r="Q320" i="2"/>
  <c r="X320" i="2"/>
  <c r="V320" i="2"/>
  <c r="V316" i="2" s="1"/>
  <c r="T320" i="2"/>
  <c r="P320" i="2"/>
  <c r="BK320" i="2"/>
  <c r="K320" i="2"/>
  <c r="BE320" i="2" s="1"/>
  <c r="BI318" i="2"/>
  <c r="BH318" i="2"/>
  <c r="BG318" i="2"/>
  <c r="BF318" i="2"/>
  <c r="R318" i="2"/>
  <c r="Q318" i="2"/>
  <c r="Q316" i="2" s="1"/>
  <c r="I71" i="2" s="1"/>
  <c r="X318" i="2"/>
  <c r="V318" i="2"/>
  <c r="T318" i="2"/>
  <c r="P318" i="2"/>
  <c r="K318" i="2" s="1"/>
  <c r="BE318" i="2" s="1"/>
  <c r="BK318" i="2"/>
  <c r="BK316" i="2" s="1"/>
  <c r="K316" i="2" s="1"/>
  <c r="K71" i="2" s="1"/>
  <c r="BI317" i="2"/>
  <c r="BH317" i="2"/>
  <c r="BG317" i="2"/>
  <c r="BF317" i="2"/>
  <c r="R317" i="2"/>
  <c r="R316" i="2"/>
  <c r="Q317" i="2"/>
  <c r="X317" i="2"/>
  <c r="X316" i="2"/>
  <c r="V317" i="2"/>
  <c r="T317" i="2"/>
  <c r="T316" i="2"/>
  <c r="P317" i="2"/>
  <c r="BK317" i="2"/>
  <c r="K317" i="2"/>
  <c r="BE317" i="2"/>
  <c r="J71" i="2"/>
  <c r="BI314" i="2"/>
  <c r="BH314" i="2"/>
  <c r="BG314" i="2"/>
  <c r="BF314" i="2"/>
  <c r="R314" i="2"/>
  <c r="Q314" i="2"/>
  <c r="Q312" i="2" s="1"/>
  <c r="I70" i="2" s="1"/>
  <c r="X314" i="2"/>
  <c r="V314" i="2"/>
  <c r="T314" i="2"/>
  <c r="P314" i="2"/>
  <c r="K314" i="2" s="1"/>
  <c r="BE314" i="2" s="1"/>
  <c r="BK314" i="2"/>
  <c r="BK312" i="2" s="1"/>
  <c r="K312" i="2" s="1"/>
  <c r="K70" i="2" s="1"/>
  <c r="BI313" i="2"/>
  <c r="BH313" i="2"/>
  <c r="BG313" i="2"/>
  <c r="BF313" i="2"/>
  <c r="R313" i="2"/>
  <c r="R312" i="2"/>
  <c r="Q313" i="2"/>
  <c r="X313" i="2"/>
  <c r="X312" i="2"/>
  <c r="V313" i="2"/>
  <c r="V312" i="2"/>
  <c r="T313" i="2"/>
  <c r="T312" i="2"/>
  <c r="P313" i="2"/>
  <c r="BK313" i="2"/>
  <c r="K313" i="2"/>
  <c r="BE313" i="2"/>
  <c r="J70" i="2"/>
  <c r="BI310" i="2"/>
  <c r="BH310" i="2"/>
  <c r="BG310" i="2"/>
  <c r="BF310" i="2"/>
  <c r="R310" i="2"/>
  <c r="Q310" i="2"/>
  <c r="X310" i="2"/>
  <c r="V310" i="2"/>
  <c r="T310" i="2"/>
  <c r="P310" i="2"/>
  <c r="K310" i="2" s="1"/>
  <c r="BE310" i="2" s="1"/>
  <c r="BK310" i="2"/>
  <c r="BI308" i="2"/>
  <c r="BH308" i="2"/>
  <c r="BG308" i="2"/>
  <c r="BF308" i="2"/>
  <c r="R308" i="2"/>
  <c r="Q308" i="2"/>
  <c r="Q303" i="2" s="1"/>
  <c r="X308" i="2"/>
  <c r="V308" i="2"/>
  <c r="T308" i="2"/>
  <c r="P308" i="2"/>
  <c r="K308" i="2" s="1"/>
  <c r="BE308" i="2" s="1"/>
  <c r="BI307" i="2"/>
  <c r="BH307" i="2"/>
  <c r="BG307" i="2"/>
  <c r="BF307" i="2"/>
  <c r="R307" i="2"/>
  <c r="R303" i="2" s="1"/>
  <c r="Q307" i="2"/>
  <c r="X307" i="2"/>
  <c r="V307" i="2"/>
  <c r="T307" i="2"/>
  <c r="T303" i="2" s="1"/>
  <c r="P307" i="2"/>
  <c r="BK307" i="2"/>
  <c r="K307" i="2"/>
  <c r="BE307" i="2"/>
  <c r="BI305" i="2"/>
  <c r="BH305" i="2"/>
  <c r="BG305" i="2"/>
  <c r="BF305" i="2"/>
  <c r="R305" i="2"/>
  <c r="Q305" i="2"/>
  <c r="X305" i="2"/>
  <c r="V305" i="2"/>
  <c r="T305" i="2"/>
  <c r="P305" i="2"/>
  <c r="BK305" i="2"/>
  <c r="K305" i="2"/>
  <c r="BE305" i="2" s="1"/>
  <c r="BI304" i="2"/>
  <c r="BH304" i="2"/>
  <c r="BG304" i="2"/>
  <c r="BF304" i="2"/>
  <c r="R304" i="2"/>
  <c r="Q304" i="2"/>
  <c r="X304" i="2"/>
  <c r="X303" i="2" s="1"/>
  <c r="V304" i="2"/>
  <c r="V303" i="2"/>
  <c r="T304" i="2"/>
  <c r="P304" i="2"/>
  <c r="BK304" i="2"/>
  <c r="K304" i="2"/>
  <c r="BE304" i="2"/>
  <c r="BI300" i="2"/>
  <c r="BH300" i="2"/>
  <c r="BG300" i="2"/>
  <c r="BF300" i="2"/>
  <c r="R300" i="2"/>
  <c r="R299" i="2"/>
  <c r="Q300" i="2"/>
  <c r="Q299" i="2"/>
  <c r="I67" i="2" s="1"/>
  <c r="X300" i="2"/>
  <c r="X299" i="2"/>
  <c r="V300" i="2"/>
  <c r="V299" i="2"/>
  <c r="T300" i="2"/>
  <c r="T299" i="2"/>
  <c r="P300" i="2"/>
  <c r="BK300" i="2"/>
  <c r="BK299" i="2"/>
  <c r="K299" i="2"/>
  <c r="K67" i="2" s="1"/>
  <c r="K300" i="2"/>
  <c r="BE300" i="2"/>
  <c r="J67" i="2"/>
  <c r="BI298" i="2"/>
  <c r="BH298" i="2"/>
  <c r="BG298" i="2"/>
  <c r="BF298" i="2"/>
  <c r="R298" i="2"/>
  <c r="Q298" i="2"/>
  <c r="X298" i="2"/>
  <c r="X292" i="2" s="1"/>
  <c r="V298" i="2"/>
  <c r="T298" i="2"/>
  <c r="P298" i="2"/>
  <c r="K298" i="2" s="1"/>
  <c r="BE298" i="2" s="1"/>
  <c r="BK298" i="2"/>
  <c r="BI296" i="2"/>
  <c r="BH296" i="2"/>
  <c r="BG296" i="2"/>
  <c r="BF296" i="2"/>
  <c r="R296" i="2"/>
  <c r="Q296" i="2"/>
  <c r="X296" i="2"/>
  <c r="V296" i="2"/>
  <c r="T296" i="2"/>
  <c r="P296" i="2"/>
  <c r="K296" i="2" s="1"/>
  <c r="BE296" i="2" s="1"/>
  <c r="BI295" i="2"/>
  <c r="BH295" i="2"/>
  <c r="BG295" i="2"/>
  <c r="BF295" i="2"/>
  <c r="R295" i="2"/>
  <c r="R292" i="2" s="1"/>
  <c r="J66" i="2" s="1"/>
  <c r="Q295" i="2"/>
  <c r="X295" i="2"/>
  <c r="V295" i="2"/>
  <c r="T295" i="2"/>
  <c r="T292" i="2" s="1"/>
  <c r="P295" i="2"/>
  <c r="BK295" i="2"/>
  <c r="K295" i="2"/>
  <c r="BE295" i="2"/>
  <c r="BI293" i="2"/>
  <c r="BH293" i="2"/>
  <c r="BG293" i="2"/>
  <c r="BF293" i="2"/>
  <c r="R293" i="2"/>
  <c r="Q293" i="2"/>
  <c r="Q292" i="2"/>
  <c r="I66" i="2" s="1"/>
  <c r="X293" i="2"/>
  <c r="V293" i="2"/>
  <c r="V292" i="2"/>
  <c r="T293" i="2"/>
  <c r="P293" i="2"/>
  <c r="BK293" i="2"/>
  <c r="K293" i="2"/>
  <c r="BE293" i="2"/>
  <c r="BI287" i="2"/>
  <c r="BH287" i="2"/>
  <c r="BG287" i="2"/>
  <c r="BF287" i="2"/>
  <c r="R287" i="2"/>
  <c r="Q287" i="2"/>
  <c r="X287" i="2"/>
  <c r="V287" i="2"/>
  <c r="T287" i="2"/>
  <c r="P287" i="2"/>
  <c r="BK287" i="2"/>
  <c r="K287" i="2"/>
  <c r="BE287" i="2"/>
  <c r="BI276" i="2"/>
  <c r="BH276" i="2"/>
  <c r="BG276" i="2"/>
  <c r="BF276" i="2"/>
  <c r="R276" i="2"/>
  <c r="Q276" i="2"/>
  <c r="X276" i="2"/>
  <c r="V276" i="2"/>
  <c r="T276" i="2"/>
  <c r="P276" i="2"/>
  <c r="BK276" i="2"/>
  <c r="K276" i="2"/>
  <c r="BE276" i="2" s="1"/>
  <c r="BI271" i="2"/>
  <c r="BH271" i="2"/>
  <c r="BG271" i="2"/>
  <c r="BF271" i="2"/>
  <c r="R271" i="2"/>
  <c r="Q271" i="2"/>
  <c r="X271" i="2"/>
  <c r="V271" i="2"/>
  <c r="T271" i="2"/>
  <c r="P271" i="2"/>
  <c r="K271" i="2" s="1"/>
  <c r="BE271" i="2" s="1"/>
  <c r="BK271" i="2"/>
  <c r="BI269" i="2"/>
  <c r="BH269" i="2"/>
  <c r="BG269" i="2"/>
  <c r="BF269" i="2"/>
  <c r="R269" i="2"/>
  <c r="Q269" i="2"/>
  <c r="X269" i="2"/>
  <c r="V269" i="2"/>
  <c r="T269" i="2"/>
  <c r="P269" i="2"/>
  <c r="K269" i="2" s="1"/>
  <c r="BE269" i="2" s="1"/>
  <c r="BI268" i="2"/>
  <c r="BH268" i="2"/>
  <c r="BG268" i="2"/>
  <c r="BF268" i="2"/>
  <c r="R268" i="2"/>
  <c r="Q268" i="2"/>
  <c r="X268" i="2"/>
  <c r="V268" i="2"/>
  <c r="T268" i="2"/>
  <c r="P268" i="2"/>
  <c r="BK268" i="2"/>
  <c r="K268" i="2"/>
  <c r="BE268" i="2"/>
  <c r="BI260" i="2"/>
  <c r="BH260" i="2"/>
  <c r="BG260" i="2"/>
  <c r="BF260" i="2"/>
  <c r="R260" i="2"/>
  <c r="Q260" i="2"/>
  <c r="X260" i="2"/>
  <c r="V260" i="2"/>
  <c r="T260" i="2"/>
  <c r="P260" i="2"/>
  <c r="BK260" i="2"/>
  <c r="K260" i="2"/>
  <c r="BE260" i="2" s="1"/>
  <c r="BI254" i="2"/>
  <c r="BH254" i="2"/>
  <c r="BG254" i="2"/>
  <c r="BF254" i="2"/>
  <c r="R254" i="2"/>
  <c r="Q254" i="2"/>
  <c r="X254" i="2"/>
  <c r="X234" i="2" s="1"/>
  <c r="V254" i="2"/>
  <c r="T254" i="2"/>
  <c r="P254" i="2"/>
  <c r="K254" i="2" s="1"/>
  <c r="BE254" i="2" s="1"/>
  <c r="BK254" i="2"/>
  <c r="BI251" i="2"/>
  <c r="BH251" i="2"/>
  <c r="BG251" i="2"/>
  <c r="BF251" i="2"/>
  <c r="R251" i="2"/>
  <c r="Q251" i="2"/>
  <c r="X251" i="2"/>
  <c r="V251" i="2"/>
  <c r="T251" i="2"/>
  <c r="P251" i="2"/>
  <c r="K251" i="2" s="1"/>
  <c r="BE251" i="2" s="1"/>
  <c r="BI241" i="2"/>
  <c r="BH241" i="2"/>
  <c r="BG241" i="2"/>
  <c r="BF241" i="2"/>
  <c r="R241" i="2"/>
  <c r="R234" i="2" s="1"/>
  <c r="J65" i="2" s="1"/>
  <c r="Q241" i="2"/>
  <c r="X241" i="2"/>
  <c r="V241" i="2"/>
  <c r="T241" i="2"/>
  <c r="T234" i="2" s="1"/>
  <c r="P241" i="2"/>
  <c r="BK241" i="2"/>
  <c r="K241" i="2"/>
  <c r="BE241" i="2"/>
  <c r="BI235" i="2"/>
  <c r="BH235" i="2"/>
  <c r="BG235" i="2"/>
  <c r="BF235" i="2"/>
  <c r="R235" i="2"/>
  <c r="Q235" i="2"/>
  <c r="Q234" i="2"/>
  <c r="I65" i="2" s="1"/>
  <c r="X235" i="2"/>
  <c r="V235" i="2"/>
  <c r="V234" i="2"/>
  <c r="T235" i="2"/>
  <c r="P235" i="2"/>
  <c r="BK235" i="2"/>
  <c r="K235" i="2"/>
  <c r="BE235" i="2"/>
  <c r="BI233" i="2"/>
  <c r="BH233" i="2"/>
  <c r="BG233" i="2"/>
  <c r="BF233" i="2"/>
  <c r="R233" i="2"/>
  <c r="Q233" i="2"/>
  <c r="X233" i="2"/>
  <c r="V233" i="2"/>
  <c r="T233" i="2"/>
  <c r="P233" i="2"/>
  <c r="BK233" i="2"/>
  <c r="K233" i="2"/>
  <c r="BE233" i="2"/>
  <c r="BI232" i="2"/>
  <c r="BH232" i="2"/>
  <c r="BG232" i="2"/>
  <c r="BF232" i="2"/>
  <c r="R232" i="2"/>
  <c r="Q232" i="2"/>
  <c r="X232" i="2"/>
  <c r="V232" i="2"/>
  <c r="T232" i="2"/>
  <c r="P232" i="2"/>
  <c r="BK232" i="2"/>
  <c r="K232" i="2"/>
  <c r="BE232" i="2" s="1"/>
  <c r="BI231" i="2"/>
  <c r="BH231" i="2"/>
  <c r="BG231" i="2"/>
  <c r="BF231" i="2"/>
  <c r="R231" i="2"/>
  <c r="Q231" i="2"/>
  <c r="X231" i="2"/>
  <c r="V231" i="2"/>
  <c r="T231" i="2"/>
  <c r="P231" i="2"/>
  <c r="K231" i="2" s="1"/>
  <c r="BE231" i="2" s="1"/>
  <c r="BK231" i="2"/>
  <c r="BI230" i="2"/>
  <c r="BH230" i="2"/>
  <c r="BG230" i="2"/>
  <c r="BF230" i="2"/>
  <c r="R230" i="2"/>
  <c r="Q230" i="2"/>
  <c r="X230" i="2"/>
  <c r="V230" i="2"/>
  <c r="T230" i="2"/>
  <c r="P230" i="2"/>
  <c r="K230" i="2" s="1"/>
  <c r="BE230" i="2" s="1"/>
  <c r="BI229" i="2"/>
  <c r="BH229" i="2"/>
  <c r="BG229" i="2"/>
  <c r="BF229" i="2"/>
  <c r="R229" i="2"/>
  <c r="Q229" i="2"/>
  <c r="X229" i="2"/>
  <c r="V229" i="2"/>
  <c r="T229" i="2"/>
  <c r="P229" i="2"/>
  <c r="BK229" i="2"/>
  <c r="K229" i="2"/>
  <c r="BE229" i="2"/>
  <c r="BI223" i="2"/>
  <c r="BH223" i="2"/>
  <c r="BG223" i="2"/>
  <c r="BF223" i="2"/>
  <c r="R223" i="2"/>
  <c r="Q223" i="2"/>
  <c r="X223" i="2"/>
  <c r="V223" i="2"/>
  <c r="T223" i="2"/>
  <c r="P223" i="2"/>
  <c r="BK223" i="2"/>
  <c r="K223" i="2"/>
  <c r="BE223" i="2" s="1"/>
  <c r="BI217" i="2"/>
  <c r="BH217" i="2"/>
  <c r="BG217" i="2"/>
  <c r="BF217" i="2"/>
  <c r="R217" i="2"/>
  <c r="Q217" i="2"/>
  <c r="X217" i="2"/>
  <c r="V217" i="2"/>
  <c r="T217" i="2"/>
  <c r="P217" i="2"/>
  <c r="K217" i="2" s="1"/>
  <c r="BE217" i="2" s="1"/>
  <c r="BK217" i="2"/>
  <c r="BI216" i="2"/>
  <c r="BH216" i="2"/>
  <c r="BG216" i="2"/>
  <c r="BF216" i="2"/>
  <c r="R216" i="2"/>
  <c r="Q216" i="2"/>
  <c r="X216" i="2"/>
  <c r="V216" i="2"/>
  <c r="T216" i="2"/>
  <c r="P216" i="2"/>
  <c r="K216" i="2" s="1"/>
  <c r="BE216" i="2" s="1"/>
  <c r="BI213" i="2"/>
  <c r="BH213" i="2"/>
  <c r="BG213" i="2"/>
  <c r="BF213" i="2"/>
  <c r="R213" i="2"/>
  <c r="Q213" i="2"/>
  <c r="X213" i="2"/>
  <c r="V213" i="2"/>
  <c r="T213" i="2"/>
  <c r="P213" i="2"/>
  <c r="BK213" i="2"/>
  <c r="K213" i="2"/>
  <c r="BE213" i="2"/>
  <c r="BI212" i="2"/>
  <c r="BH212" i="2"/>
  <c r="BG212" i="2"/>
  <c r="BF212" i="2"/>
  <c r="R212" i="2"/>
  <c r="Q212" i="2"/>
  <c r="X212" i="2"/>
  <c r="V212" i="2"/>
  <c r="T212" i="2"/>
  <c r="P212" i="2"/>
  <c r="BK212" i="2"/>
  <c r="K212" i="2"/>
  <c r="BE212" i="2" s="1"/>
  <c r="BI208" i="2"/>
  <c r="BH208" i="2"/>
  <c r="BG208" i="2"/>
  <c r="BF208" i="2"/>
  <c r="R208" i="2"/>
  <c r="Q208" i="2"/>
  <c r="X208" i="2"/>
  <c r="V208" i="2"/>
  <c r="T208" i="2"/>
  <c r="P208" i="2"/>
  <c r="K208" i="2" s="1"/>
  <c r="BE208" i="2" s="1"/>
  <c r="BK208" i="2"/>
  <c r="BI207" i="2"/>
  <c r="BH207" i="2"/>
  <c r="BG207" i="2"/>
  <c r="BF207" i="2"/>
  <c r="R207" i="2"/>
  <c r="Q207" i="2"/>
  <c r="X207" i="2"/>
  <c r="V207" i="2"/>
  <c r="T207" i="2"/>
  <c r="P207" i="2"/>
  <c r="K207" i="2" s="1"/>
  <c r="BE207" i="2" s="1"/>
  <c r="BI205" i="2"/>
  <c r="BH205" i="2"/>
  <c r="BG205" i="2"/>
  <c r="BF205" i="2"/>
  <c r="R205" i="2"/>
  <c r="Q205" i="2"/>
  <c r="X205" i="2"/>
  <c r="V205" i="2"/>
  <c r="T205" i="2"/>
  <c r="P205" i="2"/>
  <c r="BK205" i="2"/>
  <c r="K205" i="2"/>
  <c r="BE205" i="2"/>
  <c r="BI198" i="2"/>
  <c r="BH198" i="2"/>
  <c r="BG198" i="2"/>
  <c r="BF198" i="2"/>
  <c r="R198" i="2"/>
  <c r="Q198" i="2"/>
  <c r="X198" i="2"/>
  <c r="V198" i="2"/>
  <c r="V183" i="2" s="1"/>
  <c r="T198" i="2"/>
  <c r="P198" i="2"/>
  <c r="BK198" i="2"/>
  <c r="K198" i="2"/>
  <c r="BE198" i="2" s="1"/>
  <c r="BI192" i="2"/>
  <c r="BH192" i="2"/>
  <c r="BG192" i="2"/>
  <c r="BF192" i="2"/>
  <c r="R192" i="2"/>
  <c r="Q192" i="2"/>
  <c r="X192" i="2"/>
  <c r="V192" i="2"/>
  <c r="T192" i="2"/>
  <c r="P192" i="2"/>
  <c r="K192" i="2" s="1"/>
  <c r="BE192" i="2" s="1"/>
  <c r="BK192" i="2"/>
  <c r="BI188" i="2"/>
  <c r="BH188" i="2"/>
  <c r="BG188" i="2"/>
  <c r="BF188" i="2"/>
  <c r="R188" i="2"/>
  <c r="Q188" i="2"/>
  <c r="Q183" i="2" s="1"/>
  <c r="I64" i="2" s="1"/>
  <c r="X188" i="2"/>
  <c r="V188" i="2"/>
  <c r="T188" i="2"/>
  <c r="P188" i="2"/>
  <c r="K188" i="2" s="1"/>
  <c r="BE188" i="2" s="1"/>
  <c r="BI184" i="2"/>
  <c r="BH184" i="2"/>
  <c r="BG184" i="2"/>
  <c r="BF184" i="2"/>
  <c r="R184" i="2"/>
  <c r="R183" i="2" s="1"/>
  <c r="J64" i="2" s="1"/>
  <c r="Q184" i="2"/>
  <c r="X184" i="2"/>
  <c r="X183" i="2" s="1"/>
  <c r="V184" i="2"/>
  <c r="T184" i="2"/>
  <c r="T183" i="2" s="1"/>
  <c r="P184" i="2"/>
  <c r="BK184" i="2"/>
  <c r="K184" i="2"/>
  <c r="BE184" i="2"/>
  <c r="BI182" i="2"/>
  <c r="BH182" i="2"/>
  <c r="BG182" i="2"/>
  <c r="BF182" i="2"/>
  <c r="R182" i="2"/>
  <c r="Q182" i="2"/>
  <c r="X182" i="2"/>
  <c r="V182" i="2"/>
  <c r="T182" i="2"/>
  <c r="P182" i="2"/>
  <c r="K182" i="2" s="1"/>
  <c r="BE182" i="2" s="1"/>
  <c r="BI181" i="2"/>
  <c r="BH181" i="2"/>
  <c r="BG181" i="2"/>
  <c r="BF181" i="2"/>
  <c r="R181" i="2"/>
  <c r="Q181" i="2"/>
  <c r="X181" i="2"/>
  <c r="V181" i="2"/>
  <c r="T181" i="2"/>
  <c r="P181" i="2"/>
  <c r="BK181" i="2"/>
  <c r="K181" i="2"/>
  <c r="BE181" i="2"/>
  <c r="BI180" i="2"/>
  <c r="BH180" i="2"/>
  <c r="BG180" i="2"/>
  <c r="BF180" i="2"/>
  <c r="R180" i="2"/>
  <c r="Q180" i="2"/>
  <c r="X180" i="2"/>
  <c r="V180" i="2"/>
  <c r="V176" i="2" s="1"/>
  <c r="T180" i="2"/>
  <c r="P180" i="2"/>
  <c r="BK180" i="2"/>
  <c r="K180" i="2"/>
  <c r="BE180" i="2" s="1"/>
  <c r="BI179" i="2"/>
  <c r="BH179" i="2"/>
  <c r="BG179" i="2"/>
  <c r="BF179" i="2"/>
  <c r="R179" i="2"/>
  <c r="Q179" i="2"/>
  <c r="Q176" i="2" s="1"/>
  <c r="I63" i="2" s="1"/>
  <c r="X179" i="2"/>
  <c r="V179" i="2"/>
  <c r="T179" i="2"/>
  <c r="P179" i="2"/>
  <c r="K179" i="2" s="1"/>
  <c r="BE179" i="2" s="1"/>
  <c r="BK179" i="2"/>
  <c r="BI177" i="2"/>
  <c r="BH177" i="2"/>
  <c r="BG177" i="2"/>
  <c r="BF177" i="2"/>
  <c r="R177" i="2"/>
  <c r="R176" i="2"/>
  <c r="Q177" i="2"/>
  <c r="X177" i="2"/>
  <c r="X176" i="2"/>
  <c r="V177" i="2"/>
  <c r="T177" i="2"/>
  <c r="T176" i="2"/>
  <c r="P177" i="2"/>
  <c r="BK177" i="2"/>
  <c r="K177" i="2"/>
  <c r="BE177" i="2"/>
  <c r="J63" i="2"/>
  <c r="BI168" i="2"/>
  <c r="BH168" i="2"/>
  <c r="BG168" i="2"/>
  <c r="BF168" i="2"/>
  <c r="R168" i="2"/>
  <c r="Q168" i="2"/>
  <c r="X168" i="2"/>
  <c r="V168" i="2"/>
  <c r="T168" i="2"/>
  <c r="P168" i="2"/>
  <c r="K168" i="2" s="1"/>
  <c r="BE168" i="2" s="1"/>
  <c r="BK168" i="2"/>
  <c r="BI162" i="2"/>
  <c r="BH162" i="2"/>
  <c r="BG162" i="2"/>
  <c r="BF162" i="2"/>
  <c r="R162" i="2"/>
  <c r="Q162" i="2"/>
  <c r="X162" i="2"/>
  <c r="V162" i="2"/>
  <c r="T162" i="2"/>
  <c r="P162" i="2"/>
  <c r="K162" i="2" s="1"/>
  <c r="BE162" i="2" s="1"/>
  <c r="BI160" i="2"/>
  <c r="BH160" i="2"/>
  <c r="BG160" i="2"/>
  <c r="BF160" i="2"/>
  <c r="R160" i="2"/>
  <c r="Q160" i="2"/>
  <c r="X160" i="2"/>
  <c r="V160" i="2"/>
  <c r="T160" i="2"/>
  <c r="P160" i="2"/>
  <c r="BK160" i="2"/>
  <c r="K160" i="2"/>
  <c r="BE160" i="2"/>
  <c r="BI156" i="2"/>
  <c r="BH156" i="2"/>
  <c r="BG156" i="2"/>
  <c r="BF156" i="2"/>
  <c r="R156" i="2"/>
  <c r="Q156" i="2"/>
  <c r="X156" i="2"/>
  <c r="V156" i="2"/>
  <c r="V151" i="2" s="1"/>
  <c r="T156" i="2"/>
  <c r="P156" i="2"/>
  <c r="BK156" i="2"/>
  <c r="K156" i="2"/>
  <c r="BE156" i="2" s="1"/>
  <c r="BI154" i="2"/>
  <c r="BH154" i="2"/>
  <c r="BG154" i="2"/>
  <c r="BF154" i="2"/>
  <c r="R154" i="2"/>
  <c r="Q154" i="2"/>
  <c r="Q151" i="2" s="1"/>
  <c r="I62" i="2" s="1"/>
  <c r="X154" i="2"/>
  <c r="V154" i="2"/>
  <c r="T154" i="2"/>
  <c r="P154" i="2"/>
  <c r="K154" i="2" s="1"/>
  <c r="BE154" i="2" s="1"/>
  <c r="BK154" i="2"/>
  <c r="BI152" i="2"/>
  <c r="BH152" i="2"/>
  <c r="BG152" i="2"/>
  <c r="BF152" i="2"/>
  <c r="R152" i="2"/>
  <c r="R151" i="2"/>
  <c r="J62" i="2" s="1"/>
  <c r="Q152" i="2"/>
  <c r="X152" i="2"/>
  <c r="X151" i="2"/>
  <c r="V152" i="2"/>
  <c r="T152" i="2"/>
  <c r="T151" i="2"/>
  <c r="P152" i="2"/>
  <c r="BK152" i="2"/>
  <c r="K152" i="2"/>
  <c r="BE152" i="2"/>
  <c r="BI150" i="2"/>
  <c r="BH150" i="2"/>
  <c r="BG150" i="2"/>
  <c r="BF150" i="2"/>
  <c r="R150" i="2"/>
  <c r="Q150" i="2"/>
  <c r="X150" i="2"/>
  <c r="V150" i="2"/>
  <c r="T150" i="2"/>
  <c r="P150" i="2"/>
  <c r="K150" i="2" s="1"/>
  <c r="BE150" i="2" s="1"/>
  <c r="BK150" i="2"/>
  <c r="BI148" i="2"/>
  <c r="BH148" i="2"/>
  <c r="BG148" i="2"/>
  <c r="BF148" i="2"/>
  <c r="R148" i="2"/>
  <c r="Q148" i="2"/>
  <c r="X148" i="2"/>
  <c r="V148" i="2"/>
  <c r="T148" i="2"/>
  <c r="P148" i="2"/>
  <c r="K148" i="2" s="1"/>
  <c r="BE148" i="2" s="1"/>
  <c r="BI145" i="2"/>
  <c r="BH145" i="2"/>
  <c r="BG145" i="2"/>
  <c r="BF145" i="2"/>
  <c r="R145" i="2"/>
  <c r="R139" i="2" s="1"/>
  <c r="J61" i="2" s="1"/>
  <c r="Q145" i="2"/>
  <c r="X145" i="2"/>
  <c r="V145" i="2"/>
  <c r="T145" i="2"/>
  <c r="T139" i="2" s="1"/>
  <c r="P145" i="2"/>
  <c r="BK145" i="2"/>
  <c r="K145" i="2"/>
  <c r="BE145" i="2"/>
  <c r="BI143" i="2"/>
  <c r="BH143" i="2"/>
  <c r="BG143" i="2"/>
  <c r="BF143" i="2"/>
  <c r="R143" i="2"/>
  <c r="Q143" i="2"/>
  <c r="X143" i="2"/>
  <c r="X139" i="2" s="1"/>
  <c r="V143" i="2"/>
  <c r="T143" i="2"/>
  <c r="P143" i="2"/>
  <c r="BK143" i="2"/>
  <c r="K143" i="2"/>
  <c r="BE143" i="2" s="1"/>
  <c r="BI140" i="2"/>
  <c r="BH140" i="2"/>
  <c r="BG140" i="2"/>
  <c r="BF140" i="2"/>
  <c r="R140" i="2"/>
  <c r="Q140" i="2"/>
  <c r="Q139" i="2" s="1"/>
  <c r="I61" i="2" s="1"/>
  <c r="X140" i="2"/>
  <c r="V140" i="2"/>
  <c r="V139" i="2" s="1"/>
  <c r="T140" i="2"/>
  <c r="P140" i="2"/>
  <c r="K140" i="2" s="1"/>
  <c r="BE140" i="2" s="1"/>
  <c r="BI135" i="2"/>
  <c r="BH135" i="2"/>
  <c r="BG135" i="2"/>
  <c r="BF135" i="2"/>
  <c r="R135" i="2"/>
  <c r="Q135" i="2"/>
  <c r="X135" i="2"/>
  <c r="V135" i="2"/>
  <c r="T135" i="2"/>
  <c r="P135" i="2"/>
  <c r="BK135" i="2"/>
  <c r="K135" i="2"/>
  <c r="BE135" i="2" s="1"/>
  <c r="BI131" i="2"/>
  <c r="BH131" i="2"/>
  <c r="BG131" i="2"/>
  <c r="BF131" i="2"/>
  <c r="R131" i="2"/>
  <c r="Q131" i="2"/>
  <c r="X131" i="2"/>
  <c r="V131" i="2"/>
  <c r="T131" i="2"/>
  <c r="P131" i="2"/>
  <c r="K131" i="2" s="1"/>
  <c r="BE131" i="2" s="1"/>
  <c r="BK131" i="2"/>
  <c r="BI127" i="2"/>
  <c r="BH127" i="2"/>
  <c r="BG127" i="2"/>
  <c r="BF127" i="2"/>
  <c r="R127" i="2"/>
  <c r="Q127" i="2"/>
  <c r="X127" i="2"/>
  <c r="V127" i="2"/>
  <c r="T127" i="2"/>
  <c r="P127" i="2"/>
  <c r="K127" i="2" s="1"/>
  <c r="BE127" i="2" s="1"/>
  <c r="BI124" i="2"/>
  <c r="BH124" i="2"/>
  <c r="BG124" i="2"/>
  <c r="BF124" i="2"/>
  <c r="R124" i="2"/>
  <c r="Q124" i="2"/>
  <c r="X124" i="2"/>
  <c r="V124" i="2"/>
  <c r="T124" i="2"/>
  <c r="P124" i="2"/>
  <c r="BK124" i="2"/>
  <c r="K124" i="2"/>
  <c r="BE124" i="2"/>
  <c r="BI121" i="2"/>
  <c r="BH121" i="2"/>
  <c r="BG121" i="2"/>
  <c r="BF121" i="2"/>
  <c r="K33" i="2" s="1"/>
  <c r="AY52" i="1" s="1"/>
  <c r="R121" i="2"/>
  <c r="Q121" i="2"/>
  <c r="X121" i="2"/>
  <c r="V121" i="2"/>
  <c r="T121" i="2"/>
  <c r="P121" i="2"/>
  <c r="BK121" i="2"/>
  <c r="K121" i="2"/>
  <c r="BE121" i="2" s="1"/>
  <c r="BI118" i="2"/>
  <c r="BH118" i="2"/>
  <c r="BG118" i="2"/>
  <c r="BF118" i="2"/>
  <c r="R118" i="2"/>
  <c r="Q118" i="2"/>
  <c r="X118" i="2"/>
  <c r="X108" i="2" s="1"/>
  <c r="X107" i="2" s="1"/>
  <c r="V118" i="2"/>
  <c r="T118" i="2"/>
  <c r="P118" i="2"/>
  <c r="K118" i="2" s="1"/>
  <c r="BE118" i="2" s="1"/>
  <c r="BK118" i="2"/>
  <c r="BI115" i="2"/>
  <c r="BH115" i="2"/>
  <c r="BG115" i="2"/>
  <c r="BF115" i="2"/>
  <c r="R115" i="2"/>
  <c r="Q115" i="2"/>
  <c r="X115" i="2"/>
  <c r="V115" i="2"/>
  <c r="T115" i="2"/>
  <c r="P115" i="2"/>
  <c r="K115" i="2" s="1"/>
  <c r="BE115" i="2" s="1"/>
  <c r="BI112" i="2"/>
  <c r="F36" i="2" s="1"/>
  <c r="BF52" i="1" s="1"/>
  <c r="BF51" i="1" s="1"/>
  <c r="W30" i="1" s="1"/>
  <c r="BH112" i="2"/>
  <c r="BG112" i="2"/>
  <c r="BF112" i="2"/>
  <c r="R112" i="2"/>
  <c r="Q112" i="2"/>
  <c r="X112" i="2"/>
  <c r="V112" i="2"/>
  <c r="V108" i="2" s="1"/>
  <c r="T112" i="2"/>
  <c r="T108" i="2" s="1"/>
  <c r="T107" i="2" s="1"/>
  <c r="P112" i="2"/>
  <c r="BK112" i="2"/>
  <c r="K112" i="2"/>
  <c r="BE112" i="2"/>
  <c r="BI109" i="2"/>
  <c r="BH109" i="2"/>
  <c r="F35" i="2" s="1"/>
  <c r="BE52" i="1" s="1"/>
  <c r="BG109" i="2"/>
  <c r="F34" i="2"/>
  <c r="BD52" i="1" s="1"/>
  <c r="BF109" i="2"/>
  <c r="F33" i="2" s="1"/>
  <c r="BC52" i="1" s="1"/>
  <c r="R109" i="2"/>
  <c r="R108" i="2"/>
  <c r="J60" i="2" s="1"/>
  <c r="Q109" i="2"/>
  <c r="Q108" i="2" s="1"/>
  <c r="X109" i="2"/>
  <c r="V109" i="2"/>
  <c r="T109" i="2"/>
  <c r="P109" i="2"/>
  <c r="K109" i="2" s="1"/>
  <c r="BE109" i="2" s="1"/>
  <c r="BK109" i="2"/>
  <c r="F100" i="2"/>
  <c r="E98" i="2"/>
  <c r="F51" i="2"/>
  <c r="E49" i="2"/>
  <c r="J21" i="2"/>
  <c r="E21" i="2"/>
  <c r="J53" i="2" s="1"/>
  <c r="J102" i="2"/>
  <c r="J20" i="2"/>
  <c r="J18" i="2"/>
  <c r="E18" i="2"/>
  <c r="F54" i="2" s="1"/>
  <c r="J17" i="2"/>
  <c r="J15" i="2"/>
  <c r="E15" i="2"/>
  <c r="F102" i="2"/>
  <c r="F53" i="2"/>
  <c r="J14" i="2"/>
  <c r="J12" i="2"/>
  <c r="J100" i="2" s="1"/>
  <c r="J51" i="2"/>
  <c r="E7" i="2"/>
  <c r="E47" i="2" s="1"/>
  <c r="BF61" i="1"/>
  <c r="BE61" i="1"/>
  <c r="BD61" i="1"/>
  <c r="BC61" i="1"/>
  <c r="BA61" i="1"/>
  <c r="AZ61" i="1"/>
  <c r="AY61" i="1"/>
  <c r="AU61" i="1"/>
  <c r="BF58" i="1"/>
  <c r="BE58" i="1"/>
  <c r="BA58" i="1"/>
  <c r="AW58" i="1"/>
  <c r="AU58" i="1"/>
  <c r="BF54" i="1"/>
  <c r="BE54" i="1"/>
  <c r="BE53" i="1" s="1"/>
  <c r="BA53" i="1" s="1"/>
  <c r="BD54" i="1"/>
  <c r="BC54" i="1"/>
  <c r="AU54" i="1"/>
  <c r="AU53" i="1" s="1"/>
  <c r="AU51" i="1" s="1"/>
  <c r="BF53" i="1"/>
  <c r="AV56" i="1"/>
  <c r="L47" i="1"/>
  <c r="AM46" i="1"/>
  <c r="L46" i="1"/>
  <c r="AM44" i="1"/>
  <c r="L44" i="1"/>
  <c r="L42" i="1"/>
  <c r="L41" i="1"/>
  <c r="J92" i="3" l="1"/>
  <c r="J59" i="6"/>
  <c r="J86" i="4"/>
  <c r="J59" i="5"/>
  <c r="BE51" i="1"/>
  <c r="X302" i="2"/>
  <c r="X106" i="2" s="1"/>
  <c r="I69" i="2"/>
  <c r="BK292" i="2"/>
  <c r="K292" i="2" s="1"/>
  <c r="K66" i="2" s="1"/>
  <c r="Q107" i="2"/>
  <c r="I60" i="2"/>
  <c r="V107" i="2"/>
  <c r="T302" i="2"/>
  <c r="T106" i="2" s="1"/>
  <c r="AW52" i="1" s="1"/>
  <c r="J69" i="2"/>
  <c r="R302" i="2"/>
  <c r="J68" i="2" s="1"/>
  <c r="BK367" i="2"/>
  <c r="K367" i="2" s="1"/>
  <c r="K74" i="2" s="1"/>
  <c r="AY54" i="1"/>
  <c r="BA54" i="1"/>
  <c r="E96" i="2"/>
  <c r="F103" i="2"/>
  <c r="R107" i="2"/>
  <c r="BK115" i="2"/>
  <c r="BK127" i="2"/>
  <c r="BK140" i="2"/>
  <c r="BK139" i="2" s="1"/>
  <c r="K139" i="2" s="1"/>
  <c r="K61" i="2" s="1"/>
  <c r="BK148" i="2"/>
  <c r="BK162" i="2"/>
  <c r="BK151" i="2" s="1"/>
  <c r="K151" i="2" s="1"/>
  <c r="K62" i="2" s="1"/>
  <c r="BK182" i="2"/>
  <c r="BK176" i="2" s="1"/>
  <c r="K176" i="2" s="1"/>
  <c r="K63" i="2" s="1"/>
  <c r="BK188" i="2"/>
  <c r="BK183" i="2" s="1"/>
  <c r="K183" i="2" s="1"/>
  <c r="K64" i="2" s="1"/>
  <c r="BK207" i="2"/>
  <c r="BK216" i="2"/>
  <c r="BK230" i="2"/>
  <c r="BK251" i="2"/>
  <c r="BK234" i="2" s="1"/>
  <c r="K234" i="2" s="1"/>
  <c r="K65" i="2" s="1"/>
  <c r="BK269" i="2"/>
  <c r="BK296" i="2"/>
  <c r="BK308" i="2"/>
  <c r="BK303" i="2" s="1"/>
  <c r="BK328" i="2"/>
  <c r="BK322" i="2" s="1"/>
  <c r="K322" i="2" s="1"/>
  <c r="K72" i="2" s="1"/>
  <c r="BK333" i="2"/>
  <c r="BK338" i="2"/>
  <c r="BK356" i="2"/>
  <c r="BK342" i="2" s="1"/>
  <c r="K342" i="2" s="1"/>
  <c r="K73" i="2" s="1"/>
  <c r="BK365" i="2"/>
  <c r="BK372" i="2"/>
  <c r="BK376" i="2"/>
  <c r="BK380" i="2"/>
  <c r="K402" i="2"/>
  <c r="BE402" i="2" s="1"/>
  <c r="K32" i="2" s="1"/>
  <c r="AX52" i="1" s="1"/>
  <c r="AV52" i="1" s="1"/>
  <c r="BK404" i="2"/>
  <c r="BK393" i="2" s="1"/>
  <c r="K393" i="2" s="1"/>
  <c r="K78" i="2" s="1"/>
  <c r="BK426" i="2"/>
  <c r="K426" i="2"/>
  <c r="BE426" i="2" s="1"/>
  <c r="V429" i="2"/>
  <c r="V302" i="2" s="1"/>
  <c r="V98" i="3"/>
  <c r="BK414" i="2"/>
  <c r="K414" i="2"/>
  <c r="BE414" i="2" s="1"/>
  <c r="BK429" i="2"/>
  <c r="K429" i="2" s="1"/>
  <c r="K80" i="2" s="1"/>
  <c r="BK434" i="2"/>
  <c r="K434" i="2"/>
  <c r="BE434" i="2" s="1"/>
  <c r="BK418" i="2"/>
  <c r="K418" i="2"/>
  <c r="BE418" i="2" s="1"/>
  <c r="I67" i="3"/>
  <c r="AZ54" i="1"/>
  <c r="BK422" i="2"/>
  <c r="K422" i="2"/>
  <c r="BE422" i="2" s="1"/>
  <c r="Q429" i="2"/>
  <c r="I80" i="2" s="1"/>
  <c r="J67" i="3"/>
  <c r="Q218" i="3"/>
  <c r="I71" i="3" s="1"/>
  <c r="I72" i="3"/>
  <c r="BK413" i="2"/>
  <c r="BK406" i="2" s="1"/>
  <c r="K406" i="2" s="1"/>
  <c r="K79" i="2" s="1"/>
  <c r="BK417" i="2"/>
  <c r="BK421" i="2"/>
  <c r="BK425" i="2"/>
  <c r="BK433" i="2"/>
  <c r="BK447" i="2"/>
  <c r="BK456" i="2"/>
  <c r="BK449" i="2" s="1"/>
  <c r="K449" i="2" s="1"/>
  <c r="K81" i="2" s="1"/>
  <c r="K458" i="2"/>
  <c r="BE458" i="2" s="1"/>
  <c r="BK474" i="2"/>
  <c r="BK484" i="2"/>
  <c r="K486" i="2"/>
  <c r="BE486" i="2" s="1"/>
  <c r="BK492" i="2"/>
  <c r="BK476" i="2" s="1"/>
  <c r="K476" i="2" s="1"/>
  <c r="K82" i="2" s="1"/>
  <c r="K494" i="2"/>
  <c r="BE494" i="2" s="1"/>
  <c r="BK509" i="2"/>
  <c r="BK504" i="2" s="1"/>
  <c r="K504" i="2" s="1"/>
  <c r="K83" i="2" s="1"/>
  <c r="K510" i="2"/>
  <c r="BE510" i="2" s="1"/>
  <c r="BK534" i="2"/>
  <c r="BK514" i="2" s="1"/>
  <c r="K514" i="2" s="1"/>
  <c r="K84" i="2" s="1"/>
  <c r="K536" i="2"/>
  <c r="BE536" i="2" s="1"/>
  <c r="BK539" i="2"/>
  <c r="BK544" i="2"/>
  <c r="BK541" i="2" s="1"/>
  <c r="K541" i="2" s="1"/>
  <c r="K85" i="2" s="1"/>
  <c r="K545" i="2"/>
  <c r="BE545" i="2" s="1"/>
  <c r="BK549" i="2"/>
  <c r="BK554" i="2"/>
  <c r="K556" i="2"/>
  <c r="BE556" i="2" s="1"/>
  <c r="BK568" i="2"/>
  <c r="BK550" i="2" s="1"/>
  <c r="K550" i="2" s="1"/>
  <c r="K86" i="2" s="1"/>
  <c r="K569" i="2"/>
  <c r="BE569" i="2" s="1"/>
  <c r="BK576" i="2"/>
  <c r="K579" i="2"/>
  <c r="BE579" i="2" s="1"/>
  <c r="BK106" i="3"/>
  <c r="BK99" i="3" s="1"/>
  <c r="K108" i="3"/>
  <c r="BE108" i="3" s="1"/>
  <c r="BK114" i="3"/>
  <c r="K116" i="3"/>
  <c r="BE116" i="3" s="1"/>
  <c r="F36" i="3" s="1"/>
  <c r="BB55" i="1" s="1"/>
  <c r="BK120" i="3"/>
  <c r="K122" i="3"/>
  <c r="BE122" i="3" s="1"/>
  <c r="BK128" i="3"/>
  <c r="K130" i="3"/>
  <c r="BE130" i="3" s="1"/>
  <c r="BK136" i="3"/>
  <c r="K138" i="3"/>
  <c r="BE138" i="3" s="1"/>
  <c r="BK144" i="3"/>
  <c r="K146" i="3"/>
  <c r="BE146" i="3" s="1"/>
  <c r="BK152" i="3"/>
  <c r="K154" i="3"/>
  <c r="BE154" i="3" s="1"/>
  <c r="BK158" i="3"/>
  <c r="K159" i="3"/>
  <c r="BE159" i="3" s="1"/>
  <c r="BK165" i="3"/>
  <c r="BK162" i="3" s="1"/>
  <c r="K162" i="3" s="1"/>
  <c r="K68" i="3" s="1"/>
  <c r="K166" i="3"/>
  <c r="BE166" i="3" s="1"/>
  <c r="BK171" i="3"/>
  <c r="K173" i="3"/>
  <c r="BE173" i="3" s="1"/>
  <c r="BK179" i="3"/>
  <c r="K180" i="3"/>
  <c r="BE180" i="3" s="1"/>
  <c r="BK187" i="3"/>
  <c r="BK183" i="3" s="1"/>
  <c r="K183" i="3" s="1"/>
  <c r="K69" i="3" s="1"/>
  <c r="K188" i="3"/>
  <c r="BE188" i="3" s="1"/>
  <c r="BK191" i="3"/>
  <c r="K193" i="3"/>
  <c r="BE193" i="3" s="1"/>
  <c r="BK197" i="3"/>
  <c r="K198" i="3"/>
  <c r="BE198" i="3" s="1"/>
  <c r="BK201" i="3"/>
  <c r="K202" i="3"/>
  <c r="BE202" i="3" s="1"/>
  <c r="BK205" i="3"/>
  <c r="K206" i="3"/>
  <c r="BE206" i="3" s="1"/>
  <c r="BK209" i="3"/>
  <c r="K210" i="3"/>
  <c r="BE210" i="3" s="1"/>
  <c r="BK211" i="3"/>
  <c r="BK212" i="3"/>
  <c r="T219" i="3"/>
  <c r="T218" i="3" s="1"/>
  <c r="X219" i="3"/>
  <c r="X218" i="3" s="1"/>
  <c r="X98" i="3" s="1"/>
  <c r="R219" i="3"/>
  <c r="BK229" i="3"/>
  <c r="K229" i="3"/>
  <c r="BE229" i="3" s="1"/>
  <c r="K36" i="3" s="1"/>
  <c r="AX55" i="1" s="1"/>
  <c r="AV55" i="1" s="1"/>
  <c r="V234" i="3"/>
  <c r="BK238" i="3"/>
  <c r="K238" i="3"/>
  <c r="BE238" i="3" s="1"/>
  <c r="X240" i="3"/>
  <c r="BK246" i="3"/>
  <c r="K246" i="3"/>
  <c r="BE246" i="3" s="1"/>
  <c r="K66" i="4"/>
  <c r="K33" i="4"/>
  <c r="K37" i="3"/>
  <c r="AY55" i="1" s="1"/>
  <c r="K214" i="3"/>
  <c r="BE214" i="3" s="1"/>
  <c r="BK216" i="3"/>
  <c r="BK215" i="3" s="1"/>
  <c r="K215" i="3" s="1"/>
  <c r="K70" i="3" s="1"/>
  <c r="BK219" i="3"/>
  <c r="V218" i="3"/>
  <c r="K222" i="3"/>
  <c r="BE222" i="3" s="1"/>
  <c r="K225" i="3"/>
  <c r="BE225" i="3" s="1"/>
  <c r="K235" i="3"/>
  <c r="BE235" i="3" s="1"/>
  <c r="BK250" i="3"/>
  <c r="K250" i="3"/>
  <c r="BE250" i="3" s="1"/>
  <c r="Q93" i="4"/>
  <c r="I68" i="4"/>
  <c r="I67" i="5"/>
  <c r="Q91" i="5"/>
  <c r="I66" i="5" s="1"/>
  <c r="K31" i="5" s="1"/>
  <c r="AS57" i="1" s="1"/>
  <c r="F36" i="6"/>
  <c r="BB59" i="1" s="1"/>
  <c r="BK234" i="3"/>
  <c r="K234" i="3" s="1"/>
  <c r="K73" i="3" s="1"/>
  <c r="BK119" i="6"/>
  <c r="K119" i="6" s="1"/>
  <c r="K70" i="6" s="1"/>
  <c r="K120" i="6"/>
  <c r="K71" i="6" s="1"/>
  <c r="T215" i="3"/>
  <c r="T98" i="3" s="1"/>
  <c r="AW55" i="1" s="1"/>
  <c r="AW54" i="1" s="1"/>
  <c r="AW53" i="1" s="1"/>
  <c r="BK242" i="3"/>
  <c r="BK240" i="3" s="1"/>
  <c r="K240" i="3" s="1"/>
  <c r="K74" i="3" s="1"/>
  <c r="K242" i="3"/>
  <c r="BE242" i="3" s="1"/>
  <c r="BK93" i="5"/>
  <c r="K93" i="5"/>
  <c r="BE93" i="5" s="1"/>
  <c r="J68" i="8"/>
  <c r="R100" i="8"/>
  <c r="K94" i="4"/>
  <c r="K68" i="4" s="1"/>
  <c r="F62" i="5"/>
  <c r="K98" i="5"/>
  <c r="BE98" i="5" s="1"/>
  <c r="BK99" i="5"/>
  <c r="I67" i="6"/>
  <c r="BK98" i="6"/>
  <c r="X97" i="6"/>
  <c r="F37" i="6"/>
  <c r="BC59" i="1" s="1"/>
  <c r="BC58" i="1" s="1"/>
  <c r="AY58" i="1" s="1"/>
  <c r="F38" i="6"/>
  <c r="BD59" i="1" s="1"/>
  <c r="BD58" i="1" s="1"/>
  <c r="AZ58" i="1" s="1"/>
  <c r="R109" i="6"/>
  <c r="J68" i="6" s="1"/>
  <c r="BK112" i="6"/>
  <c r="BK115" i="6"/>
  <c r="K115" i="6"/>
  <c r="BE115" i="6" s="1"/>
  <c r="I71" i="6"/>
  <c r="F88" i="7"/>
  <c r="F62" i="7"/>
  <c r="BK125" i="6"/>
  <c r="K125" i="6" s="1"/>
  <c r="K72" i="6" s="1"/>
  <c r="BK128" i="6"/>
  <c r="K128" i="6"/>
  <c r="BE128" i="6" s="1"/>
  <c r="K36" i="6" s="1"/>
  <c r="AX59" i="1" s="1"/>
  <c r="AV59" i="1" s="1"/>
  <c r="BK92" i="7"/>
  <c r="Q91" i="7"/>
  <c r="I66" i="7" s="1"/>
  <c r="K31" i="7" s="1"/>
  <c r="AS60" i="1" s="1"/>
  <c r="AS58" i="1" s="1"/>
  <c r="I67" i="7"/>
  <c r="BK101" i="8"/>
  <c r="T92" i="5"/>
  <c r="T91" i="5" s="1"/>
  <c r="AW57" i="1" s="1"/>
  <c r="R97" i="6"/>
  <c r="K105" i="6"/>
  <c r="BE105" i="6" s="1"/>
  <c r="BK107" i="6"/>
  <c r="BK111" i="6"/>
  <c r="BK109" i="6" s="1"/>
  <c r="K109" i="6" s="1"/>
  <c r="K68" i="6" s="1"/>
  <c r="K111" i="6"/>
  <c r="BE111" i="6" s="1"/>
  <c r="BK116" i="6"/>
  <c r="R119" i="6"/>
  <c r="J70" i="6" s="1"/>
  <c r="X125" i="6"/>
  <c r="J85" i="7"/>
  <c r="J59" i="7"/>
  <c r="I68" i="8"/>
  <c r="Q100" i="8"/>
  <c r="K124" i="6"/>
  <c r="BE124" i="6" s="1"/>
  <c r="K127" i="6"/>
  <c r="BE127" i="6" s="1"/>
  <c r="K131" i="6"/>
  <c r="BE131" i="6" s="1"/>
  <c r="K98" i="7"/>
  <c r="BE98" i="7" s="1"/>
  <c r="K102" i="7"/>
  <c r="BE102" i="7" s="1"/>
  <c r="K106" i="8"/>
  <c r="BE106" i="8" s="1"/>
  <c r="F36" i="8" s="1"/>
  <c r="BB62" i="1" s="1"/>
  <c r="K110" i="8"/>
  <c r="BE110" i="8" s="1"/>
  <c r="K36" i="8" s="1"/>
  <c r="AX62" i="1" s="1"/>
  <c r="AV62" i="1" s="1"/>
  <c r="K115" i="8"/>
  <c r="BE115" i="8" s="1"/>
  <c r="K121" i="8"/>
  <c r="BE121" i="8" s="1"/>
  <c r="K126" i="8"/>
  <c r="BE126" i="8" s="1"/>
  <c r="K133" i="8"/>
  <c r="BE133" i="8" s="1"/>
  <c r="K138" i="8"/>
  <c r="BE138" i="8" s="1"/>
  <c r="K142" i="8"/>
  <c r="BE142" i="8" s="1"/>
  <c r="K155" i="8"/>
  <c r="BE155" i="8" s="1"/>
  <c r="K157" i="8"/>
  <c r="BE157" i="8" s="1"/>
  <c r="BK157" i="8"/>
  <c r="BK147" i="8" s="1"/>
  <c r="T165" i="8"/>
  <c r="T99" i="8" s="1"/>
  <c r="AW62" i="1" s="1"/>
  <c r="AW61" i="1" s="1"/>
  <c r="K86" i="10"/>
  <c r="K60" i="10" s="1"/>
  <c r="X85" i="10"/>
  <c r="X84" i="10" s="1"/>
  <c r="K95" i="7"/>
  <c r="BE95" i="7" s="1"/>
  <c r="K99" i="7"/>
  <c r="BE99" i="7" s="1"/>
  <c r="J59" i="8"/>
  <c r="F62" i="8"/>
  <c r="K107" i="8"/>
  <c r="BE107" i="8" s="1"/>
  <c r="K111" i="8"/>
  <c r="BE111" i="8" s="1"/>
  <c r="K117" i="8"/>
  <c r="BE117" i="8" s="1"/>
  <c r="K122" i="8"/>
  <c r="BE122" i="8" s="1"/>
  <c r="K127" i="8"/>
  <c r="BE127" i="8" s="1"/>
  <c r="Q131" i="8"/>
  <c r="I69" i="8" s="1"/>
  <c r="K135" i="8"/>
  <c r="BE135" i="8" s="1"/>
  <c r="K150" i="8"/>
  <c r="BE150" i="8" s="1"/>
  <c r="K153" i="8"/>
  <c r="BE153" i="8" s="1"/>
  <c r="Q165" i="8"/>
  <c r="I73" i="8" s="1"/>
  <c r="I74" i="8"/>
  <c r="Q91" i="9"/>
  <c r="I66" i="9" s="1"/>
  <c r="K31" i="9" s="1"/>
  <c r="AS63" i="1" s="1"/>
  <c r="I67" i="9"/>
  <c r="Q84" i="10"/>
  <c r="I58" i="10" s="1"/>
  <c r="K27" i="10" s="1"/>
  <c r="AS64" i="1" s="1"/>
  <c r="I59" i="10"/>
  <c r="K93" i="7"/>
  <c r="BE93" i="7" s="1"/>
  <c r="V131" i="8"/>
  <c r="V100" i="8" s="1"/>
  <c r="V99" i="8" s="1"/>
  <c r="V165" i="8"/>
  <c r="R91" i="9"/>
  <c r="J66" i="9" s="1"/>
  <c r="K32" i="9" s="1"/>
  <c r="AT63" i="1" s="1"/>
  <c r="J67" i="9"/>
  <c r="K166" i="8"/>
  <c r="K74" i="8" s="1"/>
  <c r="K32" i="10"/>
  <c r="AX64" i="1" s="1"/>
  <c r="AV64" i="1" s="1"/>
  <c r="F32" i="10"/>
  <c r="BB64" i="1" s="1"/>
  <c r="J60" i="10"/>
  <c r="R85" i="10"/>
  <c r="R165" i="8"/>
  <c r="J73" i="8" s="1"/>
  <c r="BK170" i="8"/>
  <c r="BK168" i="8" s="1"/>
  <c r="J85" i="9"/>
  <c r="F88" i="9"/>
  <c r="K93" i="9"/>
  <c r="BE93" i="9" s="1"/>
  <c r="BK95" i="9"/>
  <c r="BK92" i="9" s="1"/>
  <c r="J78" i="10"/>
  <c r="F80" i="10"/>
  <c r="BK91" i="10"/>
  <c r="BK95" i="10"/>
  <c r="BK88" i="10" s="1"/>
  <c r="J53" i="10"/>
  <c r="K103" i="10"/>
  <c r="BE103" i="10" s="1"/>
  <c r="K147" i="8" l="1"/>
  <c r="K71" i="8" s="1"/>
  <c r="BK131" i="8"/>
  <c r="K131" i="8" s="1"/>
  <c r="K69" i="8" s="1"/>
  <c r="AW51" i="1"/>
  <c r="K99" i="3"/>
  <c r="K67" i="3" s="1"/>
  <c r="K88" i="10"/>
  <c r="K61" i="10" s="1"/>
  <c r="BK85" i="10"/>
  <c r="K92" i="9"/>
  <c r="K67" i="9" s="1"/>
  <c r="BK91" i="9"/>
  <c r="K91" i="9" s="1"/>
  <c r="K168" i="8"/>
  <c r="K75" i="8" s="1"/>
  <c r="BK165" i="8"/>
  <c r="K165" i="8" s="1"/>
  <c r="K73" i="8" s="1"/>
  <c r="K101" i="8"/>
  <c r="K68" i="8" s="1"/>
  <c r="BK100" i="8"/>
  <c r="R96" i="6"/>
  <c r="J66" i="6" s="1"/>
  <c r="K32" i="6" s="1"/>
  <c r="AT59" i="1" s="1"/>
  <c r="AT58" i="1" s="1"/>
  <c r="J67" i="6"/>
  <c r="F36" i="5"/>
  <c r="BB57" i="1" s="1"/>
  <c r="BB54" i="1" s="1"/>
  <c r="K36" i="5"/>
  <c r="AX57" i="1" s="1"/>
  <c r="AV57" i="1" s="1"/>
  <c r="R106" i="2"/>
  <c r="J58" i="2" s="1"/>
  <c r="K28" i="2" s="1"/>
  <c r="AT52" i="1" s="1"/>
  <c r="J59" i="2"/>
  <c r="Q99" i="8"/>
  <c r="I66" i="8" s="1"/>
  <c r="K31" i="8" s="1"/>
  <c r="AS62" i="1" s="1"/>
  <c r="AS61" i="1" s="1"/>
  <c r="I67" i="8"/>
  <c r="BK91" i="7"/>
  <c r="K91" i="7" s="1"/>
  <c r="K92" i="7"/>
  <c r="K67" i="7" s="1"/>
  <c r="I59" i="2"/>
  <c r="F32" i="2"/>
  <c r="BB52" i="1" s="1"/>
  <c r="J67" i="8"/>
  <c r="R99" i="8"/>
  <c r="J66" i="8" s="1"/>
  <c r="K32" i="8" s="1"/>
  <c r="AT62" i="1" s="1"/>
  <c r="AT61" i="1" s="1"/>
  <c r="BK218" i="3"/>
  <c r="K218" i="3" s="1"/>
  <c r="K71" i="3" s="1"/>
  <c r="K219" i="3"/>
  <c r="K72" i="3" s="1"/>
  <c r="F36" i="7"/>
  <c r="BB60" i="1" s="1"/>
  <c r="BB58" i="1" s="1"/>
  <c r="AX58" i="1" s="1"/>
  <c r="AV58" i="1" s="1"/>
  <c r="K36" i="7"/>
  <c r="AX60" i="1" s="1"/>
  <c r="AV60" i="1" s="1"/>
  <c r="I67" i="4"/>
  <c r="Q92" i="4"/>
  <c r="I66" i="4" s="1"/>
  <c r="K31" i="4" s="1"/>
  <c r="AS56" i="1" s="1"/>
  <c r="K303" i="2"/>
  <c r="K69" i="2" s="1"/>
  <c r="BK302" i="2"/>
  <c r="K302" i="2" s="1"/>
  <c r="K68" i="2" s="1"/>
  <c r="V106" i="2"/>
  <c r="BA51" i="1"/>
  <c r="W29" i="1"/>
  <c r="BK92" i="5"/>
  <c r="K42" i="4"/>
  <c r="AG56" i="1"/>
  <c r="AN56" i="1" s="1"/>
  <c r="K36" i="9"/>
  <c r="AX63" i="1" s="1"/>
  <c r="AV63" i="1" s="1"/>
  <c r="F36" i="9"/>
  <c r="BB63" i="1" s="1"/>
  <c r="BB61" i="1" s="1"/>
  <c r="AX61" i="1" s="1"/>
  <c r="AV61" i="1" s="1"/>
  <c r="X96" i="6"/>
  <c r="J59" i="10"/>
  <c r="R84" i="10"/>
  <c r="J58" i="10" s="1"/>
  <c r="K28" i="10" s="1"/>
  <c r="AT64" i="1" s="1"/>
  <c r="BK97" i="6"/>
  <c r="R218" i="3"/>
  <c r="J72" i="3"/>
  <c r="Q98" i="3"/>
  <c r="I66" i="3" s="1"/>
  <c r="K31" i="3" s="1"/>
  <c r="AS55" i="1" s="1"/>
  <c r="BK108" i="2"/>
  <c r="BD53" i="1"/>
  <c r="Q302" i="2"/>
  <c r="I68" i="2" s="1"/>
  <c r="BC53" i="1"/>
  <c r="BB53" i="1" l="1"/>
  <c r="AX53" i="1" s="1"/>
  <c r="AX54" i="1"/>
  <c r="AV54" i="1" s="1"/>
  <c r="J71" i="3"/>
  <c r="R98" i="3"/>
  <c r="J66" i="3" s="1"/>
  <c r="K32" i="3" s="1"/>
  <c r="AT55" i="1" s="1"/>
  <c r="AT54" i="1" s="1"/>
  <c r="AT53" i="1" s="1"/>
  <c r="AT51" i="1" s="1"/>
  <c r="K100" i="8"/>
  <c r="K67" i="8" s="1"/>
  <c r="BK99" i="8"/>
  <c r="K99" i="8" s="1"/>
  <c r="K97" i="6"/>
  <c r="K67" i="6" s="1"/>
  <c r="BK96" i="6"/>
  <c r="K96" i="6" s="1"/>
  <c r="Q106" i="2"/>
  <c r="I58" i="2" s="1"/>
  <c r="K27" i="2" s="1"/>
  <c r="AS52" i="1" s="1"/>
  <c r="AY53" i="1"/>
  <c r="BC51" i="1"/>
  <c r="AS54" i="1"/>
  <c r="AS53" i="1" s="1"/>
  <c r="K66" i="9"/>
  <c r="K33" i="9"/>
  <c r="AZ53" i="1"/>
  <c r="BD51" i="1"/>
  <c r="K85" i="10"/>
  <c r="K59" i="10" s="1"/>
  <c r="BK84" i="10"/>
  <c r="K84" i="10" s="1"/>
  <c r="BK107" i="2"/>
  <c r="K108" i="2"/>
  <c r="K60" i="2" s="1"/>
  <c r="K92" i="5"/>
  <c r="K67" i="5" s="1"/>
  <c r="BK91" i="5"/>
  <c r="K91" i="5" s="1"/>
  <c r="BB51" i="1"/>
  <c r="K66" i="7"/>
  <c r="K33" i="7"/>
  <c r="BK98" i="3"/>
  <c r="K98" i="3" s="1"/>
  <c r="AZ51" i="1" l="1"/>
  <c r="W28" i="1"/>
  <c r="K33" i="6"/>
  <c r="K66" i="6"/>
  <c r="BK106" i="2"/>
  <c r="K106" i="2" s="1"/>
  <c r="K107" i="2"/>
  <c r="K59" i="2" s="1"/>
  <c r="AY51" i="1"/>
  <c r="AK27" i="1" s="1"/>
  <c r="W27" i="1"/>
  <c r="K33" i="5"/>
  <c r="K66" i="5"/>
  <c r="K29" i="10"/>
  <c r="K58" i="10"/>
  <c r="K42" i="9"/>
  <c r="AG63" i="1"/>
  <c r="AN63" i="1" s="1"/>
  <c r="K33" i="8"/>
  <c r="K66" i="8"/>
  <c r="K66" i="3"/>
  <c r="K33" i="3"/>
  <c r="W26" i="1"/>
  <c r="AX51" i="1"/>
  <c r="AG60" i="1"/>
  <c r="AN60" i="1" s="1"/>
  <c r="K42" i="7"/>
  <c r="AS51" i="1"/>
  <c r="AV53" i="1"/>
  <c r="AG55" i="1" l="1"/>
  <c r="K42" i="3"/>
  <c r="AV51" i="1"/>
  <c r="AK26" i="1"/>
  <c r="AG64" i="1"/>
  <c r="AN64" i="1" s="1"/>
  <c r="K38" i="10"/>
  <c r="AG62" i="1"/>
  <c r="K42" i="8"/>
  <c r="K42" i="6"/>
  <c r="AG59" i="1"/>
  <c r="AG57" i="1"/>
  <c r="AN57" i="1" s="1"/>
  <c r="K42" i="5"/>
  <c r="K58" i="2"/>
  <c r="K29" i="2"/>
  <c r="AN62" i="1" l="1"/>
  <c r="AG61" i="1"/>
  <c r="AN61" i="1" s="1"/>
  <c r="AG52" i="1"/>
  <c r="K38" i="2"/>
  <c r="AG58" i="1"/>
  <c r="AN58" i="1" s="1"/>
  <c r="AN59" i="1"/>
  <c r="AG54" i="1"/>
  <c r="AN55" i="1"/>
  <c r="AG53" i="1" l="1"/>
  <c r="AN53" i="1" s="1"/>
  <c r="AN54" i="1"/>
  <c r="AN52" i="1"/>
  <c r="AG51" i="1" l="1"/>
  <c r="AN51" i="1" l="1"/>
  <c r="AK23" i="1"/>
  <c r="AK32" i="1" s="1"/>
</calcChain>
</file>

<file path=xl/sharedStrings.xml><?xml version="1.0" encoding="utf-8"?>
<sst xmlns="http://schemas.openxmlformats.org/spreadsheetml/2006/main" count="10649" uniqueCount="2035">
  <si>
    <t>Export VZ</t>
  </si>
  <si>
    <t>List obsahuje:</t>
  </si>
  <si>
    <t>1) Rekapitulace stavby</t>
  </si>
  <si>
    <t>2) Rekapitulace objektů stavby a soupisů prací</t>
  </si>
  <si>
    <t>3.0</t>
  </si>
  <si>
    <t>ZAMOK</t>
  </si>
  <si>
    <t>False</t>
  </si>
  <si>
    <t>True</t>
  </si>
  <si>
    <t>{0b4ca1de-9269-4f58-9042-9a8732792ca6}</t>
  </si>
  <si>
    <t>0,01</t>
  </si>
  <si>
    <t>21</t>
  </si>
  <si>
    <t>15</t>
  </si>
  <si>
    <t>REKAPITULACE ZAKÁZKY</t>
  </si>
  <si>
    <t>v ---  níže se nacházejí doplnkové a pomocné údaje k sestavám  --- v</t>
  </si>
  <si>
    <t>Návod na vyplnění</t>
  </si>
  <si>
    <t>0,001</t>
  </si>
  <si>
    <t>Kód:</t>
  </si>
  <si>
    <t>pd_063_2018</t>
  </si>
  <si>
    <t>Měnit lze pouze buňky se žlutým podbarvením!_x000D_
_x000D_
1) v Rekapitulaci zakázky vyplňte údaje o Uchazeči (přenesou se do ostatních sestav i v jiných listech)_x000D_
_x000D_
2) na vybraných listech vyplňte v sestavě Soupis prací ceny u položek_x000D_
_x000D_
Podrobnosti k vyplnění naleznete na poslední záložce s Pokyny pro vyplnění</t>
  </si>
  <si>
    <t>Zakázka:</t>
  </si>
  <si>
    <t>Oprava stavědla Kompas v žst. Olc hl.n.</t>
  </si>
  <si>
    <t>KSO:</t>
  </si>
  <si>
    <t/>
  </si>
  <si>
    <t>CC-CZ:</t>
  </si>
  <si>
    <t>Místo:</t>
  </si>
  <si>
    <t>Olomouc</t>
  </si>
  <si>
    <t>Datum:</t>
  </si>
  <si>
    <t>Zadavatel:</t>
  </si>
  <si>
    <t>IČ:</t>
  </si>
  <si>
    <t xml:space="preserve"> </t>
  </si>
  <si>
    <t>DIČ:</t>
  </si>
  <si>
    <t>Uchazeč:</t>
  </si>
  <si>
    <t>Vyplň údaj</t>
  </si>
  <si>
    <t>Projektant:</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</si>
  <si>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</si>
  <si>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</si>
  <si>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</si>
  <si>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</si>
  <si>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</si>
  <si>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</si>
  <si>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</si>
  <si>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</si>
  <si>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</si>
  <si>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</si>
  <si>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</si>
  <si>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</si>
  <si>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</si>
  <si>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</si>
  <si>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</si>
  <si>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</si>
  <si>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</si>
  <si>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Objekt, Soupis prací</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</si>
  <si>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</si>
  <si>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</si>
  <si>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</si>
  <si>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</si>
  <si>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</si>
  <si>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</si>
  <si>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</si>
  <si>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</si>
  <si>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</si>
  <si>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</si>
  <si>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</si>
  <si>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</si>
  <si>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</si>
  <si>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</si>
  <si>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</si>
  <si>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</si>
  <si>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</si>
  <si>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</si>
  <si>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</si>
  <si>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</si>
  <si>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</si>
  <si>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</si>
  <si>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</si>
  <si>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</si>
  <si>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</si>
  <si>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stavební část</t>
  </si>
  <si>
    <t>STA</t>
  </si>
  <si>
    <t>1</t>
  </si>
  <si>
    <t>{ed1143b9-4a25-4350-997a-827772a52d43}</t>
  </si>
  <si>
    <t>2</t>
  </si>
  <si>
    <t>SO 02</t>
  </si>
  <si>
    <t>část elektro</t>
  </si>
  <si>
    <t>{93c16a77-598d-4355-bfdb-61d454714c27}</t>
  </si>
  <si>
    <t>PS01</t>
  </si>
  <si>
    <t>Rozvody nn - elektroinstalace</t>
  </si>
  <si>
    <t>Soupis</t>
  </si>
  <si>
    <t>{4d5630d4-e2c5-4607-9695-f25b7c9d7a62}</t>
  </si>
  <si>
    <t>PS01-S</t>
  </si>
  <si>
    <t>Rozvody nn-elektroinstalace</t>
  </si>
  <si>
    <t>3</t>
  </si>
  <si>
    <t>{046942ea-c3f4-416f-9ab8-832663ecac61}</t>
  </si>
  <si>
    <t>PS01-U</t>
  </si>
  <si>
    <t>{840aabac-dbc5-4a4d-8e54-eed815a1f65b}</t>
  </si>
  <si>
    <t>PS01-V</t>
  </si>
  <si>
    <t>{d379bbc1-eddb-49b1-a6af-97b06319a9d4}</t>
  </si>
  <si>
    <t>PS02</t>
  </si>
  <si>
    <t>Hromosvod a uzemnění</t>
  </si>
  <si>
    <t>{33ae49e2-b806-4d99-9a4a-0d50797c0a74}</t>
  </si>
  <si>
    <t>PS02 - S</t>
  </si>
  <si>
    <t>{6aa53206-c61d-4ea7-a489-179118de0b38}</t>
  </si>
  <si>
    <t>PS02 - V</t>
  </si>
  <si>
    <t>{bf5b0afc-9502-412e-b682-7af281de3623}</t>
  </si>
  <si>
    <t>PS03</t>
  </si>
  <si>
    <t>Rozvody slaboproudé</t>
  </si>
  <si>
    <t>{90617278-51dd-4c2e-991c-f5721e4a38ed}</t>
  </si>
  <si>
    <t>PS03-S</t>
  </si>
  <si>
    <t>Rozvody slaboproudu</t>
  </si>
  <si>
    <t>{e9f6e70f-c2c0-4ca4-8b73-bd1d0f30ff32}</t>
  </si>
  <si>
    <t>PS03-V</t>
  </si>
  <si>
    <t>{a1082a12-f51f-40b1-a522-c17201335626}</t>
  </si>
  <si>
    <t>SO 03</t>
  </si>
  <si>
    <t>vedlejší rozpočtové náklady</t>
  </si>
  <si>
    <t>VON</t>
  </si>
  <si>
    <t>{45d49ed9-b233-44a8-bb67-4b20dc0a05ad}</t>
  </si>
  <si>
    <t>1) Krycí list soupisu</t>
  </si>
  <si>
    <t>2) Rekapitulace</t>
  </si>
  <si>
    <t>3) Soupis prací</t>
  </si>
  <si>
    <t>Zpět na list:</t>
  </si>
  <si>
    <t>Rekapitulace zakázky</t>
  </si>
  <si>
    <t>KRYCÍ LIST SOUPISU</t>
  </si>
  <si>
    <t>Objekt:</t>
  </si>
  <si>
    <t>SO 01 - stavební část</t>
  </si>
  <si>
    <t>Materiál</t>
  </si>
  <si>
    <t>Montáž</t>
  </si>
  <si>
    <t>REKAPITULACE ČLENĚNÍ SOUPISU PRACÍ</t>
  </si>
  <si>
    <t>Kód dílu - Popis</t>
  </si>
  <si>
    <t>Materiál [CZK]</t>
  </si>
  <si>
    <t>Montáž [CZK]</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</si>
  <si>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</si>
  <si>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</si>
  <si>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</si>
  <si>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</si>
  <si>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</si>
  <si>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</si>
  <si>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</si>
  <si>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</si>
  <si>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</si>
  <si>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</si>
  <si>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</si>
  <si>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</si>
  <si>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</si>
  <si>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</si>
  <si>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</si>
  <si>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</si>
  <si>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</si>
  <si>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</si>
  <si>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</si>
  <si>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</si>
  <si>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733 - Ústřední vytápění - rozvodné potrubí</t>
  </si>
  <si>
    <t xml:space="preserve">    751 - Vzduchotechnika</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</si>
  <si>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</si>
  <si>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</si>
  <si>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</si>
  <si>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</si>
  <si>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</si>
  <si>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</si>
  <si>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</si>
  <si>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</si>
  <si>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</si>
  <si>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SOUPIS PRACÍ</t>
  </si>
  <si>
    <t>PČ</t>
  </si>
  <si>
    <t>Popis</t>
  </si>
  <si>
    <t>MJ</t>
  </si>
  <si>
    <t>Množství</t>
  </si>
  <si>
    <t>J. materiál [CZK]</t>
  </si>
  <si>
    <t>J. montáž [CZK]</t>
  </si>
  <si>
    <t>Cenová soustava</t>
  </si>
  <si>
    <t>Poznámka</t>
  </si>
  <si>
    <t>J.cena [CZK]</t>
  </si>
  <si>
    <t>Materiál celkem [CZK]</t>
  </si>
  <si>
    <t>Montáž celkem [CZK]</t>
  </si>
  <si>
    <t>J. Nh [h]</t>
  </si>
  <si>
    <t>Nh celkem [h]</t>
  </si>
  <si>
    <t>J. hmotnost_x000D_
[t]</t>
  </si>
  <si>
    <t>Hmotnost_x000D_
celkem [t]</t>
  </si>
  <si>
    <t>J. suť [t]</t>
  </si>
  <si>
    <t>Suť Celkem [t]</t>
  </si>
  <si>
    <t>HSV</t>
  </si>
  <si>
    <t>Práce a dodávky HSV</t>
  </si>
  <si>
    <t>ROZPOCET</t>
  </si>
  <si>
    <t>Zemní práce</t>
  </si>
  <si>
    <t>K</t>
  </si>
  <si>
    <t>131303101</t>
  </si>
  <si>
    <t>Hloubení zapažených i nezapažených jam ručním nebo pneumatickým nářadím  s urovnáním dna do předepsaného profilu a spádu v horninách tř. 4 soudržných</t>
  </si>
  <si>
    <t>m3</t>
  </si>
  <si>
    <t>CS ÚRS 2018 01</t>
  </si>
  <si>
    <t>4</t>
  </si>
  <si>
    <t>-1495905661</t>
  </si>
  <si>
    <t>PSC</t>
  </si>
  <si>
    <t xml:space="preserve">Poznámka k souboru cen:_x000D_
1. V cenách jsou započteny i náklady na přehození výkopku na přilehlém terénu na vzdálenost do 3 m od okraje jámy nebo naložení na dopravní prostředek. 2. V cenách 10-3101 až 40-3102 jsou započteny i náklady na svislý přesun horniny po házečkách do 2 metrů. </t>
  </si>
  <si>
    <t>VV</t>
  </si>
  <si>
    <t>26*0,3</t>
  </si>
  <si>
    <t>131303109</t>
  </si>
  <si>
    <t>Hloubení zapažených i nezapažených jam ručním nebo pneumatickým nářadím  s urovnáním dna do předepsaného profilu a spádu v horninách tř. 4 Příplatek k cenám za lepivost horniny tř. 4</t>
  </si>
  <si>
    <t>-361535271</t>
  </si>
  <si>
    <t>132301101</t>
  </si>
  <si>
    <t>Hloubení zapažených i nezapažených rýh šířky do 600 mm  s urovnáním dna do předepsaného profilu a spádu v hornině tř. 4 do 100 m3</t>
  </si>
  <si>
    <t>-664686937</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</si>
  <si>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</si>
  <si>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(21,65+1,8+1,8)*0,6</t>
  </si>
  <si>
    <t>132301109</t>
  </si>
  <si>
    <t>Hloubení zapažených i nezapažených rýh šířky do 600 mm  s urovnáním dna do předepsaného profilu a spádu v hornině tř. 4 Příplatek k cenám za lepivost horniny tř. 4</t>
  </si>
  <si>
    <t>1775573770</t>
  </si>
  <si>
    <t>5</t>
  </si>
  <si>
    <t>162201211</t>
  </si>
  <si>
    <t>Vodorovné přemístění výkopku nebo sypaniny stavebním kolečkem s naložením a vyprázdněním kolečka na hromady nebo do dopravního prostředku na vzdálenost do 10 m z horniny tř. 1 až 4</t>
  </si>
  <si>
    <t>-1669127405</t>
  </si>
  <si>
    <t>"x2 tam i zpět" (7,8+15,15)*2</t>
  </si>
  <si>
    <t>Součet</t>
  </si>
  <si>
    <t>6</t>
  </si>
  <si>
    <t>162201219</t>
  </si>
  <si>
    <t>Vodorovné přemístění výkopku nebo sypaniny stavebním kolečkem s naložením a vyprázdněním kolečka na hromady nebo do dopravního prostředku na vzdálenost do 10 m z horniny Příplatek k ceně za každých dalších 10 m</t>
  </si>
  <si>
    <t>212903079</t>
  </si>
  <si>
    <t>45,9*2</t>
  </si>
  <si>
    <t>7</t>
  </si>
  <si>
    <t>167101101</t>
  </si>
  <si>
    <t>Nakládání, skládání a překládání neulehlého výkopku nebo sypaniny  nakládání, množství do 100 m3, z hornin tř. 1 až 4</t>
  </si>
  <si>
    <t>1641114400</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</si>
  <si>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</si>
  <si>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8</t>
  </si>
  <si>
    <t>171201201</t>
  </si>
  <si>
    <t>Uložení sypaniny  na skládky</t>
  </si>
  <si>
    <t>1219923137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</si>
  <si>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</si>
  <si>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7,8+15,15</t>
  </si>
  <si>
    <t>9</t>
  </si>
  <si>
    <t>174101101</t>
  </si>
  <si>
    <t>Zásyp sypaninou z jakékoliv horniny  s uložením výkopku ve vrstvách se zhutněním jam, šachet, rýh nebo kolem objektů v těchto vykopávkách</t>
  </si>
  <si>
    <t>1078323571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</si>
  <si>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</si>
  <si>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Zakládání</t>
  </si>
  <si>
    <t>10</t>
  </si>
  <si>
    <t>273321411</t>
  </si>
  <si>
    <t>Základy z betonu železového (bez výztuže) desky z betonu bez zvýšených nároků na prostředí tř. C 20/25</t>
  </si>
  <si>
    <t>-438738094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</si>
  <si>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</si>
  <si>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1,8*21,65*0,15</t>
  </si>
  <si>
    <t>11</t>
  </si>
  <si>
    <t>273362021</t>
  </si>
  <si>
    <t>Výztuž základů desek ze svařovaných sítí z drátů typu KARI</t>
  </si>
  <si>
    <t>t</t>
  </si>
  <si>
    <t>-371284009</t>
  </si>
  <si>
    <t>21,65*1,8*0,012</t>
  </si>
  <si>
    <t>12</t>
  </si>
  <si>
    <t>274313711</t>
  </si>
  <si>
    <t>Základy z betonu prostého pasy betonu kamenem neprokládaného tř. C 20/25</t>
  </si>
  <si>
    <t>1092700319</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</si>
  <si>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</si>
  <si>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13</t>
  </si>
  <si>
    <t>279351311</t>
  </si>
  <si>
    <t>Bednění základových zdí rovné jednostranné zřízení</t>
  </si>
  <si>
    <t>m2</t>
  </si>
  <si>
    <t>-255865992</t>
  </si>
  <si>
    <t>21,65*0,5</t>
  </si>
  <si>
    <t>14</t>
  </si>
  <si>
    <t>279351312</t>
  </si>
  <si>
    <t>Bednění základových zdí rovné jednostranné odstranění</t>
  </si>
  <si>
    <t>1644896953</t>
  </si>
  <si>
    <t>Svislé a kompletní konstrukce</t>
  </si>
  <si>
    <t>310239211</t>
  </si>
  <si>
    <t>Zazdívka otvorů ve zdivu nadzákladovém cihlami pálenými  plochy přes 1 m2 do 4 m2 na maltu vápenocementovou</t>
  </si>
  <si>
    <t>1248554609</t>
  </si>
  <si>
    <t>1,0*0,4*2,5+1,0*1,0*0,4</t>
  </si>
  <si>
    <t>16</t>
  </si>
  <si>
    <t>317944323</t>
  </si>
  <si>
    <t>Válcované nosníky dodatečně osazované do připravených otvorů  bez zazdění hlav č. 14 až 22</t>
  </si>
  <si>
    <t>2083190482</t>
  </si>
  <si>
    <t>1,2*0,015*4</t>
  </si>
  <si>
    <t>17</t>
  </si>
  <si>
    <t>340231035</t>
  </si>
  <si>
    <t>Zazdívka otvorů v příčkách nebo stěnách děrovanými cihlami plochy přes 1 do 4 m2 , tloušťka příčky 140 mm</t>
  </si>
  <si>
    <t>351792079</t>
  </si>
  <si>
    <t>1,0*2,0+1,2*3,25+1,6*2,25</t>
  </si>
  <si>
    <t>1,0*2,0*5</t>
  </si>
  <si>
    <t>18</t>
  </si>
  <si>
    <t>342272225</t>
  </si>
  <si>
    <t>Příčky z pórobetonových tvárnic hladkých na tenké maltové lože objemová hmotnost do 500 kg/m3, tloušťka příčky 100 mm</t>
  </si>
  <si>
    <t>1048316513</t>
  </si>
  <si>
    <t>6,3*3,25</t>
  </si>
  <si>
    <t>19</t>
  </si>
  <si>
    <t>342272245</t>
  </si>
  <si>
    <t>Příčky z pórobetonových tvárnic hladkých na tenké maltové lože objemová hmotnost do 500 kg/m3, tloušťka příčky 150 mm</t>
  </si>
  <si>
    <t>26212182</t>
  </si>
  <si>
    <t>1.np</t>
  </si>
  <si>
    <t>4,5*3,25+4,5*3,25+2,55*3,25</t>
  </si>
  <si>
    <t>2.np</t>
  </si>
  <si>
    <t>3,15*3,25+3,6*3,25</t>
  </si>
  <si>
    <t>20</t>
  </si>
  <si>
    <t>342291131</t>
  </si>
  <si>
    <t>Ukotvení příček  plochými kotvami, do konstrukce betonové</t>
  </si>
  <si>
    <t>m</t>
  </si>
  <si>
    <t>-217758814</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</si>
  <si>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</si>
  <si>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(6,3+3,25)*2</t>
  </si>
  <si>
    <t>(4,5+3,25)*2+(4,5+3,25)*2+(2,55+3,25)*2</t>
  </si>
  <si>
    <t>(3,15+3,25)*2+(3,6+3,25)*2</t>
  </si>
  <si>
    <t>Vodorovné konstrukce</t>
  </si>
  <si>
    <t>411321515</t>
  </si>
  <si>
    <t>Dobetonávka stropních otvorů po vybouraném komínu.</t>
  </si>
  <si>
    <t>1952728946</t>
  </si>
  <si>
    <t>1,0*0,25*2</t>
  </si>
  <si>
    <t>22</t>
  </si>
  <si>
    <t>411351021</t>
  </si>
  <si>
    <t>Bednění stropních konstrukcí - bez podpěrné konstrukce desek tloušťky stropní desky přes 25 do 50 cm zřízení</t>
  </si>
  <si>
    <t>822558949</t>
  </si>
  <si>
    <t>23</t>
  </si>
  <si>
    <t>411351022</t>
  </si>
  <si>
    <t>Bednění stropních konstrukcí - bez podpěrné konstrukce desek tloušťky stropní desky přes 25 do 50 cm odstranění</t>
  </si>
  <si>
    <t>961675851</t>
  </si>
  <si>
    <t>24</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</si>
  <si>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</si>
  <si>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</si>
  <si>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-1313420638</t>
  </si>
  <si>
    <t>25</t>
  </si>
  <si>
    <t>411386621</t>
  </si>
  <si>
    <t>Zabetonování prostupů v instalačních šachtách ve stropech železobetonových  ze suchých směsí, včetně bednění, odbednění, výztuže a zajištění potrubí skelnou vatou s folií (materiál v ceně), plochy přes 0,09 do 0,25 m2</t>
  </si>
  <si>
    <t>kus</t>
  </si>
  <si>
    <t>1925981528</t>
  </si>
  <si>
    <t>Úpravy povrchů, podlahy a osazování výplní</t>
  </si>
  <si>
    <t>26</t>
  </si>
  <si>
    <t>611325422</t>
  </si>
  <si>
    <t>Oprava vápenocementové omítky vnitřních ploch štukové dvouvrstvé, tloušťky do 20 mm a tloušťky štuku do 3 mm stropů, v rozsahu opravované plochy přes 10 do 30%</t>
  </si>
  <si>
    <t>1972814199</t>
  </si>
  <si>
    <t>12,2+18,9+8,9+26,1+10,1+20,9+26,1+18,9+14,9+13,1+24,3+22,5+12,3</t>
  </si>
  <si>
    <t>27</t>
  </si>
  <si>
    <t>611325452</t>
  </si>
  <si>
    <t>Oprava vápenocementové omítky vnitřních ploch Příplatek k cenám za každých dalších 10 mm tloušťky omítky stropů,v rozsahu opravované plochy přes 10 do 30%</t>
  </si>
  <si>
    <t>-170924009</t>
  </si>
  <si>
    <t xml:space="preserve">Poznámka k souboru cen:_x000D_
1. Pro ocenění opravy omítek plochy do 1 m2 se použijí ceny souboru cen 61. 32-52.. Vápenocementová omítka jednotlivých malých ploch. </t>
  </si>
  <si>
    <t>229,2</t>
  </si>
  <si>
    <t>28</t>
  </si>
  <si>
    <t>612325422</t>
  </si>
  <si>
    <t>Oprava vápenocementové omítky vnitřních ploch štukové dvouvrstvé, tloušťky do 20 mm a tloušťky štuku do 3 mm stěn, v rozsahu opravované plochy přes 10 do 30%</t>
  </si>
  <si>
    <t>231226109</t>
  </si>
  <si>
    <t>(5,5+5,5+14,4+17,4+12,95+14,45+20,6+13,5+18,3+19,0+20,6+19,8+14,5+15,5+17,7)*3,25</t>
  </si>
  <si>
    <t>(15,6+7,25+9,45+4,1+4,1+8,5+7,35+10,75+19,8+15,3+36,9+10,9+10,1+10,2+12,5+16,8+17,0+19,8+19,7+21,1)*3,25</t>
  </si>
  <si>
    <t>29</t>
  </si>
  <si>
    <t>612325452</t>
  </si>
  <si>
    <t>Oprava vápenocementové omítky vnitřních ploch Příplatek k cenám za každých dalších 10 mm tloušťky omítky stěn, v rozsahu opravované plochy přes 10 do 30%</t>
  </si>
  <si>
    <t>-913858412</t>
  </si>
  <si>
    <t>30</t>
  </si>
  <si>
    <t>631311114</t>
  </si>
  <si>
    <t>Podkladní beton v m. č. 0P12</t>
  </si>
  <si>
    <t>-1133603095</t>
  </si>
  <si>
    <t>9*0,15</t>
  </si>
  <si>
    <t>31</t>
  </si>
  <si>
    <t>631319021</t>
  </si>
  <si>
    <t>Příplatek k cenám mazanin  za úpravu povrchu mazaniny přehlazením s poprášením cementem pro konečnou úpravu, mazanina tl. přes 50 do 80 mm (40 kg/m3)</t>
  </si>
  <si>
    <t>-1784187023</t>
  </si>
  <si>
    <t>32</t>
  </si>
  <si>
    <t>631319171</t>
  </si>
  <si>
    <t>Příplatek k cenám mazanin  za stržení povrchu spodní vrstvy mazaniny latí před vložením výztuže nebo pletiva pro tl. obou vrstev mazaniny přes 50 do 80 mm</t>
  </si>
  <si>
    <t>-534755492</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</si>
  <si>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</si>
  <si>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5,846+1,35+2</t>
  </si>
  <si>
    <t>33</t>
  </si>
  <si>
    <t>631319181</t>
  </si>
  <si>
    <t>Příplatek k cenám mazanin  za sklon přes 15° do 35° od vodorovné roviny mazanina tl. přes 50 do 80 mm</t>
  </si>
  <si>
    <t>1156869719</t>
  </si>
  <si>
    <t>34</t>
  </si>
  <si>
    <t>631362021</t>
  </si>
  <si>
    <t>Výztuž mazanin  ze svařovaných sítí z drátů typu KARI</t>
  </si>
  <si>
    <t>-1193138761</t>
  </si>
  <si>
    <t>9*0,0079</t>
  </si>
  <si>
    <t>35</t>
  </si>
  <si>
    <t>632452441</t>
  </si>
  <si>
    <t>Hrubé vyspravení betonových podlah po opravě ležaté kanalizace.</t>
  </si>
  <si>
    <t>223183</t>
  </si>
  <si>
    <t>36</t>
  </si>
  <si>
    <t>635111215</t>
  </si>
  <si>
    <t>Násyp pod podlahy ze štěrkopísku se zhutněním</t>
  </si>
  <si>
    <t>439549706</t>
  </si>
  <si>
    <t>Zásyp jámy v m. č. 0P12 a vedle budovy.</t>
  </si>
  <si>
    <t>násyp pod podkladní betonovou desku rampy</t>
  </si>
  <si>
    <t>21,65*1,8*0,2</t>
  </si>
  <si>
    <t>37</t>
  </si>
  <si>
    <t>632451105</t>
  </si>
  <si>
    <t>Potěr cementový samonivelační ze suchých směsí tloušťky přes 10 do 15 mm</t>
  </si>
  <si>
    <t>-455179704</t>
  </si>
  <si>
    <t>pod dlažbu</t>
  </si>
  <si>
    <t>26,7</t>
  </si>
  <si>
    <t>pod PVC</t>
  </si>
  <si>
    <t>275,8</t>
  </si>
  <si>
    <t>38</t>
  </si>
  <si>
    <t>642944121</t>
  </si>
  <si>
    <t>Osazení ocelových dveřních zárubní lisovaných nebo z úhelníků dodatečně  s vybetonováním prahu, plochy do 2,5 m2</t>
  </si>
  <si>
    <t>894614376</t>
  </si>
  <si>
    <t>39</t>
  </si>
  <si>
    <t>M</t>
  </si>
  <si>
    <t>55331108</t>
  </si>
  <si>
    <t>zárubeň ocelová pro běžné zdění hranatý profil 95 1100 L/P</t>
  </si>
  <si>
    <t>1411672470</t>
  </si>
  <si>
    <t>40</t>
  </si>
  <si>
    <t>55331106</t>
  </si>
  <si>
    <t>zárubeň ocelová pro běžné zdění hranatý profil 95 900 L/P</t>
  </si>
  <si>
    <t>-559956363</t>
  </si>
  <si>
    <t>41</t>
  </si>
  <si>
    <t>55331104</t>
  </si>
  <si>
    <t>zárubeň ocelová pro běžné zdění hranatý profil 95 800 L/P</t>
  </si>
  <si>
    <t>-943301443</t>
  </si>
  <si>
    <t>42</t>
  </si>
  <si>
    <t>55331102</t>
  </si>
  <si>
    <t>zárubeň ocelová pro běžné zdění hranatý profil 95 700 L/P</t>
  </si>
  <si>
    <t>1366127593</t>
  </si>
  <si>
    <t>Ostatní konstrukce a práce, bourání</t>
  </si>
  <si>
    <t>43</t>
  </si>
  <si>
    <t>952901111</t>
  </si>
  <si>
    <t>Vyčištění budov nebo objektů před předáním do užívání  budov bytové nebo občanské výstavby, světlé výšky podlaží do 4 m</t>
  </si>
  <si>
    <t>-872572626</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</si>
  <si>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</si>
  <si>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(21,65*10)*2 "1NP+2NP"</t>
  </si>
  <si>
    <t>(4,6*13,65)*2 "1NP+2NP"</t>
  </si>
  <si>
    <t>(5,8*5,3)*2 "1NP+2NP"</t>
  </si>
  <si>
    <t>44</t>
  </si>
  <si>
    <t>962031133</t>
  </si>
  <si>
    <t>Bourání příček z cihel, tvárnic nebo příčkovek  z cihel pálených, plných nebo dutých na maltu vápennou nebo vápenocementovou, tl. do 150 mm</t>
  </si>
  <si>
    <t>902558641</t>
  </si>
  <si>
    <t>1.np (příčky)</t>
  </si>
  <si>
    <t>0,9*3,25</t>
  </si>
  <si>
    <t>1.np (zákryty stupaček)</t>
  </si>
  <si>
    <t>0,9*7*3,25</t>
  </si>
  <si>
    <t>2.np (příčky)</t>
  </si>
  <si>
    <t>(1,5+1,6+0,8+1,15+1,1+1,6+1,2)*3,25</t>
  </si>
  <si>
    <t>2.np (zákryty stupaček)</t>
  </si>
  <si>
    <t>(6*0,9+2*1,2)*3,25</t>
  </si>
  <si>
    <t>45</t>
  </si>
  <si>
    <t>962032230</t>
  </si>
  <si>
    <t>Bourání zdiva nadzákladového z cihel nebo tvárnic  z cihel pálených nebo vápenopískových, na maltu vápennou nebo vápenocementovou, objemu do 1 m3</t>
  </si>
  <si>
    <t>-1328351172</t>
  </si>
  <si>
    <t>vybourání komínu</t>
  </si>
  <si>
    <t>0,85*10,5</t>
  </si>
  <si>
    <t>46</t>
  </si>
  <si>
    <t>962051116</t>
  </si>
  <si>
    <t>Bourání příček železobetonových  tloušťky do 150 mm</t>
  </si>
  <si>
    <t>-1984035766</t>
  </si>
  <si>
    <t>(2,7+2,25+3,45)*3,25</t>
  </si>
  <si>
    <t>(3,15+3,15+3,6+3,6+0,9)*3,25</t>
  </si>
  <si>
    <t>47</t>
  </si>
  <si>
    <t>965042231</t>
  </si>
  <si>
    <t>Bourání mazanin betonových nebo z litého asfaltu tl. přes 100 mm, plochy do 4 m2</t>
  </si>
  <si>
    <t>-49466666</t>
  </si>
  <si>
    <t>18,9*0,15</t>
  </si>
  <si>
    <t>10,2*0,1</t>
  </si>
  <si>
    <t>rampa</t>
  </si>
  <si>
    <t>1,2*1*0,5+6*1*0,5</t>
  </si>
  <si>
    <t>48</t>
  </si>
  <si>
    <t>966055121</t>
  </si>
  <si>
    <t>Vybourání částí říms ze železobetonu  vyložených přes 500 mm</t>
  </si>
  <si>
    <t>-734835274</t>
  </si>
  <si>
    <t>49</t>
  </si>
  <si>
    <t>975021211</t>
  </si>
  <si>
    <t>Podchycení nadzákladového zdiva pod stropem dřevěnou výztuhou  nad vybouraným otvorem, pro jakoukoliv délku podchycení, při tl. zdiva do 450 mm</t>
  </si>
  <si>
    <t>-2024682658</t>
  </si>
  <si>
    <t>2,1+1,2+1+2,4</t>
  </si>
  <si>
    <t>50</t>
  </si>
  <si>
    <t>977211111</t>
  </si>
  <si>
    <t>Řezání železobetonových konstrukcí stěnovou pilou do průměru řezané výztuže 16 mm hloubka řezu do 200 mm</t>
  </si>
  <si>
    <t>-1650025334</t>
  </si>
  <si>
    <t xml:space="preserve">Poznámka k souboru cen:_x000D_
1. V cenách jsou započteny i náklady na spotřebu vody. 2. V cenách nejsou započteny náklady na vybourání železobetonové konstrukce; tyto náklady se oceňují cenami katalogu 801-3 Budovy a haly - bourání konstrukcí. </t>
  </si>
  <si>
    <t>Otvor + dělění vyřezaného panelu</t>
  </si>
  <si>
    <t>(1,5+3,25)*2+4*1,5+3,25</t>
  </si>
  <si>
    <t>51</t>
  </si>
  <si>
    <t>977211113</t>
  </si>
  <si>
    <t>Řezání železobetonových konstrukcí stěnovou pilou do průměru řezané výztuže 16 mm hloubka řezu od 350 do 420 mm</t>
  </si>
  <si>
    <t>243055589</t>
  </si>
  <si>
    <t>1.np:řezání tvoru + dělení panelů</t>
  </si>
  <si>
    <t>(1,2+1,1)*2*2+(1,2+1,1)*2</t>
  </si>
  <si>
    <t>(2,4+2,5)*2+3*2,5+3*2,4</t>
  </si>
  <si>
    <t>(2,1+2,5)*2+3*2,1+3*2,5</t>
  </si>
  <si>
    <t>(1,2+2,1)*2+2,1+3*1,2</t>
  </si>
  <si>
    <t>(1+2,1)*2+2,1+3*1</t>
  </si>
  <si>
    <t>2.np:řezání tvoru + dělení panelů</t>
  </si>
  <si>
    <t>(1,2+1,8)*2+1,8+2*1,2</t>
  </si>
  <si>
    <t>52</t>
  </si>
  <si>
    <t>977211191</t>
  </si>
  <si>
    <t>Řezání železobetonových konstrukcí stěnovou pilou do průměru řezané výztuže 16 mm Příplatek k cenám za práci ve stísněném prostoru</t>
  </si>
  <si>
    <t>2031308427</t>
  </si>
  <si>
    <t>30% z celkového řezání stěn</t>
  </si>
  <si>
    <t>(18,75+95,1)*0,3</t>
  </si>
  <si>
    <t>997</t>
  </si>
  <si>
    <t>Přesun sutě</t>
  </si>
  <si>
    <t>53</t>
  </si>
  <si>
    <t>997013213</t>
  </si>
  <si>
    <t>Vnitrostaveništní doprava suti a vybouraných hmot  vodorovně do 50 m svisle ručně (nošením po schodech) pro budovy a haly výšky přes 9 do 12 m</t>
  </si>
  <si>
    <t>-134659064</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</si>
  <si>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</si>
  <si>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54</t>
  </si>
  <si>
    <t>997013501</t>
  </si>
  <si>
    <t>Odvoz suti a vybouraných hmot na skládku nebo meziskládku  se složením, na vzdálenost do 1 km</t>
  </si>
  <si>
    <t>-1602035812</t>
  </si>
  <si>
    <t>55</t>
  </si>
  <si>
    <t>997013509</t>
  </si>
  <si>
    <t>Odvoz suti a vybouraných hmot na skládku nebo meziskládku  se složením, na vzdálenost Příplatek k ceně za každý další i započatý 1 km přes 1 km</t>
  </si>
  <si>
    <t>-1920015355</t>
  </si>
  <si>
    <t>129,7368*10 'Přepočtené koeficientem množství</t>
  </si>
  <si>
    <t>56</t>
  </si>
  <si>
    <t>997013831</t>
  </si>
  <si>
    <t>Poplatek za uložení stavebního odpadu na skládce (skládkovné) směsného stavebního a demoličního zatříděného do Katalogu odpadů pod kódem 170 904</t>
  </si>
  <si>
    <t>-542056834</t>
  </si>
  <si>
    <t>998</t>
  </si>
  <si>
    <t>Přesun hmot</t>
  </si>
  <si>
    <t>57</t>
  </si>
  <si>
    <t>998018002</t>
  </si>
  <si>
    <t>Přesun hmot pro budovy občanské výstavby, bydlení, výrobu a služby  ruční - bez užití mechanizace vodorovná dopravní vzdálenost do 100 m pro budovy s jakoukoliv nosnou konstrukcí výšky přes 6 do 12 m</t>
  </si>
  <si>
    <t>-410676926</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</si>
  <si>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</si>
  <si>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</si>
  <si>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</si>
  <si>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</si>
  <si>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</si>
  <si>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58</t>
  </si>
  <si>
    <t>711111001</t>
  </si>
  <si>
    <t>Provedení izolace proti zemní vlhkosti natěradly a tmely za studena  na ploše vodorovné V nátěrem penetračním</t>
  </si>
  <si>
    <t>-762060360</t>
  </si>
  <si>
    <t>59</t>
  </si>
  <si>
    <t>11163150</t>
  </si>
  <si>
    <t>lak asfaltový penetrační</t>
  </si>
  <si>
    <t>1141420630</t>
  </si>
  <si>
    <t>9*0,0003 'Přepočtené koeficientem množství</t>
  </si>
  <si>
    <t>60</t>
  </si>
  <si>
    <t>711141559</t>
  </si>
  <si>
    <t>Provedení izolace proti zemní vlhkosti pásy přitavením  NAIP na ploše vodorovné V</t>
  </si>
  <si>
    <t>-897198715</t>
  </si>
  <si>
    <t>61</t>
  </si>
  <si>
    <t>62852015</t>
  </si>
  <si>
    <t>pásy s modifikovaným asfaltem vložka skelná tkanina</t>
  </si>
  <si>
    <t>1834882799</t>
  </si>
  <si>
    <t>9*1,15 'Přepočtené koeficientem množství</t>
  </si>
  <si>
    <t>62</t>
  </si>
  <si>
    <t>998711202</t>
  </si>
  <si>
    <t>Přesun hmot pro izolace proti vodě, vlhkosti a plynům  stanovený procentní sazbou (%) z ceny vodorovná dopravní vzdálenost do 50 m v objektech výšky přes 6 do 12 m</t>
  </si>
  <si>
    <t>%</t>
  </si>
  <si>
    <t>292805785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</si>
  <si>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</si>
  <si>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712</t>
  </si>
  <si>
    <t>Povlakové krytiny</t>
  </si>
  <si>
    <t>63</t>
  </si>
  <si>
    <t>712341R01</t>
  </si>
  <si>
    <t>Provedení povlakové krytiny střech, včetně spádové a izolační vrstvy - doplnění otvoru po odstraněném komínu</t>
  </si>
  <si>
    <t>229599736</t>
  </si>
  <si>
    <t>64</t>
  </si>
  <si>
    <t>998712202</t>
  </si>
  <si>
    <t>Přesun hmot pro povlakové krytiny stanovený procentní sazbou (%) z ceny vodorovná dopravní vzdálenost do 50 m v objektech výšky přes 6 do 12 m</t>
  </si>
  <si>
    <t>354332207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</si>
  <si>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</si>
  <si>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713</t>
  </si>
  <si>
    <t>Izolace tepelné</t>
  </si>
  <si>
    <t>65</t>
  </si>
  <si>
    <t>713111121</t>
  </si>
  <si>
    <t>Doplnění 60 mm tepelné izolace do podhledu. Celková tloušťka TI bude 160 mm.</t>
  </si>
  <si>
    <t>794470406</t>
  </si>
  <si>
    <t>66</t>
  </si>
  <si>
    <t>63150822</t>
  </si>
  <si>
    <t>pás tepelný pro všechny druhy nezatížených izolací λ=0,039 tl 60mm</t>
  </si>
  <si>
    <t>1178333808</t>
  </si>
  <si>
    <t>270*1,02 'Přepočtené koeficientem množství</t>
  </si>
  <si>
    <t>67</t>
  </si>
  <si>
    <t>998713202</t>
  </si>
  <si>
    <t>Přesun hmot pro izolace tepelné stanovený procentní sazbou (%) z ceny vodorovná dopravní vzdálenost do 50 m v objektech výšky přes 6 do 12 m</t>
  </si>
  <si>
    <t>-1057054176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</si>
  <si>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</si>
  <si>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</si>
  <si>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</si>
  <si>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68</t>
  </si>
  <si>
    <t>721171808</t>
  </si>
  <si>
    <t>Demontáž potrubí z novodurových trub  odpadních nebo připojovacích přes 75 do D 114</t>
  </si>
  <si>
    <t>1681849506</t>
  </si>
  <si>
    <t>7*7,5+20</t>
  </si>
  <si>
    <t>69</t>
  </si>
  <si>
    <t>721171917</t>
  </si>
  <si>
    <t>Opravy odpadního potrubí plastového  propojení dosavadního potrubí DN 160</t>
  </si>
  <si>
    <t>-127337963</t>
  </si>
  <si>
    <t>70</t>
  </si>
  <si>
    <t>721174004</t>
  </si>
  <si>
    <t>Potrubí z plastových trub polypropylenové svodné (ležaté) DN 70</t>
  </si>
  <si>
    <t>-1806690147</t>
  </si>
  <si>
    <t>2,5+2,5</t>
  </si>
  <si>
    <t>71</t>
  </si>
  <si>
    <t>721174005</t>
  </si>
  <si>
    <t>Potrubí z plastových trub polypropylenové svodné (ležaté) DN 100</t>
  </si>
  <si>
    <t>1612080890</t>
  </si>
  <si>
    <t>3,5+1,5</t>
  </si>
  <si>
    <t>72</t>
  </si>
  <si>
    <t>721174006</t>
  </si>
  <si>
    <t>Potrubí z plastových trub polypropylenové svodné (ležaté) DN 125</t>
  </si>
  <si>
    <t>-1210948552</t>
  </si>
  <si>
    <t>73</t>
  </si>
  <si>
    <t>721174007</t>
  </si>
  <si>
    <t>Potrubí z plastových trub polypropylenové svodné (ležaté) DN 150</t>
  </si>
  <si>
    <t>-445697602</t>
  </si>
  <si>
    <t>74</t>
  </si>
  <si>
    <t>721174026</t>
  </si>
  <si>
    <t>Potrubí z plastových trub polypropylenové odpadní (svislé) DN 125</t>
  </si>
  <si>
    <t>1131967252</t>
  </si>
  <si>
    <t>75</t>
  </si>
  <si>
    <t>721174043</t>
  </si>
  <si>
    <t>Potrubí z plastových trub polypropylenové připojovací DN 50</t>
  </si>
  <si>
    <t>-889603853</t>
  </si>
  <si>
    <t>3+3,5+2+10</t>
  </si>
  <si>
    <t>76</t>
  </si>
  <si>
    <t>721174064</t>
  </si>
  <si>
    <t>Potrubí z plastových trub polypropylenové větrací DN 125</t>
  </si>
  <si>
    <t>-336077821</t>
  </si>
  <si>
    <t>77</t>
  </si>
  <si>
    <t>721194105</t>
  </si>
  <si>
    <t>Vyměření přípojek na potrubí vyvedení a upevnění odpadních výpustek DN 50</t>
  </si>
  <si>
    <t>829581345</t>
  </si>
  <si>
    <t>78</t>
  </si>
  <si>
    <t>721212114</t>
  </si>
  <si>
    <t>Odtokové sprchové žlaby se zápachovou uzávěrkou a krycím roštem délky 1000 mm</t>
  </si>
  <si>
    <t>-707312824</t>
  </si>
  <si>
    <t>79</t>
  </si>
  <si>
    <t>721274122</t>
  </si>
  <si>
    <t>Ventily přivzdušňovací odpadních potrubí vnitřní DN 70</t>
  </si>
  <si>
    <t>1736687922</t>
  </si>
  <si>
    <t>80</t>
  </si>
  <si>
    <t>721290112</t>
  </si>
  <si>
    <t>Zkouška těsnosti kanalizace  v objektech vodou DN 150 nebo DN 200</t>
  </si>
  <si>
    <t>769355025</t>
  </si>
  <si>
    <t>81</t>
  </si>
  <si>
    <t>998721202</t>
  </si>
  <si>
    <t>Přesun hmot pro vnitřní kanalizace  stanovený procentní sazbou (%) z ceny vodorovná dopravní vzdálenost do 50 m v objektech výšky přes 6 do 12 m</t>
  </si>
  <si>
    <t>-1361030040</t>
  </si>
  <si>
    <t>722</t>
  </si>
  <si>
    <t>Zdravotechnika - vnitřní vodovod</t>
  </si>
  <si>
    <t>82</t>
  </si>
  <si>
    <t>722130802</t>
  </si>
  <si>
    <t>Demontáž potrubí z ocelových trubek pozinkovaných  závitových přes 25 do DN 40</t>
  </si>
  <si>
    <t>-354508702</t>
  </si>
  <si>
    <t>83</t>
  </si>
  <si>
    <t>722173231</t>
  </si>
  <si>
    <t>Potrubí z plastových trubek pevné spojované lepením D 16 x 2,0</t>
  </si>
  <si>
    <t>352155001</t>
  </si>
  <si>
    <t>studena</t>
  </si>
  <si>
    <t>3,5+8,5+8,5</t>
  </si>
  <si>
    <t>tepla</t>
  </si>
  <si>
    <t>84</t>
  </si>
  <si>
    <t>722173232</t>
  </si>
  <si>
    <t>Potrubí z plastových trubek pevné spojované lepením D 20 x 2,3</t>
  </si>
  <si>
    <t>-2126113814</t>
  </si>
  <si>
    <t>7,5</t>
  </si>
  <si>
    <t>6+7,5</t>
  </si>
  <si>
    <t>85</t>
  </si>
  <si>
    <t>722173233</t>
  </si>
  <si>
    <t>Potrubí z plastových trubek pevné spojované lepením D 25 x 2,8</t>
  </si>
  <si>
    <t>-2025987128</t>
  </si>
  <si>
    <t>15+4</t>
  </si>
  <si>
    <t>8,5</t>
  </si>
  <si>
    <t>86</t>
  </si>
  <si>
    <t>722173235</t>
  </si>
  <si>
    <t>Potrubí z plastových trubek pevné spojované lepením D 40 x 4,5</t>
  </si>
  <si>
    <t>1324816827</t>
  </si>
  <si>
    <t>87</t>
  </si>
  <si>
    <t>722181212</t>
  </si>
  <si>
    <t>Ochrana potrubí  termoizolačními trubicemi z pěnového polyetylenu PE přilepenými v příčných a podélných spojích, tloušťky izolace do 6 mm, vnitřního průměru izolace DN přes 22 do 32 mm</t>
  </si>
  <si>
    <t>490076254</t>
  </si>
  <si>
    <t>88</t>
  </si>
  <si>
    <t>722190402</t>
  </si>
  <si>
    <t>Zřízení přípojek na potrubí  vyvedení a upevnění výpustek přes 25 do DN 50</t>
  </si>
  <si>
    <t>-1510543308</t>
  </si>
  <si>
    <t>89</t>
  </si>
  <si>
    <t>722290215</t>
  </si>
  <si>
    <t>Zkoušky, proplach a desinfekce vodovodního potrubí  zkoušky těsnosti vodovodního potrubí hrdlového nebo přírubového do DN 100</t>
  </si>
  <si>
    <t>799269245</t>
  </si>
  <si>
    <t>90</t>
  </si>
  <si>
    <t>998722201</t>
  </si>
  <si>
    <t>Přesun hmot pro vnitřní vodovod  stanovený procentní sazbou (%) z ceny vodorovná dopravní vzdálenost do 50 m v objektech výšky do 6 m</t>
  </si>
  <si>
    <t>-1218857875</t>
  </si>
  <si>
    <t>725</t>
  </si>
  <si>
    <t>Zdravotechnika - zařizovací předměty</t>
  </si>
  <si>
    <t>91</t>
  </si>
  <si>
    <t>725110811</t>
  </si>
  <si>
    <t>Demontáž klozetů  splachovacích s nádrží nebo tlakovým splachovačem</t>
  </si>
  <si>
    <t>soubor</t>
  </si>
  <si>
    <t>-491742374</t>
  </si>
  <si>
    <t>92</t>
  </si>
  <si>
    <t>725121015</t>
  </si>
  <si>
    <t>Pisoárové záchodky splachovače automatické s montážní krabicí teplotní</t>
  </si>
  <si>
    <t>-1264846415</t>
  </si>
  <si>
    <t>93</t>
  </si>
  <si>
    <t>725122817</t>
  </si>
  <si>
    <t>Demontáž pisoárů  bez nádrže s rohovým ventilem s 1 záchodkem</t>
  </si>
  <si>
    <t>1495037553</t>
  </si>
  <si>
    <t>94</t>
  </si>
  <si>
    <t>725210821</t>
  </si>
  <si>
    <t>Demontáž umyvadel  bez výtokových armatur umyvadel</t>
  </si>
  <si>
    <t>448253227</t>
  </si>
  <si>
    <t>95</t>
  </si>
  <si>
    <t>725211604</t>
  </si>
  <si>
    <t>Umyvadla keramická bez výtokových armatur se zápachovou uzávěrkou připevněná na stěnu šrouby bílá bez sloupu nebo krytu na sifon 650 mm</t>
  </si>
  <si>
    <t>16384078</t>
  </si>
  <si>
    <t>96</t>
  </si>
  <si>
    <t>725214114</t>
  </si>
  <si>
    <t>Umyvadla umyvadla nerezová automatická na stěnu 595x445 mm se zadní stěnou</t>
  </si>
  <si>
    <t>974317853</t>
  </si>
  <si>
    <t>97</t>
  </si>
  <si>
    <t>725240812</t>
  </si>
  <si>
    <t>Demontáž sprchových kabin a vaniček  bez výtokových armatur vaniček</t>
  </si>
  <si>
    <t>1232847053</t>
  </si>
  <si>
    <t>98</t>
  </si>
  <si>
    <t>725241125</t>
  </si>
  <si>
    <t>Sprchové vaničky, boxy, kouty a zástěny sprchové vaničky akrylátové obdélníkové 1000x900 mm</t>
  </si>
  <si>
    <t>463614845</t>
  </si>
  <si>
    <t>99</t>
  </si>
  <si>
    <t>725245103</t>
  </si>
  <si>
    <t>Sprchové vaničky, boxy, kouty a zástěny zástěny sprchové do výšky 2000 mm dveře jednokřídlé, šířky 900 mm</t>
  </si>
  <si>
    <t>2055544734</t>
  </si>
  <si>
    <t>100</t>
  </si>
  <si>
    <t>725310823</t>
  </si>
  <si>
    <t>Demontáž dřezů jednodílných  bez výtokových armatur vestavěných v kuchyňských sestavách</t>
  </si>
  <si>
    <t>935781417</t>
  </si>
  <si>
    <t>101</t>
  </si>
  <si>
    <t>725821312</t>
  </si>
  <si>
    <t>Baterie dřezové nástěnné pákové s otáčivým kulatým ústím a délkou ramínka 300 mm</t>
  </si>
  <si>
    <t>-123293435</t>
  </si>
  <si>
    <t>102</t>
  </si>
  <si>
    <t>725822611</t>
  </si>
  <si>
    <t>Baterie umyvadlové stojánkové pákové bez výpusti</t>
  </si>
  <si>
    <t>-774030251</t>
  </si>
  <si>
    <t>103</t>
  </si>
  <si>
    <t>725841311</t>
  </si>
  <si>
    <t>Baterie sprchové nástěnné pákové</t>
  </si>
  <si>
    <t>1858724977</t>
  </si>
  <si>
    <t>104</t>
  </si>
  <si>
    <t>998725202</t>
  </si>
  <si>
    <t>Přesun hmot pro zařizovací předměty  stanovený procentní sazbou (%) z ceny vodorovná dopravní vzdálenost do 50 m v objektech výšky přes 6 do 12 m</t>
  </si>
  <si>
    <t>414370072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</si>
  <si>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</si>
  <si>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726</t>
  </si>
  <si>
    <t>Zdravotechnika - předstěnové instalace</t>
  </si>
  <si>
    <t>105</t>
  </si>
  <si>
    <t>726111031</t>
  </si>
  <si>
    <t>Předstěnové instalační systémy pro zazdění do masivních zděných konstrukcí pro závěsné klozety ovládání zepředu, stavební výška 1080 mm</t>
  </si>
  <si>
    <t>-1693583546</t>
  </si>
  <si>
    <t>106</t>
  </si>
  <si>
    <t>998726212</t>
  </si>
  <si>
    <t>Přesun hmot pro instalační prefabrikáty  stanovený procentní sazbou (%) z ceny vodorovná dopravní vzdálenost do 50 m v objektech výšky přes 6 do 12 m</t>
  </si>
  <si>
    <t>-1888477408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</si>
  <si>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</si>
  <si>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733</t>
  </si>
  <si>
    <t>Ústřední vytápění - rozvodné potrubí</t>
  </si>
  <si>
    <t>107</t>
  </si>
  <si>
    <t>73322210R</t>
  </si>
  <si>
    <t>Napojení přesunutých elektrokotlů na stávající rozvod ÚT.</t>
  </si>
  <si>
    <t>-1180616443</t>
  </si>
  <si>
    <t>108</t>
  </si>
  <si>
    <t>733291102</t>
  </si>
  <si>
    <t>Zkoušky těsnosti potrubí z trubek měděných  Ø přes 35/1,5 do 64/2,0</t>
  </si>
  <si>
    <t>-1242319113</t>
  </si>
  <si>
    <t>109</t>
  </si>
  <si>
    <t>998733201</t>
  </si>
  <si>
    <t>Přesun hmot pro rozvody potrubí  stanovený procentní sazbou z ceny vodorovná dopravní vzdálenost do 50 m v objektech výšky do 6 m</t>
  </si>
  <si>
    <t>-342780595</t>
  </si>
  <si>
    <t>751</t>
  </si>
  <si>
    <t>Vzduchotechnika</t>
  </si>
  <si>
    <t>110</t>
  </si>
  <si>
    <t>75111127R</t>
  </si>
  <si>
    <t>D+M podtlakové odvětrání m. č. 0P19, 1P04, 1P05, 1P07</t>
  </si>
  <si>
    <t>-1655367428</t>
  </si>
  <si>
    <t>763</t>
  </si>
  <si>
    <t>Konstrukce suché výstavby</t>
  </si>
  <si>
    <t>111</t>
  </si>
  <si>
    <t>763131511</t>
  </si>
  <si>
    <t>Podhled ze sádrokartonových desek  jednovrstvá zavěšená spodní konstrukce z ocelových profilů CD, UD jednoduše opláštěná deskou standardní A, tl. 12,5 mm, bez TI</t>
  </si>
  <si>
    <t>-866375978</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</si>
  <si>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</si>
  <si>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112</t>
  </si>
  <si>
    <t>763131751</t>
  </si>
  <si>
    <t>Podhled ze sádrokartonových desek  ostatní práce a konstrukce na podhledech ze sádrokartonových desek montáž parotěsné zábrany</t>
  </si>
  <si>
    <t>-1206251711</t>
  </si>
  <si>
    <t>113</t>
  </si>
  <si>
    <t>28329234</t>
  </si>
  <si>
    <t>fólie PE parotěsná tl 0,2mm</t>
  </si>
  <si>
    <t>277336001</t>
  </si>
  <si>
    <t>270*1,1 'Přepočtené koeficientem množství</t>
  </si>
  <si>
    <t>114</t>
  </si>
  <si>
    <t>763131752</t>
  </si>
  <si>
    <t>Podhled ze sádrokartonových desek  ostatní práce a konstrukce na podhledech ze sádrokartonových desek montáž jedné vrstvy tepelné izolace</t>
  </si>
  <si>
    <t>581735171</t>
  </si>
  <si>
    <t>115</t>
  </si>
  <si>
    <t>63150968</t>
  </si>
  <si>
    <t>plsť tepelně izolační příčková akustická λ=0,037 tl 100mm</t>
  </si>
  <si>
    <t>-526306509</t>
  </si>
  <si>
    <t>116</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</si>
  <si>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</si>
  <si>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</si>
  <si>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-1663132424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</si>
  <si>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</si>
  <si>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</si>
  <si>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</si>
  <si>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117</t>
  </si>
  <si>
    <t>766622132</t>
  </si>
  <si>
    <t>Montáž oken plastových včetně montáže rámu na polyuretanovou pěnu plochy přes 1 m2 otevíravých nebo sklápěcích do zdiva, výšky přes 1,5 do 2,5 m</t>
  </si>
  <si>
    <t>-1596510054</t>
  </si>
  <si>
    <t>1,2*1,8*2</t>
  </si>
  <si>
    <t>118</t>
  </si>
  <si>
    <t>61143738</t>
  </si>
  <si>
    <t>okno plastové jednokřídlové otvíravé a sklápěcí 120x180 cm, Uf=1,3</t>
  </si>
  <si>
    <t>-2123978642</t>
  </si>
  <si>
    <t>119</t>
  </si>
  <si>
    <t>766622832</t>
  </si>
  <si>
    <t>Demontáž okenních konstrukcí k opětovnému použití rámu zdvojených dřevěných nebo plastových, plochy otvoru přes 1 do 2 m2</t>
  </si>
  <si>
    <t>-251006322</t>
  </si>
  <si>
    <t>120</t>
  </si>
  <si>
    <t>766622862</t>
  </si>
  <si>
    <t>Demontáž okenních konstrukcí k opětovnému použití vyvěšení křídel dřevěných nebo plastových okenních, plochy otvoru přes 1,5 m2</t>
  </si>
  <si>
    <t>1659909878</t>
  </si>
  <si>
    <t>121</t>
  </si>
  <si>
    <t>766660001</t>
  </si>
  <si>
    <t>Montáž dveřních křídel dřevěných nebo plastových  otevíravých do ocelové zárubně povrchově upravených jednokřídlových, šířky do 800 mm</t>
  </si>
  <si>
    <t>-1061210927</t>
  </si>
  <si>
    <t>122</t>
  </si>
  <si>
    <t>61160132</t>
  </si>
  <si>
    <t>dveře dřevěné vnitřní hladké plné 1křídlové 60x197 cm</t>
  </si>
  <si>
    <t>1900170117</t>
  </si>
  <si>
    <t>123</t>
  </si>
  <si>
    <t>61160162</t>
  </si>
  <si>
    <t>dveře dřevěné vnitřní hladké plné 1křídlové 70x197 cm</t>
  </si>
  <si>
    <t>-1087027621</t>
  </si>
  <si>
    <t>124</t>
  </si>
  <si>
    <t>766660002</t>
  </si>
  <si>
    <t>Montáž dveřních křídel dřevěných nebo plastových  otevíravých do ocelové zárubně povrchově upravených jednokřídlových, šířky přes 800 mm</t>
  </si>
  <si>
    <t>1434395378</t>
  </si>
  <si>
    <t>125</t>
  </si>
  <si>
    <t>61160243</t>
  </si>
  <si>
    <t>dveře dřevěné vnitřní hladké plné 1křídlové 110x197 cm</t>
  </si>
  <si>
    <t>218241546</t>
  </si>
  <si>
    <t>126</t>
  </si>
  <si>
    <t>61160222</t>
  </si>
  <si>
    <t>dveře dřevěné vnitřní hladké plné 1křídlové 90x197</t>
  </si>
  <si>
    <t>-1995021662</t>
  </si>
  <si>
    <t>127</t>
  </si>
  <si>
    <t>61160192</t>
  </si>
  <si>
    <t>dveře dřevěné vnitřní hladké plné 1křídlové 80x197 cm</t>
  </si>
  <si>
    <t>-1555887353</t>
  </si>
  <si>
    <t>128</t>
  </si>
  <si>
    <t>766660421</t>
  </si>
  <si>
    <t>Montáž dveřních křídel dřevěných nebo plastových  vchodových dveří včetně rámu do zdiva jednokřídlových s nadsvětlíkem</t>
  </si>
  <si>
    <t>1880483741</t>
  </si>
  <si>
    <t>129</t>
  </si>
  <si>
    <t>55341246</t>
  </si>
  <si>
    <t>dveře vchodové jednokřídlové plné bezpečnostní 1200x2250mm + světlík 550mm</t>
  </si>
  <si>
    <t>-215291044</t>
  </si>
  <si>
    <t>130</t>
  </si>
  <si>
    <t>766660722</t>
  </si>
  <si>
    <t>Montáž dveřních doplňků dveřního kování zámku</t>
  </si>
  <si>
    <t>1179715102</t>
  </si>
  <si>
    <t>131</t>
  </si>
  <si>
    <t>54914610</t>
  </si>
  <si>
    <t>kování vrchní dveřní klika včetně rozet a montážního materiálu R BB nerez PK</t>
  </si>
  <si>
    <t>1255976846</t>
  </si>
  <si>
    <t>132</t>
  </si>
  <si>
    <t>766691914</t>
  </si>
  <si>
    <t>Ostatní práce  vyvěšení nebo zavěšení křídel s případným uložením a opětovným zavěšením po provedení stavebních změn dřevěných dveřních, plochy do 2 m2</t>
  </si>
  <si>
    <t>-1259267206</t>
  </si>
  <si>
    <t>133</t>
  </si>
  <si>
    <t>766691917</t>
  </si>
  <si>
    <t>Ostatní práce  vyvěšení nebo zavěšení křídel s případným uložením a opětovným zavěšením po provedení stavebních změn dřevěných vratových, plochy do 4 m2</t>
  </si>
  <si>
    <t>-71421227</t>
  </si>
  <si>
    <t>134</t>
  </si>
  <si>
    <t>766811R02</t>
  </si>
  <si>
    <t>D+ M kuchyňské linky, spodní skříňky, pracovní deska, délka 3,15 m, včetně dřezu a baterie</t>
  </si>
  <si>
    <t>1431819372</t>
  </si>
  <si>
    <t>135</t>
  </si>
  <si>
    <t>998766202</t>
  </si>
  <si>
    <t>Přesun hmot pro konstrukce truhlářské stanovený procentní sazbou (%) z ceny vodorovná dopravní vzdálenost do 50 m v objektech výšky přes 6 do 12 m</t>
  </si>
  <si>
    <t>-302315008</t>
  </si>
  <si>
    <t>767</t>
  </si>
  <si>
    <t>Konstrukce zámečnické</t>
  </si>
  <si>
    <t>136</t>
  </si>
  <si>
    <t>767641800</t>
  </si>
  <si>
    <t>Demontáž dveřních zárubní  odřezáním od upevnění, plochy dveří do 2,5 m2</t>
  </si>
  <si>
    <t>957737169</t>
  </si>
  <si>
    <t>137</t>
  </si>
  <si>
    <t>767641805</t>
  </si>
  <si>
    <t>Demontáž dveřních zárubní  odřezáním od upevnění, plochy dveří přes 2,5 do 4,5 m2</t>
  </si>
  <si>
    <t>-542360653</t>
  </si>
  <si>
    <t>138</t>
  </si>
  <si>
    <t>767652210</t>
  </si>
  <si>
    <t>Montáž vrat garážových nebo průmyslových otvíravých do ocelové konstrukce, plochy do 6 m2</t>
  </si>
  <si>
    <t>-1242638555</t>
  </si>
  <si>
    <t>139</t>
  </si>
  <si>
    <t>55341910</t>
  </si>
  <si>
    <t>vrata ocelová 2400x2500 D dvoukřídlá jednostranně opláštěná</t>
  </si>
  <si>
    <t>-940376869</t>
  </si>
  <si>
    <t>140</t>
  </si>
  <si>
    <t>767995114</t>
  </si>
  <si>
    <t>Montáž ostatních atypických zámečnických konstrukcí  hmotnosti přes 20 do 50 kg</t>
  </si>
  <si>
    <t>kg</t>
  </si>
  <si>
    <t>865897412</t>
  </si>
  <si>
    <t>rámy v obvodových stěnách 400mm</t>
  </si>
  <si>
    <t>(2,4*2+2,5*2)*25,3*2</t>
  </si>
  <si>
    <t>(1,2*2+1,8*2)*25,3*2*2</t>
  </si>
  <si>
    <t>rámy ve středních nosných stěnách 300mm</t>
  </si>
  <si>
    <t>(2,1*2+2,5*2)*16*2</t>
  </si>
  <si>
    <t>(1,0*2+2,1*2)*16*2</t>
  </si>
  <si>
    <t>(1,2*2+2,1*2)*16*2</t>
  </si>
  <si>
    <t>rámy v příčkách</t>
  </si>
  <si>
    <t>(1,0*2+2,1*2)*16</t>
  </si>
  <si>
    <t>141</t>
  </si>
  <si>
    <t>13010826</t>
  </si>
  <si>
    <t>ocel profilová UPN 200 jakost 11 375</t>
  </si>
  <si>
    <t>841742736</t>
  </si>
  <si>
    <t>142</t>
  </si>
  <si>
    <t>13010820</t>
  </si>
  <si>
    <t>ocel profilová UPN 140 jakost 11 375</t>
  </si>
  <si>
    <t>-1175919325</t>
  </si>
  <si>
    <t>143</t>
  </si>
  <si>
    <t>998767202</t>
  </si>
  <si>
    <t>Přesun hmot pro zámečnické konstrukce  stanovený procentní sazbou (%) z ceny vodorovná dopravní vzdálenost do 50 m v objektech výšky přes 6 do 12 m</t>
  </si>
  <si>
    <t>-836957631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</si>
  <si>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</si>
  <si>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</si>
  <si>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</si>
  <si>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144</t>
  </si>
  <si>
    <t>771573131</t>
  </si>
  <si>
    <t>Montáž podlah z dlaždic keramických  lepených standardním lepidlem režných nebo glazovaných protiskluzných nebo reliefovaných do 50 ks/ m2</t>
  </si>
  <si>
    <t>496246035</t>
  </si>
  <si>
    <t>3,6</t>
  </si>
  <si>
    <t>8,8+3,6+10,7</t>
  </si>
  <si>
    <t>145</t>
  </si>
  <si>
    <t>59761290</t>
  </si>
  <si>
    <t>dlaždice keramické podlahové  (barevné) přes 9 do 12 ks/m2</t>
  </si>
  <si>
    <t>328161858</t>
  </si>
  <si>
    <t>26,7*1,1 'Přepočtené koeficientem množství</t>
  </si>
  <si>
    <t>146</t>
  </si>
  <si>
    <t>771573810</t>
  </si>
  <si>
    <t>Demontáž podlah z dlaždic keramických  lepených</t>
  </si>
  <si>
    <t>-109342111</t>
  </si>
  <si>
    <t>15,8</t>
  </si>
  <si>
    <t>147</t>
  </si>
  <si>
    <t>771591111</t>
  </si>
  <si>
    <t>Podlahy - ostatní práce  penetrace podkladu</t>
  </si>
  <si>
    <t>-556705041</t>
  </si>
  <si>
    <t xml:space="preserve">Poznámka k souboru cen:_x000D_
1. Množství měrných jednotek u ceny -1185 se stanoví podle počtu řezaných dlaždic, nezávisle na jejich velikosti. 2. Položkou -1185 lze ocenit provádění více řezů na jednom kusu dlažby. </t>
  </si>
  <si>
    <t>148</t>
  </si>
  <si>
    <t>771591115</t>
  </si>
  <si>
    <t>Podlahy - ostatní práce  spárování silikonem</t>
  </si>
  <si>
    <t>-237315974</t>
  </si>
  <si>
    <t>7,2</t>
  </si>
  <si>
    <t>15+7,2+20</t>
  </si>
  <si>
    <t>149</t>
  </si>
  <si>
    <t>998771202</t>
  </si>
  <si>
    <t>Přesun hmot pro podlahy z dlaždic stanovený procentní sazbou (%) z ceny vodorovná dopravní vzdálenost do 50 m v objektech výšky přes 6 do 12 m</t>
  </si>
  <si>
    <t>201501024</t>
  </si>
  <si>
    <t>776</t>
  </si>
  <si>
    <t>Podlahy povlakové</t>
  </si>
  <si>
    <t>150</t>
  </si>
  <si>
    <t>776111117</t>
  </si>
  <si>
    <t>Příprava podkladu broušení podlah stávajícího podkladu pro odstranění nerovností (diamantovým kotoučem)</t>
  </si>
  <si>
    <t>-1605093092</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</si>
  <si>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</si>
  <si>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4,0+12,2+10,1+24,3+13,1</t>
  </si>
  <si>
    <t>20,7+3,6+14,9+24,3+14,2+16,9+16,5+25,0+22,5+9,8+6,1+24,3+6,0+7,3</t>
  </si>
  <si>
    <t>151</t>
  </si>
  <si>
    <t>776111311</t>
  </si>
  <si>
    <t>Příprava podkladu vysátí podlah</t>
  </si>
  <si>
    <t>328229275</t>
  </si>
  <si>
    <t>152</t>
  </si>
  <si>
    <t>776121111</t>
  </si>
  <si>
    <t>Příprava podkladu penetrace vodou ředitelná na savý podklad (válečkováním) ředěná v poměru 1:3 podlah</t>
  </si>
  <si>
    <t>1782179589</t>
  </si>
  <si>
    <t>153</t>
  </si>
  <si>
    <t>776201812</t>
  </si>
  <si>
    <t>Demontáž povlakových podlahovin lepených ručně s podložkou</t>
  </si>
  <si>
    <t>-93557302</t>
  </si>
  <si>
    <t>4,0+12,2+38,9+15,3+24,3</t>
  </si>
  <si>
    <t>20,7+18,8+14,9+24,3+14,2+11,8+9,5+11,7+9,8+6,1+6,0+7,3+18,9+14,9+13,1+24,3</t>
  </si>
  <si>
    <t>154</t>
  </si>
  <si>
    <t>776221111</t>
  </si>
  <si>
    <t>Montáž podlahovin z PVC lepením standardním lepidlem z pásů standardních</t>
  </si>
  <si>
    <t>-38136773</t>
  </si>
  <si>
    <t>155</t>
  </si>
  <si>
    <t>28412285</t>
  </si>
  <si>
    <t>krytina podlahová heterogenní tl. 2 mm</t>
  </si>
  <si>
    <t>-1283392481</t>
  </si>
  <si>
    <t>275,8*1,1 'Přepočtené koeficientem množství</t>
  </si>
  <si>
    <t>156</t>
  </si>
  <si>
    <t>776411111</t>
  </si>
  <si>
    <t>Montáž soklíků lepením obvodových, výšky do 80 mm</t>
  </si>
  <si>
    <t>-582139295</t>
  </si>
  <si>
    <t>9,0+14,4+13,5+19,8</t>
  </si>
  <si>
    <t>9,9+36,9+15,6+19,8+15,3+17,0+16,8+21,1+19,7+12,5+10,2+19,8+10,1+10,9</t>
  </si>
  <si>
    <t>157</t>
  </si>
  <si>
    <t>28411003</t>
  </si>
  <si>
    <t>lišta soklová PVC 30 x 30 mm</t>
  </si>
  <si>
    <t>805857434</t>
  </si>
  <si>
    <t>292,3*1,02 'Přepočtené koeficientem množství</t>
  </si>
  <si>
    <t>158</t>
  </si>
  <si>
    <t>998776202</t>
  </si>
  <si>
    <t>Přesun hmot pro podlahy povlakové  stanovený procentní sazbou (%) z ceny vodorovná dopravní vzdálenost do 50 m v objektech výšky přes 6 do 12 m</t>
  </si>
  <si>
    <t>-849179576</t>
  </si>
  <si>
    <t>777</t>
  </si>
  <si>
    <t>Podlahy lité</t>
  </si>
  <si>
    <t>159</t>
  </si>
  <si>
    <t>777111111</t>
  </si>
  <si>
    <t>Příprava podkladu před provedením litých podlah vysátí</t>
  </si>
  <si>
    <t>1218050393</t>
  </si>
  <si>
    <t>160</t>
  </si>
  <si>
    <t>777111123</t>
  </si>
  <si>
    <t>Příprava podkladu před provedením litých podlah obroušení strojní</t>
  </si>
  <si>
    <t>-1820701089</t>
  </si>
  <si>
    <t>18,9+8,9+12,3+26,1+20,9+22,5+26,1+14,9+18,9</t>
  </si>
  <si>
    <t>161</t>
  </si>
  <si>
    <t>777131111</t>
  </si>
  <si>
    <t>Penetrační nátěr podlahy epoxidový předem plněný pískem</t>
  </si>
  <si>
    <t>-882066798</t>
  </si>
  <si>
    <t>162</t>
  </si>
  <si>
    <t>777511125</t>
  </si>
  <si>
    <t>Krycí stěrka průmyslová epoxidová, tloušťky přes 2 do 3 mm</t>
  </si>
  <si>
    <t>1180017879</t>
  </si>
  <si>
    <t>163</t>
  </si>
  <si>
    <t>777612103</t>
  </si>
  <si>
    <t>Uzavírací nátěr podlahy epoxidový transparentní</t>
  </si>
  <si>
    <t>1055270904</t>
  </si>
  <si>
    <t>164</t>
  </si>
  <si>
    <t>998777202</t>
  </si>
  <si>
    <t>Přesun hmot pro podlahy lité  stanovený procentní sazbou (%) z ceny vodorovná dopravní vzdálenost do 50 m v objektech výšky přes 6 do 12 m</t>
  </si>
  <si>
    <t>-219489004</t>
  </si>
  <si>
    <t>781</t>
  </si>
  <si>
    <t>Dokončovací práce - obklady</t>
  </si>
  <si>
    <t>165</t>
  </si>
  <si>
    <t>781471810</t>
  </si>
  <si>
    <t>Demontáž obkladů z dlaždic keramických  kladených do malty</t>
  </si>
  <si>
    <t>-2073887664</t>
  </si>
  <si>
    <t>5,5*1,5*2+2,6*1,8</t>
  </si>
  <si>
    <t>(7,25+6,75+12,25+4,1+4,1)*1,5</t>
  </si>
  <si>
    <t>15,7*1,8</t>
  </si>
  <si>
    <t>166</t>
  </si>
  <si>
    <t>781473116</t>
  </si>
  <si>
    <t>Montáž obkladů vnitřních stěn z dlaždic keramických  lepených standardním lepidlem režných nebo glazovaných hladkých přes 25 do 35 ks/m2</t>
  </si>
  <si>
    <t>-983246197</t>
  </si>
  <si>
    <t>1.np (0P08, 0P15, 0P16)</t>
  </si>
  <si>
    <t>(5,5+5,5)*1,5</t>
  </si>
  <si>
    <t>1,4*1,0</t>
  </si>
  <si>
    <t>3,3*2,0</t>
  </si>
  <si>
    <t>2.np (1P04, 1P05, 1P07, 1P14, 1P16, 1P19)</t>
  </si>
  <si>
    <t>(7,25+9,45+4,1+4,1+7,35+10,75)*1,75</t>
  </si>
  <si>
    <t>8,5*2,0</t>
  </si>
  <si>
    <t>3,15*1,0</t>
  </si>
  <si>
    <t>2,0*1,75</t>
  </si>
  <si>
    <t>1,25*1,0</t>
  </si>
  <si>
    <t>167</t>
  </si>
  <si>
    <t>59761026</t>
  </si>
  <si>
    <t>obkládačky keramické koupelnové  (barevné) do 12 ks/m2</t>
  </si>
  <si>
    <t>497513160</t>
  </si>
  <si>
    <t>124,65*1,1 'Přepočtené koeficientem množství</t>
  </si>
  <si>
    <t>168</t>
  </si>
  <si>
    <t>781479191</t>
  </si>
  <si>
    <t>Montáž obkladů vnitřních stěn z dlaždic keramických  Příplatek k cenám za plochu do 10 m2 jednotlivě</t>
  </si>
  <si>
    <t>2056640968</t>
  </si>
  <si>
    <t>169</t>
  </si>
  <si>
    <t>781479194</t>
  </si>
  <si>
    <t>Montáž obkladů vnitřních stěn z dlaždic keramických  Příplatek k cenám za vyrovnání nerovného povrchu</t>
  </si>
  <si>
    <t>160271795</t>
  </si>
  <si>
    <t>170</t>
  </si>
  <si>
    <t>781479196</t>
  </si>
  <si>
    <t>Montáž obkladů vnitřních stěn z dlaždic keramických  Příplatek k cenám za dvousložkový spárovací tmel</t>
  </si>
  <si>
    <t>-373711258</t>
  </si>
  <si>
    <t>171</t>
  </si>
  <si>
    <t>998781202</t>
  </si>
  <si>
    <t>Přesun hmot pro obklady keramické  stanovený procentní sazbou (%) z ceny vodorovná dopravní vzdálenost do 50 m v objektech výšky přes 6 do 12 m</t>
  </si>
  <si>
    <t>-1737352828</t>
  </si>
  <si>
    <t>783</t>
  </si>
  <si>
    <t>Dokončovací práce - nátěry</t>
  </si>
  <si>
    <t>172</t>
  </si>
  <si>
    <t>783301313</t>
  </si>
  <si>
    <t>Příprava podkladu zámečnických konstrukcí před provedením nátěru odmaštění odmašťovačem ředidlovým</t>
  </si>
  <si>
    <t>-1612365487</t>
  </si>
  <si>
    <t>28*0,2*5</t>
  </si>
  <si>
    <t>173</t>
  </si>
  <si>
    <t>783301401</t>
  </si>
  <si>
    <t>Příprava podkladu zámečnických konstrukcí před provedením nátěru ometení</t>
  </si>
  <si>
    <t>1985589184</t>
  </si>
  <si>
    <t>174</t>
  </si>
  <si>
    <t>783306807</t>
  </si>
  <si>
    <t>Odstranění nátěrů ze zámečnických konstrukcí odstraňovačem nátěrů s obroušením</t>
  </si>
  <si>
    <t>1479633748</t>
  </si>
  <si>
    <t>17*0,2*5</t>
  </si>
  <si>
    <t>175</t>
  </si>
  <si>
    <t>783334201</t>
  </si>
  <si>
    <t>Základní antikorozní nátěr zámečnických konstrukcí jednonásobný epoxidový</t>
  </si>
  <si>
    <t>-1853481551</t>
  </si>
  <si>
    <t>176</t>
  </si>
  <si>
    <t>783335101</t>
  </si>
  <si>
    <t>Mezinátěr zámečnických konstrukcí jednonásobný epoxidový</t>
  </si>
  <si>
    <t>1647622065</t>
  </si>
  <si>
    <t>177</t>
  </si>
  <si>
    <t>783337101</t>
  </si>
  <si>
    <t>Krycí nátěr (email) zámečnických konstrukcí jednonásobný epoxidový</t>
  </si>
  <si>
    <t>-285126435</t>
  </si>
  <si>
    <t>784</t>
  </si>
  <si>
    <t>Dokončovací práce - malby a tapety</t>
  </si>
  <si>
    <t>178</t>
  </si>
  <si>
    <t>784111011</t>
  </si>
  <si>
    <t>Obroušení podkladu omítky v místnostech výšky do 3,80 m</t>
  </si>
  <si>
    <t>195221349</t>
  </si>
  <si>
    <t>1647,425*0,3</t>
  </si>
  <si>
    <t>179</t>
  </si>
  <si>
    <t>784111017</t>
  </si>
  <si>
    <t>Obroušení podkladu omítky na schodišti o výšce podlaží do 3,80 m</t>
  </si>
  <si>
    <t>-1448457499</t>
  </si>
  <si>
    <t>16,8*6,9</t>
  </si>
  <si>
    <t>180</t>
  </si>
  <si>
    <t>784121001</t>
  </si>
  <si>
    <t>Oškrabání malby v místnostech výšky do 3,80 m</t>
  </si>
  <si>
    <t>-1937799070</t>
  </si>
  <si>
    <t xml:space="preserve">Poznámka k souboru cen:_x000D_
1. Cenami souboru cen se oceňuje jakýkoli počet současně škrabaných vrstev barvy. </t>
  </si>
  <si>
    <t>181</t>
  </si>
  <si>
    <t>784121007</t>
  </si>
  <si>
    <t>Oškrabání malby na schodišti o výšce podlaží do 3,80 m</t>
  </si>
  <si>
    <t>-2099749445</t>
  </si>
  <si>
    <t>115,92</t>
  </si>
  <si>
    <t>182</t>
  </si>
  <si>
    <t>784171101</t>
  </si>
  <si>
    <t>Zakrytí nemalovaných ploch (materiál ve specifikaci) včetně pozdějšího odkrytí podlah</t>
  </si>
  <si>
    <t>-116929203</t>
  </si>
  <si>
    <t>183</t>
  </si>
  <si>
    <t>784171111</t>
  </si>
  <si>
    <t>Zakrytí nemalovaných ploch (materiál ve specifikaci) včetně pozdějšího odkrytí svislých ploch např. stěn, oken, dveří v místnostech výšky do 3,80</t>
  </si>
  <si>
    <t>1016719559</t>
  </si>
  <si>
    <t>184</t>
  </si>
  <si>
    <t>58124844</t>
  </si>
  <si>
    <t>fólie pro malířské potřeby zakrývací,  25µ,  4 x 5 m</t>
  </si>
  <si>
    <t>-621551022</t>
  </si>
  <si>
    <t>552,380952380952*1,05 'Přepočtené koeficientem množství</t>
  </si>
  <si>
    <t>185</t>
  </si>
  <si>
    <t>784181121</t>
  </si>
  <si>
    <t>Penetrace podkladu jednonásobná hloubková v místnostech výšky do 3,80 m</t>
  </si>
  <si>
    <t>141518936</t>
  </si>
  <si>
    <t>1647,425</t>
  </si>
  <si>
    <t>186</t>
  </si>
  <si>
    <t>784181127</t>
  </si>
  <si>
    <t>Penetrace podkladu jednonásobná hloubková na schodišti o výšce podlaží do 3,80 m</t>
  </si>
  <si>
    <t>238464525</t>
  </si>
  <si>
    <t>187</t>
  </si>
  <si>
    <t>784211011</t>
  </si>
  <si>
    <t>Malby z malířských směsí otěruvzdorných za mokra jednonásobné, bílé za mokra otěruvzdorné velmi dobře v místnostech výšky do 3,80 m</t>
  </si>
  <si>
    <t>1548990964</t>
  </si>
  <si>
    <t>1647,425*2</t>
  </si>
  <si>
    <t>188</t>
  </si>
  <si>
    <t>784211017</t>
  </si>
  <si>
    <t>Malby z malířských směsí otěruvzdorných za mokra jednonásobné, bílé za mokra otěruvzdorné velmi dobře na schodišti o výšce podlaží do 3,80 m</t>
  </si>
  <si>
    <t>-1697230970</t>
  </si>
  <si>
    <t>115,92*2</t>
  </si>
  <si>
    <t>SO 02 - část elektro</t>
  </si>
  <si>
    <t>Soupis:</t>
  </si>
  <si>
    <t>PS01 - Rozvody nn - elektroinstalace</t>
  </si>
  <si>
    <t>Úroveň 3:</t>
  </si>
  <si>
    <t>PS01-S - Rozvody nn-elektroinstalace</t>
  </si>
  <si>
    <t>Olomouc - Hodolany</t>
  </si>
  <si>
    <t>70994234</t>
  </si>
  <si>
    <t>Správa železniční dopravní cesty, s.o.</t>
  </si>
  <si>
    <t>CZ70994234</t>
  </si>
  <si>
    <t>46617906</t>
  </si>
  <si>
    <t>Kamarád Vladimír</t>
  </si>
  <si>
    <t>01 - Dodávky materiálu</t>
  </si>
  <si>
    <t>02 - Montáž materiálu</t>
  </si>
  <si>
    <t>03 - Kabelové rozvody včetně montáže</t>
  </si>
  <si>
    <t>04 - Demontáže</t>
  </si>
  <si>
    <t>HSV - HSV</t>
  </si>
  <si>
    <t>OST - Ostatní</t>
  </si>
  <si>
    <t>01</t>
  </si>
  <si>
    <t>Dodávky materiálu</t>
  </si>
  <si>
    <t>7493600540</t>
  </si>
  <si>
    <t>Kabelové a zásuvkové skříně, elektroměrové rozvaděče Rozpojovací jisticí skříně - lištové (SR) s 8 pojistkovými lištami velikosti 2 do výklenku ve stěně (zděném pilíři)</t>
  </si>
  <si>
    <t>Sborník UOŽI 01 2018</t>
  </si>
  <si>
    <t>1589747919</t>
  </si>
  <si>
    <t>P</t>
  </si>
  <si>
    <t>Poznámka k položce:
KS19</t>
  </si>
  <si>
    <t>7493600880</t>
  </si>
  <si>
    <t>Silnoproudá zařízení Kabelové a zásuvkové skříně, elektroměrové rozvaděče Skříně elektroměrové pro přímé měření Rozváděč pro dvousazbový třífázový elektroměr do 63A do výklenku ve stěně (zděném pilíři)</t>
  </si>
  <si>
    <t>Sborník UOŽI 01 2017</t>
  </si>
  <si>
    <t>-2005140196</t>
  </si>
  <si>
    <t>Poznámka k položce:
Rozvaděč RE - atyp venkovní provedení</t>
  </si>
  <si>
    <t>7493600200</t>
  </si>
  <si>
    <t>Kabelové a zásuvkové skříně, elektroměrové rozvaděče Smyčkové přípojkové skříně pro vodiče do průřezu 240 mm2 (SS) se 2 sadami pojistkových spodků velikosti 00 do výklenku ve stěně (zděném pilíři)</t>
  </si>
  <si>
    <t>-1866976852</t>
  </si>
  <si>
    <t>Poznámka k položce:
RGAR</t>
  </si>
  <si>
    <t>7493600960</t>
  </si>
  <si>
    <t>Kabelové a zásuvkové skříně, elektroměrové rozvaděče Zásuvková skříň pilířová pro venkovní prostředí - 3x 230/16A + 1x400V/32A</t>
  </si>
  <si>
    <t>1201214709</t>
  </si>
  <si>
    <t>Poznámka k položce:
ZS1</t>
  </si>
  <si>
    <t>7494000020</t>
  </si>
  <si>
    <t>Rozvodnicové a rozváděčové skříně Distri Rozvodnicové skříně DistriTon Plastové Nástěnné (IP40) pro nástěnnou montáž, průhledné dveře, počet řad 4, počet modulů v řadě 14, krytí IP40, PE+N, barva bílá, materiál: plast</t>
  </si>
  <si>
    <t>-1036414904</t>
  </si>
  <si>
    <t>Poznámka k položce:
R1 - dle výkresové dokumentace</t>
  </si>
  <si>
    <t>857603610</t>
  </si>
  <si>
    <t>Poznámka k položce:
R2 - dle výkresové dokumentace</t>
  </si>
  <si>
    <t>7494000008</t>
  </si>
  <si>
    <t>Rozvodnicové a rozváděčové skříně Distri Rozvodnicové skříně DistriTon Plastové Nástěnné (IP40) pro nástěnnou montáž, neprůhledné dveře, počet řad 3, počet modulů v řadě 14, krytí IP40, PE+N, barva bílá, materiál: plast</t>
  </si>
  <si>
    <t>560685066</t>
  </si>
  <si>
    <t>Poznámka k položce:
Rozvaděč R1.1 - dle výkresové dokumentace</t>
  </si>
  <si>
    <t>1707495187</t>
  </si>
  <si>
    <t>Poznámka k položce:
Rozvaděč R2.1 - dle výkresové dokumentace</t>
  </si>
  <si>
    <t>7491204070</t>
  </si>
  <si>
    <t>Elektroinstalační materiál, ocelové konstrukce, uzemnění Elektroinstalační materiál Zásuvky instalační Dvojzásuvka TANGO 5512A-2349 B</t>
  </si>
  <si>
    <t>1777667009</t>
  </si>
  <si>
    <t>7491204710</t>
  </si>
  <si>
    <t>Elektroinstalační materiál, ocelové konstrukce, uzemnění Elektroinstalační materiál Zásuvky instalační Zásuvka dvojnásobná s ochranou proti přepětí</t>
  </si>
  <si>
    <t>1466005032</t>
  </si>
  <si>
    <t>7491204890</t>
  </si>
  <si>
    <t>Elektroinstalační materiál, ocelové konstrukce, uzemnění Elektroinstalační materiál Zásuvky instalační Zásuvka TANGO 5518A-A2349 B</t>
  </si>
  <si>
    <t>-808363565</t>
  </si>
  <si>
    <t>Poznámka k položce:
Komplet</t>
  </si>
  <si>
    <t>7491205691</t>
  </si>
  <si>
    <t>Elektroinstalační materiál, ocelové konstrukce, uzemnění Elektroinstalační materiál Zásuvky instalační Zásuvka 3-pól 1230V/16A IP44 vestavná</t>
  </si>
  <si>
    <t>1102376221</t>
  </si>
  <si>
    <t>Poznámka k položce:
1f zásuvka IP44</t>
  </si>
  <si>
    <t>733500490</t>
  </si>
  <si>
    <t>Poznámka k položce:
3f zásuvka s vypínačem IP44</t>
  </si>
  <si>
    <t>7491205740</t>
  </si>
  <si>
    <t>Elektroinstalační materiál, ocelové konstrukce, uzemnění Elektroinstalační materiál Svítidla instalační základní PULI3, max 75W, E27</t>
  </si>
  <si>
    <t>370532980</t>
  </si>
  <si>
    <t>Poznámka k položce:
Svítidlo s pohybovým čídlem LED  - vstup</t>
  </si>
  <si>
    <t>1841264716</t>
  </si>
  <si>
    <t>Poznámka k položce:
Svítidlo kruhové LED - umístěno nad vstupy IP44</t>
  </si>
  <si>
    <t>7491205980</t>
  </si>
  <si>
    <t>Elektroinstalační materiál Svítidla instalační základní FALCON-136-BAP-K, 1x36W</t>
  </si>
  <si>
    <t>1758681618</t>
  </si>
  <si>
    <t>Poznámka k položce:
DN135C D215 1xLED20S/840 - dle výpočtu osvětlení</t>
  </si>
  <si>
    <t>1044939044</t>
  </si>
  <si>
    <t>Poznámka k položce:
RC132V W60L60 1 xLED36S/840 OC - dle výpočtu osvětlení</t>
  </si>
  <si>
    <t>1181427917</t>
  </si>
  <si>
    <t>Poznámka k položce:
WT120C L1200 1xLED40S/840 - dle výpočtu osvětlení</t>
  </si>
  <si>
    <t>1956837115</t>
  </si>
  <si>
    <t>Poznámka k položce:
WT120C L1500 1xLED60S/840 - dle výpočtu osvětlení</t>
  </si>
  <si>
    <t>912228617</t>
  </si>
  <si>
    <t>Poznámka k položce:
RC132V W60L60 1 xLED36S/840 NOC - dle výpočtu osvětlení</t>
  </si>
  <si>
    <t>917178183</t>
  </si>
  <si>
    <t>Poznámka k položce:
DN135B D215 1xLED20S/840 - dle výpočtu osvětlení</t>
  </si>
  <si>
    <t>897384308</t>
  </si>
  <si>
    <t>Poznámka k položce:
!RC132V W60L60 1 xLED36S/840 OC - dle výpočtu osvětlení</t>
  </si>
  <si>
    <t>-869390143</t>
  </si>
  <si>
    <t>Poznámka k položce:
!RC132V W60L60 1 xLED36S/840 NOC - dle výpočtu osvětlení</t>
  </si>
  <si>
    <t>7491206460</t>
  </si>
  <si>
    <t>Elektroinstalační materiál, ocelové konstrukce, uzemnění Elektroinstalační materiál Svítidla instalační základní KOKR-108, 1x8W, 3h</t>
  </si>
  <si>
    <t>494556337</t>
  </si>
  <si>
    <t>Poznámka k položce:
LED nouzové svítidlo šipka dolů 3,8W</t>
  </si>
  <si>
    <t>7491202890</t>
  </si>
  <si>
    <t>Elektroinstalační materiál, ocelové konstrukce, uzemnění Elektroinstalační materiál Spínací přístroje instalační Spínač TANGO 3558A-05940S2 IP44</t>
  </si>
  <si>
    <t>-1585312857</t>
  </si>
  <si>
    <t>Poznámka k položce:
Spínače IP44</t>
  </si>
  <si>
    <t>7491202310</t>
  </si>
  <si>
    <t>Elektroinstalační materiál, ocelové konstrukce, uzemnění Elektroinstalační materiál Spínací přístroje instalační Tělo TANGO 3558-A01340 spínače č.1</t>
  </si>
  <si>
    <t>-1738083514</t>
  </si>
  <si>
    <t>Poznámka k položce:
Komplet vypínač řazení 1</t>
  </si>
  <si>
    <t>7491203070</t>
  </si>
  <si>
    <t>Elektroinstalační materiál, ocelové konstrukce, uzemnění Elektroinstalační materiál Spínací přístroje instalační Spínač TANGO 3558A-86940 S2</t>
  </si>
  <si>
    <t>-1813556529</t>
  </si>
  <si>
    <t xml:space="preserve">Poznámka k položce:
Přepínač sériový ABB Tango 250V/10A 
</t>
  </si>
  <si>
    <t>1201305372</t>
  </si>
  <si>
    <t xml:space="preserve">Poznámka k položce:
Přepínač střídavý ABB Tango 250V/10A 
</t>
  </si>
  <si>
    <t>29078174</t>
  </si>
  <si>
    <t>Poznámka k položce:
Křížový</t>
  </si>
  <si>
    <t>7491201130</t>
  </si>
  <si>
    <t>Elektroinstalační materiál, ocelové konstrukce, uzemnění Elektroinstalační materiál Elektroinstalační krabice a rozvodky Bez zapojení Krabice KU 68-1901</t>
  </si>
  <si>
    <t>1526349238</t>
  </si>
  <si>
    <t>7491200840</t>
  </si>
  <si>
    <t>Elektroinstalační materiál Elektroinstalační lišty a kabelové žlaby Kanál PK 170x70 D parapetní dutý 2m</t>
  </si>
  <si>
    <t>1458512748</t>
  </si>
  <si>
    <t>7491200710</t>
  </si>
  <si>
    <t>Elektroinstalační materiál Elektroinstalační lišty a kabelové žlaby Lišta LE 40x19 vkládací bílá 2m</t>
  </si>
  <si>
    <t>-700313979</t>
  </si>
  <si>
    <t>7491200740</t>
  </si>
  <si>
    <t>Elektroinstalační materiál Elektroinstalační lišty a kabelové žlaby Lišta LE 100x20 vkládací bílá 2m</t>
  </si>
  <si>
    <t>-566520857</t>
  </si>
  <si>
    <t>7491200730</t>
  </si>
  <si>
    <t>Elektroinstalační materiál Elektroinstalační lišty a kabelové žlaby Lišta LE 80x20,5 vkládací bílá 2m</t>
  </si>
  <si>
    <t>1558834153</t>
  </si>
  <si>
    <t>7590190215</t>
  </si>
  <si>
    <t>Ostatní Klimatizace - Podstropní klimatizační jednotka (venkovní i vnitřní jednotka) 3,5 kW, topení 4 kW</t>
  </si>
  <si>
    <t>-245051863</t>
  </si>
  <si>
    <t>02</t>
  </si>
  <si>
    <t>Montáž materiálu</t>
  </si>
  <si>
    <t>7491252010</t>
  </si>
  <si>
    <t>Montáž krabic elektroinstalačních, rozvodek - bez zapojení krabice přístrojové - včetně zhotovení otvoru</t>
  </si>
  <si>
    <t>-1255935869</t>
  </si>
  <si>
    <t>7491253010</t>
  </si>
  <si>
    <t>Montáž přístrojů spínacích instalačních kolébkových velkoplošných vypínačů jednopolových řaz.1, 250 V/10 A, IP20 vč.ovl.krytu a rámečku - včetně zapojení a osazení</t>
  </si>
  <si>
    <t>512</t>
  </si>
  <si>
    <t>340657837</t>
  </si>
  <si>
    <t>7491253020</t>
  </si>
  <si>
    <t>Montáž přístrojů spínacích instalačních kolébkových velkoplošných přepínačů sériových nebo střídavých přepínačů řaz.6, 7, 250 V/10A, IP20, vč.ovl.krytu a rámečku - včetně zapojení a osazení</t>
  </si>
  <si>
    <t>-238868078</t>
  </si>
  <si>
    <t>7491254010</t>
  </si>
  <si>
    <t>Montáž zásuvek instalačních domovních 10/16 A, 250 V, IP20 bez přepěťové ochrany nebo se zabudovanou přepěťovou ochranou jednoduchých nebo dvojitých - včetně zapojení a osazení</t>
  </si>
  <si>
    <t>-1442930292</t>
  </si>
  <si>
    <t>Poznámka k položce:
včetně 3f zásuvek</t>
  </si>
  <si>
    <t>7491555010</t>
  </si>
  <si>
    <t>Montáž svítidel základních instalačních žárovkových nástěnných stropních do 200 W, IP20 - včetně zapojení a osazení, včetně montáže žárovky</t>
  </si>
  <si>
    <t>-1239686251</t>
  </si>
  <si>
    <t>Poznámka k položce:
Venkovní svítidla</t>
  </si>
  <si>
    <t>7491555070</t>
  </si>
  <si>
    <t>Montáž svítidel základních instalačních nouzových nástěnných nebo stropních akumulátorových s halog.žárovkou - včetně zapojení a osazení, včetně zdroje</t>
  </si>
  <si>
    <t>-631872727</t>
  </si>
  <si>
    <t>7493154010</t>
  </si>
  <si>
    <t>Montáž venkovních svítidel na strop nebo stěnu žárovkových - kompletace a montáž včetně světelného zdroje a připojovacího kabelu</t>
  </si>
  <si>
    <t>1830273858</t>
  </si>
  <si>
    <t>Poznámka k položce:
včetně vnitřních osvětlovacích těles</t>
  </si>
  <si>
    <t>7493655030</t>
  </si>
  <si>
    <t>Montáž skříní elektroměrových venkovních pro přímé měření do 80 A pro připojení kabelů do 16 mm2 v sestavě s elektroměrným rozvaděčem pro připojení kabelů do 240 mm2 s 1-2 sadami pojistkových spodků do výklenku - včetně elektrovýzbroje , včetně zednického zapravení zdiva, neobsahuje cenu za vybourání niky</t>
  </si>
  <si>
    <t>2065417168</t>
  </si>
  <si>
    <t>Poznámka k položce:
Montáž RE</t>
  </si>
  <si>
    <t>7494151010</t>
  </si>
  <si>
    <t>Montáž modulárních rozvodnic min. IP 30, počet modulů do 72 - do zdi, na zeď nebo konstrukci, včetně montáže nosné konstrukce, kotevní, spojovací prvků, provedení zkoušek, dodání atestů, revizní zprávy včetně kusové zkoušky. Neobsahuje elektrovýzbroj</t>
  </si>
  <si>
    <t>1440213371</t>
  </si>
  <si>
    <t>Poznámka k položce:
Montáž R1,R2, R1.1,R2.1</t>
  </si>
  <si>
    <t>7494153025</t>
  </si>
  <si>
    <t>Montáž prázdných plastových kabelových skříní min. IP 44, výšky do 800 mm, hloubky do 320 mm do výklenku nebo na stěnu nebo na stožár š 660-1 060 mm - včetně elektrovýzbroje</t>
  </si>
  <si>
    <t>1654251103</t>
  </si>
  <si>
    <t>Poznámka k položce:
KS19+RGAR+ZS1</t>
  </si>
  <si>
    <t>7491251025</t>
  </si>
  <si>
    <t>Montáž lišt elektroinstalačních, kabelových žlabů z PVC-U jednokomorových zaklapávacích rozměru 100/100 - 100/150 mm - na konstrukci, omítku apod. včetně spojek, ohybů, rohů, bez krabic</t>
  </si>
  <si>
    <t>1370778821</t>
  </si>
  <si>
    <t>7491251010</t>
  </si>
  <si>
    <t>Montáž lišt elektroinstalačních, kabelových žlabů z PVC-U jednokomorových zaklapávacích rozměru 40/40 mm - na konstrukci, omítku apod. včetně spojek, ohybů, rohů, bez krabic</t>
  </si>
  <si>
    <t>-982783559</t>
  </si>
  <si>
    <t>Poznámka k položce:
Instalace lišt všech rozmětů</t>
  </si>
  <si>
    <t>7590195069</t>
  </si>
  <si>
    <t>Montáž klimatizační jednotky včetně rozvodů do 5 kW - venkovních a vnitřních částí</t>
  </si>
  <si>
    <t>450655941</t>
  </si>
  <si>
    <t>03</t>
  </si>
  <si>
    <t>Kabelové rozvody včetně montáže</t>
  </si>
  <si>
    <t>7492600180</t>
  </si>
  <si>
    <t>Kabely, vodiče, šňůry Al - nn Kabel silový 4 a 5-žílový, plastová izolace 1-AYKY 3x240+120</t>
  </si>
  <si>
    <t>-1900569784</t>
  </si>
  <si>
    <t>7492600160</t>
  </si>
  <si>
    <t>Kabely, vodiče, šňůry Al - nn Kabel silový 4 a 5-žílový, plastová izolace 1-AYKY 3x150+70</t>
  </si>
  <si>
    <t>1070888495</t>
  </si>
  <si>
    <t>7492501970</t>
  </si>
  <si>
    <t>Kabely, vodiče, šňůry Cu - nn Kabel silový 4 a 5-žílový Cu, plastová izolace CYKY 5J50 (5Cx50)</t>
  </si>
  <si>
    <t>1958938370</t>
  </si>
  <si>
    <t>7492600210</t>
  </si>
  <si>
    <t>Kabely, vodiče, šňůry Al - nn Kabel silový 4 a 5-žílový, plastová izolace 1-AYKY 4x35</t>
  </si>
  <si>
    <t>-1793635538</t>
  </si>
  <si>
    <t>7492600200</t>
  </si>
  <si>
    <t>Kabely, vodiče, šňůry Al - nn Kabel silový 4 a 5-žílový, plastová izolace 1-AYKY 4x25</t>
  </si>
  <si>
    <t>-836763704</t>
  </si>
  <si>
    <t>7492501160</t>
  </si>
  <si>
    <t>Kabely, vodiče, šňůry Cu - nn Vodič jednožílový Cu, plastová izolace H07V-K 35 žz (CYA)</t>
  </si>
  <si>
    <t>1282563496</t>
  </si>
  <si>
    <t>7492501990</t>
  </si>
  <si>
    <t>Kabely, vodiče, šňůry Cu - nn Kabel silový 4 a 5-žílový Cu, plastová izolace CYKY 5J16 (5Cx16)</t>
  </si>
  <si>
    <t>1955281357</t>
  </si>
  <si>
    <t>7492502100</t>
  </si>
  <si>
    <t>Kabely, vodiče, šňůry Cu - nn Kabel silový více-žílový Cu, plastová izolace CYKY 7J2,5 (7Cx2,5)</t>
  </si>
  <si>
    <t>-2038243523</t>
  </si>
  <si>
    <t>Poznámka k položce:
Silové připojení brány - pojezd a komunikátor</t>
  </si>
  <si>
    <t>7590520320</t>
  </si>
  <si>
    <t>Venkovní vedení kabelová - metalické sítě Plněné 4x0,6 TCEPKPFLE 3 x 4 x 0,6</t>
  </si>
  <si>
    <t>-1933385354</t>
  </si>
  <si>
    <t>Poznámka k položce:
Komunukační kabel - vrátník u brány</t>
  </si>
  <si>
    <t>7492502060</t>
  </si>
  <si>
    <t>Silnoproudé rozvody Kabely, vodiče, šňůry Cu - nn Kabel silový 4 a 5-žílový Cu, plastová izolace CYKY 5J2,5 (5Cx2,5)</t>
  </si>
  <si>
    <t>-902139261</t>
  </si>
  <si>
    <t>7492501770</t>
  </si>
  <si>
    <t>Silnoproudé rozvody Kabely, vodiče, šňůry Cu - nn Kabel silový 2 a 3-žílový Cu, plastová izolace CYKY 3J2,5 (3Cx 2,5)</t>
  </si>
  <si>
    <t>-512533173</t>
  </si>
  <si>
    <t>7492501760</t>
  </si>
  <si>
    <t>Silnoproudé rozvody Kabely, vodiče, šňůry Cu - nn Kabel silový 2 a 3-žílový Cu, plastová izolace CYKY 3J1,5 (3Cx 1,5)</t>
  </si>
  <si>
    <t>1249345411</t>
  </si>
  <si>
    <t>7492501720</t>
  </si>
  <si>
    <t>Kabely, vodiče, šňůry Cu - nn Kabel silový 2 a 3-žílový Cu, plastová izolace CYKY 3J4 (3Cx 4)</t>
  </si>
  <si>
    <t>-1453893775</t>
  </si>
  <si>
    <t>7492502050</t>
  </si>
  <si>
    <t>Kabely, vodiče, šňůry Cu - nn Kabel silový 4 a 5-žílový Cu, plastová izolace CYKY 5J1,5 (5Cx1,5)</t>
  </si>
  <si>
    <t>-1462752568</t>
  </si>
  <si>
    <t>7492103360</t>
  </si>
  <si>
    <t>Spojovací vedení, podpěrné izolátory Spojky, ukončení pasu, ostatní Spojka SLV 240AL smrš.(SE300+SE150)</t>
  </si>
  <si>
    <t>1228147015</t>
  </si>
  <si>
    <t>7492452012</t>
  </si>
  <si>
    <t>Montáž spojek kabelů vn jednožílových do 240 mm2 - včetně odizolování pláště a izolace žil kabelu, ukončení žil a stínění (oko)</t>
  </si>
  <si>
    <t>430997621</t>
  </si>
  <si>
    <t>7492553010</t>
  </si>
  <si>
    <t>Montáž kabelů 2- a 3-žílových Cu do 16 mm2 - uložení do země, chráničky, na rošty, pod omítku apod.</t>
  </si>
  <si>
    <t>1515770861</t>
  </si>
  <si>
    <t>7492554010</t>
  </si>
  <si>
    <t>Montáž kabelů 4- a 5-žílových Cu do 16 mm2 - uložení do země, chráničky, na rošty, pod omítku apod.</t>
  </si>
  <si>
    <t>-765450517</t>
  </si>
  <si>
    <t>7492555018</t>
  </si>
  <si>
    <t>Montáž kabelů vícežílových Cu 7 x 2,5 mm2 - uložení do země, chráničky, na rošty, pod omítku apod.</t>
  </si>
  <si>
    <t>-495432035</t>
  </si>
  <si>
    <t>7590525175</t>
  </si>
  <si>
    <t>Montáž kabelu úložného volně uloženého s jádry 0,4 a 0,6 mm TCEKE do 100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</si>
  <si>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964112198</t>
  </si>
  <si>
    <t>7492551012</t>
  </si>
  <si>
    <t>Montáž vodičů jednožílových Cu do 50 mm2 - uložení na rošty, pod omítku, do rozvaděče apod.</t>
  </si>
  <si>
    <t>-310237161</t>
  </si>
  <si>
    <t>7492554012</t>
  </si>
  <si>
    <t>Montáž kabelů 4- a 5-žílových Cu do 25 mm2 - uložení do země, chráničky, na rošty, pod omítku apod.</t>
  </si>
  <si>
    <t>269789117</t>
  </si>
  <si>
    <t>7492554014</t>
  </si>
  <si>
    <t>Montáž kabelů 4- a 5-žílových Cu do 50 mm2 - uložení do země, chráničky, na rošty, pod omítku apod.</t>
  </si>
  <si>
    <t>2138369500</t>
  </si>
  <si>
    <t>7492554018</t>
  </si>
  <si>
    <t>Montáž kabelů 4- a 5-žílových Cu do 150 mm2 - uložení do země, chráničky, na rošty, pod omítku apod.</t>
  </si>
  <si>
    <t>1439117929</t>
  </si>
  <si>
    <t>7492554020</t>
  </si>
  <si>
    <t>Montáž kabelů 4- a 5-žílových Cu do 240 mm2 - uložení do země, chráničky, na rošty, pod omítku apod.</t>
  </si>
  <si>
    <t>-1318822489</t>
  </si>
  <si>
    <t>7492751020</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</si>
  <si>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</si>
  <si>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1157511533</t>
  </si>
  <si>
    <t>7492751022</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</si>
  <si>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</si>
  <si>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691012445</t>
  </si>
  <si>
    <t>7492751028</t>
  </si>
  <si>
    <t>Montáž ukončení kabelů nn v rozvaděči nebo na přístroji izolovaných s označením 2 - 5-ti žílových do 240 mm2 - montáž kabelové koncovky nebo záklopky včetně odizolování pláště a izolace žil kabelu, ukončení žil v rozvaděči, upevnění kabelových ok, roz. trubice, zakončení stínění apod.</t>
  </si>
  <si>
    <t>1316724706</t>
  </si>
  <si>
    <t>7492751026</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</si>
  <si>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</si>
  <si>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-989582267</t>
  </si>
  <si>
    <t>04</t>
  </si>
  <si>
    <t>Demontáže</t>
  </si>
  <si>
    <t>7491171010</t>
  </si>
  <si>
    <t>Demontáže elektroinstalace stávajících trubkových rozvodů</t>
  </si>
  <si>
    <t>1785821225</t>
  </si>
  <si>
    <t>7491271010</t>
  </si>
  <si>
    <t>Demontáže elektroinstalace stávající elektroinstalace - kabely, svítidla, vypínače, zásuvky, krabice apod.</t>
  </si>
  <si>
    <t>1821765137</t>
  </si>
  <si>
    <t>1320010001-R</t>
  </si>
  <si>
    <t>Výkop a odkop zeminy ke stávajícím kabelům ručně, zabezpečení výkopu</t>
  </si>
  <si>
    <t>-1474268612</t>
  </si>
  <si>
    <t>Poznámka k položce:
Přípojka nn včetně spojkoviště</t>
  </si>
  <si>
    <t>565591389</t>
  </si>
  <si>
    <t>Poznámka k položce:
Výkop napájecího kabelu pro napájení brány</t>
  </si>
  <si>
    <t>1320010021-R</t>
  </si>
  <si>
    <t>Opětovné zřízení kabelového lože z prosáté zeminy ve stávající kabelové trase</t>
  </si>
  <si>
    <t>-1379634843</t>
  </si>
  <si>
    <t>-2130005528</t>
  </si>
  <si>
    <t>1320010031-R</t>
  </si>
  <si>
    <t>Pokládka výstražné folie ve stávající kabelové trase</t>
  </si>
  <si>
    <t>-709784324</t>
  </si>
  <si>
    <t>1221204506</t>
  </si>
  <si>
    <t>1320010041-R</t>
  </si>
  <si>
    <t>Zához osazené kabelové trasy ručně včetně hutnění</t>
  </si>
  <si>
    <t>1015111998</t>
  </si>
  <si>
    <t>1857530798</t>
  </si>
  <si>
    <t>1320010051-R</t>
  </si>
  <si>
    <t>Povrchová úprava po záhozu ve stávající kabelové trase</t>
  </si>
  <si>
    <t>445137584</t>
  </si>
  <si>
    <t>Poznámka k položce:
Přívodní kabel včetně spojkoviště.</t>
  </si>
  <si>
    <t>806423049</t>
  </si>
  <si>
    <t>9740010001-R</t>
  </si>
  <si>
    <t>Drážky pro kabel nebo trubku do zdiva, velikosti do 50/50 mm</t>
  </si>
  <si>
    <t>15036486</t>
  </si>
  <si>
    <t>9740010002-R</t>
  </si>
  <si>
    <t>Drážky pro kabel nebo trubku do zdiva, velikosti do 50/50-150 mm</t>
  </si>
  <si>
    <t>115492452</t>
  </si>
  <si>
    <t>9740010003-R</t>
  </si>
  <si>
    <t>Drážky pro kabel nebo trubku do zdiva, velikosti do 100/100-150 mm</t>
  </si>
  <si>
    <t>-1407362409</t>
  </si>
  <si>
    <t>9740020001-R</t>
  </si>
  <si>
    <t>Úpravy povrchu po drážkování</t>
  </si>
  <si>
    <t>-502186828</t>
  </si>
  <si>
    <t>Poznámka k položce:
zazdění drážky, začištění, bez dodávky materiálu</t>
  </si>
  <si>
    <t>OST</t>
  </si>
  <si>
    <t>Ostatní</t>
  </si>
  <si>
    <t>7498150520</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</si>
  <si>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</si>
  <si>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-206470519</t>
  </si>
  <si>
    <t>7498150525</t>
  </si>
  <si>
    <t>Vyhotovení výchozí revizní zprávy příplatek za každých dalších i započatých 500 000 Kč přes 1 000 000 Kč</t>
  </si>
  <si>
    <t>994388180</t>
  </si>
  <si>
    <t>7498455010</t>
  </si>
  <si>
    <t>Zkoušky vodičů a kabelů ovládacích jakéhokoliv počtu žil - měření kabelu, vodiče včetně vyhotovení protokolu</t>
  </si>
  <si>
    <t>-2145613704</t>
  </si>
  <si>
    <t>7498457010</t>
  </si>
  <si>
    <t>Měření intenzity osvětlení instalovaného v rozsahu 1 000 m2 zjišťované plochy - měření intenzity umělého osvětlení v rozsahu tohoto SO dle ČSN EN 12464-1/2 včetně vyhotovení protokolu</t>
  </si>
  <si>
    <t>-364061935</t>
  </si>
  <si>
    <t>7499151010</t>
  </si>
  <si>
    <t>Dokončovací práce na elektrickém zařízení - uvádění zařízení do provozu, drobné montážní práce v rozvaděčích, koordinaci se zhotoviteli souvisejících zařízení apod.</t>
  </si>
  <si>
    <t>hod</t>
  </si>
  <si>
    <t>544015217</t>
  </si>
  <si>
    <t>7499151020</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</si>
  <si>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</si>
  <si>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-1128484866</t>
  </si>
  <si>
    <t>7499151030</t>
  </si>
  <si>
    <t>Dokončovací práce zkušební provoz - včetně prokázání technických a kvalitativních parametrů zařízení</t>
  </si>
  <si>
    <t>-304386342</t>
  </si>
  <si>
    <t>7499151040</t>
  </si>
  <si>
    <t>Dokončovací práce zaškolení obsluhy - seznámení obsluhy s funkcemi zařízení včetně odevzdání dokumentace skutečného provedení</t>
  </si>
  <si>
    <t>-658885108</t>
  </si>
  <si>
    <t>7499151050</t>
  </si>
  <si>
    <t>Dokončovací práce manipulace na zařízeních prováděné provozovatelem - manipulace nutné pro další práce zhotovitele na technologickém souboru</t>
  </si>
  <si>
    <t>417594819</t>
  </si>
  <si>
    <t>7598095659</t>
  </si>
  <si>
    <t>Vyhotovení revizní správy klimatizace - vykonání prohlídky a  zkoušky pro napájení elektrického zařízení včetně vyhotovení revizní zprávy podle vyhl. 100/1995 Sb. a norem ČSN</t>
  </si>
  <si>
    <t>-610660974</t>
  </si>
  <si>
    <t>PS01-U - Rozvody nn-elektroinstalace</t>
  </si>
  <si>
    <t>945412111</t>
  </si>
  <si>
    <t>Teleskopická hydraulická montážní plošina na samohybném podvozku, s otočným košem výšky zdvihu do 8 m</t>
  </si>
  <si>
    <t>den</t>
  </si>
  <si>
    <t>CS ÚRS 2017 01</t>
  </si>
  <si>
    <t>-1963251478</t>
  </si>
  <si>
    <t>Poznámka k položce:
Montáž venkovních sítidle, výpomoc při montáži bleskosvodu a vývodů pro kamerový systém.</t>
  </si>
  <si>
    <t>PS01-V - Rozvody nn-elektroinstalace</t>
  </si>
  <si>
    <t>VRN - Vedlejší rozpočtové náklady</t>
  </si>
  <si>
    <t>VRN</t>
  </si>
  <si>
    <t>Vedlejší rozpočtové náklady</t>
  </si>
  <si>
    <t>013003001</t>
  </si>
  <si>
    <t>Projektové práce v rozsahu ZRN do 1 mil. Kč</t>
  </si>
  <si>
    <t>-1692712725</t>
  </si>
  <si>
    <t>030003001</t>
  </si>
  <si>
    <t>Zařízení a vybavení staveniště při velikosti nákladů přes 1 do 3 mil. Kč</t>
  </si>
  <si>
    <t>-360410017</t>
  </si>
  <si>
    <t>045002000</t>
  </si>
  <si>
    <t>Koordinační a kompletační činnost</t>
  </si>
  <si>
    <t>297680533</t>
  </si>
  <si>
    <t>9901000700</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</si>
  <si>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kus stroje.</t>
  </si>
  <si>
    <t>-1078272266</t>
  </si>
  <si>
    <t>9909000100</t>
  </si>
  <si>
    <t>Poplatek za uložení suti nebo hmot na oficiální skládku Poznámka: V cenách jsou započteny náklady na uložení stavebního odpadu na oficiální skládku.</t>
  </si>
  <si>
    <t>-1100691529</t>
  </si>
  <si>
    <t>9909000200</t>
  </si>
  <si>
    <t>Poplatek za uložení nebezpečného odpadu na oficiální skládku Poznámka: V cenách jsou započteny náklady na uložení stavebního odpadu na oficiální skládku.</t>
  </si>
  <si>
    <t>1268289440</t>
  </si>
  <si>
    <t>9909000400</t>
  </si>
  <si>
    <t>Poplatek za likvidaci plastových součástí Poznámka: V cenách jsou započteny náklady na uložení stavebního odpadu na oficiální skládku.</t>
  </si>
  <si>
    <t>-1002934394</t>
  </si>
  <si>
    <t>PS02 - Hromosvod a uzemnění</t>
  </si>
  <si>
    <t>PS02 - S - Hromosvod a uzemnění</t>
  </si>
  <si>
    <t>01 - Dodávka materiálu</t>
  </si>
  <si>
    <t>Dodávka materiálu</t>
  </si>
  <si>
    <t>7491600180</t>
  </si>
  <si>
    <t>Elektroinstalační materiál, ocelové konstrukce, uzemnění Uzemnění Vnější Uzemňovací vedení v zemi, páskem FeZn do 120 mm2</t>
  </si>
  <si>
    <t>697959775</t>
  </si>
  <si>
    <t>7491601340</t>
  </si>
  <si>
    <t>Elektroinstalační materiál, ocelové konstrukce, uzemnění Uzemnění Hromosvodné vedení Svorka SK</t>
  </si>
  <si>
    <t>-1096513598</t>
  </si>
  <si>
    <t>7491600550</t>
  </si>
  <si>
    <t>Elektroinstalační materiál, ocelové konstrukce, uzemnění Uzemnění Hromosvodné vedení Drát uzem. AL pr.8 AlMgSi měkký</t>
  </si>
  <si>
    <t>-502557826</t>
  </si>
  <si>
    <t>7491600700</t>
  </si>
  <si>
    <t>Uzemnění Hromosvodné vedení Tyč JR 1,0 (JP10) jímací</t>
  </si>
  <si>
    <t>1671474047</t>
  </si>
  <si>
    <t>7491600760</t>
  </si>
  <si>
    <t>Uzemnění Hromosvodné vedení Tyč JR 4,0 ALMgSi jímací</t>
  </si>
  <si>
    <t>-1543430822</t>
  </si>
  <si>
    <t>7491600620</t>
  </si>
  <si>
    <t>Elektroinstalační materiál, ocelové konstrukce, uzemnění Uzemnění Hromosvodné vedení Držák OU na stěnu - DUS</t>
  </si>
  <si>
    <t>289559205</t>
  </si>
  <si>
    <t>7491601841</t>
  </si>
  <si>
    <t>Elektroinstalační materiál, ocelové konstrukce, uzemnění Uzemnění Hromosvodné vedení Úhelník ochranný OU 2.0 na ochranu svodu 2 m</t>
  </si>
  <si>
    <t>-1162195472</t>
  </si>
  <si>
    <t>7491601380</t>
  </si>
  <si>
    <t>Elektroinstalační materiál, ocelové konstrukce, uzemnění Uzemnění Hromosvodné vedení Svorka SO C</t>
  </si>
  <si>
    <t>-172615943</t>
  </si>
  <si>
    <t>Poznámka k položce:
Svorky okapové, zkušwbní a křížové</t>
  </si>
  <si>
    <t>7499100230</t>
  </si>
  <si>
    <t>Ostatní Ochranné prostředky a pracovní pomůcky Bezpečnostní tabulky Trojkombinace, 39002</t>
  </si>
  <si>
    <t>477076532</t>
  </si>
  <si>
    <t>Poznámka k položce:
Bezpečnostní tabulky - Za bouřky dodržujte odstup 3m od svodu</t>
  </si>
  <si>
    <t>7491652010</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</si>
  <si>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</si>
  <si>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556696669</t>
  </si>
  <si>
    <t>7491653010</t>
  </si>
  <si>
    <t>Montáž hromosvodného vedení svodových vodičů průměru do 10 mm z pozinkované oceli (FeZn) nebo měděného (Cu) s podpěrami - upevnění, propojení a připojení pomocí svorek</t>
  </si>
  <si>
    <t>-2144572007</t>
  </si>
  <si>
    <t>7491653030</t>
  </si>
  <si>
    <t>Montáž hromosvodného vedení jímací tyče včetně stojanu, délky do 5 m - včetně upevňovacích prvků a svorek, připojení</t>
  </si>
  <si>
    <t>-217005404</t>
  </si>
  <si>
    <t>7491654012</t>
  </si>
  <si>
    <t>Montáž svorek spojovacích se 3 a více šrouby (typ ST, SJ, SK, SZ, SR01, 02, aj.)</t>
  </si>
  <si>
    <t>516025439</t>
  </si>
  <si>
    <t>7491654030</t>
  </si>
  <si>
    <t>Montáž svorek zkušební včetně ochranného úhelníku či trubky včetně držáků do zdiva, označovací štítek se 4 šrouby (typ SZ apod.).,</t>
  </si>
  <si>
    <t>-1438356034</t>
  </si>
  <si>
    <t>7491654040</t>
  </si>
  <si>
    <t>Montáž svorek tvarování prvků jímacího vedení</t>
  </si>
  <si>
    <t>-1782632896</t>
  </si>
  <si>
    <t>7499251010</t>
  </si>
  <si>
    <t>Bezpečnostní tabulky Montáž bezpečnostní tabulky výstražné nebo označovací</t>
  </si>
  <si>
    <t>-1189734518</t>
  </si>
  <si>
    <t>7491671010</t>
  </si>
  <si>
    <t>Demontáž stávajícího uzemnění vnitřního - pásku, vodičů, podpěr, svorek apod.</t>
  </si>
  <si>
    <t>231122160</t>
  </si>
  <si>
    <t>1002268788</t>
  </si>
  <si>
    <t>1143768</t>
  </si>
  <si>
    <t>1014022201</t>
  </si>
  <si>
    <t>-2116328872</t>
  </si>
  <si>
    <t>7498152015</t>
  </si>
  <si>
    <t>Vyhotovení mimořádné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</si>
  <si>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1635404118</t>
  </si>
  <si>
    <t>7498451010</t>
  </si>
  <si>
    <t>Měření zemničů zemních odporů - zemniče prvního nebo samostatného - včetně vyhotovení protokolu</t>
  </si>
  <si>
    <t>819010032</t>
  </si>
  <si>
    <t>7498452020</t>
  </si>
  <si>
    <t>Měření zemnících sítí zemnicí sítě zemnicí sítě do 200 m2 plochy - včetně vyhotovení protokolu</t>
  </si>
  <si>
    <t>470645210</t>
  </si>
  <si>
    <t>-1924496446</t>
  </si>
  <si>
    <t>-782027551</t>
  </si>
  <si>
    <t>-1718918427</t>
  </si>
  <si>
    <t>PS02 - V - Hromosvod a uzemnění</t>
  </si>
  <si>
    <t>-1882404166</t>
  </si>
  <si>
    <t>Poznámka k položce:
Dokumentace skutečného provedení</t>
  </si>
  <si>
    <t>-1301075116</t>
  </si>
  <si>
    <t>Podrobné členěnění VRN Inženýrská činnost koordinační a kompletační činnost</t>
  </si>
  <si>
    <t>-2044126411</t>
  </si>
  <si>
    <t>Doprava dodávek zhotovitele, dodávek objednatele nebo výzisku mechanizací o nosnosti do 3,5 t (elektrosoučástek, montážního materiálu, kameniva, písku, dlažebních kostek, suti, atd. Měrnou jednotkou je kus stroje.) do 100 km</t>
  </si>
  <si>
    <t>-1904937412</t>
  </si>
  <si>
    <t>9902100300</t>
  </si>
  <si>
    <t>Doprava dodávek zhotovitele, dodávek objednatele nebo výzisku mechanizací přes 3,5 t sypanin do 30 km Poznámka: V cenách jsou započteny náklady přepravu materiálu ze skladů nebo skládek výrobce nebo dodavatele nebo z vlastních zásob objednatele na místo technologické manipulace včetně složení. Ceny jsou určeny i pro dopravu výzisku do skladu, úložiště nebo na skládku včetně vyložení.Ceny jsou určeny pro dopravu silničními i kolejovými vozidly.V ceně jsou započteny i náklady na zpáteční cestu dopravního prostředku. V případě, že vozidlo jede jednosměrně (okružně), uvažuje se poloviční vzdálenost z celkově ujeté trasy. Měrnou jednotkou je t přepravovaného materiálu.</t>
  </si>
  <si>
    <t>-2144003515</t>
  </si>
  <si>
    <t>9902900100</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</si>
  <si>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</si>
  <si>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-823679168</t>
  </si>
  <si>
    <t>9903100100</t>
  </si>
  <si>
    <t xml:space="preserve">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 </t>
  </si>
  <si>
    <t>2075997793</t>
  </si>
  <si>
    <t>-792623991</t>
  </si>
  <si>
    <t>-1598326695</t>
  </si>
  <si>
    <t>PS03 - Rozvody slaboproudé</t>
  </si>
  <si>
    <t>PS03-S - Rozvody slaboproudu</t>
  </si>
  <si>
    <t xml:space="preserve">    00 - Datové rozvody + montáže</t>
  </si>
  <si>
    <t xml:space="preserve">    01 - EZS + EPS - zabezpečovací systém</t>
  </si>
  <si>
    <t xml:space="preserve">      M - Práce a dodávky M</t>
  </si>
  <si>
    <t xml:space="preserve">      22-M - Montáže technologických zařízení </t>
  </si>
  <si>
    <t xml:space="preserve">        9 - Ostatní konstrukce a práce, bourání</t>
  </si>
  <si>
    <t xml:space="preserve">    743 - Elektromontáže - hrubá montáž</t>
  </si>
  <si>
    <t xml:space="preserve">    745 - Elektromontáže - rozvody vodičů hliníkových</t>
  </si>
  <si>
    <t>00</t>
  </si>
  <si>
    <t>Datové rozvody + montáže</t>
  </si>
  <si>
    <t>7593310625</t>
  </si>
  <si>
    <t>Konstrukční díly RACK 19" 27U 600x600 na kolečkách, kovový, prosklené dveře, ventilační jednotka horní, rozvodný panel 230V s přepěťovou ochranou a 5 zásuvkami</t>
  </si>
  <si>
    <t>-1051104366</t>
  </si>
  <si>
    <t>Poznámka k položce:
CONTEG RSF-45-80/10A-WVFWA-2EF-B doplněný vertikálními vyvazovacími panely HDWM-VMR-45-12/10F</t>
  </si>
  <si>
    <t>7590560390</t>
  </si>
  <si>
    <t>Optické kabely Spojky a příslušenství pro optické sítě Ostatní Patch panel 24 portů CAT 5E</t>
  </si>
  <si>
    <t>-663538042</t>
  </si>
  <si>
    <t>Poznámka k položce:
48 portů na panel</t>
  </si>
  <si>
    <t>7491207210</t>
  </si>
  <si>
    <t>Elektroinstalační materiál Kabelové stojiny a výložníky pozinkované Zadní vyvazovací panel do 19" stojin  pro OPB</t>
  </si>
  <si>
    <t>-359570869</t>
  </si>
  <si>
    <t>33580246</t>
  </si>
  <si>
    <t>Zabezpečovací technika Zabezpečovací technika - Ostatní EL.ZAMEK BEFO 2616MB</t>
  </si>
  <si>
    <t>ks</t>
  </si>
  <si>
    <t>-353749718</t>
  </si>
  <si>
    <t>33090130</t>
  </si>
  <si>
    <t>Sdělovací technika Sdělovací technika - ostatní DVERNI VIDEOSYSTEM DV2003A</t>
  </si>
  <si>
    <t>-1472507369</t>
  </si>
  <si>
    <t>15130826</t>
  </si>
  <si>
    <t>Datové komponenty Datové komponenty - ostatní DATA KONEKTOR KEYSTONE RJ45 Cat.6 UTP</t>
  </si>
  <si>
    <t>639487753</t>
  </si>
  <si>
    <t>374512410</t>
  </si>
  <si>
    <t>Zásuvky pro elektroniku a slaboproudou techniku zásuvka data 1xRJ45 Swing bílý</t>
  </si>
  <si>
    <t>710426035</t>
  </si>
  <si>
    <t>20301074</t>
  </si>
  <si>
    <t>Úložný materiál Úložný materiál - krabice PRISTR.KRABICE PRO PARAPETNI KANALY PKS</t>
  </si>
  <si>
    <t>-1673020275</t>
  </si>
  <si>
    <t>11150041</t>
  </si>
  <si>
    <t>Kabely sdělovací Kabely sdělovací - ostatní KABEL UTP KELINE 4X2XAWG24 CAT.5 F/UTP 305m</t>
  </si>
  <si>
    <t>1750408688</t>
  </si>
  <si>
    <t>Poznámka k položce:
včetně kabel pro kamery</t>
  </si>
  <si>
    <t>33000541</t>
  </si>
  <si>
    <t>Sdělovací technika Sdělovací technika - TESLA STROPKOV TELEFON INDUSTEL UB 4FP 153 37 IP66</t>
  </si>
  <si>
    <t>-95622417</t>
  </si>
  <si>
    <t>7496756090</t>
  </si>
  <si>
    <t>Montáž  kabelu F/UTP Cat5e</t>
  </si>
  <si>
    <t>Sborník UOŽI 01 2016</t>
  </si>
  <si>
    <t>2068050360</t>
  </si>
  <si>
    <t>745901500</t>
  </si>
  <si>
    <t>Ostatní práce při montáži vodičů, šňůr a kabelů úpravy vodičů a kabelů trasování vedení na omítce</t>
  </si>
  <si>
    <t>2117543098</t>
  </si>
  <si>
    <t>7593315330</t>
  </si>
  <si>
    <t>Montáž datové skříně rack</t>
  </si>
  <si>
    <t>1200879778</t>
  </si>
  <si>
    <t>7593315390</t>
  </si>
  <si>
    <t>Montáž panelu (kazety, vany desek plošných spojů) plast do RACKU 19"</t>
  </si>
  <si>
    <t>-1036647878</t>
  </si>
  <si>
    <t>220301202</t>
  </si>
  <si>
    <t>Montáž zásuvky telefonní včetně přípravných a pomocných prací a zapojení vodičů čtyřpólové na povrchu</t>
  </si>
  <si>
    <t>-359076024</t>
  </si>
  <si>
    <t>743112315</t>
  </si>
  <si>
    <t>Montáž trubek elektroinstalačních s nasunutím nebo našroubováním do krabic plastových ohebných, typ 14.., 23.., FFKuL, uložených pod omítku, D 23 mm</t>
  </si>
  <si>
    <t>-684835182</t>
  </si>
  <si>
    <t>747512150</t>
  </si>
  <si>
    <t>Montáž signálních přístrojů se zapojením vodičů akustických elektrických zvonku vodotěsného domácího telefonu</t>
  </si>
  <si>
    <t>CS ÚRS 2016 01</t>
  </si>
  <si>
    <t>-1131055787</t>
  </si>
  <si>
    <t>Poznámka k položce:
Bránový, dveřní</t>
  </si>
  <si>
    <t>7598035200</t>
  </si>
  <si>
    <t>Nastavení a konfigurace rozhraní PATCH PANEL</t>
  </si>
  <si>
    <t>-1594920121</t>
  </si>
  <si>
    <t>7598035205</t>
  </si>
  <si>
    <t>Nastavení a konfigurace SW dohledu - 1port</t>
  </si>
  <si>
    <t>936793517</t>
  </si>
  <si>
    <t>7598075005</t>
  </si>
  <si>
    <t>Měření strukturované kabeláže 1 port</t>
  </si>
  <si>
    <t>-592099651</t>
  </si>
  <si>
    <t>7492471010</t>
  </si>
  <si>
    <t>Demontáže kabelových vedení nn - demontáž ze zemní kynety, roštu, rozvaděče, trubky, chráničky apod.</t>
  </si>
  <si>
    <t>1050919564</t>
  </si>
  <si>
    <t>Poznámka k položce:
Stávající rozvody</t>
  </si>
  <si>
    <t>7595215175</t>
  </si>
  <si>
    <t>Montáž PBX (elektronické, digitální, VoIP, GSM-GW…) konfigurace parametrů telefonní linky v PBX digitální</t>
  </si>
  <si>
    <t>1557180116</t>
  </si>
  <si>
    <t>EZS + EPS - zabezpečovací systém</t>
  </si>
  <si>
    <t>33090698</t>
  </si>
  <si>
    <t>Zabezpečovací technika Zabezpečovací technika - Ostatní PIR DETEKTOR JS-20 LARGO</t>
  </si>
  <si>
    <t>-1054411899</t>
  </si>
  <si>
    <t>7596400963</t>
  </si>
  <si>
    <t>Ústředny a prvky EPS Ostatní náhradní díly Čidlo MHG 185 a MHG 142</t>
  </si>
  <si>
    <t>502527284</t>
  </si>
  <si>
    <t>7596401008</t>
  </si>
  <si>
    <t>Ústředny a prvky EPS Smyčky EPS Červené venkovní požární tlačítko, NO/NC</t>
  </si>
  <si>
    <t>-507537538</t>
  </si>
  <si>
    <t>33580094</t>
  </si>
  <si>
    <t>Magnetický kontakt se svorkovnicí, pracovní mezera 30 mm, typ NC, včetně plastové podložky</t>
  </si>
  <si>
    <t>-967041790</t>
  </si>
  <si>
    <t>33580093</t>
  </si>
  <si>
    <t>Zabezpečovací technika Zabezpečovací technika - Ostatní Sestava ústředny EZS</t>
  </si>
  <si>
    <t>1785346401</t>
  </si>
  <si>
    <t xml:space="preserve">Poznámka k položce:
Ústředna zabezpečovacího a přístupového systému, 8 (16ATZ) zón na PCB rozšiřitelné na 192 zón, 8
nezávislých podsystémů, 999 uživatelů, možno připojit až 254 modulů, 4 PGM + 1 relé na PCB, 1,7A
zdroj. Evidence přístupu do 32 dveří, paměť 2048 událostí. Ústřednu lze rozšířit o TCP/IP modul
IP100/150 pro připojení do sítě Ethernet a GSM/GPRS modul.
Kryt ústředny 250 x 290 x 80 mm s instalovaným transformátorem 18/30 VA, ochranný kontakt
TAMPER, provedené pospojování, prostor pro 7Ah akumulátor, 8mm distanční mezera od zdi.
Bezúdržbový akumulátor 12V, 7Ah.
Sběrnicový modul rozšíření systému o 8 zón. Modul lze připojit kamkoliv na sběrnici a má plně
programovatelné zóny.
Ethernetový komunikační modul - umožňuje vzdálený přístup k ústřednám ,pomocí síťového rozhraní. Uživatel navíc získá možnostjednoduché správy systému pomocí webového rozhraní. 
GSM/GPRS/SMS komunikátor výhradně určený pro komunikaci s ústřednou  Plastový kryt, tamper, interni GSM antena a LED signalizace provozu.
</t>
  </si>
  <si>
    <t>49001244</t>
  </si>
  <si>
    <t xml:space="preserve">EZS KLAVESNICE </t>
  </si>
  <si>
    <t>-1381537403</t>
  </si>
  <si>
    <t>Poznámka k položce:
Klávesnice včetně magnetického snímání karet (služební průkazky)</t>
  </si>
  <si>
    <t>341210500</t>
  </si>
  <si>
    <t>Kabely sdělovací s měděným jádrem instalační kabely vyráběné dle TP 31.30.13-KD-02/97 SYKFY, podle ČSN  34 7822 5 x 2 x 0,5</t>
  </si>
  <si>
    <t>1924460335</t>
  </si>
  <si>
    <t>Poznámka k položce:
obsah kovu [kg/m], Cu =0,022, Al =0
Úprava typu a průřezuSYKFY(5x2x0,8)</t>
  </si>
  <si>
    <t>7492800070</t>
  </si>
  <si>
    <t>Sdělovací kabely pro silnoproudé aplikace Metalické kabely - nehořlavé JYTY 2O1 (2Dx1)</t>
  </si>
  <si>
    <t>493689074</t>
  </si>
  <si>
    <t>7492502640</t>
  </si>
  <si>
    <t>Kabely, vodiče, šňůry Cu - nn - bezhalogenové Kabel silový 2 a 3-žílový Retardující oheň (1-CHKE-R do 3x2,5mm2)</t>
  </si>
  <si>
    <t>392741377</t>
  </si>
  <si>
    <t>33510186</t>
  </si>
  <si>
    <t>Zabezpečovací technika Zabezpečovací technika - SIRÉNY, MAJÁKY VICETONOVA SIRENA S MAJAKEM</t>
  </si>
  <si>
    <t>-2016419288</t>
  </si>
  <si>
    <t>Poznámka k položce:
Siréna k EZS</t>
  </si>
  <si>
    <t>Práce a dodávky M</t>
  </si>
  <si>
    <t>22-M</t>
  </si>
  <si>
    <t xml:space="preserve">Montáže technologických zařízení </t>
  </si>
  <si>
    <t>220321771</t>
  </si>
  <si>
    <t>Revize zařízení EZS včetně přezkoušení funkce, vyvážení smyček, nastavení smyček a čidel, vypracování protokolu o revizi v rozsahu 1 ústředny</t>
  </si>
  <si>
    <t>1623276897</t>
  </si>
  <si>
    <t>220322001</t>
  </si>
  <si>
    <t>Montáž zabezpečovací ústředny EZS</t>
  </si>
  <si>
    <t>-1753135203</t>
  </si>
  <si>
    <t>220322002</t>
  </si>
  <si>
    <t>Montáž součástí EZS čidla, snímače nebo sirény</t>
  </si>
  <si>
    <t>439624558</t>
  </si>
  <si>
    <t>Poznámka k položce:
+ čidla a tlačítka EPS</t>
  </si>
  <si>
    <t>220322003</t>
  </si>
  <si>
    <t>Montáž součástí EZS klávesnice nebo tabla</t>
  </si>
  <si>
    <t>-1471323610</t>
  </si>
  <si>
    <t>220322009</t>
  </si>
  <si>
    <t>Uvedení do provozu systém pro EZS oživení a nastavení</t>
  </si>
  <si>
    <t>1097202212</t>
  </si>
  <si>
    <t>220322010</t>
  </si>
  <si>
    <t>Uvedení do provozu systém pro EZS naprogramování ústředny EZS</t>
  </si>
  <si>
    <t>898974969</t>
  </si>
  <si>
    <t>220322011</t>
  </si>
  <si>
    <t>Uvedení do provozu systém pro EZS zaškolení obsluhy pro systém EZS</t>
  </si>
  <si>
    <t>367674637</t>
  </si>
  <si>
    <t>220322012</t>
  </si>
  <si>
    <t>Uvedení do provozu systém pro EZS vyhotovení protokolu o funkční zkoušce EZS</t>
  </si>
  <si>
    <t>-1032293383</t>
  </si>
  <si>
    <t>220330394</t>
  </si>
  <si>
    <t>Revize požární ústředny EPS</t>
  </si>
  <si>
    <t>CS ÚRS 2018 02</t>
  </si>
  <si>
    <t>-517957916</t>
  </si>
  <si>
    <t>220331004</t>
  </si>
  <si>
    <t>Uvedení do provozu systém pro EPS oživení a nastavení a přezkoušení systému EPS</t>
  </si>
  <si>
    <t>1908038345</t>
  </si>
  <si>
    <t>220331006</t>
  </si>
  <si>
    <t>Uvedení do provozu systém pro EPS zaškolení obsluhy pro systém EPS</t>
  </si>
  <si>
    <t>-1164710854</t>
  </si>
  <si>
    <t>220331007</t>
  </si>
  <si>
    <t>Uvedení do provozu systém pro EPS vyhotovení protokolu o funkční zkoušce EPS</t>
  </si>
  <si>
    <t>869730142</t>
  </si>
  <si>
    <t>1967573720</t>
  </si>
  <si>
    <t>334756129</t>
  </si>
  <si>
    <t>743</t>
  </si>
  <si>
    <t>Elektromontáže - hrubá montáž</t>
  </si>
  <si>
    <t>1779305386</t>
  </si>
  <si>
    <t>745</t>
  </si>
  <si>
    <t>Elektromontáže - rozvody vodičů hliníkových</t>
  </si>
  <si>
    <t>745901100</t>
  </si>
  <si>
    <t>Ostatní práce při montáži vodičů, šňůr a kabelů úpravy vodičů a kabelů odjutování a očištění</t>
  </si>
  <si>
    <t>1441924860</t>
  </si>
  <si>
    <t>745901200</t>
  </si>
  <si>
    <t>Ostatní práce při montáži vodičů, šňůr a kabelů úpravy vodičů a kabelů označování dalším štítkem</t>
  </si>
  <si>
    <t>-716226643</t>
  </si>
  <si>
    <t>745901300</t>
  </si>
  <si>
    <t>Ostatní práce při montáži vodičů, šňůr a kabelů úpravy vodičů a kabelů svazkování žil</t>
  </si>
  <si>
    <t>1426880919</t>
  </si>
  <si>
    <t>-304112616</t>
  </si>
  <si>
    <t>PS03-V - Rozvody slaboproudu</t>
  </si>
  <si>
    <t>-1620849394</t>
  </si>
  <si>
    <t>-579281345</t>
  </si>
  <si>
    <t>-1867436982</t>
  </si>
  <si>
    <t>1684245102</t>
  </si>
  <si>
    <t>-497994617</t>
  </si>
  <si>
    <t>SO 03 -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</si>
  <si>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</si>
  <si>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</si>
  <si>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</si>
  <si>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</si>
  <si>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</si>
  <si>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VRN1</t>
  </si>
  <si>
    <t>Průzkumné, geodetické a projektové práce</t>
  </si>
  <si>
    <t>013244000</t>
  </si>
  <si>
    <t>Dokumentace pro provádění stavby (statické posouzení stavebních úprav)</t>
  </si>
  <si>
    <t>…</t>
  </si>
  <si>
    <t>1024</t>
  </si>
  <si>
    <t>1147200687</t>
  </si>
  <si>
    <t>VRN3</t>
  </si>
  <si>
    <t>Zařízení staveniště</t>
  </si>
  <si>
    <t>031002000</t>
  </si>
  <si>
    <t>Související práce pro zařízení staveniště</t>
  </si>
  <si>
    <t>-85473632</t>
  </si>
  <si>
    <t>032103000</t>
  </si>
  <si>
    <t>Náklady na stavební buňky</t>
  </si>
  <si>
    <t>-1920214499</t>
  </si>
  <si>
    <t>032803000</t>
  </si>
  <si>
    <t>Ostatní náklady</t>
  </si>
  <si>
    <t>-779199379</t>
  </si>
  <si>
    <t>032903000</t>
  </si>
  <si>
    <t>Náklady na provoz a údržbu vybavení staveniště</t>
  </si>
  <si>
    <t>-474044056</t>
  </si>
  <si>
    <t>034002000</t>
  </si>
  <si>
    <t>Zabezpečení staveniště</t>
  </si>
  <si>
    <t>-213158746</t>
  </si>
  <si>
    <t>034103000</t>
  </si>
  <si>
    <t>Oplocení staveniště</t>
  </si>
  <si>
    <t>-1139375553</t>
  </si>
  <si>
    <t>034503000</t>
  </si>
  <si>
    <t>Informační tabule na staveništi</t>
  </si>
  <si>
    <t>1045200494</t>
  </si>
  <si>
    <t>039002000</t>
  </si>
  <si>
    <t>Zrušení zařízení staveniště</t>
  </si>
  <si>
    <t>171279256</t>
  </si>
  <si>
    <t>VRN4</t>
  </si>
  <si>
    <t>Inženýrská činnost</t>
  </si>
  <si>
    <t>Kompletační a koordinační činnost</t>
  </si>
  <si>
    <t>-722862901</t>
  </si>
  <si>
    <t>VRN6</t>
  </si>
  <si>
    <t>Územní vlivy</t>
  </si>
  <si>
    <t>065002000</t>
  </si>
  <si>
    <t>Mimostaveništní doprava materiálů</t>
  </si>
  <si>
    <t>1452749268</t>
  </si>
  <si>
    <t>VRN7</t>
  </si>
  <si>
    <t>Provozní vlivy</t>
  </si>
  <si>
    <t>071103000</t>
  </si>
  <si>
    <t>Provoz investora</t>
  </si>
  <si>
    <t>-1771306707</t>
  </si>
  <si>
    <t>074002000</t>
  </si>
  <si>
    <t>Železniční a městský kolejový provoz</t>
  </si>
  <si>
    <t>390706982</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</si>
  <si>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</si>
  <si>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</si>
  <si>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</si>
  <si>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</si>
  <si>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9"/>
        <rFont val="Trebuchet MS"/>
        <charset val="238"/>
      </rPr>
      <t xml:space="preserve">Rekapitulace rekonstrukce </t>
    </r>
    <r>
      <rPr>
        <sz val="9"/>
        <rFont val="Trebuchet MS"/>
        <charset val="238"/>
      </rPr>
      <t>obsahuje sestavu Rekapitulace rekonstrukce a Rekapitulace objektů rekonstrukce a soupisů prací.</t>
    </r>
  </si>
  <si>
    <r>
      <t xml:space="preserve">V sestavě </t>
    </r>
    <r>
      <rPr>
        <b/>
        <sz val="9"/>
        <rFont val="Trebuchet MS"/>
        <charset val="238"/>
      </rPr>
      <t>Rekapitulace rekonstrukce</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</si>
  <si>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</si>
  <si>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rekonstrukce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</si>
  <si>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</si>
  <si>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</si>
  <si>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</si>
  <si>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</si>
  <si>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</si>
  <si>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</si>
  <si>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</si>
  <si>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</si>
  <si>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</si>
  <si>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</si>
  <si>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rekonstrukce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</si>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</sst>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i/>
      <sz val="8"/>
      <color rgb="FF003366"/>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43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xf numFmtId="0" fontId="0" fillId="0" borderId="0" xfId="0" applyAlignment="1" applyProtection="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18" fillId="0" borderId="18" xfId="0" applyNumberFormat="1" applyFont="1" applyBorder="1" applyAlignment="1" applyProtection="1">
      <alignment horizontal="right" vertical="center"/>
    </xf>
    <xf numFmtId="4" fontId="18" fillId="0" borderId="0" xfId="0" applyNumberFormat="1" applyFont="1" applyBorder="1" applyAlignment="1" applyProtection="1">
      <alignment horizontal="righ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18" xfId="0" applyNumberFormat="1" applyFont="1" applyBorder="1" applyAlignment="1" applyProtection="1">
      <alignment horizontal="right" vertical="center"/>
    </xf>
    <xf numFmtId="4" fontId="30" fillId="0" borderId="0" xfId="0" applyNumberFormat="1" applyFont="1" applyBorder="1" applyAlignment="1" applyProtection="1">
      <alignment horizontal="righ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horizontal="right" vertical="center"/>
    </xf>
    <xf numFmtId="4" fontId="32" fillId="0" borderId="0" xfId="0" applyNumberFormat="1" applyFont="1" applyBorder="1" applyAlignment="1" applyProtection="1">
      <alignment horizontal="righ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18" xfId="0" applyNumberFormat="1" applyFont="1" applyBorder="1" applyAlignment="1" applyProtection="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33" fillId="2" borderId="0" xfId="1"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0" fontId="2"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protection locked="0"/>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4" fontId="19" fillId="0" borderId="0" xfId="0" applyNumberFormat="1"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2" fillId="5" borderId="0" xfId="0" applyFont="1" applyFill="1" applyBorder="1" applyAlignment="1" applyProtection="1">
      <alignment horizontal="righ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4" fontId="24" fillId="0" borderId="0" xfId="0" applyNumberFormat="1" applyFont="1" applyBorder="1" applyAlignment="1" applyProtection="1">
      <alignment vertical="center"/>
      <protection locked="0"/>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4" fontId="6" fillId="0" borderId="24" xfId="0" applyNumberFormat="1"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4" fontId="7" fillId="0" borderId="24" xfId="0" applyNumberFormat="1"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2"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4" fontId="35" fillId="0" borderId="16" xfId="0" applyNumberFormat="1" applyFont="1" applyBorder="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0" fontId="39" fillId="0" borderId="28" xfId="0" applyFont="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167" fontId="0" fillId="3" borderId="28" xfId="0" applyNumberFormat="1" applyFont="1" applyFill="1" applyBorder="1" applyAlignment="1" applyProtection="1">
      <alignment vertical="center"/>
      <protection locked="0"/>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0" fillId="0" borderId="0" xfId="0" applyProtection="1"/>
    <xf numFmtId="0" fontId="0" fillId="0" borderId="5" xfId="0" applyBorder="1"/>
    <xf numFmtId="0" fontId="1" fillId="0" borderId="24" xfId="0" applyFont="1" applyBorder="1" applyAlignment="1" applyProtection="1">
      <alignment horizontal="center" vertical="center"/>
    </xf>
    <xf numFmtId="4" fontId="1" fillId="0" borderId="24" xfId="0" applyNumberFormat="1" applyFont="1" applyBorder="1" applyAlignment="1" applyProtection="1">
      <alignment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12" fillId="0" borderId="5" xfId="0" applyFont="1" applyBorder="1" applyAlignment="1" applyProtection="1"/>
    <xf numFmtId="0" fontId="12" fillId="0" borderId="0" xfId="0" applyFont="1" applyAlignment="1" applyProtection="1"/>
    <xf numFmtId="0" fontId="12" fillId="0" borderId="0" xfId="0" applyFont="1" applyAlignment="1" applyProtection="1">
      <alignment horizontal="left"/>
    </xf>
    <xf numFmtId="0" fontId="12" fillId="0" borderId="0" xfId="0" applyFont="1" applyAlignment="1" applyProtection="1">
      <protection locked="0"/>
    </xf>
    <xf numFmtId="4" fontId="12" fillId="0" borderId="0" xfId="0" applyNumberFormat="1" applyFont="1" applyAlignment="1" applyProtection="1"/>
    <xf numFmtId="0" fontId="12" fillId="0" borderId="5" xfId="0" applyFont="1" applyBorder="1" applyAlignment="1"/>
    <xf numFmtId="0" fontId="12" fillId="0" borderId="18" xfId="0" applyFont="1" applyBorder="1" applyAlignment="1" applyProtection="1"/>
    <xf numFmtId="0" fontId="12" fillId="0" borderId="0" xfId="0" applyFont="1" applyBorder="1" applyAlignment="1" applyProtection="1"/>
    <xf numFmtId="4" fontId="12" fillId="0" borderId="0" xfId="0" applyNumberFormat="1" applyFont="1" applyBorder="1" applyAlignment="1" applyProtection="1"/>
    <xf numFmtId="166" fontId="12" fillId="0" borderId="0" xfId="0" applyNumberFormat="1" applyFont="1" applyBorder="1" applyAlignment="1" applyProtection="1"/>
    <xf numFmtId="166" fontId="12" fillId="0" borderId="19" xfId="0" applyNumberFormat="1" applyFont="1" applyBorder="1" applyAlignment="1" applyProtection="1"/>
    <xf numFmtId="0" fontId="12" fillId="0" borderId="0" xfId="0" applyFont="1" applyAlignment="1">
      <alignment horizontal="left"/>
    </xf>
    <xf numFmtId="0" fontId="12" fillId="0" borderId="0" xfId="0" applyFont="1" applyAlignment="1">
      <alignment horizontal="center"/>
    </xf>
    <xf numFmtId="4" fontId="12" fillId="0" borderId="0" xfId="0" applyNumberFormat="1" applyFont="1" applyAlignment="1">
      <alignment vertical="center"/>
    </xf>
    <xf numFmtId="0" fontId="0" fillId="0" borderId="0" xfId="0" applyAlignment="1" applyProtection="1">
      <alignment vertical="top"/>
      <protection locked="0"/>
    </xf>
    <xf numFmtId="0" fontId="40" fillId="0" borderId="29" xfId="0" applyFont="1" applyBorder="1" applyAlignment="1" applyProtection="1">
      <alignment vertical="center" wrapText="1"/>
      <protection locked="0"/>
    </xf>
    <xf numFmtId="0" fontId="40" fillId="0" borderId="30" xfId="0" applyFont="1" applyBorder="1" applyAlignment="1" applyProtection="1">
      <alignment vertical="center" wrapText="1"/>
      <protection locked="0"/>
    </xf>
    <xf numFmtId="0" fontId="40" fillId="0" borderId="31" xfId="0" applyFont="1" applyBorder="1" applyAlignment="1" applyProtection="1">
      <alignment vertical="center" wrapText="1"/>
      <protection locked="0"/>
    </xf>
    <xf numFmtId="0" fontId="40" fillId="0" borderId="32" xfId="0" applyFont="1" applyBorder="1" applyAlignment="1" applyProtection="1">
      <alignment horizontal="center" vertical="center" wrapText="1"/>
      <protection locked="0"/>
    </xf>
    <xf numFmtId="0" fontId="40" fillId="0" borderId="33" xfId="0" applyFont="1" applyBorder="1" applyAlignment="1" applyProtection="1">
      <alignment horizontal="center" vertical="center" wrapText="1"/>
      <protection locked="0"/>
    </xf>
    <xf numFmtId="0" fontId="40" fillId="0" borderId="32"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2" fillId="0" borderId="1" xfId="0" applyFont="1" applyBorder="1" applyAlignment="1" applyProtection="1">
      <alignment horizontal="left" vertical="center" wrapText="1"/>
      <protection locked="0"/>
    </xf>
    <xf numFmtId="0" fontId="43" fillId="0" borderId="1" xfId="0" applyFont="1" applyBorder="1" applyAlignment="1" applyProtection="1">
      <alignment horizontal="left" vertical="center" wrapText="1"/>
      <protection locked="0"/>
    </xf>
    <xf numFmtId="0" fontId="43" fillId="0" borderId="32" xfId="0" applyFont="1" applyBorder="1" applyAlignment="1" applyProtection="1">
      <alignment vertical="center" wrapText="1"/>
      <protection locked="0"/>
    </xf>
    <xf numFmtId="0" fontId="43" fillId="0" borderId="1" xfId="0" applyFont="1" applyBorder="1" applyAlignment="1" applyProtection="1">
      <alignment vertical="center" wrapText="1"/>
      <protection locked="0"/>
    </xf>
    <xf numFmtId="0" fontId="43" fillId="0" borderId="1" xfId="0" applyFont="1" applyBorder="1" applyAlignment="1" applyProtection="1">
      <alignment vertical="center"/>
      <protection locked="0"/>
    </xf>
    <xf numFmtId="0" fontId="43" fillId="0" borderId="1" xfId="0" applyFont="1" applyBorder="1" applyAlignment="1" applyProtection="1">
      <alignment horizontal="left" vertical="center"/>
      <protection locked="0"/>
    </xf>
    <xf numFmtId="49" fontId="43" fillId="0" borderId="1" xfId="0" applyNumberFormat="1"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44" fillId="0" borderId="34" xfId="0" applyFont="1" applyBorder="1" applyAlignment="1" applyProtection="1">
      <alignment vertical="center" wrapText="1"/>
      <protection locked="0"/>
    </xf>
    <xf numFmtId="0" fontId="40" fillId="0" borderId="36" xfId="0" applyFont="1" applyBorder="1" applyAlignment="1" applyProtection="1">
      <alignment vertical="center" wrapText="1"/>
      <protection locked="0"/>
    </xf>
    <xf numFmtId="0" fontId="40" fillId="0" borderId="1" xfId="0" applyFont="1" applyBorder="1" applyAlignment="1" applyProtection="1">
      <alignment vertical="top"/>
      <protection locked="0"/>
    </xf>
    <xf numFmtId="0" fontId="40" fillId="0" borderId="0" xfId="0" applyFont="1" applyAlignment="1" applyProtection="1">
      <alignment vertical="top"/>
      <protection locked="0"/>
    </xf>
    <xf numFmtId="0" fontId="40" fillId="0" borderId="29" xfId="0" applyFont="1" applyBorder="1" applyAlignment="1" applyProtection="1">
      <alignment horizontal="left" vertical="center"/>
      <protection locked="0"/>
    </xf>
    <xf numFmtId="0" fontId="40" fillId="0" borderId="30" xfId="0" applyFont="1" applyBorder="1" applyAlignment="1" applyProtection="1">
      <alignment horizontal="left" vertical="center"/>
      <protection locked="0"/>
    </xf>
    <xf numFmtId="0" fontId="40" fillId="0" borderId="31" xfId="0" applyFont="1" applyBorder="1" applyAlignment="1" applyProtection="1">
      <alignment horizontal="left" vertical="center"/>
      <protection locked="0"/>
    </xf>
    <xf numFmtId="0" fontId="40" fillId="0" borderId="32" xfId="0" applyFont="1" applyBorder="1" applyAlignment="1" applyProtection="1">
      <alignment horizontal="left" vertical="center"/>
      <protection locked="0"/>
    </xf>
    <xf numFmtId="0" fontId="40" fillId="0" borderId="33"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5" fillId="0" borderId="0" xfId="0" applyFont="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42" fillId="0" borderId="34" xfId="0" applyFont="1" applyBorder="1" applyAlignment="1" applyProtection="1">
      <alignment horizontal="center" vertical="center"/>
      <protection locked="0"/>
    </xf>
    <xf numFmtId="0" fontId="45" fillId="0" borderId="34"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3" fillId="0" borderId="1" xfId="0" applyFont="1" applyBorder="1" applyAlignment="1" applyProtection="1">
      <alignment horizontal="center" vertical="center"/>
      <protection locked="0"/>
    </xf>
    <xf numFmtId="0" fontId="43" fillId="0" borderId="32" xfId="0" applyFont="1" applyBorder="1" applyAlignment="1" applyProtection="1">
      <alignment horizontal="left" vertical="center"/>
      <protection locked="0"/>
    </xf>
    <xf numFmtId="0" fontId="43" fillId="0" borderId="1" xfId="0" applyFont="1" applyFill="1" applyBorder="1" applyAlignment="1" applyProtection="1">
      <alignment horizontal="left" vertical="center"/>
      <protection locked="0"/>
    </xf>
    <xf numFmtId="0" fontId="43" fillId="0" borderId="1" xfId="0" applyFont="1" applyFill="1" applyBorder="1" applyAlignment="1" applyProtection="1">
      <alignment horizontal="center" vertical="center"/>
      <protection locked="0"/>
    </xf>
    <xf numFmtId="0" fontId="40" fillId="0" borderId="35"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0" fontId="43" fillId="0" borderId="1" xfId="0" applyFont="1" applyBorder="1" applyAlignment="1" applyProtection="1">
      <alignment horizontal="center" vertical="center" wrapText="1"/>
      <protection locked="0"/>
    </xf>
    <xf numFmtId="0" fontId="40" fillId="0" borderId="29" xfId="0" applyFont="1" applyBorder="1" applyAlignment="1" applyProtection="1">
      <alignment horizontal="left" vertical="center" wrapText="1"/>
      <protection locked="0"/>
    </xf>
    <xf numFmtId="0" fontId="40" fillId="0" borderId="30" xfId="0" applyFont="1" applyBorder="1" applyAlignment="1" applyProtection="1">
      <alignment horizontal="left" vertical="center" wrapText="1"/>
      <protection locked="0"/>
    </xf>
    <xf numFmtId="0" fontId="40" fillId="0" borderId="31"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protection locked="0"/>
    </xf>
    <xf numFmtId="0" fontId="43" fillId="0" borderId="35" xfId="0" applyFont="1" applyBorder="1" applyAlignment="1" applyProtection="1">
      <alignment horizontal="left" vertical="center" wrapText="1"/>
      <protection locked="0"/>
    </xf>
    <xf numFmtId="0" fontId="43" fillId="0" borderId="34" xfId="0" applyFont="1" applyBorder="1" applyAlignment="1" applyProtection="1">
      <alignment horizontal="left" vertical="center" wrapText="1"/>
      <protection locked="0"/>
    </xf>
    <xf numFmtId="0" fontId="43" fillId="0" borderId="36" xfId="0" applyFont="1" applyBorder="1" applyAlignment="1" applyProtection="1">
      <alignment horizontal="left" vertical="center" wrapText="1"/>
      <protection locked="0"/>
    </xf>
    <xf numFmtId="0" fontId="43" fillId="0" borderId="1" xfId="0" applyFont="1" applyBorder="1" applyAlignment="1" applyProtection="1">
      <alignment horizontal="left" vertical="top"/>
      <protection locked="0"/>
    </xf>
    <xf numFmtId="0" fontId="43" fillId="0" borderId="1" xfId="0" applyFont="1" applyBorder="1" applyAlignment="1" applyProtection="1">
      <alignment horizontal="center" vertical="top"/>
      <protection locked="0"/>
    </xf>
    <xf numFmtId="0" fontId="43" fillId="0" borderId="35"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5" fillId="0" borderId="0" xfId="0" applyFont="1" applyAlignment="1" applyProtection="1">
      <alignment vertical="center"/>
      <protection locked="0"/>
    </xf>
    <xf numFmtId="0" fontId="42" fillId="0" borderId="1"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3"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2" fillId="0" borderId="34" xfId="0" applyFont="1" applyBorder="1" applyAlignment="1" applyProtection="1">
      <alignment horizontal="left"/>
      <protection locked="0"/>
    </xf>
    <xf numFmtId="0" fontId="45" fillId="0" borderId="34" xfId="0" applyFont="1" applyBorder="1" applyAlignment="1" applyProtection="1">
      <protection locked="0"/>
    </xf>
    <xf numFmtId="0" fontId="40" fillId="0" borderId="32" xfId="0" applyFont="1" applyBorder="1" applyAlignment="1" applyProtection="1">
      <alignment vertical="top"/>
      <protection locked="0"/>
    </xf>
    <xf numFmtId="0" fontId="40" fillId="0" borderId="33" xfId="0" applyFont="1" applyBorder="1" applyAlignment="1" applyProtection="1">
      <alignment vertical="top"/>
      <protection locked="0"/>
    </xf>
    <xf numFmtId="0" fontId="40" fillId="0" borderId="1" xfId="0" applyFont="1" applyBorder="1" applyAlignment="1" applyProtection="1">
      <alignment horizontal="center" vertical="center"/>
      <protection locked="0"/>
    </xf>
    <xf numFmtId="0" fontId="40" fillId="0" borderId="1" xfId="0" applyFont="1" applyBorder="1" applyAlignment="1" applyProtection="1">
      <alignment horizontal="left" vertical="top"/>
      <protection locked="0"/>
    </xf>
    <xf numFmtId="0" fontId="40" fillId="0" borderId="35" xfId="0" applyFont="1" applyBorder="1" applyAlignment="1" applyProtection="1">
      <alignment vertical="top"/>
      <protection locked="0"/>
    </xf>
    <xf numFmtId="0" fontId="40" fillId="0" borderId="34" xfId="0" applyFont="1" applyBorder="1" applyAlignment="1" applyProtection="1">
      <alignment vertical="top"/>
      <protection locked="0"/>
    </xf>
    <xf numFmtId="0" fontId="40"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4" fontId="7" fillId="0" borderId="0" xfId="0" applyNumberFormat="1" applyFont="1" applyAlignment="1" applyProtection="1">
      <alignment horizontal="right" vertical="center"/>
    </xf>
    <xf numFmtId="0" fontId="31"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9" fillId="0" borderId="0" xfId="0" applyFont="1" applyBorder="1" applyAlignment="1" applyProtection="1">
      <alignment horizontal="left" vertical="center" wrapText="1"/>
    </xf>
    <xf numFmtId="0" fontId="19"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 fillId="0" borderId="0" xfId="0" applyFont="1" applyBorder="1" applyAlignment="1" applyProtection="1">
      <alignment horizontal="left" vertical="center" wrapText="1"/>
      <protection locked="0"/>
    </xf>
    <xf numFmtId="0" fontId="0" fillId="0" borderId="0" xfId="0" applyFont="1" applyBorder="1" applyAlignment="1" applyProtection="1">
      <alignment horizontal="left" vertical="center"/>
      <protection locked="0"/>
    </xf>
    <xf numFmtId="0" fontId="19" fillId="0" borderId="0" xfId="0" applyFont="1" applyAlignment="1" applyProtection="1">
      <alignment horizontal="left" vertical="center" wrapText="1"/>
    </xf>
    <xf numFmtId="0" fontId="19" fillId="0" borderId="0" xfId="0" applyFont="1" applyAlignment="1" applyProtection="1">
      <alignment horizontal="left" vertical="center"/>
    </xf>
    <xf numFmtId="0" fontId="0" fillId="0" borderId="0" xfId="0" applyFont="1" applyAlignment="1" applyProtection="1">
      <alignment vertical="center"/>
    </xf>
    <xf numFmtId="0" fontId="33" fillId="2" borderId="0" xfId="1" applyFont="1" applyFill="1" applyAlignment="1">
      <alignment vertical="center"/>
    </xf>
    <xf numFmtId="0" fontId="1" fillId="0" borderId="0" xfId="0" applyFont="1" applyAlignment="1" applyProtection="1">
      <alignment horizontal="left" vertical="center"/>
    </xf>
    <xf numFmtId="0" fontId="0" fillId="0" borderId="0" xfId="0" applyProtection="1"/>
    <xf numFmtId="0" fontId="43" fillId="0" borderId="1" xfId="0" applyFont="1" applyBorder="1" applyAlignment="1" applyProtection="1">
      <alignment horizontal="left" vertical="top"/>
      <protection locked="0"/>
    </xf>
    <xf numFmtId="0" fontId="42" fillId="0" borderId="34" xfId="0" applyFont="1" applyBorder="1" applyAlignment="1" applyProtection="1">
      <alignment horizontal="left"/>
      <protection locked="0"/>
    </xf>
    <xf numFmtId="0" fontId="43"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center" vertical="center" wrapText="1"/>
      <protection locked="0"/>
    </xf>
    <xf numFmtId="49" fontId="43" fillId="0" borderId="1" xfId="0" applyNumberFormat="1" applyFont="1" applyBorder="1" applyAlignment="1" applyProtection="1">
      <alignment horizontal="left" vertical="center" wrapText="1"/>
      <protection locked="0"/>
    </xf>
    <xf numFmtId="0" fontId="42"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6"/>
  <sheetViews>
    <sheetView showGridLines="0" tabSelected="1" workbookViewId="0">
      <pane ySplit="1" topLeftCell="A2" activePane="bottomLeft" state="frozen"/>
      <selection pane="bottomLeft" activeCell="AN8" sqref="AN8"/>
    </sheetView>
  </sheetViews>
  <sheetFormatPr defaultRowHeight="14.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9" width="25.83203125" hidden="1" customWidth="1"/>
    <col min="50" max="54" width="21.6640625" hidden="1" customWidth="1"/>
    <col min="55" max="55" width="19.1640625" hidden="1" customWidth="1"/>
    <col min="56" max="56" width="25" hidden="1" customWidth="1"/>
    <col min="57" max="58" width="19.1640625" hidden="1" customWidth="1"/>
    <col min="59" max="59"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7</v>
      </c>
      <c r="BV1" s="24" t="s">
        <v>8</v>
      </c>
    </row>
    <row r="2" spans="1:74" ht="36.950000000000003" customHeight="1">
      <c r="AR2" s="418"/>
      <c r="AS2" s="418"/>
      <c r="AT2" s="418"/>
      <c r="AU2" s="418"/>
      <c r="AV2" s="418"/>
      <c r="AW2" s="418"/>
      <c r="AX2" s="418"/>
      <c r="AY2" s="418"/>
      <c r="AZ2" s="418"/>
      <c r="BA2" s="418"/>
      <c r="BB2" s="418"/>
      <c r="BC2" s="418"/>
      <c r="BD2" s="418"/>
      <c r="BE2" s="418"/>
      <c r="BF2" s="418"/>
      <c r="BG2" s="418"/>
      <c r="BS2" s="25" t="s">
        <v>9</v>
      </c>
      <c r="BT2" s="25" t="s">
        <v>10</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9</v>
      </c>
      <c r="BT3" s="25" t="s">
        <v>11</v>
      </c>
    </row>
    <row r="4" spans="1:74" ht="36.950000000000003" customHeight="1">
      <c r="B4" s="29"/>
      <c r="C4" s="30"/>
      <c r="D4" s="31" t="s">
        <v>12</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13</v>
      </c>
      <c r="BG4" s="34" t="s">
        <v>14</v>
      </c>
      <c r="BS4" s="25" t="s">
        <v>15</v>
      </c>
    </row>
    <row r="5" spans="1:74" ht="14.45" customHeight="1">
      <c r="B5" s="29"/>
      <c r="C5" s="30"/>
      <c r="D5" s="35" t="s">
        <v>16</v>
      </c>
      <c r="E5" s="30"/>
      <c r="F5" s="30"/>
      <c r="G5" s="30"/>
      <c r="H5" s="30"/>
      <c r="I5" s="30"/>
      <c r="J5" s="30"/>
      <c r="K5" s="378" t="s">
        <v>17</v>
      </c>
      <c r="L5" s="379"/>
      <c r="M5" s="379"/>
      <c r="N5" s="379"/>
      <c r="O5" s="379"/>
      <c r="P5" s="379"/>
      <c r="Q5" s="379"/>
      <c r="R5" s="379"/>
      <c r="S5" s="379"/>
      <c r="T5" s="379"/>
      <c r="U5" s="379"/>
      <c r="V5" s="379"/>
      <c r="W5" s="379"/>
      <c r="X5" s="379"/>
      <c r="Y5" s="379"/>
      <c r="Z5" s="379"/>
      <c r="AA5" s="379"/>
      <c r="AB5" s="379"/>
      <c r="AC5" s="379"/>
      <c r="AD5" s="379"/>
      <c r="AE5" s="379"/>
      <c r="AF5" s="379"/>
      <c r="AG5" s="379"/>
      <c r="AH5" s="379"/>
      <c r="AI5" s="379"/>
      <c r="AJ5" s="379"/>
      <c r="AK5" s="379"/>
      <c r="AL5" s="379"/>
      <c r="AM5" s="379"/>
      <c r="AN5" s="379"/>
      <c r="AO5" s="379"/>
      <c r="AP5" s="30"/>
      <c r="AQ5" s="32"/>
      <c r="BG5" s="376" t="s">
        <v>18</v>
      </c>
      <c r="BS5" s="25" t="s">
        <v>9</v>
      </c>
    </row>
    <row r="6" spans="1:74" ht="36.950000000000003" customHeight="1">
      <c r="B6" s="29"/>
      <c r="C6" s="30"/>
      <c r="D6" s="37" t="s">
        <v>19</v>
      </c>
      <c r="E6" s="30"/>
      <c r="F6" s="30"/>
      <c r="G6" s="30"/>
      <c r="H6" s="30"/>
      <c r="I6" s="30"/>
      <c r="J6" s="30"/>
      <c r="K6" s="380" t="s">
        <v>20</v>
      </c>
      <c r="L6" s="379"/>
      <c r="M6" s="379"/>
      <c r="N6" s="379"/>
      <c r="O6" s="379"/>
      <c r="P6" s="379"/>
      <c r="Q6" s="379"/>
      <c r="R6" s="379"/>
      <c r="S6" s="379"/>
      <c r="T6" s="379"/>
      <c r="U6" s="379"/>
      <c r="V6" s="379"/>
      <c r="W6" s="379"/>
      <c r="X6" s="379"/>
      <c r="Y6" s="379"/>
      <c r="Z6" s="379"/>
      <c r="AA6" s="379"/>
      <c r="AB6" s="379"/>
      <c r="AC6" s="379"/>
      <c r="AD6" s="379"/>
      <c r="AE6" s="379"/>
      <c r="AF6" s="379"/>
      <c r="AG6" s="379"/>
      <c r="AH6" s="379"/>
      <c r="AI6" s="379"/>
      <c r="AJ6" s="379"/>
      <c r="AK6" s="379"/>
      <c r="AL6" s="379"/>
      <c r="AM6" s="379"/>
      <c r="AN6" s="379"/>
      <c r="AO6" s="379"/>
      <c r="AP6" s="30"/>
      <c r="AQ6" s="32"/>
      <c r="BG6" s="377"/>
      <c r="BS6" s="25" t="s">
        <v>9</v>
      </c>
    </row>
    <row r="7" spans="1:74" ht="14.45" customHeight="1">
      <c r="B7" s="29"/>
      <c r="C7" s="30"/>
      <c r="D7" s="38"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23</v>
      </c>
      <c r="AL7" s="30"/>
      <c r="AM7" s="30"/>
      <c r="AN7" s="36" t="s">
        <v>22</v>
      </c>
      <c r="AO7" s="30"/>
      <c r="AP7" s="30"/>
      <c r="AQ7" s="32"/>
      <c r="BG7" s="377"/>
      <c r="BS7" s="25" t="s">
        <v>9</v>
      </c>
    </row>
    <row r="8" spans="1:74" ht="14.45" customHeight="1">
      <c r="B8" s="29"/>
      <c r="C8" s="30"/>
      <c r="D8" s="38" t="s">
        <v>24</v>
      </c>
      <c r="E8" s="30"/>
      <c r="F8" s="30"/>
      <c r="G8" s="30"/>
      <c r="H8" s="30"/>
      <c r="I8" s="30"/>
      <c r="J8" s="30"/>
      <c r="K8" s="36" t="s">
        <v>25</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26</v>
      </c>
      <c r="AL8" s="30"/>
      <c r="AM8" s="30"/>
      <c r="AN8" s="39"/>
      <c r="AO8" s="30"/>
      <c r="AP8" s="30"/>
      <c r="AQ8" s="32"/>
      <c r="BG8" s="377"/>
      <c r="BS8" s="25" t="s">
        <v>9</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G9" s="377"/>
      <c r="BS9" s="25" t="s">
        <v>9</v>
      </c>
    </row>
    <row r="10" spans="1:74" ht="14.45"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22</v>
      </c>
      <c r="AO10" s="30"/>
      <c r="AP10" s="30"/>
      <c r="AQ10" s="32"/>
      <c r="BG10" s="377"/>
      <c r="BS10" s="25" t="s">
        <v>9</v>
      </c>
    </row>
    <row r="11" spans="1:74" ht="18.399999999999999"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30</v>
      </c>
      <c r="AL11" s="30"/>
      <c r="AM11" s="30"/>
      <c r="AN11" s="36" t="s">
        <v>22</v>
      </c>
      <c r="AO11" s="30"/>
      <c r="AP11" s="30"/>
      <c r="AQ11" s="32"/>
      <c r="BG11" s="377"/>
      <c r="BS11" s="25" t="s">
        <v>9</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G12" s="377"/>
      <c r="BS12" s="25" t="s">
        <v>9</v>
      </c>
    </row>
    <row r="13" spans="1:74" ht="14.45" customHeight="1">
      <c r="B13" s="29"/>
      <c r="C13" s="30"/>
      <c r="D13" s="38"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32</v>
      </c>
      <c r="AO13" s="30"/>
      <c r="AP13" s="30"/>
      <c r="AQ13" s="32"/>
      <c r="BG13" s="377"/>
      <c r="BS13" s="25" t="s">
        <v>9</v>
      </c>
    </row>
    <row r="14" spans="1:74" ht="15">
      <c r="B14" s="29"/>
      <c r="C14" s="30"/>
      <c r="D14" s="30"/>
      <c r="E14" s="381" t="s">
        <v>32</v>
      </c>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82"/>
      <c r="AG14" s="382"/>
      <c r="AH14" s="382"/>
      <c r="AI14" s="382"/>
      <c r="AJ14" s="382"/>
      <c r="AK14" s="38" t="s">
        <v>30</v>
      </c>
      <c r="AL14" s="30"/>
      <c r="AM14" s="30"/>
      <c r="AN14" s="40" t="s">
        <v>32</v>
      </c>
      <c r="AO14" s="30"/>
      <c r="AP14" s="30"/>
      <c r="AQ14" s="32"/>
      <c r="BG14" s="377"/>
      <c r="BS14" s="25" t="s">
        <v>9</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G15" s="377"/>
      <c r="BS15" s="25" t="s">
        <v>6</v>
      </c>
    </row>
    <row r="16" spans="1:74" ht="14.45" customHeight="1">
      <c r="B16" s="29"/>
      <c r="C16" s="30"/>
      <c r="D16" s="38"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22</v>
      </c>
      <c r="AO16" s="30"/>
      <c r="AP16" s="30"/>
      <c r="AQ16" s="32"/>
      <c r="BG16" s="377"/>
      <c r="BS16" s="25" t="s">
        <v>6</v>
      </c>
    </row>
    <row r="17" spans="2:71" ht="18.399999999999999" customHeight="1">
      <c r="B17" s="29"/>
      <c r="C17" s="30"/>
      <c r="D17" s="30"/>
      <c r="E17" s="36" t="s">
        <v>29</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30</v>
      </c>
      <c r="AL17" s="30"/>
      <c r="AM17" s="30"/>
      <c r="AN17" s="36" t="s">
        <v>22</v>
      </c>
      <c r="AO17" s="30"/>
      <c r="AP17" s="30"/>
      <c r="AQ17" s="32"/>
      <c r="BG17" s="377"/>
      <c r="BS17" s="25" t="s">
        <v>7</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G18" s="377"/>
      <c r="BS18" s="25" t="s">
        <v>9</v>
      </c>
    </row>
    <row r="19" spans="2:71" ht="14.45" customHeight="1">
      <c r="B19" s="29"/>
      <c r="C19" s="30"/>
      <c r="D19" s="38" t="s">
        <v>34</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G19" s="377"/>
      <c r="BS19" s="25" t="s">
        <v>9</v>
      </c>
    </row>
    <row r="20" spans="2:71" ht="16.5" customHeight="1">
      <c r="B20" s="29"/>
      <c r="C20" s="30"/>
      <c r="D20" s="30"/>
      <c r="E20" s="383" t="s">
        <v>22</v>
      </c>
      <c r="F20" s="383"/>
      <c r="G20" s="383"/>
      <c r="H20" s="383"/>
      <c r="I20" s="383"/>
      <c r="J20" s="383"/>
      <c r="K20" s="383"/>
      <c r="L20" s="383"/>
      <c r="M20" s="383"/>
      <c r="N20" s="383"/>
      <c r="O20" s="383"/>
      <c r="P20" s="383"/>
      <c r="Q20" s="383"/>
      <c r="R20" s="383"/>
      <c r="S20" s="383"/>
      <c r="T20" s="383"/>
      <c r="U20" s="383"/>
      <c r="V20" s="383"/>
      <c r="W20" s="383"/>
      <c r="X20" s="383"/>
      <c r="Y20" s="383"/>
      <c r="Z20" s="383"/>
      <c r="AA20" s="383"/>
      <c r="AB20" s="383"/>
      <c r="AC20" s="383"/>
      <c r="AD20" s="383"/>
      <c r="AE20" s="383"/>
      <c r="AF20" s="383"/>
      <c r="AG20" s="383"/>
      <c r="AH20" s="383"/>
      <c r="AI20" s="383"/>
      <c r="AJ20" s="383"/>
      <c r="AK20" s="383"/>
      <c r="AL20" s="383"/>
      <c r="AM20" s="383"/>
      <c r="AN20" s="383"/>
      <c r="AO20" s="30"/>
      <c r="AP20" s="30"/>
      <c r="AQ20" s="32"/>
      <c r="BG20" s="377"/>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G21" s="377"/>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G22" s="377"/>
    </row>
    <row r="23" spans="2:71" s="1" customFormat="1" ht="25.9" customHeight="1">
      <c r="B23" s="42"/>
      <c r="C23" s="43"/>
      <c r="D23" s="44" t="s">
        <v>35</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84">
        <f>ROUND(AG51,2)</f>
        <v>0</v>
      </c>
      <c r="AL23" s="385"/>
      <c r="AM23" s="385"/>
      <c r="AN23" s="385"/>
      <c r="AO23" s="385"/>
      <c r="AP23" s="43"/>
      <c r="AQ23" s="46"/>
      <c r="BG23" s="377"/>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G24" s="377"/>
    </row>
    <row r="25" spans="2:71" s="1" customFormat="1" ht="13.5">
      <c r="B25" s="42"/>
      <c r="C25" s="43"/>
      <c r="D25" s="43"/>
      <c r="E25" s="43"/>
      <c r="F25" s="43"/>
      <c r="G25" s="43"/>
      <c r="H25" s="43"/>
      <c r="I25" s="43"/>
      <c r="J25" s="43"/>
      <c r="K25" s="43"/>
      <c r="L25" s="386" t="s">
        <v>36</v>
      </c>
      <c r="M25" s="386"/>
      <c r="N25" s="386"/>
      <c r="O25" s="386"/>
      <c r="P25" s="43"/>
      <c r="Q25" s="43"/>
      <c r="R25" s="43"/>
      <c r="S25" s="43"/>
      <c r="T25" s="43"/>
      <c r="U25" s="43"/>
      <c r="V25" s="43"/>
      <c r="W25" s="386" t="s">
        <v>37</v>
      </c>
      <c r="X25" s="386"/>
      <c r="Y25" s="386"/>
      <c r="Z25" s="386"/>
      <c r="AA25" s="386"/>
      <c r="AB25" s="386"/>
      <c r="AC25" s="386"/>
      <c r="AD25" s="386"/>
      <c r="AE25" s="386"/>
      <c r="AF25" s="43"/>
      <c r="AG25" s="43"/>
      <c r="AH25" s="43"/>
      <c r="AI25" s="43"/>
      <c r="AJ25" s="43"/>
      <c r="AK25" s="386" t="s">
        <v>38</v>
      </c>
      <c r="AL25" s="386"/>
      <c r="AM25" s="386"/>
      <c r="AN25" s="386"/>
      <c r="AO25" s="386"/>
      <c r="AP25" s="43"/>
      <c r="AQ25" s="46"/>
      <c r="BG25" s="377"/>
    </row>
    <row r="26" spans="2:71" s="2" customFormat="1" ht="14.45" customHeight="1">
      <c r="B26" s="48"/>
      <c r="C26" s="49"/>
      <c r="D26" s="50" t="s">
        <v>39</v>
      </c>
      <c r="E26" s="49"/>
      <c r="F26" s="50" t="s">
        <v>40</v>
      </c>
      <c r="G26" s="49"/>
      <c r="H26" s="49"/>
      <c r="I26" s="49"/>
      <c r="J26" s="49"/>
      <c r="K26" s="49"/>
      <c r="L26" s="387">
        <v>0.21</v>
      </c>
      <c r="M26" s="388"/>
      <c r="N26" s="388"/>
      <c r="O26" s="388"/>
      <c r="P26" s="49"/>
      <c r="Q26" s="49"/>
      <c r="R26" s="49"/>
      <c r="S26" s="49"/>
      <c r="T26" s="49"/>
      <c r="U26" s="49"/>
      <c r="V26" s="49"/>
      <c r="W26" s="389">
        <f>ROUND(BB51,2)</f>
        <v>0</v>
      </c>
      <c r="X26" s="388"/>
      <c r="Y26" s="388"/>
      <c r="Z26" s="388"/>
      <c r="AA26" s="388"/>
      <c r="AB26" s="388"/>
      <c r="AC26" s="388"/>
      <c r="AD26" s="388"/>
      <c r="AE26" s="388"/>
      <c r="AF26" s="49"/>
      <c r="AG26" s="49"/>
      <c r="AH26" s="49"/>
      <c r="AI26" s="49"/>
      <c r="AJ26" s="49"/>
      <c r="AK26" s="389">
        <f>ROUND(AX51,2)</f>
        <v>0</v>
      </c>
      <c r="AL26" s="388"/>
      <c r="AM26" s="388"/>
      <c r="AN26" s="388"/>
      <c r="AO26" s="388"/>
      <c r="AP26" s="49"/>
      <c r="AQ26" s="51"/>
      <c r="BG26" s="377"/>
    </row>
    <row r="27" spans="2:71" s="2" customFormat="1" ht="14.45" customHeight="1">
      <c r="B27" s="48"/>
      <c r="C27" s="49"/>
      <c r="D27" s="49"/>
      <c r="E27" s="49"/>
      <c r="F27" s="50" t="s">
        <v>41</v>
      </c>
      <c r="G27" s="49"/>
      <c r="H27" s="49"/>
      <c r="I27" s="49"/>
      <c r="J27" s="49"/>
      <c r="K27" s="49"/>
      <c r="L27" s="387">
        <v>0.15</v>
      </c>
      <c r="M27" s="388"/>
      <c r="N27" s="388"/>
      <c r="O27" s="388"/>
      <c r="P27" s="49"/>
      <c r="Q27" s="49"/>
      <c r="R27" s="49"/>
      <c r="S27" s="49"/>
      <c r="T27" s="49"/>
      <c r="U27" s="49"/>
      <c r="V27" s="49"/>
      <c r="W27" s="389">
        <f>ROUND(BC51,2)</f>
        <v>0</v>
      </c>
      <c r="X27" s="388"/>
      <c r="Y27" s="388"/>
      <c r="Z27" s="388"/>
      <c r="AA27" s="388"/>
      <c r="AB27" s="388"/>
      <c r="AC27" s="388"/>
      <c r="AD27" s="388"/>
      <c r="AE27" s="388"/>
      <c r="AF27" s="49"/>
      <c r="AG27" s="49"/>
      <c r="AH27" s="49"/>
      <c r="AI27" s="49"/>
      <c r="AJ27" s="49"/>
      <c r="AK27" s="389">
        <f>ROUND(AY51,2)</f>
        <v>0</v>
      </c>
      <c r="AL27" s="388"/>
      <c r="AM27" s="388"/>
      <c r="AN27" s="388"/>
      <c r="AO27" s="388"/>
      <c r="AP27" s="49"/>
      <c r="AQ27" s="51"/>
      <c r="BG27" s="377"/>
    </row>
    <row r="28" spans="2:71" s="2" customFormat="1" ht="14.45" hidden="1" customHeight="1">
      <c r="B28" s="48"/>
      <c r="C28" s="49"/>
      <c r="D28" s="49"/>
      <c r="E28" s="49"/>
      <c r="F28" s="50" t="s">
        <v>42</v>
      </c>
      <c r="G28" s="49"/>
      <c r="H28" s="49"/>
      <c r="I28" s="49"/>
      <c r="J28" s="49"/>
      <c r="K28" s="49"/>
      <c r="L28" s="387">
        <v>0.21</v>
      </c>
      <c r="M28" s="388"/>
      <c r="N28" s="388"/>
      <c r="O28" s="388"/>
      <c r="P28" s="49"/>
      <c r="Q28" s="49"/>
      <c r="R28" s="49"/>
      <c r="S28" s="49"/>
      <c r="T28" s="49"/>
      <c r="U28" s="49"/>
      <c r="V28" s="49"/>
      <c r="W28" s="389">
        <f>ROUND(BD51,2)</f>
        <v>0</v>
      </c>
      <c r="X28" s="388"/>
      <c r="Y28" s="388"/>
      <c r="Z28" s="388"/>
      <c r="AA28" s="388"/>
      <c r="AB28" s="388"/>
      <c r="AC28" s="388"/>
      <c r="AD28" s="388"/>
      <c r="AE28" s="388"/>
      <c r="AF28" s="49"/>
      <c r="AG28" s="49"/>
      <c r="AH28" s="49"/>
      <c r="AI28" s="49"/>
      <c r="AJ28" s="49"/>
      <c r="AK28" s="389">
        <v>0</v>
      </c>
      <c r="AL28" s="388"/>
      <c r="AM28" s="388"/>
      <c r="AN28" s="388"/>
      <c r="AO28" s="388"/>
      <c r="AP28" s="49"/>
      <c r="AQ28" s="51"/>
      <c r="BG28" s="377"/>
    </row>
    <row r="29" spans="2:71" s="2" customFormat="1" ht="14.45" hidden="1" customHeight="1">
      <c r="B29" s="48"/>
      <c r="C29" s="49"/>
      <c r="D29" s="49"/>
      <c r="E29" s="49"/>
      <c r="F29" s="50" t="s">
        <v>43</v>
      </c>
      <c r="G29" s="49"/>
      <c r="H29" s="49"/>
      <c r="I29" s="49"/>
      <c r="J29" s="49"/>
      <c r="K29" s="49"/>
      <c r="L29" s="387">
        <v>0.15</v>
      </c>
      <c r="M29" s="388"/>
      <c r="N29" s="388"/>
      <c r="O29" s="388"/>
      <c r="P29" s="49"/>
      <c r="Q29" s="49"/>
      <c r="R29" s="49"/>
      <c r="S29" s="49"/>
      <c r="T29" s="49"/>
      <c r="U29" s="49"/>
      <c r="V29" s="49"/>
      <c r="W29" s="389">
        <f>ROUND(BE51,2)</f>
        <v>0</v>
      </c>
      <c r="X29" s="388"/>
      <c r="Y29" s="388"/>
      <c r="Z29" s="388"/>
      <c r="AA29" s="388"/>
      <c r="AB29" s="388"/>
      <c r="AC29" s="388"/>
      <c r="AD29" s="388"/>
      <c r="AE29" s="388"/>
      <c r="AF29" s="49"/>
      <c r="AG29" s="49"/>
      <c r="AH29" s="49"/>
      <c r="AI29" s="49"/>
      <c r="AJ29" s="49"/>
      <c r="AK29" s="389">
        <v>0</v>
      </c>
      <c r="AL29" s="388"/>
      <c r="AM29" s="388"/>
      <c r="AN29" s="388"/>
      <c r="AO29" s="388"/>
      <c r="AP29" s="49"/>
      <c r="AQ29" s="51"/>
      <c r="BG29" s="377"/>
    </row>
    <row r="30" spans="2:71" s="2" customFormat="1" ht="14.45" hidden="1" customHeight="1">
      <c r="B30" s="48"/>
      <c r="C30" s="49"/>
      <c r="D30" s="49"/>
      <c r="E30" s="49"/>
      <c r="F30" s="50" t="s">
        <v>44</v>
      </c>
      <c r="G30" s="49"/>
      <c r="H30" s="49"/>
      <c r="I30" s="49"/>
      <c r="J30" s="49"/>
      <c r="K30" s="49"/>
      <c r="L30" s="387">
        <v>0</v>
      </c>
      <c r="M30" s="388"/>
      <c r="N30" s="388"/>
      <c r="O30" s="388"/>
      <c r="P30" s="49"/>
      <c r="Q30" s="49"/>
      <c r="R30" s="49"/>
      <c r="S30" s="49"/>
      <c r="T30" s="49"/>
      <c r="U30" s="49"/>
      <c r="V30" s="49"/>
      <c r="W30" s="389">
        <f>ROUND(BF51,2)</f>
        <v>0</v>
      </c>
      <c r="X30" s="388"/>
      <c r="Y30" s="388"/>
      <c r="Z30" s="388"/>
      <c r="AA30" s="388"/>
      <c r="AB30" s="388"/>
      <c r="AC30" s="388"/>
      <c r="AD30" s="388"/>
      <c r="AE30" s="388"/>
      <c r="AF30" s="49"/>
      <c r="AG30" s="49"/>
      <c r="AH30" s="49"/>
      <c r="AI30" s="49"/>
      <c r="AJ30" s="49"/>
      <c r="AK30" s="389">
        <v>0</v>
      </c>
      <c r="AL30" s="388"/>
      <c r="AM30" s="388"/>
      <c r="AN30" s="388"/>
      <c r="AO30" s="388"/>
      <c r="AP30" s="49"/>
      <c r="AQ30" s="51"/>
      <c r="BG30" s="377"/>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G31" s="377"/>
    </row>
    <row r="32" spans="2:71" s="1" customFormat="1" ht="25.9" customHeight="1">
      <c r="B32" s="42"/>
      <c r="C32" s="52"/>
      <c r="D32" s="53" t="s">
        <v>45</v>
      </c>
      <c r="E32" s="54"/>
      <c r="F32" s="54"/>
      <c r="G32" s="54"/>
      <c r="H32" s="54"/>
      <c r="I32" s="54"/>
      <c r="J32" s="54"/>
      <c r="K32" s="54"/>
      <c r="L32" s="54"/>
      <c r="M32" s="54"/>
      <c r="N32" s="54"/>
      <c r="O32" s="54"/>
      <c r="P32" s="54"/>
      <c r="Q32" s="54"/>
      <c r="R32" s="54"/>
      <c r="S32" s="54"/>
      <c r="T32" s="55" t="s">
        <v>46</v>
      </c>
      <c r="U32" s="54"/>
      <c r="V32" s="54"/>
      <c r="W32" s="54"/>
      <c r="X32" s="390" t="s">
        <v>47</v>
      </c>
      <c r="Y32" s="391"/>
      <c r="Z32" s="391"/>
      <c r="AA32" s="391"/>
      <c r="AB32" s="391"/>
      <c r="AC32" s="54"/>
      <c r="AD32" s="54"/>
      <c r="AE32" s="54"/>
      <c r="AF32" s="54"/>
      <c r="AG32" s="54"/>
      <c r="AH32" s="54"/>
      <c r="AI32" s="54"/>
      <c r="AJ32" s="54"/>
      <c r="AK32" s="392">
        <f>SUM(AK23:AK30)</f>
        <v>0</v>
      </c>
      <c r="AL32" s="391"/>
      <c r="AM32" s="391"/>
      <c r="AN32" s="391"/>
      <c r="AO32" s="393"/>
      <c r="AP32" s="52"/>
      <c r="AQ32" s="56"/>
      <c r="BG32" s="377"/>
    </row>
    <row r="33" spans="2:58"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8"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8"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8" s="1" customFormat="1" ht="36.950000000000003" customHeight="1">
      <c r="B39" s="42"/>
      <c r="C39" s="63" t="s">
        <v>48</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8"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8" s="3" customFormat="1" ht="14.45" customHeight="1">
      <c r="B41" s="65"/>
      <c r="C41" s="66" t="s">
        <v>16</v>
      </c>
      <c r="D41" s="67"/>
      <c r="E41" s="67"/>
      <c r="F41" s="67"/>
      <c r="G41" s="67"/>
      <c r="H41" s="67"/>
      <c r="I41" s="67"/>
      <c r="J41" s="67"/>
      <c r="K41" s="67"/>
      <c r="L41" s="67" t="str">
        <f>K5</f>
        <v>pd_063_2018</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8" s="4" customFormat="1" ht="36.950000000000003" customHeight="1">
      <c r="B42" s="69"/>
      <c r="C42" s="70" t="s">
        <v>19</v>
      </c>
      <c r="D42" s="71"/>
      <c r="E42" s="71"/>
      <c r="F42" s="71"/>
      <c r="G42" s="71"/>
      <c r="H42" s="71"/>
      <c r="I42" s="71"/>
      <c r="J42" s="71"/>
      <c r="K42" s="71"/>
      <c r="L42" s="394" t="str">
        <f>K6</f>
        <v>Oprava stavědla Kompas v žst. Olc hl.n.</v>
      </c>
      <c r="M42" s="395"/>
      <c r="N42" s="395"/>
      <c r="O42" s="395"/>
      <c r="P42" s="395"/>
      <c r="Q42" s="395"/>
      <c r="R42" s="395"/>
      <c r="S42" s="395"/>
      <c r="T42" s="395"/>
      <c r="U42" s="395"/>
      <c r="V42" s="395"/>
      <c r="W42" s="395"/>
      <c r="X42" s="395"/>
      <c r="Y42" s="395"/>
      <c r="Z42" s="395"/>
      <c r="AA42" s="395"/>
      <c r="AB42" s="395"/>
      <c r="AC42" s="395"/>
      <c r="AD42" s="395"/>
      <c r="AE42" s="395"/>
      <c r="AF42" s="395"/>
      <c r="AG42" s="395"/>
      <c r="AH42" s="395"/>
      <c r="AI42" s="395"/>
      <c r="AJ42" s="395"/>
      <c r="AK42" s="395"/>
      <c r="AL42" s="395"/>
      <c r="AM42" s="395"/>
      <c r="AN42" s="395"/>
      <c r="AO42" s="395"/>
      <c r="AP42" s="71"/>
      <c r="AQ42" s="71"/>
      <c r="AR42" s="72"/>
    </row>
    <row r="43" spans="2:58"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8" s="1" customFormat="1" ht="15">
      <c r="B44" s="42"/>
      <c r="C44" s="66" t="s">
        <v>24</v>
      </c>
      <c r="D44" s="64"/>
      <c r="E44" s="64"/>
      <c r="F44" s="64"/>
      <c r="G44" s="64"/>
      <c r="H44" s="64"/>
      <c r="I44" s="64"/>
      <c r="J44" s="64"/>
      <c r="K44" s="64"/>
      <c r="L44" s="73" t="str">
        <f>IF(K8="","",K8)</f>
        <v>Olomouc</v>
      </c>
      <c r="M44" s="64"/>
      <c r="N44" s="64"/>
      <c r="O44" s="64"/>
      <c r="P44" s="64"/>
      <c r="Q44" s="64"/>
      <c r="R44" s="64"/>
      <c r="S44" s="64"/>
      <c r="T44" s="64"/>
      <c r="U44" s="64"/>
      <c r="V44" s="64"/>
      <c r="W44" s="64"/>
      <c r="X44" s="64"/>
      <c r="Y44" s="64"/>
      <c r="Z44" s="64"/>
      <c r="AA44" s="64"/>
      <c r="AB44" s="64"/>
      <c r="AC44" s="64"/>
      <c r="AD44" s="64"/>
      <c r="AE44" s="64"/>
      <c r="AF44" s="64"/>
      <c r="AG44" s="64"/>
      <c r="AH44" s="64"/>
      <c r="AI44" s="66" t="s">
        <v>26</v>
      </c>
      <c r="AJ44" s="64"/>
      <c r="AK44" s="64"/>
      <c r="AL44" s="64"/>
      <c r="AM44" s="396" t="str">
        <f>IF(AN8= "","",AN8)</f>
        <v/>
      </c>
      <c r="AN44" s="396"/>
      <c r="AO44" s="64"/>
      <c r="AP44" s="64"/>
      <c r="AQ44" s="64"/>
      <c r="AR44" s="62"/>
    </row>
    <row r="45" spans="2:58"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8" s="1" customFormat="1" ht="15">
      <c r="B46" s="42"/>
      <c r="C46" s="66" t="s">
        <v>27</v>
      </c>
      <c r="D46" s="64"/>
      <c r="E46" s="64"/>
      <c r="F46" s="64"/>
      <c r="G46" s="64"/>
      <c r="H46" s="64"/>
      <c r="I46" s="64"/>
      <c r="J46" s="64"/>
      <c r="K46" s="64"/>
      <c r="L46" s="67" t="str">
        <f>IF(E11= "","",E11)</f>
        <v xml:space="preserve"> </v>
      </c>
      <c r="M46" s="64"/>
      <c r="N46" s="64"/>
      <c r="O46" s="64"/>
      <c r="P46" s="64"/>
      <c r="Q46" s="64"/>
      <c r="R46" s="64"/>
      <c r="S46" s="64"/>
      <c r="T46" s="64"/>
      <c r="U46" s="64"/>
      <c r="V46" s="64"/>
      <c r="W46" s="64"/>
      <c r="X46" s="64"/>
      <c r="Y46" s="64"/>
      <c r="Z46" s="64"/>
      <c r="AA46" s="64"/>
      <c r="AB46" s="64"/>
      <c r="AC46" s="64"/>
      <c r="AD46" s="64"/>
      <c r="AE46" s="64"/>
      <c r="AF46" s="64"/>
      <c r="AG46" s="64"/>
      <c r="AH46" s="64"/>
      <c r="AI46" s="66" t="s">
        <v>33</v>
      </c>
      <c r="AJ46" s="64"/>
      <c r="AK46" s="64"/>
      <c r="AL46" s="64"/>
      <c r="AM46" s="397" t="str">
        <f>IF(E17="","",E17)</f>
        <v xml:space="preserve"> </v>
      </c>
      <c r="AN46" s="397"/>
      <c r="AO46" s="397"/>
      <c r="AP46" s="397"/>
      <c r="AQ46" s="64"/>
      <c r="AR46" s="62"/>
      <c r="AS46" s="398" t="s">
        <v>49</v>
      </c>
      <c r="AT46" s="399"/>
      <c r="AU46" s="74"/>
      <c r="AV46" s="74"/>
      <c r="AW46" s="74"/>
      <c r="AX46" s="74"/>
      <c r="AY46" s="74"/>
      <c r="AZ46" s="74"/>
      <c r="BA46" s="74"/>
      <c r="BB46" s="74"/>
      <c r="BC46" s="74"/>
      <c r="BD46" s="74"/>
      <c r="BE46" s="74"/>
      <c r="BF46" s="75"/>
    </row>
    <row r="47" spans="2:58" s="1" customFormat="1" ht="15">
      <c r="B47" s="42"/>
      <c r="C47" s="66" t="s">
        <v>31</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400"/>
      <c r="AT47" s="401"/>
      <c r="AU47" s="76"/>
      <c r="AV47" s="76"/>
      <c r="AW47" s="76"/>
      <c r="AX47" s="76"/>
      <c r="AY47" s="76"/>
      <c r="AZ47" s="76"/>
      <c r="BA47" s="76"/>
      <c r="BB47" s="76"/>
      <c r="BC47" s="76"/>
      <c r="BD47" s="76"/>
      <c r="BE47" s="76"/>
      <c r="BF47" s="77"/>
    </row>
    <row r="48" spans="2:58"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402"/>
      <c r="AT48" s="403"/>
      <c r="AU48" s="43"/>
      <c r="AV48" s="43"/>
      <c r="AW48" s="43"/>
      <c r="AX48" s="43"/>
      <c r="AY48" s="43"/>
      <c r="AZ48" s="43"/>
      <c r="BA48" s="43"/>
      <c r="BB48" s="43"/>
      <c r="BC48" s="43"/>
      <c r="BD48" s="43"/>
      <c r="BE48" s="43"/>
      <c r="BF48" s="78"/>
    </row>
    <row r="49" spans="1:91" s="1" customFormat="1" ht="29.25" customHeight="1">
      <c r="B49" s="42"/>
      <c r="C49" s="404" t="s">
        <v>50</v>
      </c>
      <c r="D49" s="405"/>
      <c r="E49" s="405"/>
      <c r="F49" s="405"/>
      <c r="G49" s="405"/>
      <c r="H49" s="79"/>
      <c r="I49" s="406" t="s">
        <v>51</v>
      </c>
      <c r="J49" s="405"/>
      <c r="K49" s="405"/>
      <c r="L49" s="405"/>
      <c r="M49" s="405"/>
      <c r="N49" s="405"/>
      <c r="O49" s="405"/>
      <c r="P49" s="405"/>
      <c r="Q49" s="405"/>
      <c r="R49" s="405"/>
      <c r="S49" s="405"/>
      <c r="T49" s="405"/>
      <c r="U49" s="405"/>
      <c r="V49" s="405"/>
      <c r="W49" s="405"/>
      <c r="X49" s="405"/>
      <c r="Y49" s="405"/>
      <c r="Z49" s="405"/>
      <c r="AA49" s="405"/>
      <c r="AB49" s="405"/>
      <c r="AC49" s="405"/>
      <c r="AD49" s="405"/>
      <c r="AE49" s="405"/>
      <c r="AF49" s="405"/>
      <c r="AG49" s="407" t="s">
        <v>52</v>
      </c>
      <c r="AH49" s="405"/>
      <c r="AI49" s="405"/>
      <c r="AJ49" s="405"/>
      <c r="AK49" s="405"/>
      <c r="AL49" s="405"/>
      <c r="AM49" s="405"/>
      <c r="AN49" s="406" t="s">
        <v>53</v>
      </c>
      <c r="AO49" s="405"/>
      <c r="AP49" s="405"/>
      <c r="AQ49" s="80" t="s">
        <v>54</v>
      </c>
      <c r="AR49" s="62"/>
      <c r="AS49" s="81" t="s">
        <v>55</v>
      </c>
      <c r="AT49" s="82" t="s">
        <v>56</v>
      </c>
      <c r="AU49" s="82" t="s">
        <v>57</v>
      </c>
      <c r="AV49" s="82" t="s">
        <v>58</v>
      </c>
      <c r="AW49" s="82" t="s">
        <v>59</v>
      </c>
      <c r="AX49" s="82" t="s">
        <v>60</v>
      </c>
      <c r="AY49" s="82" t="s">
        <v>61</v>
      </c>
      <c r="AZ49" s="82" t="s">
        <v>62</v>
      </c>
      <c r="BA49" s="82" t="s">
        <v>63</v>
      </c>
      <c r="BB49" s="82" t="s">
        <v>64</v>
      </c>
      <c r="BC49" s="82" t="s">
        <v>65</v>
      </c>
      <c r="BD49" s="82" t="s">
        <v>66</v>
      </c>
      <c r="BE49" s="82" t="s">
        <v>67</v>
      </c>
      <c r="BF49" s="83" t="s">
        <v>68</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4"/>
      <c r="AT50" s="85"/>
      <c r="AU50" s="85"/>
      <c r="AV50" s="85"/>
      <c r="AW50" s="85"/>
      <c r="AX50" s="85"/>
      <c r="AY50" s="85"/>
      <c r="AZ50" s="85"/>
      <c r="BA50" s="85"/>
      <c r="BB50" s="85"/>
      <c r="BC50" s="85"/>
      <c r="BD50" s="85"/>
      <c r="BE50" s="85"/>
      <c r="BF50" s="86"/>
    </row>
    <row r="51" spans="1:91" s="4" customFormat="1" ht="32.450000000000003" customHeight="1">
      <c r="B51" s="69"/>
      <c r="C51" s="87" t="s">
        <v>69</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416">
        <f>ROUND(AG52+AG53+AG64,2)</f>
        <v>0</v>
      </c>
      <c r="AH51" s="416"/>
      <c r="AI51" s="416"/>
      <c r="AJ51" s="416"/>
      <c r="AK51" s="416"/>
      <c r="AL51" s="416"/>
      <c r="AM51" s="416"/>
      <c r="AN51" s="417">
        <f t="shared" ref="AN51:AN64" si="0">SUM(AG51,AV51)</f>
        <v>0</v>
      </c>
      <c r="AO51" s="417"/>
      <c r="AP51" s="417"/>
      <c r="AQ51" s="89" t="s">
        <v>22</v>
      </c>
      <c r="AR51" s="72"/>
      <c r="AS51" s="90">
        <f>ROUND(AS52+AS53+AS64,2)</f>
        <v>0</v>
      </c>
      <c r="AT51" s="91">
        <f>ROUND(AT52+AT53+AT64,2)</f>
        <v>0</v>
      </c>
      <c r="AU51" s="92">
        <f>ROUND(AU52+AU53+AU64,2)</f>
        <v>0</v>
      </c>
      <c r="AV51" s="92">
        <f t="shared" ref="AV51:AV64" si="1">ROUND(SUM(AX51:AY51),2)</f>
        <v>0</v>
      </c>
      <c r="AW51" s="93">
        <f>ROUND(AW52+AW53+AW64,5)</f>
        <v>0</v>
      </c>
      <c r="AX51" s="92">
        <f>ROUND(BB51*L26,2)</f>
        <v>0</v>
      </c>
      <c r="AY51" s="92">
        <f>ROUND(BC51*L27,2)</f>
        <v>0</v>
      </c>
      <c r="AZ51" s="92">
        <f>ROUND(BD51*L26,2)</f>
        <v>0</v>
      </c>
      <c r="BA51" s="92">
        <f>ROUND(BE51*L27,2)</f>
        <v>0</v>
      </c>
      <c r="BB51" s="92">
        <f>ROUND(BB52+BB53+BB64,2)</f>
        <v>0</v>
      </c>
      <c r="BC51" s="92">
        <f>ROUND(BC52+BC53+BC64,2)</f>
        <v>0</v>
      </c>
      <c r="BD51" s="92">
        <f>ROUND(BD52+BD53+BD64,2)</f>
        <v>0</v>
      </c>
      <c r="BE51" s="92">
        <f>ROUND(BE52+BE53+BE64,2)</f>
        <v>0</v>
      </c>
      <c r="BF51" s="94">
        <f>ROUND(BF52+BF53+BF64,2)</f>
        <v>0</v>
      </c>
      <c r="BS51" s="95" t="s">
        <v>70</v>
      </c>
      <c r="BT51" s="95" t="s">
        <v>71</v>
      </c>
      <c r="BU51" s="96" t="s">
        <v>72</v>
      </c>
      <c r="BV51" s="95" t="s">
        <v>73</v>
      </c>
      <c r="BW51" s="95" t="s">
        <v>8</v>
      </c>
      <c r="BX51" s="95" t="s">
        <v>74</v>
      </c>
      <c r="CL51" s="95" t="s">
        <v>22</v>
      </c>
    </row>
    <row r="52" spans="1:91" s="5" customFormat="1" ht="16.5" customHeight="1">
      <c r="A52" s="97" t="s">
        <v>75</v>
      </c>
      <c r="B52" s="98"/>
      <c r="C52" s="99"/>
      <c r="D52" s="410" t="s">
        <v>76</v>
      </c>
      <c r="E52" s="410"/>
      <c r="F52" s="410"/>
      <c r="G52" s="410"/>
      <c r="H52" s="410"/>
      <c r="I52" s="100"/>
      <c r="J52" s="410" t="s">
        <v>77</v>
      </c>
      <c r="K52" s="410"/>
      <c r="L52" s="410"/>
      <c r="M52" s="410"/>
      <c r="N52" s="410"/>
      <c r="O52" s="410"/>
      <c r="P52" s="410"/>
      <c r="Q52" s="410"/>
      <c r="R52" s="410"/>
      <c r="S52" s="410"/>
      <c r="T52" s="410"/>
      <c r="U52" s="410"/>
      <c r="V52" s="410"/>
      <c r="W52" s="410"/>
      <c r="X52" s="410"/>
      <c r="Y52" s="410"/>
      <c r="Z52" s="410"/>
      <c r="AA52" s="410"/>
      <c r="AB52" s="410"/>
      <c r="AC52" s="410"/>
      <c r="AD52" s="410"/>
      <c r="AE52" s="410"/>
      <c r="AF52" s="410"/>
      <c r="AG52" s="408">
        <f>'SO 01 - stavební část'!K29</f>
        <v>0</v>
      </c>
      <c r="AH52" s="409"/>
      <c r="AI52" s="409"/>
      <c r="AJ52" s="409"/>
      <c r="AK52" s="409"/>
      <c r="AL52" s="409"/>
      <c r="AM52" s="409"/>
      <c r="AN52" s="408">
        <f t="shared" si="0"/>
        <v>0</v>
      </c>
      <c r="AO52" s="409"/>
      <c r="AP52" s="409"/>
      <c r="AQ52" s="101" t="s">
        <v>78</v>
      </c>
      <c r="AR52" s="102"/>
      <c r="AS52" s="103">
        <f>'SO 01 - stavební část'!K27</f>
        <v>0</v>
      </c>
      <c r="AT52" s="104">
        <f>'SO 01 - stavební část'!K28</f>
        <v>0</v>
      </c>
      <c r="AU52" s="104">
        <v>0</v>
      </c>
      <c r="AV52" s="104">
        <f t="shared" si="1"/>
        <v>0</v>
      </c>
      <c r="AW52" s="105">
        <f>'SO 01 - stavební část'!T106</f>
        <v>0</v>
      </c>
      <c r="AX52" s="104">
        <f>'SO 01 - stavební část'!K32</f>
        <v>0</v>
      </c>
      <c r="AY52" s="104">
        <f>'SO 01 - stavební část'!K33</f>
        <v>0</v>
      </c>
      <c r="AZ52" s="104">
        <f>'SO 01 - stavební část'!K34</f>
        <v>0</v>
      </c>
      <c r="BA52" s="104">
        <f>'SO 01 - stavební část'!K35</f>
        <v>0</v>
      </c>
      <c r="BB52" s="104">
        <f>'SO 01 - stavební část'!F32</f>
        <v>0</v>
      </c>
      <c r="BC52" s="104">
        <f>'SO 01 - stavební část'!F33</f>
        <v>0</v>
      </c>
      <c r="BD52" s="104">
        <f>'SO 01 - stavební část'!F34</f>
        <v>0</v>
      </c>
      <c r="BE52" s="104">
        <f>'SO 01 - stavební část'!F35</f>
        <v>0</v>
      </c>
      <c r="BF52" s="106">
        <f>'SO 01 - stavební část'!F36</f>
        <v>0</v>
      </c>
      <c r="BT52" s="107" t="s">
        <v>79</v>
      </c>
      <c r="BV52" s="107" t="s">
        <v>73</v>
      </c>
      <c r="BW52" s="107" t="s">
        <v>80</v>
      </c>
      <c r="BX52" s="107" t="s">
        <v>8</v>
      </c>
      <c r="CL52" s="107" t="s">
        <v>22</v>
      </c>
      <c r="CM52" s="107" t="s">
        <v>81</v>
      </c>
    </row>
    <row r="53" spans="1:91" s="5" customFormat="1" ht="16.5" customHeight="1">
      <c r="B53" s="98"/>
      <c r="C53" s="99"/>
      <c r="D53" s="410" t="s">
        <v>82</v>
      </c>
      <c r="E53" s="410"/>
      <c r="F53" s="410"/>
      <c r="G53" s="410"/>
      <c r="H53" s="410"/>
      <c r="I53" s="100"/>
      <c r="J53" s="410" t="s">
        <v>83</v>
      </c>
      <c r="K53" s="410"/>
      <c r="L53" s="410"/>
      <c r="M53" s="410"/>
      <c r="N53" s="410"/>
      <c r="O53" s="410"/>
      <c r="P53" s="410"/>
      <c r="Q53" s="410"/>
      <c r="R53" s="410"/>
      <c r="S53" s="410"/>
      <c r="T53" s="410"/>
      <c r="U53" s="410"/>
      <c r="V53" s="410"/>
      <c r="W53" s="410"/>
      <c r="X53" s="410"/>
      <c r="Y53" s="410"/>
      <c r="Z53" s="410"/>
      <c r="AA53" s="410"/>
      <c r="AB53" s="410"/>
      <c r="AC53" s="410"/>
      <c r="AD53" s="410"/>
      <c r="AE53" s="410"/>
      <c r="AF53" s="410"/>
      <c r="AG53" s="411">
        <f>ROUND(AG54+AG58+AG61,2)</f>
        <v>0</v>
      </c>
      <c r="AH53" s="409"/>
      <c r="AI53" s="409"/>
      <c r="AJ53" s="409"/>
      <c r="AK53" s="409"/>
      <c r="AL53" s="409"/>
      <c r="AM53" s="409"/>
      <c r="AN53" s="408">
        <f t="shared" si="0"/>
        <v>0</v>
      </c>
      <c r="AO53" s="409"/>
      <c r="AP53" s="409"/>
      <c r="AQ53" s="101" t="s">
        <v>78</v>
      </c>
      <c r="AR53" s="102"/>
      <c r="AS53" s="108">
        <f>ROUND(AS54+AS58+AS61,2)</f>
        <v>0</v>
      </c>
      <c r="AT53" s="109">
        <f>ROUND(AT54+AT58+AT61,2)</f>
        <v>0</v>
      </c>
      <c r="AU53" s="104">
        <f>ROUND(AU54+AU58+AU61,2)</f>
        <v>0</v>
      </c>
      <c r="AV53" s="104">
        <f t="shared" si="1"/>
        <v>0</v>
      </c>
      <c r="AW53" s="105">
        <f>ROUND(AW54+AW58+AW61,5)</f>
        <v>0</v>
      </c>
      <c r="AX53" s="104">
        <f>ROUND(BB53*L26,2)</f>
        <v>0</v>
      </c>
      <c r="AY53" s="104">
        <f>ROUND(BC53*L27,2)</f>
        <v>0</v>
      </c>
      <c r="AZ53" s="104">
        <f>ROUND(BD53*L26,2)</f>
        <v>0</v>
      </c>
      <c r="BA53" s="104">
        <f>ROUND(BE53*L27,2)</f>
        <v>0</v>
      </c>
      <c r="BB53" s="104">
        <f>ROUND(BB54+BB58+BB61,2)</f>
        <v>0</v>
      </c>
      <c r="BC53" s="104">
        <f>ROUND(BC54+BC58+BC61,2)</f>
        <v>0</v>
      </c>
      <c r="BD53" s="104">
        <f>ROUND(BD54+BD58+BD61,2)</f>
        <v>0</v>
      </c>
      <c r="BE53" s="104">
        <f>ROUND(BE54+BE58+BE61,2)</f>
        <v>0</v>
      </c>
      <c r="BF53" s="106">
        <f>ROUND(BF54+BF58+BF61,2)</f>
        <v>0</v>
      </c>
      <c r="BS53" s="107" t="s">
        <v>70</v>
      </c>
      <c r="BT53" s="107" t="s">
        <v>79</v>
      </c>
      <c r="BU53" s="107" t="s">
        <v>72</v>
      </c>
      <c r="BV53" s="107" t="s">
        <v>73</v>
      </c>
      <c r="BW53" s="107" t="s">
        <v>84</v>
      </c>
      <c r="BX53" s="107" t="s">
        <v>8</v>
      </c>
      <c r="CL53" s="107" t="s">
        <v>22</v>
      </c>
      <c r="CM53" s="107" t="s">
        <v>81</v>
      </c>
    </row>
    <row r="54" spans="1:91" s="6" customFormat="1" ht="16.5" customHeight="1">
      <c r="B54" s="110"/>
      <c r="C54" s="111"/>
      <c r="D54" s="111"/>
      <c r="E54" s="415" t="s">
        <v>85</v>
      </c>
      <c r="F54" s="415"/>
      <c r="G54" s="415"/>
      <c r="H54" s="415"/>
      <c r="I54" s="415"/>
      <c r="J54" s="111"/>
      <c r="K54" s="415" t="s">
        <v>86</v>
      </c>
      <c r="L54" s="415"/>
      <c r="M54" s="415"/>
      <c r="N54" s="415"/>
      <c r="O54" s="415"/>
      <c r="P54" s="415"/>
      <c r="Q54" s="415"/>
      <c r="R54" s="415"/>
      <c r="S54" s="415"/>
      <c r="T54" s="415"/>
      <c r="U54" s="415"/>
      <c r="V54" s="415"/>
      <c r="W54" s="415"/>
      <c r="X54" s="415"/>
      <c r="Y54" s="415"/>
      <c r="Z54" s="415"/>
      <c r="AA54" s="415"/>
      <c r="AB54" s="415"/>
      <c r="AC54" s="415"/>
      <c r="AD54" s="415"/>
      <c r="AE54" s="415"/>
      <c r="AF54" s="415"/>
      <c r="AG54" s="414">
        <f>ROUND(SUM(AG55:AG57),2)</f>
        <v>0</v>
      </c>
      <c r="AH54" s="413"/>
      <c r="AI54" s="413"/>
      <c r="AJ54" s="413"/>
      <c r="AK54" s="413"/>
      <c r="AL54" s="413"/>
      <c r="AM54" s="413"/>
      <c r="AN54" s="412">
        <f t="shared" si="0"/>
        <v>0</v>
      </c>
      <c r="AO54" s="413"/>
      <c r="AP54" s="413"/>
      <c r="AQ54" s="112" t="s">
        <v>87</v>
      </c>
      <c r="AR54" s="113"/>
      <c r="AS54" s="114">
        <f>ROUND(SUM(AS55:AS57),2)</f>
        <v>0</v>
      </c>
      <c r="AT54" s="115">
        <f>ROUND(SUM(AT55:AT57),2)</f>
        <v>0</v>
      </c>
      <c r="AU54" s="116">
        <f>ROUND(SUM(AU55:AU57),2)</f>
        <v>0</v>
      </c>
      <c r="AV54" s="116">
        <f t="shared" si="1"/>
        <v>0</v>
      </c>
      <c r="AW54" s="117">
        <f>ROUND(SUM(AW55:AW57),5)</f>
        <v>0</v>
      </c>
      <c r="AX54" s="116">
        <f>ROUND(BB54*L26,2)</f>
        <v>0</v>
      </c>
      <c r="AY54" s="116">
        <f>ROUND(BC54*L27,2)</f>
        <v>0</v>
      </c>
      <c r="AZ54" s="116">
        <f>ROUND(BD54*L26,2)</f>
        <v>0</v>
      </c>
      <c r="BA54" s="116">
        <f>ROUND(BE54*L27,2)</f>
        <v>0</v>
      </c>
      <c r="BB54" s="116">
        <f>ROUND(SUM(BB55:BB57),2)</f>
        <v>0</v>
      </c>
      <c r="BC54" s="116">
        <f>ROUND(SUM(BC55:BC57),2)</f>
        <v>0</v>
      </c>
      <c r="BD54" s="116">
        <f>ROUND(SUM(BD55:BD57),2)</f>
        <v>0</v>
      </c>
      <c r="BE54" s="116">
        <f>ROUND(SUM(BE55:BE57),2)</f>
        <v>0</v>
      </c>
      <c r="BF54" s="118">
        <f>ROUND(SUM(BF55:BF57),2)</f>
        <v>0</v>
      </c>
      <c r="BS54" s="119" t="s">
        <v>70</v>
      </c>
      <c r="BT54" s="119" t="s">
        <v>81</v>
      </c>
      <c r="BU54" s="119" t="s">
        <v>72</v>
      </c>
      <c r="BV54" s="119" t="s">
        <v>73</v>
      </c>
      <c r="BW54" s="119" t="s">
        <v>88</v>
      </c>
      <c r="BX54" s="119" t="s">
        <v>84</v>
      </c>
      <c r="CL54" s="119" t="s">
        <v>22</v>
      </c>
    </row>
    <row r="55" spans="1:91" s="6" customFormat="1" ht="16.5" customHeight="1">
      <c r="A55" s="97" t="s">
        <v>75</v>
      </c>
      <c r="B55" s="110"/>
      <c r="C55" s="111"/>
      <c r="D55" s="111"/>
      <c r="E55" s="111"/>
      <c r="F55" s="415" t="s">
        <v>89</v>
      </c>
      <c r="G55" s="415"/>
      <c r="H55" s="415"/>
      <c r="I55" s="415"/>
      <c r="J55" s="415"/>
      <c r="K55" s="111"/>
      <c r="L55" s="415" t="s">
        <v>90</v>
      </c>
      <c r="M55" s="415"/>
      <c r="N55" s="415"/>
      <c r="O55" s="415"/>
      <c r="P55" s="415"/>
      <c r="Q55" s="415"/>
      <c r="R55" s="415"/>
      <c r="S55" s="415"/>
      <c r="T55" s="415"/>
      <c r="U55" s="415"/>
      <c r="V55" s="415"/>
      <c r="W55" s="415"/>
      <c r="X55" s="415"/>
      <c r="Y55" s="415"/>
      <c r="Z55" s="415"/>
      <c r="AA55" s="415"/>
      <c r="AB55" s="415"/>
      <c r="AC55" s="415"/>
      <c r="AD55" s="415"/>
      <c r="AE55" s="415"/>
      <c r="AF55" s="415"/>
      <c r="AG55" s="412">
        <f>'PS01-S - Rozvody nn-elekt...'!K33</f>
        <v>0</v>
      </c>
      <c r="AH55" s="413"/>
      <c r="AI55" s="413"/>
      <c r="AJ55" s="413"/>
      <c r="AK55" s="413"/>
      <c r="AL55" s="413"/>
      <c r="AM55" s="413"/>
      <c r="AN55" s="412">
        <f t="shared" si="0"/>
        <v>0</v>
      </c>
      <c r="AO55" s="413"/>
      <c r="AP55" s="413"/>
      <c r="AQ55" s="112" t="s">
        <v>87</v>
      </c>
      <c r="AR55" s="113"/>
      <c r="AS55" s="120">
        <f>'PS01-S - Rozvody nn-elekt...'!K31</f>
        <v>0</v>
      </c>
      <c r="AT55" s="116">
        <f>'PS01-S - Rozvody nn-elekt...'!K32</f>
        <v>0</v>
      </c>
      <c r="AU55" s="116">
        <v>0</v>
      </c>
      <c r="AV55" s="116">
        <f t="shared" si="1"/>
        <v>0</v>
      </c>
      <c r="AW55" s="117">
        <f>'PS01-S - Rozvody nn-elekt...'!T98</f>
        <v>0</v>
      </c>
      <c r="AX55" s="116">
        <f>'PS01-S - Rozvody nn-elekt...'!K36</f>
        <v>0</v>
      </c>
      <c r="AY55" s="116">
        <f>'PS01-S - Rozvody nn-elekt...'!K37</f>
        <v>0</v>
      </c>
      <c r="AZ55" s="116">
        <f>'PS01-S - Rozvody nn-elekt...'!K38</f>
        <v>0</v>
      </c>
      <c r="BA55" s="116">
        <f>'PS01-S - Rozvody nn-elekt...'!K39</f>
        <v>0</v>
      </c>
      <c r="BB55" s="116">
        <f>'PS01-S - Rozvody nn-elekt...'!F36</f>
        <v>0</v>
      </c>
      <c r="BC55" s="116">
        <f>'PS01-S - Rozvody nn-elekt...'!F37</f>
        <v>0</v>
      </c>
      <c r="BD55" s="116">
        <f>'PS01-S - Rozvody nn-elekt...'!F38</f>
        <v>0</v>
      </c>
      <c r="BE55" s="116">
        <f>'PS01-S - Rozvody nn-elekt...'!F39</f>
        <v>0</v>
      </c>
      <c r="BF55" s="118">
        <f>'PS01-S - Rozvody nn-elekt...'!F40</f>
        <v>0</v>
      </c>
      <c r="BT55" s="119" t="s">
        <v>91</v>
      </c>
      <c r="BV55" s="119" t="s">
        <v>73</v>
      </c>
      <c r="BW55" s="119" t="s">
        <v>92</v>
      </c>
      <c r="BX55" s="119" t="s">
        <v>88</v>
      </c>
      <c r="CL55" s="119" t="s">
        <v>22</v>
      </c>
    </row>
    <row r="56" spans="1:91" s="6" customFormat="1" ht="16.5" customHeight="1">
      <c r="A56" s="97" t="s">
        <v>75</v>
      </c>
      <c r="B56" s="110"/>
      <c r="C56" s="111"/>
      <c r="D56" s="111"/>
      <c r="E56" s="111"/>
      <c r="F56" s="415" t="s">
        <v>93</v>
      </c>
      <c r="G56" s="415"/>
      <c r="H56" s="415"/>
      <c r="I56" s="415"/>
      <c r="J56" s="415"/>
      <c r="K56" s="111"/>
      <c r="L56" s="415" t="s">
        <v>90</v>
      </c>
      <c r="M56" s="415"/>
      <c r="N56" s="415"/>
      <c r="O56" s="415"/>
      <c r="P56" s="415"/>
      <c r="Q56" s="415"/>
      <c r="R56" s="415"/>
      <c r="S56" s="415"/>
      <c r="T56" s="415"/>
      <c r="U56" s="415"/>
      <c r="V56" s="415"/>
      <c r="W56" s="415"/>
      <c r="X56" s="415"/>
      <c r="Y56" s="415"/>
      <c r="Z56" s="415"/>
      <c r="AA56" s="415"/>
      <c r="AB56" s="415"/>
      <c r="AC56" s="415"/>
      <c r="AD56" s="415"/>
      <c r="AE56" s="415"/>
      <c r="AF56" s="415"/>
      <c r="AG56" s="412">
        <f>'PS01-U - Rozvody nn-elekt...'!K33</f>
        <v>0</v>
      </c>
      <c r="AH56" s="413"/>
      <c r="AI56" s="413"/>
      <c r="AJ56" s="413"/>
      <c r="AK56" s="413"/>
      <c r="AL56" s="413"/>
      <c r="AM56" s="413"/>
      <c r="AN56" s="412">
        <f t="shared" si="0"/>
        <v>0</v>
      </c>
      <c r="AO56" s="413"/>
      <c r="AP56" s="413"/>
      <c r="AQ56" s="112" t="s">
        <v>87</v>
      </c>
      <c r="AR56" s="113"/>
      <c r="AS56" s="120">
        <f>'PS01-U - Rozvody nn-elekt...'!K31</f>
        <v>0</v>
      </c>
      <c r="AT56" s="116">
        <f>'PS01-U - Rozvody nn-elekt...'!K32</f>
        <v>0</v>
      </c>
      <c r="AU56" s="116">
        <v>0</v>
      </c>
      <c r="AV56" s="116">
        <f t="shared" si="1"/>
        <v>0</v>
      </c>
      <c r="AW56" s="117">
        <f>'PS01-U - Rozvody nn-elekt...'!T92</f>
        <v>0</v>
      </c>
      <c r="AX56" s="116">
        <f>'PS01-U - Rozvody nn-elekt...'!K36</f>
        <v>0</v>
      </c>
      <c r="AY56" s="116">
        <f>'PS01-U - Rozvody nn-elekt...'!K37</f>
        <v>0</v>
      </c>
      <c r="AZ56" s="116">
        <f>'PS01-U - Rozvody nn-elekt...'!K38</f>
        <v>0</v>
      </c>
      <c r="BA56" s="116">
        <f>'PS01-U - Rozvody nn-elekt...'!K39</f>
        <v>0</v>
      </c>
      <c r="BB56" s="116">
        <f>'PS01-U - Rozvody nn-elekt...'!F36</f>
        <v>0</v>
      </c>
      <c r="BC56" s="116">
        <f>'PS01-U - Rozvody nn-elekt...'!F37</f>
        <v>0</v>
      </c>
      <c r="BD56" s="116">
        <f>'PS01-U - Rozvody nn-elekt...'!F38</f>
        <v>0</v>
      </c>
      <c r="BE56" s="116">
        <f>'PS01-U - Rozvody nn-elekt...'!F39</f>
        <v>0</v>
      </c>
      <c r="BF56" s="118">
        <f>'PS01-U - Rozvody nn-elekt...'!F40</f>
        <v>0</v>
      </c>
      <c r="BT56" s="119" t="s">
        <v>91</v>
      </c>
      <c r="BV56" s="119" t="s">
        <v>73</v>
      </c>
      <c r="BW56" s="119" t="s">
        <v>94</v>
      </c>
      <c r="BX56" s="119" t="s">
        <v>88</v>
      </c>
      <c r="CL56" s="119" t="s">
        <v>22</v>
      </c>
    </row>
    <row r="57" spans="1:91" s="6" customFormat="1" ht="16.5" customHeight="1">
      <c r="A57" s="97" t="s">
        <v>75</v>
      </c>
      <c r="B57" s="110"/>
      <c r="C57" s="111"/>
      <c r="D57" s="111"/>
      <c r="E57" s="111"/>
      <c r="F57" s="415" t="s">
        <v>95</v>
      </c>
      <c r="G57" s="415"/>
      <c r="H57" s="415"/>
      <c r="I57" s="415"/>
      <c r="J57" s="415"/>
      <c r="K57" s="111"/>
      <c r="L57" s="415" t="s">
        <v>90</v>
      </c>
      <c r="M57" s="415"/>
      <c r="N57" s="415"/>
      <c r="O57" s="415"/>
      <c r="P57" s="415"/>
      <c r="Q57" s="415"/>
      <c r="R57" s="415"/>
      <c r="S57" s="415"/>
      <c r="T57" s="415"/>
      <c r="U57" s="415"/>
      <c r="V57" s="415"/>
      <c r="W57" s="415"/>
      <c r="X57" s="415"/>
      <c r="Y57" s="415"/>
      <c r="Z57" s="415"/>
      <c r="AA57" s="415"/>
      <c r="AB57" s="415"/>
      <c r="AC57" s="415"/>
      <c r="AD57" s="415"/>
      <c r="AE57" s="415"/>
      <c r="AF57" s="415"/>
      <c r="AG57" s="412">
        <f>'PS01-V - Rozvody nn-elekt...'!K33</f>
        <v>0</v>
      </c>
      <c r="AH57" s="413"/>
      <c r="AI57" s="413"/>
      <c r="AJ57" s="413"/>
      <c r="AK57" s="413"/>
      <c r="AL57" s="413"/>
      <c r="AM57" s="413"/>
      <c r="AN57" s="412">
        <f t="shared" si="0"/>
        <v>0</v>
      </c>
      <c r="AO57" s="413"/>
      <c r="AP57" s="413"/>
      <c r="AQ57" s="112" t="s">
        <v>87</v>
      </c>
      <c r="AR57" s="113"/>
      <c r="AS57" s="120">
        <f>'PS01-V - Rozvody nn-elekt...'!K31</f>
        <v>0</v>
      </c>
      <c r="AT57" s="116">
        <f>'PS01-V - Rozvody nn-elekt...'!K32</f>
        <v>0</v>
      </c>
      <c r="AU57" s="116">
        <v>0</v>
      </c>
      <c r="AV57" s="116">
        <f t="shared" si="1"/>
        <v>0</v>
      </c>
      <c r="AW57" s="117">
        <f>'PS01-V - Rozvody nn-elekt...'!T91</f>
        <v>0</v>
      </c>
      <c r="AX57" s="116">
        <f>'PS01-V - Rozvody nn-elekt...'!K36</f>
        <v>0</v>
      </c>
      <c r="AY57" s="116">
        <f>'PS01-V - Rozvody nn-elekt...'!K37</f>
        <v>0</v>
      </c>
      <c r="AZ57" s="116">
        <f>'PS01-V - Rozvody nn-elekt...'!K38</f>
        <v>0</v>
      </c>
      <c r="BA57" s="116">
        <f>'PS01-V - Rozvody nn-elekt...'!K39</f>
        <v>0</v>
      </c>
      <c r="BB57" s="116">
        <f>'PS01-V - Rozvody nn-elekt...'!F36</f>
        <v>0</v>
      </c>
      <c r="BC57" s="116">
        <f>'PS01-V - Rozvody nn-elekt...'!F37</f>
        <v>0</v>
      </c>
      <c r="BD57" s="116">
        <f>'PS01-V - Rozvody nn-elekt...'!F38</f>
        <v>0</v>
      </c>
      <c r="BE57" s="116">
        <f>'PS01-V - Rozvody nn-elekt...'!F39</f>
        <v>0</v>
      </c>
      <c r="BF57" s="118">
        <f>'PS01-V - Rozvody nn-elekt...'!F40</f>
        <v>0</v>
      </c>
      <c r="BT57" s="119" t="s">
        <v>91</v>
      </c>
      <c r="BV57" s="119" t="s">
        <v>73</v>
      </c>
      <c r="BW57" s="119" t="s">
        <v>96</v>
      </c>
      <c r="BX57" s="119" t="s">
        <v>88</v>
      </c>
      <c r="CL57" s="119" t="s">
        <v>22</v>
      </c>
    </row>
    <row r="58" spans="1:91" s="6" customFormat="1" ht="16.5" customHeight="1">
      <c r="B58" s="110"/>
      <c r="C58" s="111"/>
      <c r="D58" s="111"/>
      <c r="E58" s="415" t="s">
        <v>97</v>
      </c>
      <c r="F58" s="415"/>
      <c r="G58" s="415"/>
      <c r="H58" s="415"/>
      <c r="I58" s="415"/>
      <c r="J58" s="111"/>
      <c r="K58" s="415" t="s">
        <v>98</v>
      </c>
      <c r="L58" s="415"/>
      <c r="M58" s="415"/>
      <c r="N58" s="415"/>
      <c r="O58" s="415"/>
      <c r="P58" s="415"/>
      <c r="Q58" s="415"/>
      <c r="R58" s="415"/>
      <c r="S58" s="415"/>
      <c r="T58" s="415"/>
      <c r="U58" s="415"/>
      <c r="V58" s="415"/>
      <c r="W58" s="415"/>
      <c r="X58" s="415"/>
      <c r="Y58" s="415"/>
      <c r="Z58" s="415"/>
      <c r="AA58" s="415"/>
      <c r="AB58" s="415"/>
      <c r="AC58" s="415"/>
      <c r="AD58" s="415"/>
      <c r="AE58" s="415"/>
      <c r="AF58" s="415"/>
      <c r="AG58" s="414">
        <f>ROUND(SUM(AG59:AG60),2)</f>
        <v>0</v>
      </c>
      <c r="AH58" s="413"/>
      <c r="AI58" s="413"/>
      <c r="AJ58" s="413"/>
      <c r="AK58" s="413"/>
      <c r="AL58" s="413"/>
      <c r="AM58" s="413"/>
      <c r="AN58" s="412">
        <f t="shared" si="0"/>
        <v>0</v>
      </c>
      <c r="AO58" s="413"/>
      <c r="AP58" s="413"/>
      <c r="AQ58" s="112" t="s">
        <v>87</v>
      </c>
      <c r="AR58" s="113"/>
      <c r="AS58" s="114">
        <f>ROUND(SUM(AS59:AS60),2)</f>
        <v>0</v>
      </c>
      <c r="AT58" s="115">
        <f>ROUND(SUM(AT59:AT60),2)</f>
        <v>0</v>
      </c>
      <c r="AU58" s="116">
        <f>ROUND(SUM(AU59:AU60),2)</f>
        <v>0</v>
      </c>
      <c r="AV58" s="116">
        <f t="shared" si="1"/>
        <v>0</v>
      </c>
      <c r="AW58" s="117">
        <f>ROUND(SUM(AW59:AW60),5)</f>
        <v>0</v>
      </c>
      <c r="AX58" s="116">
        <f>ROUND(BB58*L26,2)</f>
        <v>0</v>
      </c>
      <c r="AY58" s="116">
        <f>ROUND(BC58*L27,2)</f>
        <v>0</v>
      </c>
      <c r="AZ58" s="116">
        <f>ROUND(BD58*L26,2)</f>
        <v>0</v>
      </c>
      <c r="BA58" s="116">
        <f>ROUND(BE58*L27,2)</f>
        <v>0</v>
      </c>
      <c r="BB58" s="116">
        <f>ROUND(SUM(BB59:BB60),2)</f>
        <v>0</v>
      </c>
      <c r="BC58" s="116">
        <f>ROUND(SUM(BC59:BC60),2)</f>
        <v>0</v>
      </c>
      <c r="BD58" s="116">
        <f>ROUND(SUM(BD59:BD60),2)</f>
        <v>0</v>
      </c>
      <c r="BE58" s="116">
        <f>ROUND(SUM(BE59:BE60),2)</f>
        <v>0</v>
      </c>
      <c r="BF58" s="118">
        <f>ROUND(SUM(BF59:BF60),2)</f>
        <v>0</v>
      </c>
      <c r="BS58" s="119" t="s">
        <v>70</v>
      </c>
      <c r="BT58" s="119" t="s">
        <v>81</v>
      </c>
      <c r="BU58" s="119" t="s">
        <v>72</v>
      </c>
      <c r="BV58" s="119" t="s">
        <v>73</v>
      </c>
      <c r="BW58" s="119" t="s">
        <v>99</v>
      </c>
      <c r="BX58" s="119" t="s">
        <v>84</v>
      </c>
      <c r="CL58" s="119" t="s">
        <v>22</v>
      </c>
    </row>
    <row r="59" spans="1:91" s="6" customFormat="1" ht="28.5" customHeight="1">
      <c r="A59" s="97" t="s">
        <v>75</v>
      </c>
      <c r="B59" s="110"/>
      <c r="C59" s="111"/>
      <c r="D59" s="111"/>
      <c r="E59" s="111"/>
      <c r="F59" s="415" t="s">
        <v>100</v>
      </c>
      <c r="G59" s="415"/>
      <c r="H59" s="415"/>
      <c r="I59" s="415"/>
      <c r="J59" s="415"/>
      <c r="K59" s="111"/>
      <c r="L59" s="415" t="s">
        <v>98</v>
      </c>
      <c r="M59" s="415"/>
      <c r="N59" s="415"/>
      <c r="O59" s="415"/>
      <c r="P59" s="415"/>
      <c r="Q59" s="415"/>
      <c r="R59" s="415"/>
      <c r="S59" s="415"/>
      <c r="T59" s="415"/>
      <c r="U59" s="415"/>
      <c r="V59" s="415"/>
      <c r="W59" s="415"/>
      <c r="X59" s="415"/>
      <c r="Y59" s="415"/>
      <c r="Z59" s="415"/>
      <c r="AA59" s="415"/>
      <c r="AB59" s="415"/>
      <c r="AC59" s="415"/>
      <c r="AD59" s="415"/>
      <c r="AE59" s="415"/>
      <c r="AF59" s="415"/>
      <c r="AG59" s="412">
        <f>'PS02 - S - Hromosvod a uz...'!K33</f>
        <v>0</v>
      </c>
      <c r="AH59" s="413"/>
      <c r="AI59" s="413"/>
      <c r="AJ59" s="413"/>
      <c r="AK59" s="413"/>
      <c r="AL59" s="413"/>
      <c r="AM59" s="413"/>
      <c r="AN59" s="412">
        <f t="shared" si="0"/>
        <v>0</v>
      </c>
      <c r="AO59" s="413"/>
      <c r="AP59" s="413"/>
      <c r="AQ59" s="112" t="s">
        <v>87</v>
      </c>
      <c r="AR59" s="113"/>
      <c r="AS59" s="120">
        <f>'PS02 - S - Hromosvod a uz...'!K31</f>
        <v>0</v>
      </c>
      <c r="AT59" s="116">
        <f>'PS02 - S - Hromosvod a uz...'!K32</f>
        <v>0</v>
      </c>
      <c r="AU59" s="116">
        <v>0</v>
      </c>
      <c r="AV59" s="116">
        <f t="shared" si="1"/>
        <v>0</v>
      </c>
      <c r="AW59" s="117">
        <f>'PS02 - S - Hromosvod a uz...'!T96</f>
        <v>0</v>
      </c>
      <c r="AX59" s="116">
        <f>'PS02 - S - Hromosvod a uz...'!K36</f>
        <v>0</v>
      </c>
      <c r="AY59" s="116">
        <f>'PS02 - S - Hromosvod a uz...'!K37</f>
        <v>0</v>
      </c>
      <c r="AZ59" s="116">
        <f>'PS02 - S - Hromosvod a uz...'!K38</f>
        <v>0</v>
      </c>
      <c r="BA59" s="116">
        <f>'PS02 - S - Hromosvod a uz...'!K39</f>
        <v>0</v>
      </c>
      <c r="BB59" s="116">
        <f>'PS02 - S - Hromosvod a uz...'!F36</f>
        <v>0</v>
      </c>
      <c r="BC59" s="116">
        <f>'PS02 - S - Hromosvod a uz...'!F37</f>
        <v>0</v>
      </c>
      <c r="BD59" s="116">
        <f>'PS02 - S - Hromosvod a uz...'!F38</f>
        <v>0</v>
      </c>
      <c r="BE59" s="116">
        <f>'PS02 - S - Hromosvod a uz...'!F39</f>
        <v>0</v>
      </c>
      <c r="BF59" s="118">
        <f>'PS02 - S - Hromosvod a uz...'!F40</f>
        <v>0</v>
      </c>
      <c r="BT59" s="119" t="s">
        <v>91</v>
      </c>
      <c r="BV59" s="119" t="s">
        <v>73</v>
      </c>
      <c r="BW59" s="119" t="s">
        <v>101</v>
      </c>
      <c r="BX59" s="119" t="s">
        <v>99</v>
      </c>
      <c r="CL59" s="119" t="s">
        <v>22</v>
      </c>
    </row>
    <row r="60" spans="1:91" s="6" customFormat="1" ht="28.5" customHeight="1">
      <c r="A60" s="97" t="s">
        <v>75</v>
      </c>
      <c r="B60" s="110"/>
      <c r="C60" s="111"/>
      <c r="D60" s="111"/>
      <c r="E60" s="111"/>
      <c r="F60" s="415" t="s">
        <v>102</v>
      </c>
      <c r="G60" s="415"/>
      <c r="H60" s="415"/>
      <c r="I60" s="415"/>
      <c r="J60" s="415"/>
      <c r="K60" s="111"/>
      <c r="L60" s="415" t="s">
        <v>98</v>
      </c>
      <c r="M60" s="415"/>
      <c r="N60" s="415"/>
      <c r="O60" s="415"/>
      <c r="P60" s="415"/>
      <c r="Q60" s="415"/>
      <c r="R60" s="415"/>
      <c r="S60" s="415"/>
      <c r="T60" s="415"/>
      <c r="U60" s="415"/>
      <c r="V60" s="415"/>
      <c r="W60" s="415"/>
      <c r="X60" s="415"/>
      <c r="Y60" s="415"/>
      <c r="Z60" s="415"/>
      <c r="AA60" s="415"/>
      <c r="AB60" s="415"/>
      <c r="AC60" s="415"/>
      <c r="AD60" s="415"/>
      <c r="AE60" s="415"/>
      <c r="AF60" s="415"/>
      <c r="AG60" s="412">
        <f>'PS02 - V - Hromosvod a uz...'!K33</f>
        <v>0</v>
      </c>
      <c r="AH60" s="413"/>
      <c r="AI60" s="413"/>
      <c r="AJ60" s="413"/>
      <c r="AK60" s="413"/>
      <c r="AL60" s="413"/>
      <c r="AM60" s="413"/>
      <c r="AN60" s="412">
        <f t="shared" si="0"/>
        <v>0</v>
      </c>
      <c r="AO60" s="413"/>
      <c r="AP60" s="413"/>
      <c r="AQ60" s="112" t="s">
        <v>87</v>
      </c>
      <c r="AR60" s="113"/>
      <c r="AS60" s="120">
        <f>'PS02 - V - Hromosvod a uz...'!K31</f>
        <v>0</v>
      </c>
      <c r="AT60" s="116">
        <f>'PS02 - V - Hromosvod a uz...'!K32</f>
        <v>0</v>
      </c>
      <c r="AU60" s="116">
        <v>0</v>
      </c>
      <c r="AV60" s="116">
        <f t="shared" si="1"/>
        <v>0</v>
      </c>
      <c r="AW60" s="117">
        <f>'PS02 - V - Hromosvod a uz...'!T91</f>
        <v>0</v>
      </c>
      <c r="AX60" s="116">
        <f>'PS02 - V - Hromosvod a uz...'!K36</f>
        <v>0</v>
      </c>
      <c r="AY60" s="116">
        <f>'PS02 - V - Hromosvod a uz...'!K37</f>
        <v>0</v>
      </c>
      <c r="AZ60" s="116">
        <f>'PS02 - V - Hromosvod a uz...'!K38</f>
        <v>0</v>
      </c>
      <c r="BA60" s="116">
        <f>'PS02 - V - Hromosvod a uz...'!K39</f>
        <v>0</v>
      </c>
      <c r="BB60" s="116">
        <f>'PS02 - V - Hromosvod a uz...'!F36</f>
        <v>0</v>
      </c>
      <c r="BC60" s="116">
        <f>'PS02 - V - Hromosvod a uz...'!F37</f>
        <v>0</v>
      </c>
      <c r="BD60" s="116">
        <f>'PS02 - V - Hromosvod a uz...'!F38</f>
        <v>0</v>
      </c>
      <c r="BE60" s="116">
        <f>'PS02 - V - Hromosvod a uz...'!F39</f>
        <v>0</v>
      </c>
      <c r="BF60" s="118">
        <f>'PS02 - V - Hromosvod a uz...'!F40</f>
        <v>0</v>
      </c>
      <c r="BT60" s="119" t="s">
        <v>91</v>
      </c>
      <c r="BV60" s="119" t="s">
        <v>73</v>
      </c>
      <c r="BW60" s="119" t="s">
        <v>103</v>
      </c>
      <c r="BX60" s="119" t="s">
        <v>99</v>
      </c>
      <c r="CL60" s="119" t="s">
        <v>22</v>
      </c>
    </row>
    <row r="61" spans="1:91" s="6" customFormat="1" ht="16.5" customHeight="1">
      <c r="B61" s="110"/>
      <c r="C61" s="111"/>
      <c r="D61" s="111"/>
      <c r="E61" s="415" t="s">
        <v>104</v>
      </c>
      <c r="F61" s="415"/>
      <c r="G61" s="415"/>
      <c r="H61" s="415"/>
      <c r="I61" s="415"/>
      <c r="J61" s="111"/>
      <c r="K61" s="415" t="s">
        <v>105</v>
      </c>
      <c r="L61" s="415"/>
      <c r="M61" s="415"/>
      <c r="N61" s="415"/>
      <c r="O61" s="415"/>
      <c r="P61" s="415"/>
      <c r="Q61" s="415"/>
      <c r="R61" s="415"/>
      <c r="S61" s="415"/>
      <c r="T61" s="415"/>
      <c r="U61" s="415"/>
      <c r="V61" s="415"/>
      <c r="W61" s="415"/>
      <c r="X61" s="415"/>
      <c r="Y61" s="415"/>
      <c r="Z61" s="415"/>
      <c r="AA61" s="415"/>
      <c r="AB61" s="415"/>
      <c r="AC61" s="415"/>
      <c r="AD61" s="415"/>
      <c r="AE61" s="415"/>
      <c r="AF61" s="415"/>
      <c r="AG61" s="414">
        <f>ROUND(SUM(AG62:AG63),2)</f>
        <v>0</v>
      </c>
      <c r="AH61" s="413"/>
      <c r="AI61" s="413"/>
      <c r="AJ61" s="413"/>
      <c r="AK61" s="413"/>
      <c r="AL61" s="413"/>
      <c r="AM61" s="413"/>
      <c r="AN61" s="412">
        <f t="shared" si="0"/>
        <v>0</v>
      </c>
      <c r="AO61" s="413"/>
      <c r="AP61" s="413"/>
      <c r="AQ61" s="112" t="s">
        <v>87</v>
      </c>
      <c r="AR61" s="113"/>
      <c r="AS61" s="114">
        <f>ROUND(SUM(AS62:AS63),2)</f>
        <v>0</v>
      </c>
      <c r="AT61" s="115">
        <f>ROUND(SUM(AT62:AT63),2)</f>
        <v>0</v>
      </c>
      <c r="AU61" s="116">
        <f>ROUND(SUM(AU62:AU63),2)</f>
        <v>0</v>
      </c>
      <c r="AV61" s="116">
        <f t="shared" si="1"/>
        <v>0</v>
      </c>
      <c r="AW61" s="117">
        <f>ROUND(SUM(AW62:AW63),5)</f>
        <v>0</v>
      </c>
      <c r="AX61" s="116">
        <f>ROUND(BB61*L26,2)</f>
        <v>0</v>
      </c>
      <c r="AY61" s="116">
        <f>ROUND(BC61*L27,2)</f>
        <v>0</v>
      </c>
      <c r="AZ61" s="116">
        <f>ROUND(BD61*L26,2)</f>
        <v>0</v>
      </c>
      <c r="BA61" s="116">
        <f>ROUND(BE61*L27,2)</f>
        <v>0</v>
      </c>
      <c r="BB61" s="116">
        <f>ROUND(SUM(BB62:BB63),2)</f>
        <v>0</v>
      </c>
      <c r="BC61" s="116">
        <f>ROUND(SUM(BC62:BC63),2)</f>
        <v>0</v>
      </c>
      <c r="BD61" s="116">
        <f>ROUND(SUM(BD62:BD63),2)</f>
        <v>0</v>
      </c>
      <c r="BE61" s="116">
        <f>ROUND(SUM(BE62:BE63),2)</f>
        <v>0</v>
      </c>
      <c r="BF61" s="118">
        <f>ROUND(SUM(BF62:BF63),2)</f>
        <v>0</v>
      </c>
      <c r="BS61" s="119" t="s">
        <v>70</v>
      </c>
      <c r="BT61" s="119" t="s">
        <v>81</v>
      </c>
      <c r="BU61" s="119" t="s">
        <v>72</v>
      </c>
      <c r="BV61" s="119" t="s">
        <v>73</v>
      </c>
      <c r="BW61" s="119" t="s">
        <v>106</v>
      </c>
      <c r="BX61" s="119" t="s">
        <v>84</v>
      </c>
      <c r="CL61" s="119" t="s">
        <v>22</v>
      </c>
    </row>
    <row r="62" spans="1:91" s="6" customFormat="1" ht="16.5" customHeight="1">
      <c r="A62" s="97" t="s">
        <v>75</v>
      </c>
      <c r="B62" s="110"/>
      <c r="C62" s="111"/>
      <c r="D62" s="111"/>
      <c r="E62" s="111"/>
      <c r="F62" s="415" t="s">
        <v>107</v>
      </c>
      <c r="G62" s="415"/>
      <c r="H62" s="415"/>
      <c r="I62" s="415"/>
      <c r="J62" s="415"/>
      <c r="K62" s="111"/>
      <c r="L62" s="415" t="s">
        <v>108</v>
      </c>
      <c r="M62" s="415"/>
      <c r="N62" s="415"/>
      <c r="O62" s="415"/>
      <c r="P62" s="415"/>
      <c r="Q62" s="415"/>
      <c r="R62" s="415"/>
      <c r="S62" s="415"/>
      <c r="T62" s="415"/>
      <c r="U62" s="415"/>
      <c r="V62" s="415"/>
      <c r="W62" s="415"/>
      <c r="X62" s="415"/>
      <c r="Y62" s="415"/>
      <c r="Z62" s="415"/>
      <c r="AA62" s="415"/>
      <c r="AB62" s="415"/>
      <c r="AC62" s="415"/>
      <c r="AD62" s="415"/>
      <c r="AE62" s="415"/>
      <c r="AF62" s="415"/>
      <c r="AG62" s="412">
        <f>'PS03-S - Rozvody slaboproudu'!K33</f>
        <v>0</v>
      </c>
      <c r="AH62" s="413"/>
      <c r="AI62" s="413"/>
      <c r="AJ62" s="413"/>
      <c r="AK62" s="413"/>
      <c r="AL62" s="413"/>
      <c r="AM62" s="413"/>
      <c r="AN62" s="412">
        <f t="shared" si="0"/>
        <v>0</v>
      </c>
      <c r="AO62" s="413"/>
      <c r="AP62" s="413"/>
      <c r="AQ62" s="112" t="s">
        <v>87</v>
      </c>
      <c r="AR62" s="113"/>
      <c r="AS62" s="120">
        <f>'PS03-S - Rozvody slaboproudu'!K31</f>
        <v>0</v>
      </c>
      <c r="AT62" s="116">
        <f>'PS03-S - Rozvody slaboproudu'!K32</f>
        <v>0</v>
      </c>
      <c r="AU62" s="116">
        <v>0</v>
      </c>
      <c r="AV62" s="116">
        <f t="shared" si="1"/>
        <v>0</v>
      </c>
      <c r="AW62" s="117">
        <f>'PS03-S - Rozvody slaboproudu'!T99</f>
        <v>0</v>
      </c>
      <c r="AX62" s="116">
        <f>'PS03-S - Rozvody slaboproudu'!K36</f>
        <v>0</v>
      </c>
      <c r="AY62" s="116">
        <f>'PS03-S - Rozvody slaboproudu'!K37</f>
        <v>0</v>
      </c>
      <c r="AZ62" s="116">
        <f>'PS03-S - Rozvody slaboproudu'!K38</f>
        <v>0</v>
      </c>
      <c r="BA62" s="116">
        <f>'PS03-S - Rozvody slaboproudu'!K39</f>
        <v>0</v>
      </c>
      <c r="BB62" s="116">
        <f>'PS03-S - Rozvody slaboproudu'!F36</f>
        <v>0</v>
      </c>
      <c r="BC62" s="116">
        <f>'PS03-S - Rozvody slaboproudu'!F37</f>
        <v>0</v>
      </c>
      <c r="BD62" s="116">
        <f>'PS03-S - Rozvody slaboproudu'!F38</f>
        <v>0</v>
      </c>
      <c r="BE62" s="116">
        <f>'PS03-S - Rozvody slaboproudu'!F39</f>
        <v>0</v>
      </c>
      <c r="BF62" s="118">
        <f>'PS03-S - Rozvody slaboproudu'!F40</f>
        <v>0</v>
      </c>
      <c r="BT62" s="119" t="s">
        <v>91</v>
      </c>
      <c r="BV62" s="119" t="s">
        <v>73</v>
      </c>
      <c r="BW62" s="119" t="s">
        <v>109</v>
      </c>
      <c r="BX62" s="119" t="s">
        <v>106</v>
      </c>
      <c r="CL62" s="119" t="s">
        <v>22</v>
      </c>
    </row>
    <row r="63" spans="1:91" s="6" customFormat="1" ht="16.5" customHeight="1">
      <c r="A63" s="97" t="s">
        <v>75</v>
      </c>
      <c r="B63" s="110"/>
      <c r="C63" s="111"/>
      <c r="D63" s="111"/>
      <c r="E63" s="111"/>
      <c r="F63" s="415" t="s">
        <v>110</v>
      </c>
      <c r="G63" s="415"/>
      <c r="H63" s="415"/>
      <c r="I63" s="415"/>
      <c r="J63" s="415"/>
      <c r="K63" s="111"/>
      <c r="L63" s="415" t="s">
        <v>108</v>
      </c>
      <c r="M63" s="415"/>
      <c r="N63" s="415"/>
      <c r="O63" s="415"/>
      <c r="P63" s="415"/>
      <c r="Q63" s="415"/>
      <c r="R63" s="415"/>
      <c r="S63" s="415"/>
      <c r="T63" s="415"/>
      <c r="U63" s="415"/>
      <c r="V63" s="415"/>
      <c r="W63" s="415"/>
      <c r="X63" s="415"/>
      <c r="Y63" s="415"/>
      <c r="Z63" s="415"/>
      <c r="AA63" s="415"/>
      <c r="AB63" s="415"/>
      <c r="AC63" s="415"/>
      <c r="AD63" s="415"/>
      <c r="AE63" s="415"/>
      <c r="AF63" s="415"/>
      <c r="AG63" s="412">
        <f>'PS03-V - Rozvody slaboproudu'!K33</f>
        <v>0</v>
      </c>
      <c r="AH63" s="413"/>
      <c r="AI63" s="413"/>
      <c r="AJ63" s="413"/>
      <c r="AK63" s="413"/>
      <c r="AL63" s="413"/>
      <c r="AM63" s="413"/>
      <c r="AN63" s="412">
        <f t="shared" si="0"/>
        <v>0</v>
      </c>
      <c r="AO63" s="413"/>
      <c r="AP63" s="413"/>
      <c r="AQ63" s="112" t="s">
        <v>87</v>
      </c>
      <c r="AR63" s="113"/>
      <c r="AS63" s="120">
        <f>'PS03-V - Rozvody slaboproudu'!K31</f>
        <v>0</v>
      </c>
      <c r="AT63" s="116">
        <f>'PS03-V - Rozvody slaboproudu'!K32</f>
        <v>0</v>
      </c>
      <c r="AU63" s="116">
        <v>0</v>
      </c>
      <c r="AV63" s="116">
        <f t="shared" si="1"/>
        <v>0</v>
      </c>
      <c r="AW63" s="117">
        <f>'PS03-V - Rozvody slaboproudu'!T91</f>
        <v>0</v>
      </c>
      <c r="AX63" s="116">
        <f>'PS03-V - Rozvody slaboproudu'!K36</f>
        <v>0</v>
      </c>
      <c r="AY63" s="116">
        <f>'PS03-V - Rozvody slaboproudu'!K37</f>
        <v>0</v>
      </c>
      <c r="AZ63" s="116">
        <f>'PS03-V - Rozvody slaboproudu'!K38</f>
        <v>0</v>
      </c>
      <c r="BA63" s="116">
        <f>'PS03-V - Rozvody slaboproudu'!K39</f>
        <v>0</v>
      </c>
      <c r="BB63" s="116">
        <f>'PS03-V - Rozvody slaboproudu'!F36</f>
        <v>0</v>
      </c>
      <c r="BC63" s="116">
        <f>'PS03-V - Rozvody slaboproudu'!F37</f>
        <v>0</v>
      </c>
      <c r="BD63" s="116">
        <f>'PS03-V - Rozvody slaboproudu'!F38</f>
        <v>0</v>
      </c>
      <c r="BE63" s="116">
        <f>'PS03-V - Rozvody slaboproudu'!F39</f>
        <v>0</v>
      </c>
      <c r="BF63" s="118">
        <f>'PS03-V - Rozvody slaboproudu'!F40</f>
        <v>0</v>
      </c>
      <c r="BT63" s="119" t="s">
        <v>91</v>
      </c>
      <c r="BV63" s="119" t="s">
        <v>73</v>
      </c>
      <c r="BW63" s="119" t="s">
        <v>111</v>
      </c>
      <c r="BX63" s="119" t="s">
        <v>106</v>
      </c>
      <c r="CL63" s="119" t="s">
        <v>22</v>
      </c>
    </row>
    <row r="64" spans="1:91" s="5" customFormat="1" ht="16.5" customHeight="1">
      <c r="A64" s="97" t="s">
        <v>75</v>
      </c>
      <c r="B64" s="98"/>
      <c r="C64" s="99"/>
      <c r="D64" s="410" t="s">
        <v>112</v>
      </c>
      <c r="E64" s="410"/>
      <c r="F64" s="410"/>
      <c r="G64" s="410"/>
      <c r="H64" s="410"/>
      <c r="I64" s="100"/>
      <c r="J64" s="410" t="s">
        <v>113</v>
      </c>
      <c r="K64" s="410"/>
      <c r="L64" s="410"/>
      <c r="M64" s="410"/>
      <c r="N64" s="410"/>
      <c r="O64" s="410"/>
      <c r="P64" s="410"/>
      <c r="Q64" s="410"/>
      <c r="R64" s="410"/>
      <c r="S64" s="410"/>
      <c r="T64" s="410"/>
      <c r="U64" s="410"/>
      <c r="V64" s="410"/>
      <c r="W64" s="410"/>
      <c r="X64" s="410"/>
      <c r="Y64" s="410"/>
      <c r="Z64" s="410"/>
      <c r="AA64" s="410"/>
      <c r="AB64" s="410"/>
      <c r="AC64" s="410"/>
      <c r="AD64" s="410"/>
      <c r="AE64" s="410"/>
      <c r="AF64" s="410"/>
      <c r="AG64" s="408">
        <f>'SO 03 - vedlejší rozpočto...'!K29</f>
        <v>0</v>
      </c>
      <c r="AH64" s="409"/>
      <c r="AI64" s="409"/>
      <c r="AJ64" s="409"/>
      <c r="AK64" s="409"/>
      <c r="AL64" s="409"/>
      <c r="AM64" s="409"/>
      <c r="AN64" s="408">
        <f t="shared" si="0"/>
        <v>0</v>
      </c>
      <c r="AO64" s="409"/>
      <c r="AP64" s="409"/>
      <c r="AQ64" s="101" t="s">
        <v>114</v>
      </c>
      <c r="AR64" s="102"/>
      <c r="AS64" s="121">
        <f>'SO 03 - vedlejší rozpočto...'!K27</f>
        <v>0</v>
      </c>
      <c r="AT64" s="122">
        <f>'SO 03 - vedlejší rozpočto...'!K28</f>
        <v>0</v>
      </c>
      <c r="AU64" s="122">
        <v>0</v>
      </c>
      <c r="AV64" s="122">
        <f t="shared" si="1"/>
        <v>0</v>
      </c>
      <c r="AW64" s="123">
        <f>'SO 03 - vedlejší rozpočto...'!T84</f>
        <v>0</v>
      </c>
      <c r="AX64" s="122">
        <f>'SO 03 - vedlejší rozpočto...'!K32</f>
        <v>0</v>
      </c>
      <c r="AY64" s="122">
        <f>'SO 03 - vedlejší rozpočto...'!K33</f>
        <v>0</v>
      </c>
      <c r="AZ64" s="122">
        <f>'SO 03 - vedlejší rozpočto...'!K34</f>
        <v>0</v>
      </c>
      <c r="BA64" s="122">
        <f>'SO 03 - vedlejší rozpočto...'!K35</f>
        <v>0</v>
      </c>
      <c r="BB64" s="122">
        <f>'SO 03 - vedlejší rozpočto...'!F32</f>
        <v>0</v>
      </c>
      <c r="BC64" s="122">
        <f>'SO 03 - vedlejší rozpočto...'!F33</f>
        <v>0</v>
      </c>
      <c r="BD64" s="122">
        <f>'SO 03 - vedlejší rozpočto...'!F34</f>
        <v>0</v>
      </c>
      <c r="BE64" s="122">
        <f>'SO 03 - vedlejší rozpočto...'!F35</f>
        <v>0</v>
      </c>
      <c r="BF64" s="124">
        <f>'SO 03 - vedlejší rozpočto...'!F36</f>
        <v>0</v>
      </c>
      <c r="BT64" s="107" t="s">
        <v>79</v>
      </c>
      <c r="BV64" s="107" t="s">
        <v>73</v>
      </c>
      <c r="BW64" s="107" t="s">
        <v>115</v>
      </c>
      <c r="BX64" s="107" t="s">
        <v>8</v>
      </c>
      <c r="CL64" s="107" t="s">
        <v>22</v>
      </c>
      <c r="CM64" s="107" t="s">
        <v>81</v>
      </c>
    </row>
    <row r="65" spans="2:44" s="1" customFormat="1" ht="30" customHeight="1">
      <c r="B65" s="42"/>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c r="AH65" s="64"/>
      <c r="AI65" s="64"/>
      <c r="AJ65" s="64"/>
      <c r="AK65" s="64"/>
      <c r="AL65" s="64"/>
      <c r="AM65" s="64"/>
      <c r="AN65" s="64"/>
      <c r="AO65" s="64"/>
      <c r="AP65" s="64"/>
      <c r="AQ65" s="64"/>
      <c r="AR65" s="62"/>
    </row>
    <row r="66" spans="2:44" s="1" customFormat="1" ht="6.95" customHeight="1">
      <c r="B66" s="57"/>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62"/>
    </row>
  </sheetData>
  <sheetProtection algorithmName="SHA-512" hashValue="TEF9ed+Li1/SPzAzYVCNI7xYhEm6apzzXShzENljOJhEQtmpevM1qc9cEQUaekyFQIV39hLQ22LmADU3T6ZePA==" saltValue="KWVkerD7i0mIYiAvMcqL+9su4ze2SvJWjWLe2+pyLsA7EW9HgaAL7l90OGTTTGHHlXvQm61Plu+9pHtNBpQ2dQ==" spinCount="100000" sheet="1" objects="1" scenarios="1" formatColumns="0" formatRows="0"/>
  <mergeCells count="89">
    <mergeCell ref="AR2:BG2"/>
    <mergeCell ref="AN64:AP64"/>
    <mergeCell ref="AG64:AM64"/>
    <mergeCell ref="D64:H64"/>
    <mergeCell ref="J64:AF64"/>
    <mergeCell ref="AG51:AM51"/>
    <mergeCell ref="AN51:AP51"/>
    <mergeCell ref="AN62:AP62"/>
    <mergeCell ref="AG62:AM62"/>
    <mergeCell ref="F62:J62"/>
    <mergeCell ref="L62:AF62"/>
    <mergeCell ref="AN63:AP63"/>
    <mergeCell ref="AG63:AM63"/>
    <mergeCell ref="F63:J63"/>
    <mergeCell ref="L63:AF63"/>
    <mergeCell ref="AN60:AP60"/>
    <mergeCell ref="AG60:AM60"/>
    <mergeCell ref="F60:J60"/>
    <mergeCell ref="L60:AF60"/>
    <mergeCell ref="AN61:AP61"/>
    <mergeCell ref="AG61:AM61"/>
    <mergeCell ref="E61:I61"/>
    <mergeCell ref="K61:AF61"/>
    <mergeCell ref="AN58:AP58"/>
    <mergeCell ref="AG58:AM58"/>
    <mergeCell ref="E58:I58"/>
    <mergeCell ref="K58:AF58"/>
    <mergeCell ref="AN59:AP59"/>
    <mergeCell ref="AG59:AM59"/>
    <mergeCell ref="F59:J59"/>
    <mergeCell ref="L59:AF59"/>
    <mergeCell ref="AN56:AP56"/>
    <mergeCell ref="AG56:AM56"/>
    <mergeCell ref="F56:J56"/>
    <mergeCell ref="L56:AF56"/>
    <mergeCell ref="AN57:AP57"/>
    <mergeCell ref="AG57:AM57"/>
    <mergeCell ref="F57:J57"/>
    <mergeCell ref="L57:AF57"/>
    <mergeCell ref="AN54:AP54"/>
    <mergeCell ref="AG54:AM54"/>
    <mergeCell ref="E54:I54"/>
    <mergeCell ref="K54:AF54"/>
    <mergeCell ref="AN55:AP55"/>
    <mergeCell ref="AG55:AM55"/>
    <mergeCell ref="F55:J55"/>
    <mergeCell ref="L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G5:BG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01 - stavební část'!C2" display="/"/>
    <hyperlink ref="A55" location="'PS01-S - Rozvody nn-elekt...'!C2" display="/"/>
    <hyperlink ref="A56" location="'PS01-U - Rozvody nn-elekt...'!C2" display="/"/>
    <hyperlink ref="A57" location="'PS01-V - Rozvody nn-elekt...'!C2" display="/"/>
    <hyperlink ref="A59" location="'PS02 - S - Hromosvod a uz...'!C2" display="/"/>
    <hyperlink ref="A60" location="'PS02 - V - Hromosvod a uz...'!C2" display="/"/>
    <hyperlink ref="A62" location="'PS03-S - Rozvody slaboproudu'!C2" display="/"/>
    <hyperlink ref="A63" location="'PS03-V - Rozvody slaboproudu'!C2" display="/"/>
    <hyperlink ref="A64" location="'SO 03 - vedlejší rozpočto...'!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4"/>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115</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s="1" customFormat="1" ht="15">
      <c r="B8" s="42"/>
      <c r="C8" s="43"/>
      <c r="D8" s="38" t="s">
        <v>122</v>
      </c>
      <c r="E8" s="43"/>
      <c r="F8" s="43"/>
      <c r="G8" s="43"/>
      <c r="H8" s="43"/>
      <c r="I8" s="133"/>
      <c r="J8" s="133"/>
      <c r="K8" s="43"/>
      <c r="L8" s="46"/>
    </row>
    <row r="9" spans="1:70" s="1" customFormat="1" ht="36.950000000000003" customHeight="1">
      <c r="B9" s="42"/>
      <c r="C9" s="43"/>
      <c r="D9" s="43"/>
      <c r="E9" s="421" t="s">
        <v>1800</v>
      </c>
      <c r="F9" s="422"/>
      <c r="G9" s="422"/>
      <c r="H9" s="422"/>
      <c r="I9" s="133"/>
      <c r="J9" s="133"/>
      <c r="K9" s="43"/>
      <c r="L9" s="46"/>
    </row>
    <row r="10" spans="1:70" s="1" customFormat="1" ht="13.5">
      <c r="B10" s="42"/>
      <c r="C10" s="43"/>
      <c r="D10" s="43"/>
      <c r="E10" s="43"/>
      <c r="F10" s="43"/>
      <c r="G10" s="43"/>
      <c r="H10" s="43"/>
      <c r="I10" s="133"/>
      <c r="J10" s="133"/>
      <c r="K10" s="43"/>
      <c r="L10" s="46"/>
    </row>
    <row r="11" spans="1:70" s="1" customFormat="1" ht="14.45" customHeight="1">
      <c r="B11" s="42"/>
      <c r="C11" s="43"/>
      <c r="D11" s="38" t="s">
        <v>21</v>
      </c>
      <c r="E11" s="43"/>
      <c r="F11" s="36" t="s">
        <v>22</v>
      </c>
      <c r="G11" s="43"/>
      <c r="H11" s="43"/>
      <c r="I11" s="134" t="s">
        <v>23</v>
      </c>
      <c r="J11" s="135" t="s">
        <v>22</v>
      </c>
      <c r="K11" s="43"/>
      <c r="L11" s="46"/>
    </row>
    <row r="12" spans="1:70" s="1" customFormat="1" ht="14.45" customHeight="1">
      <c r="B12" s="42"/>
      <c r="C12" s="43"/>
      <c r="D12" s="38" t="s">
        <v>24</v>
      </c>
      <c r="E12" s="43"/>
      <c r="F12" s="36" t="s">
        <v>25</v>
      </c>
      <c r="G12" s="43"/>
      <c r="H12" s="43"/>
      <c r="I12" s="134" t="s">
        <v>26</v>
      </c>
      <c r="J12" s="136">
        <f>'Rekapitulace zakázky'!AN8</f>
        <v>0</v>
      </c>
      <c r="K12" s="43"/>
      <c r="L12" s="46"/>
    </row>
    <row r="13" spans="1:70" s="1" customFormat="1" ht="10.9" customHeight="1">
      <c r="B13" s="42"/>
      <c r="C13" s="43"/>
      <c r="D13" s="43"/>
      <c r="E13" s="43"/>
      <c r="F13" s="43"/>
      <c r="G13" s="43"/>
      <c r="H13" s="43"/>
      <c r="I13" s="133"/>
      <c r="J13" s="133"/>
      <c r="K13" s="43"/>
      <c r="L13" s="46"/>
    </row>
    <row r="14" spans="1:70" s="1" customFormat="1" ht="14.45" customHeight="1">
      <c r="B14" s="42"/>
      <c r="C14" s="43"/>
      <c r="D14" s="38" t="s">
        <v>27</v>
      </c>
      <c r="E14" s="43"/>
      <c r="F14" s="43"/>
      <c r="G14" s="43"/>
      <c r="H14" s="43"/>
      <c r="I14" s="134" t="s">
        <v>28</v>
      </c>
      <c r="J14" s="135" t="str">
        <f>IF('Rekapitulace zakázky'!AN10="","",'Rekapitulace zakázky'!AN10)</f>
        <v/>
      </c>
      <c r="K14" s="43"/>
      <c r="L14" s="46"/>
    </row>
    <row r="15" spans="1:70" s="1" customFormat="1" ht="18" customHeight="1">
      <c r="B15" s="42"/>
      <c r="C15" s="43"/>
      <c r="D15" s="43"/>
      <c r="E15" s="36" t="str">
        <f>IF('Rekapitulace zakázky'!E11="","",'Rekapitulace zakázky'!E11)</f>
        <v xml:space="preserve"> </v>
      </c>
      <c r="F15" s="43"/>
      <c r="G15" s="43"/>
      <c r="H15" s="43"/>
      <c r="I15" s="134" t="s">
        <v>30</v>
      </c>
      <c r="J15" s="135" t="str">
        <f>IF('Rekapitulace zakázky'!AN11="","",'Rekapitulace zakázky'!AN11)</f>
        <v/>
      </c>
      <c r="K15" s="43"/>
      <c r="L15" s="46"/>
    </row>
    <row r="16" spans="1:70" s="1" customFormat="1" ht="6.95" customHeight="1">
      <c r="B16" s="42"/>
      <c r="C16" s="43"/>
      <c r="D16" s="43"/>
      <c r="E16" s="43"/>
      <c r="F16" s="43"/>
      <c r="G16" s="43"/>
      <c r="H16" s="43"/>
      <c r="I16" s="133"/>
      <c r="J16" s="133"/>
      <c r="K16" s="43"/>
      <c r="L16" s="46"/>
    </row>
    <row r="17" spans="2:12" s="1" customFormat="1" ht="14.45" customHeight="1">
      <c r="B17" s="42"/>
      <c r="C17" s="43"/>
      <c r="D17" s="38" t="s">
        <v>31</v>
      </c>
      <c r="E17" s="43"/>
      <c r="F17" s="43"/>
      <c r="G17" s="43"/>
      <c r="H17" s="43"/>
      <c r="I17" s="134" t="s">
        <v>28</v>
      </c>
      <c r="J17" s="135" t="str">
        <f>IF('Rekapitulace zakázky'!AN13="Vyplň údaj","",IF('Rekapitulace zakázky'!AN13="","",'Rekapitulace zakázky'!AN13))</f>
        <v/>
      </c>
      <c r="K17" s="43"/>
      <c r="L17" s="46"/>
    </row>
    <row r="18" spans="2:12" s="1" customFormat="1" ht="18" customHeight="1">
      <c r="B18" s="42"/>
      <c r="C18" s="43"/>
      <c r="D18" s="43"/>
      <c r="E18" s="36" t="str">
        <f>IF('Rekapitulace zakázky'!E14="Vyplň údaj","",IF('Rekapitulace zakázky'!E14="","",'Rekapitulace zakázky'!E14))</f>
        <v/>
      </c>
      <c r="F18" s="43"/>
      <c r="G18" s="43"/>
      <c r="H18" s="43"/>
      <c r="I18" s="134" t="s">
        <v>30</v>
      </c>
      <c r="J18" s="135" t="str">
        <f>IF('Rekapitulace zakázky'!AN14="Vyplň údaj","",IF('Rekapitulace zakázky'!AN14="","",'Rekapitulace zakázky'!AN14))</f>
        <v/>
      </c>
      <c r="K18" s="43"/>
      <c r="L18" s="46"/>
    </row>
    <row r="19" spans="2:12" s="1" customFormat="1" ht="6.95" customHeight="1">
      <c r="B19" s="42"/>
      <c r="C19" s="43"/>
      <c r="D19" s="43"/>
      <c r="E19" s="43"/>
      <c r="F19" s="43"/>
      <c r="G19" s="43"/>
      <c r="H19" s="43"/>
      <c r="I19" s="133"/>
      <c r="J19" s="133"/>
      <c r="K19" s="43"/>
      <c r="L19" s="46"/>
    </row>
    <row r="20" spans="2:12" s="1" customFormat="1" ht="14.45" customHeight="1">
      <c r="B20" s="42"/>
      <c r="C20" s="43"/>
      <c r="D20" s="38" t="s">
        <v>33</v>
      </c>
      <c r="E20" s="43"/>
      <c r="F20" s="43"/>
      <c r="G20" s="43"/>
      <c r="H20" s="43"/>
      <c r="I20" s="134" t="s">
        <v>28</v>
      </c>
      <c r="J20" s="135" t="str">
        <f>IF('Rekapitulace zakázky'!AN16="","",'Rekapitulace zakázky'!AN16)</f>
        <v/>
      </c>
      <c r="K20" s="43"/>
      <c r="L20" s="46"/>
    </row>
    <row r="21" spans="2:12" s="1" customFormat="1" ht="18" customHeight="1">
      <c r="B21" s="42"/>
      <c r="C21" s="43"/>
      <c r="D21" s="43"/>
      <c r="E21" s="36" t="str">
        <f>IF('Rekapitulace zakázky'!E17="","",'Rekapitulace zakázky'!E17)</f>
        <v xml:space="preserve"> </v>
      </c>
      <c r="F21" s="43"/>
      <c r="G21" s="43"/>
      <c r="H21" s="43"/>
      <c r="I21" s="134" t="s">
        <v>30</v>
      </c>
      <c r="J21" s="135" t="str">
        <f>IF('Rekapitulace zakázky'!AN17="","",'Rekapitulace zakázky'!AN17)</f>
        <v/>
      </c>
      <c r="K21" s="43"/>
      <c r="L21" s="46"/>
    </row>
    <row r="22" spans="2:12" s="1" customFormat="1" ht="6.95" customHeight="1">
      <c r="B22" s="42"/>
      <c r="C22" s="43"/>
      <c r="D22" s="43"/>
      <c r="E22" s="43"/>
      <c r="F22" s="43"/>
      <c r="G22" s="43"/>
      <c r="H22" s="43"/>
      <c r="I22" s="133"/>
      <c r="J22" s="133"/>
      <c r="K22" s="43"/>
      <c r="L22" s="46"/>
    </row>
    <row r="23" spans="2:12" s="1" customFormat="1" ht="14.45" customHeight="1">
      <c r="B23" s="42"/>
      <c r="C23" s="43"/>
      <c r="D23" s="38" t="s">
        <v>34</v>
      </c>
      <c r="E23" s="43"/>
      <c r="F23" s="43"/>
      <c r="G23" s="43"/>
      <c r="H23" s="43"/>
      <c r="I23" s="133"/>
      <c r="J23" s="133"/>
      <c r="K23" s="43"/>
      <c r="L23" s="46"/>
    </row>
    <row r="24" spans="2:12" s="7" customFormat="1" ht="16.5" customHeight="1">
      <c r="B24" s="137"/>
      <c r="C24" s="138"/>
      <c r="D24" s="138"/>
      <c r="E24" s="383" t="s">
        <v>22</v>
      </c>
      <c r="F24" s="383"/>
      <c r="G24" s="383"/>
      <c r="H24" s="383"/>
      <c r="I24" s="139"/>
      <c r="J24" s="139"/>
      <c r="K24" s="138"/>
      <c r="L24" s="140"/>
    </row>
    <row r="25" spans="2:12" s="1" customFormat="1" ht="6.95" customHeight="1">
      <c r="B25" s="42"/>
      <c r="C25" s="43"/>
      <c r="D25" s="43"/>
      <c r="E25" s="43"/>
      <c r="F25" s="43"/>
      <c r="G25" s="43"/>
      <c r="H25" s="43"/>
      <c r="I25" s="133"/>
      <c r="J25" s="133"/>
      <c r="K25" s="43"/>
      <c r="L25" s="46"/>
    </row>
    <row r="26" spans="2:12" s="1" customFormat="1" ht="6.95" customHeight="1">
      <c r="B26" s="42"/>
      <c r="C26" s="43"/>
      <c r="D26" s="85"/>
      <c r="E26" s="85"/>
      <c r="F26" s="85"/>
      <c r="G26" s="85"/>
      <c r="H26" s="85"/>
      <c r="I26" s="141"/>
      <c r="J26" s="141"/>
      <c r="K26" s="85"/>
      <c r="L26" s="142"/>
    </row>
    <row r="27" spans="2:12" s="1" customFormat="1" ht="15">
      <c r="B27" s="42"/>
      <c r="C27" s="43"/>
      <c r="D27" s="43"/>
      <c r="E27" s="38" t="s">
        <v>124</v>
      </c>
      <c r="F27" s="43"/>
      <c r="G27" s="43"/>
      <c r="H27" s="43"/>
      <c r="I27" s="133"/>
      <c r="J27" s="133"/>
      <c r="K27" s="143">
        <f>I58</f>
        <v>0</v>
      </c>
      <c r="L27" s="46"/>
    </row>
    <row r="28" spans="2:12" s="1" customFormat="1" ht="15">
      <c r="B28" s="42"/>
      <c r="C28" s="43"/>
      <c r="D28" s="43"/>
      <c r="E28" s="38" t="s">
        <v>125</v>
      </c>
      <c r="F28" s="43"/>
      <c r="G28" s="43"/>
      <c r="H28" s="43"/>
      <c r="I28" s="133"/>
      <c r="J28" s="133"/>
      <c r="K28" s="143">
        <f>J58</f>
        <v>0</v>
      </c>
      <c r="L28" s="46"/>
    </row>
    <row r="29" spans="2:12" s="1" customFormat="1" ht="25.35" customHeight="1">
      <c r="B29" s="42"/>
      <c r="C29" s="43"/>
      <c r="D29" s="144" t="s">
        <v>35</v>
      </c>
      <c r="E29" s="43"/>
      <c r="F29" s="43"/>
      <c r="G29" s="43"/>
      <c r="H29" s="43"/>
      <c r="I29" s="133"/>
      <c r="J29" s="133"/>
      <c r="K29" s="145">
        <f>ROUND(K84,2)</f>
        <v>0</v>
      </c>
      <c r="L29" s="46"/>
    </row>
    <row r="30" spans="2:12" s="1" customFormat="1" ht="6.95" customHeight="1">
      <c r="B30" s="42"/>
      <c r="C30" s="43"/>
      <c r="D30" s="85"/>
      <c r="E30" s="85"/>
      <c r="F30" s="85"/>
      <c r="G30" s="85"/>
      <c r="H30" s="85"/>
      <c r="I30" s="141"/>
      <c r="J30" s="141"/>
      <c r="K30" s="85"/>
      <c r="L30" s="142"/>
    </row>
    <row r="31" spans="2:12" s="1" customFormat="1" ht="14.45" customHeight="1">
      <c r="B31" s="42"/>
      <c r="C31" s="43"/>
      <c r="D31" s="43"/>
      <c r="E31" s="43"/>
      <c r="F31" s="47" t="s">
        <v>37</v>
      </c>
      <c r="G31" s="43"/>
      <c r="H31" s="43"/>
      <c r="I31" s="146" t="s">
        <v>36</v>
      </c>
      <c r="J31" s="133"/>
      <c r="K31" s="47" t="s">
        <v>38</v>
      </c>
      <c r="L31" s="46"/>
    </row>
    <row r="32" spans="2:12" s="1" customFormat="1" ht="14.45" customHeight="1">
      <c r="B32" s="42"/>
      <c r="C32" s="43"/>
      <c r="D32" s="50" t="s">
        <v>39</v>
      </c>
      <c r="E32" s="50" t="s">
        <v>40</v>
      </c>
      <c r="F32" s="147">
        <f>ROUND(SUM(BE84:BE103), 2)</f>
        <v>0</v>
      </c>
      <c r="G32" s="43"/>
      <c r="H32" s="43"/>
      <c r="I32" s="148">
        <v>0.21</v>
      </c>
      <c r="J32" s="133"/>
      <c r="K32" s="147">
        <f>ROUND(ROUND((SUM(BE84:BE103)), 2)*I32, 2)</f>
        <v>0</v>
      </c>
      <c r="L32" s="46"/>
    </row>
    <row r="33" spans="2:12" s="1" customFormat="1" ht="14.45" customHeight="1">
      <c r="B33" s="42"/>
      <c r="C33" s="43"/>
      <c r="D33" s="43"/>
      <c r="E33" s="50" t="s">
        <v>41</v>
      </c>
      <c r="F33" s="147">
        <f>ROUND(SUM(BF84:BF103), 2)</f>
        <v>0</v>
      </c>
      <c r="G33" s="43"/>
      <c r="H33" s="43"/>
      <c r="I33" s="148">
        <v>0.15</v>
      </c>
      <c r="J33" s="133"/>
      <c r="K33" s="147">
        <f>ROUND(ROUND((SUM(BF84:BF103)), 2)*I33, 2)</f>
        <v>0</v>
      </c>
      <c r="L33" s="46"/>
    </row>
    <row r="34" spans="2:12" s="1" customFormat="1" ht="14.45" hidden="1" customHeight="1">
      <c r="B34" s="42"/>
      <c r="C34" s="43"/>
      <c r="D34" s="43"/>
      <c r="E34" s="50" t="s">
        <v>42</v>
      </c>
      <c r="F34" s="147">
        <f>ROUND(SUM(BG84:BG103), 2)</f>
        <v>0</v>
      </c>
      <c r="G34" s="43"/>
      <c r="H34" s="43"/>
      <c r="I34" s="148">
        <v>0.21</v>
      </c>
      <c r="J34" s="133"/>
      <c r="K34" s="147">
        <v>0</v>
      </c>
      <c r="L34" s="46"/>
    </row>
    <row r="35" spans="2:12" s="1" customFormat="1" ht="14.45" hidden="1" customHeight="1">
      <c r="B35" s="42"/>
      <c r="C35" s="43"/>
      <c r="D35" s="43"/>
      <c r="E35" s="50" t="s">
        <v>43</v>
      </c>
      <c r="F35" s="147">
        <f>ROUND(SUM(BH84:BH103), 2)</f>
        <v>0</v>
      </c>
      <c r="G35" s="43"/>
      <c r="H35" s="43"/>
      <c r="I35" s="148">
        <v>0.15</v>
      </c>
      <c r="J35" s="133"/>
      <c r="K35" s="147">
        <v>0</v>
      </c>
      <c r="L35" s="46"/>
    </row>
    <row r="36" spans="2:12" s="1" customFormat="1" ht="14.45" hidden="1" customHeight="1">
      <c r="B36" s="42"/>
      <c r="C36" s="43"/>
      <c r="D36" s="43"/>
      <c r="E36" s="50" t="s">
        <v>44</v>
      </c>
      <c r="F36" s="147">
        <f>ROUND(SUM(BI84:BI103), 2)</f>
        <v>0</v>
      </c>
      <c r="G36" s="43"/>
      <c r="H36" s="43"/>
      <c r="I36" s="148">
        <v>0</v>
      </c>
      <c r="J36" s="133"/>
      <c r="K36" s="147">
        <v>0</v>
      </c>
      <c r="L36" s="46"/>
    </row>
    <row r="37" spans="2:12" s="1" customFormat="1" ht="6.95" customHeight="1">
      <c r="B37" s="42"/>
      <c r="C37" s="43"/>
      <c r="D37" s="43"/>
      <c r="E37" s="43"/>
      <c r="F37" s="43"/>
      <c r="G37" s="43"/>
      <c r="H37" s="43"/>
      <c r="I37" s="133"/>
      <c r="J37" s="133"/>
      <c r="K37" s="43"/>
      <c r="L37" s="46"/>
    </row>
    <row r="38" spans="2:12" s="1" customFormat="1" ht="25.35" customHeight="1">
      <c r="B38" s="42"/>
      <c r="C38" s="149"/>
      <c r="D38" s="150" t="s">
        <v>45</v>
      </c>
      <c r="E38" s="79"/>
      <c r="F38" s="79"/>
      <c r="G38" s="151" t="s">
        <v>46</v>
      </c>
      <c r="H38" s="152" t="s">
        <v>47</v>
      </c>
      <c r="I38" s="153"/>
      <c r="J38" s="153"/>
      <c r="K38" s="154">
        <f>SUM(K29:K36)</f>
        <v>0</v>
      </c>
      <c r="L38" s="155"/>
    </row>
    <row r="39" spans="2:12" s="1" customFormat="1" ht="14.45" customHeight="1">
      <c r="B39" s="57"/>
      <c r="C39" s="58"/>
      <c r="D39" s="58"/>
      <c r="E39" s="58"/>
      <c r="F39" s="58"/>
      <c r="G39" s="58"/>
      <c r="H39" s="58"/>
      <c r="I39" s="156"/>
      <c r="J39" s="156"/>
      <c r="K39" s="58"/>
      <c r="L39" s="59"/>
    </row>
    <row r="43" spans="2:12" s="1" customFormat="1" ht="6.95" customHeight="1">
      <c r="B43" s="157"/>
      <c r="C43" s="158"/>
      <c r="D43" s="158"/>
      <c r="E43" s="158"/>
      <c r="F43" s="158"/>
      <c r="G43" s="158"/>
      <c r="H43" s="158"/>
      <c r="I43" s="159"/>
      <c r="J43" s="159"/>
      <c r="K43" s="158"/>
      <c r="L43" s="160"/>
    </row>
    <row r="44" spans="2:12" s="1" customFormat="1" ht="36.950000000000003" customHeight="1">
      <c r="B44" s="42"/>
      <c r="C44" s="31" t="s">
        <v>126</v>
      </c>
      <c r="D44" s="43"/>
      <c r="E44" s="43"/>
      <c r="F44" s="43"/>
      <c r="G44" s="43"/>
      <c r="H44" s="43"/>
      <c r="I44" s="133"/>
      <c r="J44" s="133"/>
      <c r="K44" s="43"/>
      <c r="L44" s="46"/>
    </row>
    <row r="45" spans="2:12" s="1" customFormat="1" ht="6.95" customHeight="1">
      <c r="B45" s="42"/>
      <c r="C45" s="43"/>
      <c r="D45" s="43"/>
      <c r="E45" s="43"/>
      <c r="F45" s="43"/>
      <c r="G45" s="43"/>
      <c r="H45" s="43"/>
      <c r="I45" s="133"/>
      <c r="J45" s="133"/>
      <c r="K45" s="43"/>
      <c r="L45" s="46"/>
    </row>
    <row r="46" spans="2:12" s="1" customFormat="1" ht="14.45" customHeight="1">
      <c r="B46" s="42"/>
      <c r="C46" s="38" t="s">
        <v>19</v>
      </c>
      <c r="D46" s="43"/>
      <c r="E46" s="43"/>
      <c r="F46" s="43"/>
      <c r="G46" s="43"/>
      <c r="H46" s="43"/>
      <c r="I46" s="133"/>
      <c r="J46" s="133"/>
      <c r="K46" s="43"/>
      <c r="L46" s="46"/>
    </row>
    <row r="47" spans="2:12" s="1" customFormat="1" ht="16.5" customHeight="1">
      <c r="B47" s="42"/>
      <c r="C47" s="43"/>
      <c r="D47" s="43"/>
      <c r="E47" s="419" t="str">
        <f>E7</f>
        <v>Oprava stavědla Kompas v žst. Olc hl.n.</v>
      </c>
      <c r="F47" s="420"/>
      <c r="G47" s="420"/>
      <c r="H47" s="420"/>
      <c r="I47" s="133"/>
      <c r="J47" s="133"/>
      <c r="K47" s="43"/>
      <c r="L47" s="46"/>
    </row>
    <row r="48" spans="2:12" s="1" customFormat="1" ht="14.45" customHeight="1">
      <c r="B48" s="42"/>
      <c r="C48" s="38" t="s">
        <v>122</v>
      </c>
      <c r="D48" s="43"/>
      <c r="E48" s="43"/>
      <c r="F48" s="43"/>
      <c r="G48" s="43"/>
      <c r="H48" s="43"/>
      <c r="I48" s="133"/>
      <c r="J48" s="133"/>
      <c r="K48" s="43"/>
      <c r="L48" s="46"/>
    </row>
    <row r="49" spans="2:47" s="1" customFormat="1" ht="17.25" customHeight="1">
      <c r="B49" s="42"/>
      <c r="C49" s="43"/>
      <c r="D49" s="43"/>
      <c r="E49" s="421" t="str">
        <f>E9</f>
        <v>SO 03 - vedlejší rozpočtové náklady</v>
      </c>
      <c r="F49" s="422"/>
      <c r="G49" s="422"/>
      <c r="H49" s="422"/>
      <c r="I49" s="133"/>
      <c r="J49" s="133"/>
      <c r="K49" s="43"/>
      <c r="L49" s="46"/>
    </row>
    <row r="50" spans="2:47" s="1" customFormat="1" ht="6.95" customHeight="1">
      <c r="B50" s="42"/>
      <c r="C50" s="43"/>
      <c r="D50" s="43"/>
      <c r="E50" s="43"/>
      <c r="F50" s="43"/>
      <c r="G50" s="43"/>
      <c r="H50" s="43"/>
      <c r="I50" s="133"/>
      <c r="J50" s="133"/>
      <c r="K50" s="43"/>
      <c r="L50" s="46"/>
    </row>
    <row r="51" spans="2:47" s="1" customFormat="1" ht="18" customHeight="1">
      <c r="B51" s="42"/>
      <c r="C51" s="38" t="s">
        <v>24</v>
      </c>
      <c r="D51" s="43"/>
      <c r="E51" s="43"/>
      <c r="F51" s="36" t="str">
        <f>F12</f>
        <v>Olomouc</v>
      </c>
      <c r="G51" s="43"/>
      <c r="H51" s="43"/>
      <c r="I51" s="134" t="s">
        <v>26</v>
      </c>
      <c r="J51" s="136">
        <f>IF(J12="","",J12)</f>
        <v>0</v>
      </c>
      <c r="K51" s="43"/>
      <c r="L51" s="46"/>
    </row>
    <row r="52" spans="2:47" s="1" customFormat="1" ht="6.95" customHeight="1">
      <c r="B52" s="42"/>
      <c r="C52" s="43"/>
      <c r="D52" s="43"/>
      <c r="E52" s="43"/>
      <c r="F52" s="43"/>
      <c r="G52" s="43"/>
      <c r="H52" s="43"/>
      <c r="I52" s="133"/>
      <c r="J52" s="133"/>
      <c r="K52" s="43"/>
      <c r="L52" s="46"/>
    </row>
    <row r="53" spans="2:47" s="1" customFormat="1" ht="15">
      <c r="B53" s="42"/>
      <c r="C53" s="38" t="s">
        <v>27</v>
      </c>
      <c r="D53" s="43"/>
      <c r="E53" s="43"/>
      <c r="F53" s="36" t="str">
        <f>E15</f>
        <v xml:space="preserve"> </v>
      </c>
      <c r="G53" s="43"/>
      <c r="H53" s="43"/>
      <c r="I53" s="134" t="s">
        <v>33</v>
      </c>
      <c r="J53" s="423" t="str">
        <f>E21</f>
        <v xml:space="preserve"> </v>
      </c>
      <c r="K53" s="43"/>
      <c r="L53" s="46"/>
    </row>
    <row r="54" spans="2:47" s="1" customFormat="1" ht="14.45" customHeight="1">
      <c r="B54" s="42"/>
      <c r="C54" s="38" t="s">
        <v>31</v>
      </c>
      <c r="D54" s="43"/>
      <c r="E54" s="43"/>
      <c r="F54" s="36" t="str">
        <f>IF(E18="","",E18)</f>
        <v/>
      </c>
      <c r="G54" s="43"/>
      <c r="H54" s="43"/>
      <c r="I54" s="133"/>
      <c r="J54" s="424"/>
      <c r="K54" s="43"/>
      <c r="L54" s="46"/>
    </row>
    <row r="55" spans="2:47" s="1" customFormat="1" ht="10.35" customHeight="1">
      <c r="B55" s="42"/>
      <c r="C55" s="43"/>
      <c r="D55" s="43"/>
      <c r="E55" s="43"/>
      <c r="F55" s="43"/>
      <c r="G55" s="43"/>
      <c r="H55" s="43"/>
      <c r="I55" s="133"/>
      <c r="J55" s="133"/>
      <c r="K55" s="43"/>
      <c r="L55" s="46"/>
    </row>
    <row r="56" spans="2:47" s="1" customFormat="1" ht="29.25" customHeight="1">
      <c r="B56" s="42"/>
      <c r="C56" s="161" t="s">
        <v>127</v>
      </c>
      <c r="D56" s="149"/>
      <c r="E56" s="149"/>
      <c r="F56" s="149"/>
      <c r="G56" s="149"/>
      <c r="H56" s="149"/>
      <c r="I56" s="162" t="s">
        <v>128</v>
      </c>
      <c r="J56" s="162" t="s">
        <v>129</v>
      </c>
      <c r="K56" s="163" t="s">
        <v>130</v>
      </c>
      <c r="L56" s="164"/>
    </row>
    <row r="57" spans="2:47" s="1" customFormat="1" ht="10.35" customHeight="1">
      <c r="B57" s="42"/>
      <c r="C57" s="43"/>
      <c r="D57" s="43"/>
      <c r="E57" s="43"/>
      <c r="F57" s="43"/>
      <c r="G57" s="43"/>
      <c r="H57" s="43"/>
      <c r="I57" s="133"/>
      <c r="J57" s="133"/>
      <c r="K57" s="43"/>
      <c r="L57" s="46"/>
    </row>
    <row r="58" spans="2:47" s="1" customFormat="1" ht="29.25" customHeight="1">
      <c r="B58" s="42"/>
      <c r="C58" s="165" t="s">
        <v>131</v>
      </c>
      <c r="D58" s="43"/>
      <c r="E58" s="43"/>
      <c r="F58" s="43"/>
      <c r="G58" s="43"/>
      <c r="H58" s="43"/>
      <c r="I58" s="166">
        <f t="shared" ref="I58:J60" si="0">Q84</f>
        <v>0</v>
      </c>
      <c r="J58" s="166">
        <f t="shared" si="0"/>
        <v>0</v>
      </c>
      <c r="K58" s="145">
        <f>K84</f>
        <v>0</v>
      </c>
      <c r="L58" s="46"/>
      <c r="AU58" s="25" t="s">
        <v>132</v>
      </c>
    </row>
    <row r="59" spans="2:47" s="8" customFormat="1" ht="24.95" customHeight="1">
      <c r="B59" s="167"/>
      <c r="C59" s="168"/>
      <c r="D59" s="169" t="s">
        <v>1500</v>
      </c>
      <c r="E59" s="170"/>
      <c r="F59" s="170"/>
      <c r="G59" s="170"/>
      <c r="H59" s="170"/>
      <c r="I59" s="171">
        <f t="shared" si="0"/>
        <v>0</v>
      </c>
      <c r="J59" s="171">
        <f t="shared" si="0"/>
        <v>0</v>
      </c>
      <c r="K59" s="172">
        <f>K85</f>
        <v>0</v>
      </c>
      <c r="L59" s="173"/>
    </row>
    <row r="60" spans="2:47" s="9" customFormat="1" ht="19.899999999999999" customHeight="1">
      <c r="B60" s="174"/>
      <c r="C60" s="175"/>
      <c r="D60" s="176" t="s">
        <v>1801</v>
      </c>
      <c r="E60" s="177"/>
      <c r="F60" s="177"/>
      <c r="G60" s="177"/>
      <c r="H60" s="177"/>
      <c r="I60" s="178">
        <f t="shared" si="0"/>
        <v>0</v>
      </c>
      <c r="J60" s="178">
        <f t="shared" si="0"/>
        <v>0</v>
      </c>
      <c r="K60" s="179">
        <f>K86</f>
        <v>0</v>
      </c>
      <c r="L60" s="180"/>
    </row>
    <row r="61" spans="2:47" s="9" customFormat="1" ht="19.899999999999999" customHeight="1">
      <c r="B61" s="174"/>
      <c r="C61" s="175"/>
      <c r="D61" s="176" t="s">
        <v>1802</v>
      </c>
      <c r="E61" s="177"/>
      <c r="F61" s="177"/>
      <c r="G61" s="177"/>
      <c r="H61" s="177"/>
      <c r="I61" s="178">
        <f>Q88</f>
        <v>0</v>
      </c>
      <c r="J61" s="178">
        <f>R88</f>
        <v>0</v>
      </c>
      <c r="K61" s="179">
        <f>K88</f>
        <v>0</v>
      </c>
      <c r="L61" s="180"/>
    </row>
    <row r="62" spans="2:47" s="9" customFormat="1" ht="19.899999999999999" customHeight="1">
      <c r="B62" s="174"/>
      <c r="C62" s="175"/>
      <c r="D62" s="176" t="s">
        <v>1803</v>
      </c>
      <c r="E62" s="177"/>
      <c r="F62" s="177"/>
      <c r="G62" s="177"/>
      <c r="H62" s="177"/>
      <c r="I62" s="178">
        <f>Q97</f>
        <v>0</v>
      </c>
      <c r="J62" s="178">
        <f>R97</f>
        <v>0</v>
      </c>
      <c r="K62" s="179">
        <f>K97</f>
        <v>0</v>
      </c>
      <c r="L62" s="180"/>
    </row>
    <row r="63" spans="2:47" s="9" customFormat="1" ht="19.899999999999999" customHeight="1">
      <c r="B63" s="174"/>
      <c r="C63" s="175"/>
      <c r="D63" s="176" t="s">
        <v>1804</v>
      </c>
      <c r="E63" s="177"/>
      <c r="F63" s="177"/>
      <c r="G63" s="177"/>
      <c r="H63" s="177"/>
      <c r="I63" s="178">
        <f>Q99</f>
        <v>0</v>
      </c>
      <c r="J63" s="178">
        <f>R99</f>
        <v>0</v>
      </c>
      <c r="K63" s="179">
        <f>K99</f>
        <v>0</v>
      </c>
      <c r="L63" s="180"/>
    </row>
    <row r="64" spans="2:47" s="9" customFormat="1" ht="19.899999999999999" customHeight="1">
      <c r="B64" s="174"/>
      <c r="C64" s="175"/>
      <c r="D64" s="176" t="s">
        <v>1805</v>
      </c>
      <c r="E64" s="177"/>
      <c r="F64" s="177"/>
      <c r="G64" s="177"/>
      <c r="H64" s="177"/>
      <c r="I64" s="178">
        <f>Q101</f>
        <v>0</v>
      </c>
      <c r="J64" s="178">
        <f>R101</f>
        <v>0</v>
      </c>
      <c r="K64" s="179">
        <f>K101</f>
        <v>0</v>
      </c>
      <c r="L64" s="180"/>
    </row>
    <row r="65" spans="2:13" s="1" customFormat="1" ht="21.75" customHeight="1">
      <c r="B65" s="42"/>
      <c r="C65" s="43"/>
      <c r="D65" s="43"/>
      <c r="E65" s="43"/>
      <c r="F65" s="43"/>
      <c r="G65" s="43"/>
      <c r="H65" s="43"/>
      <c r="I65" s="133"/>
      <c r="J65" s="133"/>
      <c r="K65" s="43"/>
      <c r="L65" s="46"/>
    </row>
    <row r="66" spans="2:13" s="1" customFormat="1" ht="6.95" customHeight="1">
      <c r="B66" s="57"/>
      <c r="C66" s="58"/>
      <c r="D66" s="58"/>
      <c r="E66" s="58"/>
      <c r="F66" s="58"/>
      <c r="G66" s="58"/>
      <c r="H66" s="58"/>
      <c r="I66" s="156"/>
      <c r="J66" s="156"/>
      <c r="K66" s="58"/>
      <c r="L66" s="59"/>
    </row>
    <row r="70" spans="2:13" s="1" customFormat="1" ht="6.95" customHeight="1">
      <c r="B70" s="60"/>
      <c r="C70" s="61"/>
      <c r="D70" s="61"/>
      <c r="E70" s="61"/>
      <c r="F70" s="61"/>
      <c r="G70" s="61"/>
      <c r="H70" s="61"/>
      <c r="I70" s="159"/>
      <c r="J70" s="159"/>
      <c r="K70" s="61"/>
      <c r="L70" s="61"/>
      <c r="M70" s="62"/>
    </row>
    <row r="71" spans="2:13" s="1" customFormat="1" ht="36.950000000000003" customHeight="1">
      <c r="B71" s="42"/>
      <c r="C71" s="63" t="s">
        <v>161</v>
      </c>
      <c r="D71" s="64"/>
      <c r="E71" s="64"/>
      <c r="F71" s="64"/>
      <c r="G71" s="64"/>
      <c r="H71" s="64"/>
      <c r="I71" s="181"/>
      <c r="J71" s="181"/>
      <c r="K71" s="64"/>
      <c r="L71" s="64"/>
      <c r="M71" s="62"/>
    </row>
    <row r="72" spans="2:13" s="1" customFormat="1" ht="6.95" customHeight="1">
      <c r="B72" s="42"/>
      <c r="C72" s="64"/>
      <c r="D72" s="64"/>
      <c r="E72" s="64"/>
      <c r="F72" s="64"/>
      <c r="G72" s="64"/>
      <c r="H72" s="64"/>
      <c r="I72" s="181"/>
      <c r="J72" s="181"/>
      <c r="K72" s="64"/>
      <c r="L72" s="64"/>
      <c r="M72" s="62"/>
    </row>
    <row r="73" spans="2:13" s="1" customFormat="1" ht="14.45" customHeight="1">
      <c r="B73" s="42"/>
      <c r="C73" s="66" t="s">
        <v>19</v>
      </c>
      <c r="D73" s="64"/>
      <c r="E73" s="64"/>
      <c r="F73" s="64"/>
      <c r="G73" s="64"/>
      <c r="H73" s="64"/>
      <c r="I73" s="181"/>
      <c r="J73" s="181"/>
      <c r="K73" s="64"/>
      <c r="L73" s="64"/>
      <c r="M73" s="62"/>
    </row>
    <row r="74" spans="2:13" s="1" customFormat="1" ht="16.5" customHeight="1">
      <c r="B74" s="42"/>
      <c r="C74" s="64"/>
      <c r="D74" s="64"/>
      <c r="E74" s="425" t="str">
        <f>E7</f>
        <v>Oprava stavědla Kompas v žst. Olc hl.n.</v>
      </c>
      <c r="F74" s="426"/>
      <c r="G74" s="426"/>
      <c r="H74" s="426"/>
      <c r="I74" s="181"/>
      <c r="J74" s="181"/>
      <c r="K74" s="64"/>
      <c r="L74" s="64"/>
      <c r="M74" s="62"/>
    </row>
    <row r="75" spans="2:13" s="1" customFormat="1" ht="14.45" customHeight="1">
      <c r="B75" s="42"/>
      <c r="C75" s="66" t="s">
        <v>122</v>
      </c>
      <c r="D75" s="64"/>
      <c r="E75" s="64"/>
      <c r="F75" s="64"/>
      <c r="G75" s="64"/>
      <c r="H75" s="64"/>
      <c r="I75" s="181"/>
      <c r="J75" s="181"/>
      <c r="K75" s="64"/>
      <c r="L75" s="64"/>
      <c r="M75" s="62"/>
    </row>
    <row r="76" spans="2:13" s="1" customFormat="1" ht="17.25" customHeight="1">
      <c r="B76" s="42"/>
      <c r="C76" s="64"/>
      <c r="D76" s="64"/>
      <c r="E76" s="394" t="str">
        <f>E9</f>
        <v>SO 03 - vedlejší rozpočtové náklady</v>
      </c>
      <c r="F76" s="427"/>
      <c r="G76" s="427"/>
      <c r="H76" s="427"/>
      <c r="I76" s="181"/>
      <c r="J76" s="181"/>
      <c r="K76" s="64"/>
      <c r="L76" s="64"/>
      <c r="M76" s="62"/>
    </row>
    <row r="77" spans="2:13" s="1" customFormat="1" ht="6.95" customHeight="1">
      <c r="B77" s="42"/>
      <c r="C77" s="64"/>
      <c r="D77" s="64"/>
      <c r="E77" s="64"/>
      <c r="F77" s="64"/>
      <c r="G77" s="64"/>
      <c r="H77" s="64"/>
      <c r="I77" s="181"/>
      <c r="J77" s="181"/>
      <c r="K77" s="64"/>
      <c r="L77" s="64"/>
      <c r="M77" s="62"/>
    </row>
    <row r="78" spans="2:13" s="1" customFormat="1" ht="18" customHeight="1">
      <c r="B78" s="42"/>
      <c r="C78" s="66" t="s">
        <v>24</v>
      </c>
      <c r="D78" s="64"/>
      <c r="E78" s="64"/>
      <c r="F78" s="182" t="str">
        <f>F12</f>
        <v>Olomouc</v>
      </c>
      <c r="G78" s="64"/>
      <c r="H78" s="64"/>
      <c r="I78" s="183" t="s">
        <v>26</v>
      </c>
      <c r="J78" s="184">
        <f>IF(J12="","",J12)</f>
        <v>0</v>
      </c>
      <c r="K78" s="64"/>
      <c r="L78" s="64"/>
      <c r="M78" s="62"/>
    </row>
    <row r="79" spans="2:13" s="1" customFormat="1" ht="6.95" customHeight="1">
      <c r="B79" s="42"/>
      <c r="C79" s="64"/>
      <c r="D79" s="64"/>
      <c r="E79" s="64"/>
      <c r="F79" s="64"/>
      <c r="G79" s="64"/>
      <c r="H79" s="64"/>
      <c r="I79" s="181"/>
      <c r="J79" s="181"/>
      <c r="K79" s="64"/>
      <c r="L79" s="64"/>
      <c r="M79" s="62"/>
    </row>
    <row r="80" spans="2:13" s="1" customFormat="1" ht="15">
      <c r="B80" s="42"/>
      <c r="C80" s="66" t="s">
        <v>27</v>
      </c>
      <c r="D80" s="64"/>
      <c r="E80" s="64"/>
      <c r="F80" s="182" t="str">
        <f>E15</f>
        <v xml:space="preserve"> </v>
      </c>
      <c r="G80" s="64"/>
      <c r="H80" s="64"/>
      <c r="I80" s="183" t="s">
        <v>33</v>
      </c>
      <c r="J80" s="185" t="str">
        <f>E21</f>
        <v xml:space="preserve"> </v>
      </c>
      <c r="K80" s="64"/>
      <c r="L80" s="64"/>
      <c r="M80" s="62"/>
    </row>
    <row r="81" spans="2:65" s="1" customFormat="1" ht="14.45" customHeight="1">
      <c r="B81" s="42"/>
      <c r="C81" s="66" t="s">
        <v>31</v>
      </c>
      <c r="D81" s="64"/>
      <c r="E81" s="64"/>
      <c r="F81" s="182" t="str">
        <f>IF(E18="","",E18)</f>
        <v/>
      </c>
      <c r="G81" s="64"/>
      <c r="H81" s="64"/>
      <c r="I81" s="181"/>
      <c r="J81" s="181"/>
      <c r="K81" s="64"/>
      <c r="L81" s="64"/>
      <c r="M81" s="62"/>
    </row>
    <row r="82" spans="2:65" s="1" customFormat="1" ht="10.35" customHeight="1">
      <c r="B82" s="42"/>
      <c r="C82" s="64"/>
      <c r="D82" s="64"/>
      <c r="E82" s="64"/>
      <c r="F82" s="64"/>
      <c r="G82" s="64"/>
      <c r="H82" s="64"/>
      <c r="I82" s="181"/>
      <c r="J82" s="181"/>
      <c r="K82" s="64"/>
      <c r="L82" s="64"/>
      <c r="M82" s="62"/>
    </row>
    <row r="83" spans="2:65" s="10" customFormat="1" ht="29.25" customHeight="1">
      <c r="B83" s="186"/>
      <c r="C83" s="187" t="s">
        <v>162</v>
      </c>
      <c r="D83" s="188" t="s">
        <v>54</v>
      </c>
      <c r="E83" s="188" t="s">
        <v>50</v>
      </c>
      <c r="F83" s="188" t="s">
        <v>163</v>
      </c>
      <c r="G83" s="188" t="s">
        <v>164</v>
      </c>
      <c r="H83" s="188" t="s">
        <v>165</v>
      </c>
      <c r="I83" s="189" t="s">
        <v>166</v>
      </c>
      <c r="J83" s="189" t="s">
        <v>167</v>
      </c>
      <c r="K83" s="188" t="s">
        <v>130</v>
      </c>
      <c r="L83" s="190" t="s">
        <v>168</v>
      </c>
      <c r="M83" s="191"/>
      <c r="N83" s="81" t="s">
        <v>169</v>
      </c>
      <c r="O83" s="82" t="s">
        <v>39</v>
      </c>
      <c r="P83" s="82" t="s">
        <v>170</v>
      </c>
      <c r="Q83" s="82" t="s">
        <v>171</v>
      </c>
      <c r="R83" s="82" t="s">
        <v>172</v>
      </c>
      <c r="S83" s="82" t="s">
        <v>173</v>
      </c>
      <c r="T83" s="82" t="s">
        <v>174</v>
      </c>
      <c r="U83" s="82" t="s">
        <v>175</v>
      </c>
      <c r="V83" s="82" t="s">
        <v>176</v>
      </c>
      <c r="W83" s="82" t="s">
        <v>177</v>
      </c>
      <c r="X83" s="83" t="s">
        <v>178</v>
      </c>
    </row>
    <row r="84" spans="2:65" s="1" customFormat="1" ht="29.25" customHeight="1">
      <c r="B84" s="42"/>
      <c r="C84" s="87" t="s">
        <v>131</v>
      </c>
      <c r="D84" s="64"/>
      <c r="E84" s="64"/>
      <c r="F84" s="64"/>
      <c r="G84" s="64"/>
      <c r="H84" s="64"/>
      <c r="I84" s="181"/>
      <c r="J84" s="181"/>
      <c r="K84" s="192">
        <f>BK84</f>
        <v>0</v>
      </c>
      <c r="L84" s="64"/>
      <c r="M84" s="62"/>
      <c r="N84" s="84"/>
      <c r="O84" s="85"/>
      <c r="P84" s="85"/>
      <c r="Q84" s="193">
        <f>Q85</f>
        <v>0</v>
      </c>
      <c r="R84" s="193">
        <f>R85</f>
        <v>0</v>
      </c>
      <c r="S84" s="85"/>
      <c r="T84" s="194">
        <f>T85</f>
        <v>0</v>
      </c>
      <c r="U84" s="85"/>
      <c r="V84" s="194">
        <f>V85</f>
        <v>0</v>
      </c>
      <c r="W84" s="85"/>
      <c r="X84" s="195">
        <f>X85</f>
        <v>0</v>
      </c>
      <c r="AT84" s="25" t="s">
        <v>70</v>
      </c>
      <c r="AU84" s="25" t="s">
        <v>132</v>
      </c>
      <c r="BK84" s="196">
        <f>BK85</f>
        <v>0</v>
      </c>
    </row>
    <row r="85" spans="2:65" s="11" customFormat="1" ht="37.35" customHeight="1">
      <c r="B85" s="197"/>
      <c r="C85" s="198"/>
      <c r="D85" s="199" t="s">
        <v>70</v>
      </c>
      <c r="E85" s="200" t="s">
        <v>1501</v>
      </c>
      <c r="F85" s="200" t="s">
        <v>1502</v>
      </c>
      <c r="G85" s="198"/>
      <c r="H85" s="198"/>
      <c r="I85" s="201"/>
      <c r="J85" s="201"/>
      <c r="K85" s="202">
        <f>BK85</f>
        <v>0</v>
      </c>
      <c r="L85" s="198"/>
      <c r="M85" s="203"/>
      <c r="N85" s="204"/>
      <c r="O85" s="205"/>
      <c r="P85" s="205"/>
      <c r="Q85" s="206">
        <f>Q86+Q88+Q97+Q99+Q101</f>
        <v>0</v>
      </c>
      <c r="R85" s="206">
        <f>R86+R88+R97+R99+R101</f>
        <v>0</v>
      </c>
      <c r="S85" s="205"/>
      <c r="T85" s="207">
        <f>T86+T88+T97+T99+T101</f>
        <v>0</v>
      </c>
      <c r="U85" s="205"/>
      <c r="V85" s="207">
        <f>V86+V88+V97+V99+V101</f>
        <v>0</v>
      </c>
      <c r="W85" s="205"/>
      <c r="X85" s="208">
        <f>X86+X88+X97+X99+X101</f>
        <v>0</v>
      </c>
      <c r="AR85" s="209" t="s">
        <v>205</v>
      </c>
      <c r="AT85" s="210" t="s">
        <v>70</v>
      </c>
      <c r="AU85" s="210" t="s">
        <v>71</v>
      </c>
      <c r="AY85" s="209" t="s">
        <v>181</v>
      </c>
      <c r="BK85" s="211">
        <f>BK86+BK88+BK97+BK99+BK101</f>
        <v>0</v>
      </c>
    </row>
    <row r="86" spans="2:65" s="11" customFormat="1" ht="19.899999999999999" customHeight="1">
      <c r="B86" s="197"/>
      <c r="C86" s="198"/>
      <c r="D86" s="199" t="s">
        <v>70</v>
      </c>
      <c r="E86" s="212" t="s">
        <v>1806</v>
      </c>
      <c r="F86" s="212" t="s">
        <v>1807</v>
      </c>
      <c r="G86" s="198"/>
      <c r="H86" s="198"/>
      <c r="I86" s="201"/>
      <c r="J86" s="201"/>
      <c r="K86" s="213">
        <f>BK86</f>
        <v>0</v>
      </c>
      <c r="L86" s="198"/>
      <c r="M86" s="203"/>
      <c r="N86" s="204"/>
      <c r="O86" s="205"/>
      <c r="P86" s="205"/>
      <c r="Q86" s="206">
        <f>Q87</f>
        <v>0</v>
      </c>
      <c r="R86" s="206">
        <f>R87</f>
        <v>0</v>
      </c>
      <c r="S86" s="205"/>
      <c r="T86" s="207">
        <f>T87</f>
        <v>0</v>
      </c>
      <c r="U86" s="205"/>
      <c r="V86" s="207">
        <f>V87</f>
        <v>0</v>
      </c>
      <c r="W86" s="205"/>
      <c r="X86" s="208">
        <f>X87</f>
        <v>0</v>
      </c>
      <c r="AR86" s="209" t="s">
        <v>205</v>
      </c>
      <c r="AT86" s="210" t="s">
        <v>70</v>
      </c>
      <c r="AU86" s="210" t="s">
        <v>79</v>
      </c>
      <c r="AY86" s="209" t="s">
        <v>181</v>
      </c>
      <c r="BK86" s="211">
        <f>BK87</f>
        <v>0</v>
      </c>
    </row>
    <row r="87" spans="2:65" s="1" customFormat="1" ht="16.5" customHeight="1">
      <c r="B87" s="42"/>
      <c r="C87" s="214" t="s">
        <v>79</v>
      </c>
      <c r="D87" s="214" t="s">
        <v>183</v>
      </c>
      <c r="E87" s="215" t="s">
        <v>1808</v>
      </c>
      <c r="F87" s="216" t="s">
        <v>1809</v>
      </c>
      <c r="G87" s="217" t="s">
        <v>1810</v>
      </c>
      <c r="H87" s="218">
        <v>1</v>
      </c>
      <c r="I87" s="219"/>
      <c r="J87" s="219"/>
      <c r="K87" s="220">
        <f>ROUND(P87*H87,2)</f>
        <v>0</v>
      </c>
      <c r="L87" s="216" t="s">
        <v>187</v>
      </c>
      <c r="M87" s="62"/>
      <c r="N87" s="221" t="s">
        <v>22</v>
      </c>
      <c r="O87" s="222" t="s">
        <v>40</v>
      </c>
      <c r="P87" s="147">
        <f>I87+J87</f>
        <v>0</v>
      </c>
      <c r="Q87" s="147">
        <f>ROUND(I87*H87,2)</f>
        <v>0</v>
      </c>
      <c r="R87" s="147">
        <f>ROUND(J87*H87,2)</f>
        <v>0</v>
      </c>
      <c r="S87" s="43"/>
      <c r="T87" s="223">
        <f>S87*H87</f>
        <v>0</v>
      </c>
      <c r="U87" s="223">
        <v>0</v>
      </c>
      <c r="V87" s="223">
        <f>U87*H87</f>
        <v>0</v>
      </c>
      <c r="W87" s="223">
        <v>0</v>
      </c>
      <c r="X87" s="224">
        <f>W87*H87</f>
        <v>0</v>
      </c>
      <c r="AR87" s="25" t="s">
        <v>1811</v>
      </c>
      <c r="AT87" s="25" t="s">
        <v>183</v>
      </c>
      <c r="AU87" s="25" t="s">
        <v>81</v>
      </c>
      <c r="AY87" s="25" t="s">
        <v>181</v>
      </c>
      <c r="BE87" s="225">
        <f>IF(O87="základní",K87,0)</f>
        <v>0</v>
      </c>
      <c r="BF87" s="225">
        <f>IF(O87="snížená",K87,0)</f>
        <v>0</v>
      </c>
      <c r="BG87" s="225">
        <f>IF(O87="zákl. přenesená",K87,0)</f>
        <v>0</v>
      </c>
      <c r="BH87" s="225">
        <f>IF(O87="sníž. přenesená",K87,0)</f>
        <v>0</v>
      </c>
      <c r="BI87" s="225">
        <f>IF(O87="nulová",K87,0)</f>
        <v>0</v>
      </c>
      <c r="BJ87" s="25" t="s">
        <v>79</v>
      </c>
      <c r="BK87" s="225">
        <f>ROUND(P87*H87,2)</f>
        <v>0</v>
      </c>
      <c r="BL87" s="25" t="s">
        <v>1811</v>
      </c>
      <c r="BM87" s="25" t="s">
        <v>1812</v>
      </c>
    </row>
    <row r="88" spans="2:65" s="11" customFormat="1" ht="29.85" customHeight="1">
      <c r="B88" s="197"/>
      <c r="C88" s="198"/>
      <c r="D88" s="199" t="s">
        <v>70</v>
      </c>
      <c r="E88" s="212" t="s">
        <v>1813</v>
      </c>
      <c r="F88" s="212" t="s">
        <v>1814</v>
      </c>
      <c r="G88" s="198"/>
      <c r="H88" s="198"/>
      <c r="I88" s="201"/>
      <c r="J88" s="201"/>
      <c r="K88" s="213">
        <f>BK88</f>
        <v>0</v>
      </c>
      <c r="L88" s="198"/>
      <c r="M88" s="203"/>
      <c r="N88" s="204"/>
      <c r="O88" s="205"/>
      <c r="P88" s="205"/>
      <c r="Q88" s="206">
        <f>SUM(Q89:Q96)</f>
        <v>0</v>
      </c>
      <c r="R88" s="206">
        <f>SUM(R89:R96)</f>
        <v>0</v>
      </c>
      <c r="S88" s="205"/>
      <c r="T88" s="207">
        <f>SUM(T89:T96)</f>
        <v>0</v>
      </c>
      <c r="U88" s="205"/>
      <c r="V88" s="207">
        <f>SUM(V89:V96)</f>
        <v>0</v>
      </c>
      <c r="W88" s="205"/>
      <c r="X88" s="208">
        <f>SUM(X89:X96)</f>
        <v>0</v>
      </c>
      <c r="AR88" s="209" t="s">
        <v>205</v>
      </c>
      <c r="AT88" s="210" t="s">
        <v>70</v>
      </c>
      <c r="AU88" s="210" t="s">
        <v>79</v>
      </c>
      <c r="AY88" s="209" t="s">
        <v>181</v>
      </c>
      <c r="BK88" s="211">
        <f>SUM(BK89:BK96)</f>
        <v>0</v>
      </c>
    </row>
    <row r="89" spans="2:65" s="1" customFormat="1" ht="16.5" customHeight="1">
      <c r="B89" s="42"/>
      <c r="C89" s="214" t="s">
        <v>81</v>
      </c>
      <c r="D89" s="214" t="s">
        <v>183</v>
      </c>
      <c r="E89" s="215" t="s">
        <v>1815</v>
      </c>
      <c r="F89" s="216" t="s">
        <v>1816</v>
      </c>
      <c r="G89" s="217" t="s">
        <v>1810</v>
      </c>
      <c r="H89" s="218">
        <v>1</v>
      </c>
      <c r="I89" s="219"/>
      <c r="J89" s="219"/>
      <c r="K89" s="220">
        <f t="shared" ref="K89:K96" si="1">ROUND(P89*H89,2)</f>
        <v>0</v>
      </c>
      <c r="L89" s="216" t="s">
        <v>187</v>
      </c>
      <c r="M89" s="62"/>
      <c r="N89" s="221" t="s">
        <v>22</v>
      </c>
      <c r="O89" s="222" t="s">
        <v>40</v>
      </c>
      <c r="P89" s="147">
        <f t="shared" ref="P89:P96" si="2">I89+J89</f>
        <v>0</v>
      </c>
      <c r="Q89" s="147">
        <f t="shared" ref="Q89:Q96" si="3">ROUND(I89*H89,2)</f>
        <v>0</v>
      </c>
      <c r="R89" s="147">
        <f t="shared" ref="R89:R96" si="4">ROUND(J89*H89,2)</f>
        <v>0</v>
      </c>
      <c r="S89" s="43"/>
      <c r="T89" s="223">
        <f t="shared" ref="T89:T96" si="5">S89*H89</f>
        <v>0</v>
      </c>
      <c r="U89" s="223">
        <v>0</v>
      </c>
      <c r="V89" s="223">
        <f t="shared" ref="V89:V96" si="6">U89*H89</f>
        <v>0</v>
      </c>
      <c r="W89" s="223">
        <v>0</v>
      </c>
      <c r="X89" s="224">
        <f t="shared" ref="X89:X96" si="7">W89*H89</f>
        <v>0</v>
      </c>
      <c r="AR89" s="25" t="s">
        <v>1811</v>
      </c>
      <c r="AT89" s="25" t="s">
        <v>183</v>
      </c>
      <c r="AU89" s="25" t="s">
        <v>81</v>
      </c>
      <c r="AY89" s="25" t="s">
        <v>181</v>
      </c>
      <c r="BE89" s="225">
        <f t="shared" ref="BE89:BE96" si="8">IF(O89="základní",K89,0)</f>
        <v>0</v>
      </c>
      <c r="BF89" s="225">
        <f t="shared" ref="BF89:BF96" si="9">IF(O89="snížená",K89,0)</f>
        <v>0</v>
      </c>
      <c r="BG89" s="225">
        <f t="shared" ref="BG89:BG96" si="10">IF(O89="zákl. přenesená",K89,0)</f>
        <v>0</v>
      </c>
      <c r="BH89" s="225">
        <f t="shared" ref="BH89:BH96" si="11">IF(O89="sníž. přenesená",K89,0)</f>
        <v>0</v>
      </c>
      <c r="BI89" s="225">
        <f t="shared" ref="BI89:BI96" si="12">IF(O89="nulová",K89,0)</f>
        <v>0</v>
      </c>
      <c r="BJ89" s="25" t="s">
        <v>79</v>
      </c>
      <c r="BK89" s="225">
        <f t="shared" ref="BK89:BK96" si="13">ROUND(P89*H89,2)</f>
        <v>0</v>
      </c>
      <c r="BL89" s="25" t="s">
        <v>1811</v>
      </c>
      <c r="BM89" s="25" t="s">
        <v>1817</v>
      </c>
    </row>
    <row r="90" spans="2:65" s="1" customFormat="1" ht="16.5" customHeight="1">
      <c r="B90" s="42"/>
      <c r="C90" s="214" t="s">
        <v>91</v>
      </c>
      <c r="D90" s="214" t="s">
        <v>183</v>
      </c>
      <c r="E90" s="215" t="s">
        <v>1818</v>
      </c>
      <c r="F90" s="216" t="s">
        <v>1819</v>
      </c>
      <c r="G90" s="217" t="s">
        <v>1810</v>
      </c>
      <c r="H90" s="218">
        <v>1</v>
      </c>
      <c r="I90" s="219"/>
      <c r="J90" s="219"/>
      <c r="K90" s="220">
        <f t="shared" si="1"/>
        <v>0</v>
      </c>
      <c r="L90" s="216" t="s">
        <v>187</v>
      </c>
      <c r="M90" s="62"/>
      <c r="N90" s="221" t="s">
        <v>22</v>
      </c>
      <c r="O90" s="222" t="s">
        <v>40</v>
      </c>
      <c r="P90" s="147">
        <f t="shared" si="2"/>
        <v>0</v>
      </c>
      <c r="Q90" s="147">
        <f t="shared" si="3"/>
        <v>0</v>
      </c>
      <c r="R90" s="147">
        <f t="shared" si="4"/>
        <v>0</v>
      </c>
      <c r="S90" s="43"/>
      <c r="T90" s="223">
        <f t="shared" si="5"/>
        <v>0</v>
      </c>
      <c r="U90" s="223">
        <v>0</v>
      </c>
      <c r="V90" s="223">
        <f t="shared" si="6"/>
        <v>0</v>
      </c>
      <c r="W90" s="223">
        <v>0</v>
      </c>
      <c r="X90" s="224">
        <f t="shared" si="7"/>
        <v>0</v>
      </c>
      <c r="AR90" s="25" t="s">
        <v>1811</v>
      </c>
      <c r="AT90" s="25" t="s">
        <v>183</v>
      </c>
      <c r="AU90" s="25" t="s">
        <v>81</v>
      </c>
      <c r="AY90" s="25" t="s">
        <v>181</v>
      </c>
      <c r="BE90" s="225">
        <f t="shared" si="8"/>
        <v>0</v>
      </c>
      <c r="BF90" s="225">
        <f t="shared" si="9"/>
        <v>0</v>
      </c>
      <c r="BG90" s="225">
        <f t="shared" si="10"/>
        <v>0</v>
      </c>
      <c r="BH90" s="225">
        <f t="shared" si="11"/>
        <v>0</v>
      </c>
      <c r="BI90" s="225">
        <f t="shared" si="12"/>
        <v>0</v>
      </c>
      <c r="BJ90" s="25" t="s">
        <v>79</v>
      </c>
      <c r="BK90" s="225">
        <f t="shared" si="13"/>
        <v>0</v>
      </c>
      <c r="BL90" s="25" t="s">
        <v>1811</v>
      </c>
      <c r="BM90" s="25" t="s">
        <v>1820</v>
      </c>
    </row>
    <row r="91" spans="2:65" s="1" customFormat="1" ht="16.5" customHeight="1">
      <c r="B91" s="42"/>
      <c r="C91" s="214" t="s">
        <v>188</v>
      </c>
      <c r="D91" s="214" t="s">
        <v>183</v>
      </c>
      <c r="E91" s="215" t="s">
        <v>1821</v>
      </c>
      <c r="F91" s="216" t="s">
        <v>1822</v>
      </c>
      <c r="G91" s="217" t="s">
        <v>1810</v>
      </c>
      <c r="H91" s="218">
        <v>1</v>
      </c>
      <c r="I91" s="219"/>
      <c r="J91" s="219"/>
      <c r="K91" s="220">
        <f t="shared" si="1"/>
        <v>0</v>
      </c>
      <c r="L91" s="216" t="s">
        <v>187</v>
      </c>
      <c r="M91" s="62"/>
      <c r="N91" s="221" t="s">
        <v>22</v>
      </c>
      <c r="O91" s="222" t="s">
        <v>40</v>
      </c>
      <c r="P91" s="147">
        <f t="shared" si="2"/>
        <v>0</v>
      </c>
      <c r="Q91" s="147">
        <f t="shared" si="3"/>
        <v>0</v>
      </c>
      <c r="R91" s="147">
        <f t="shared" si="4"/>
        <v>0</v>
      </c>
      <c r="S91" s="43"/>
      <c r="T91" s="223">
        <f t="shared" si="5"/>
        <v>0</v>
      </c>
      <c r="U91" s="223">
        <v>0</v>
      </c>
      <c r="V91" s="223">
        <f t="shared" si="6"/>
        <v>0</v>
      </c>
      <c r="W91" s="223">
        <v>0</v>
      </c>
      <c r="X91" s="224">
        <f t="shared" si="7"/>
        <v>0</v>
      </c>
      <c r="AR91" s="25" t="s">
        <v>1811</v>
      </c>
      <c r="AT91" s="25" t="s">
        <v>183</v>
      </c>
      <c r="AU91" s="25" t="s">
        <v>81</v>
      </c>
      <c r="AY91" s="25" t="s">
        <v>181</v>
      </c>
      <c r="BE91" s="225">
        <f t="shared" si="8"/>
        <v>0</v>
      </c>
      <c r="BF91" s="225">
        <f t="shared" si="9"/>
        <v>0</v>
      </c>
      <c r="BG91" s="225">
        <f t="shared" si="10"/>
        <v>0</v>
      </c>
      <c r="BH91" s="225">
        <f t="shared" si="11"/>
        <v>0</v>
      </c>
      <c r="BI91" s="225">
        <f t="shared" si="12"/>
        <v>0</v>
      </c>
      <c r="BJ91" s="25" t="s">
        <v>79</v>
      </c>
      <c r="BK91" s="225">
        <f t="shared" si="13"/>
        <v>0</v>
      </c>
      <c r="BL91" s="25" t="s">
        <v>1811</v>
      </c>
      <c r="BM91" s="25" t="s">
        <v>1823</v>
      </c>
    </row>
    <row r="92" spans="2:65" s="1" customFormat="1" ht="16.5" customHeight="1">
      <c r="B92" s="42"/>
      <c r="C92" s="214" t="s">
        <v>205</v>
      </c>
      <c r="D92" s="214" t="s">
        <v>183</v>
      </c>
      <c r="E92" s="215" t="s">
        <v>1824</v>
      </c>
      <c r="F92" s="216" t="s">
        <v>1825</v>
      </c>
      <c r="G92" s="217" t="s">
        <v>1810</v>
      </c>
      <c r="H92" s="218">
        <v>1</v>
      </c>
      <c r="I92" s="219"/>
      <c r="J92" s="219"/>
      <c r="K92" s="220">
        <f t="shared" si="1"/>
        <v>0</v>
      </c>
      <c r="L92" s="216" t="s">
        <v>187</v>
      </c>
      <c r="M92" s="62"/>
      <c r="N92" s="221" t="s">
        <v>22</v>
      </c>
      <c r="O92" s="222" t="s">
        <v>40</v>
      </c>
      <c r="P92" s="147">
        <f t="shared" si="2"/>
        <v>0</v>
      </c>
      <c r="Q92" s="147">
        <f t="shared" si="3"/>
        <v>0</v>
      </c>
      <c r="R92" s="147">
        <f t="shared" si="4"/>
        <v>0</v>
      </c>
      <c r="S92" s="43"/>
      <c r="T92" s="223">
        <f t="shared" si="5"/>
        <v>0</v>
      </c>
      <c r="U92" s="223">
        <v>0</v>
      </c>
      <c r="V92" s="223">
        <f t="shared" si="6"/>
        <v>0</v>
      </c>
      <c r="W92" s="223">
        <v>0</v>
      </c>
      <c r="X92" s="224">
        <f t="shared" si="7"/>
        <v>0</v>
      </c>
      <c r="AR92" s="25" t="s">
        <v>1811</v>
      </c>
      <c r="AT92" s="25" t="s">
        <v>183</v>
      </c>
      <c r="AU92" s="25" t="s">
        <v>81</v>
      </c>
      <c r="AY92" s="25" t="s">
        <v>181</v>
      </c>
      <c r="BE92" s="225">
        <f t="shared" si="8"/>
        <v>0</v>
      </c>
      <c r="BF92" s="225">
        <f t="shared" si="9"/>
        <v>0</v>
      </c>
      <c r="BG92" s="225">
        <f t="shared" si="10"/>
        <v>0</v>
      </c>
      <c r="BH92" s="225">
        <f t="shared" si="11"/>
        <v>0</v>
      </c>
      <c r="BI92" s="225">
        <f t="shared" si="12"/>
        <v>0</v>
      </c>
      <c r="BJ92" s="25" t="s">
        <v>79</v>
      </c>
      <c r="BK92" s="225">
        <f t="shared" si="13"/>
        <v>0</v>
      </c>
      <c r="BL92" s="25" t="s">
        <v>1811</v>
      </c>
      <c r="BM92" s="25" t="s">
        <v>1826</v>
      </c>
    </row>
    <row r="93" spans="2:65" s="1" customFormat="1" ht="16.5" customHeight="1">
      <c r="B93" s="42"/>
      <c r="C93" s="214" t="s">
        <v>211</v>
      </c>
      <c r="D93" s="214" t="s">
        <v>183</v>
      </c>
      <c r="E93" s="215" t="s">
        <v>1827</v>
      </c>
      <c r="F93" s="216" t="s">
        <v>1828</v>
      </c>
      <c r="G93" s="217" t="s">
        <v>1810</v>
      </c>
      <c r="H93" s="218">
        <v>1</v>
      </c>
      <c r="I93" s="219"/>
      <c r="J93" s="219"/>
      <c r="K93" s="220">
        <f t="shared" si="1"/>
        <v>0</v>
      </c>
      <c r="L93" s="216" t="s">
        <v>187</v>
      </c>
      <c r="M93" s="62"/>
      <c r="N93" s="221" t="s">
        <v>22</v>
      </c>
      <c r="O93" s="222" t="s">
        <v>40</v>
      </c>
      <c r="P93" s="147">
        <f t="shared" si="2"/>
        <v>0</v>
      </c>
      <c r="Q93" s="147">
        <f t="shared" si="3"/>
        <v>0</v>
      </c>
      <c r="R93" s="147">
        <f t="shared" si="4"/>
        <v>0</v>
      </c>
      <c r="S93" s="43"/>
      <c r="T93" s="223">
        <f t="shared" si="5"/>
        <v>0</v>
      </c>
      <c r="U93" s="223">
        <v>0</v>
      </c>
      <c r="V93" s="223">
        <f t="shared" si="6"/>
        <v>0</v>
      </c>
      <c r="W93" s="223">
        <v>0</v>
      </c>
      <c r="X93" s="224">
        <f t="shared" si="7"/>
        <v>0</v>
      </c>
      <c r="AR93" s="25" t="s">
        <v>1811</v>
      </c>
      <c r="AT93" s="25" t="s">
        <v>183</v>
      </c>
      <c r="AU93" s="25" t="s">
        <v>81</v>
      </c>
      <c r="AY93" s="25" t="s">
        <v>181</v>
      </c>
      <c r="BE93" s="225">
        <f t="shared" si="8"/>
        <v>0</v>
      </c>
      <c r="BF93" s="225">
        <f t="shared" si="9"/>
        <v>0</v>
      </c>
      <c r="BG93" s="225">
        <f t="shared" si="10"/>
        <v>0</v>
      </c>
      <c r="BH93" s="225">
        <f t="shared" si="11"/>
        <v>0</v>
      </c>
      <c r="BI93" s="225">
        <f t="shared" si="12"/>
        <v>0</v>
      </c>
      <c r="BJ93" s="25" t="s">
        <v>79</v>
      </c>
      <c r="BK93" s="225">
        <f t="shared" si="13"/>
        <v>0</v>
      </c>
      <c r="BL93" s="25" t="s">
        <v>1811</v>
      </c>
      <c r="BM93" s="25" t="s">
        <v>1829</v>
      </c>
    </row>
    <row r="94" spans="2:65" s="1" customFormat="1" ht="16.5" customHeight="1">
      <c r="B94" s="42"/>
      <c r="C94" s="214" t="s">
        <v>216</v>
      </c>
      <c r="D94" s="214" t="s">
        <v>183</v>
      </c>
      <c r="E94" s="215" t="s">
        <v>1830</v>
      </c>
      <c r="F94" s="216" t="s">
        <v>1831</v>
      </c>
      <c r="G94" s="217" t="s">
        <v>1810</v>
      </c>
      <c r="H94" s="218">
        <v>1</v>
      </c>
      <c r="I94" s="219"/>
      <c r="J94" s="219"/>
      <c r="K94" s="220">
        <f t="shared" si="1"/>
        <v>0</v>
      </c>
      <c r="L94" s="216" t="s">
        <v>187</v>
      </c>
      <c r="M94" s="62"/>
      <c r="N94" s="221" t="s">
        <v>22</v>
      </c>
      <c r="O94" s="222" t="s">
        <v>40</v>
      </c>
      <c r="P94" s="147">
        <f t="shared" si="2"/>
        <v>0</v>
      </c>
      <c r="Q94" s="147">
        <f t="shared" si="3"/>
        <v>0</v>
      </c>
      <c r="R94" s="147">
        <f t="shared" si="4"/>
        <v>0</v>
      </c>
      <c r="S94" s="43"/>
      <c r="T94" s="223">
        <f t="shared" si="5"/>
        <v>0</v>
      </c>
      <c r="U94" s="223">
        <v>0</v>
      </c>
      <c r="V94" s="223">
        <f t="shared" si="6"/>
        <v>0</v>
      </c>
      <c r="W94" s="223">
        <v>0</v>
      </c>
      <c r="X94" s="224">
        <f t="shared" si="7"/>
        <v>0</v>
      </c>
      <c r="AR94" s="25" t="s">
        <v>1811</v>
      </c>
      <c r="AT94" s="25" t="s">
        <v>183</v>
      </c>
      <c r="AU94" s="25" t="s">
        <v>81</v>
      </c>
      <c r="AY94" s="25" t="s">
        <v>181</v>
      </c>
      <c r="BE94" s="225">
        <f t="shared" si="8"/>
        <v>0</v>
      </c>
      <c r="BF94" s="225">
        <f t="shared" si="9"/>
        <v>0</v>
      </c>
      <c r="BG94" s="225">
        <f t="shared" si="10"/>
        <v>0</v>
      </c>
      <c r="BH94" s="225">
        <f t="shared" si="11"/>
        <v>0</v>
      </c>
      <c r="BI94" s="225">
        <f t="shared" si="12"/>
        <v>0</v>
      </c>
      <c r="BJ94" s="25" t="s">
        <v>79</v>
      </c>
      <c r="BK94" s="225">
        <f t="shared" si="13"/>
        <v>0</v>
      </c>
      <c r="BL94" s="25" t="s">
        <v>1811</v>
      </c>
      <c r="BM94" s="25" t="s">
        <v>1832</v>
      </c>
    </row>
    <row r="95" spans="2:65" s="1" customFormat="1" ht="16.5" customHeight="1">
      <c r="B95" s="42"/>
      <c r="C95" s="214" t="s">
        <v>221</v>
      </c>
      <c r="D95" s="214" t="s">
        <v>183</v>
      </c>
      <c r="E95" s="215" t="s">
        <v>1833</v>
      </c>
      <c r="F95" s="216" t="s">
        <v>1834</v>
      </c>
      <c r="G95" s="217" t="s">
        <v>1810</v>
      </c>
      <c r="H95" s="218">
        <v>1</v>
      </c>
      <c r="I95" s="219"/>
      <c r="J95" s="219"/>
      <c r="K95" s="220">
        <f t="shared" si="1"/>
        <v>0</v>
      </c>
      <c r="L95" s="216" t="s">
        <v>187</v>
      </c>
      <c r="M95" s="62"/>
      <c r="N95" s="221" t="s">
        <v>22</v>
      </c>
      <c r="O95" s="222" t="s">
        <v>40</v>
      </c>
      <c r="P95" s="147">
        <f t="shared" si="2"/>
        <v>0</v>
      </c>
      <c r="Q95" s="147">
        <f t="shared" si="3"/>
        <v>0</v>
      </c>
      <c r="R95" s="147">
        <f t="shared" si="4"/>
        <v>0</v>
      </c>
      <c r="S95" s="43"/>
      <c r="T95" s="223">
        <f t="shared" si="5"/>
        <v>0</v>
      </c>
      <c r="U95" s="223">
        <v>0</v>
      </c>
      <c r="V95" s="223">
        <f t="shared" si="6"/>
        <v>0</v>
      </c>
      <c r="W95" s="223">
        <v>0</v>
      </c>
      <c r="X95" s="224">
        <f t="shared" si="7"/>
        <v>0</v>
      </c>
      <c r="AR95" s="25" t="s">
        <v>1811</v>
      </c>
      <c r="AT95" s="25" t="s">
        <v>183</v>
      </c>
      <c r="AU95" s="25" t="s">
        <v>81</v>
      </c>
      <c r="AY95" s="25" t="s">
        <v>181</v>
      </c>
      <c r="BE95" s="225">
        <f t="shared" si="8"/>
        <v>0</v>
      </c>
      <c r="BF95" s="225">
        <f t="shared" si="9"/>
        <v>0</v>
      </c>
      <c r="BG95" s="225">
        <f t="shared" si="10"/>
        <v>0</v>
      </c>
      <c r="BH95" s="225">
        <f t="shared" si="11"/>
        <v>0</v>
      </c>
      <c r="BI95" s="225">
        <f t="shared" si="12"/>
        <v>0</v>
      </c>
      <c r="BJ95" s="25" t="s">
        <v>79</v>
      </c>
      <c r="BK95" s="225">
        <f t="shared" si="13"/>
        <v>0</v>
      </c>
      <c r="BL95" s="25" t="s">
        <v>1811</v>
      </c>
      <c r="BM95" s="25" t="s">
        <v>1835</v>
      </c>
    </row>
    <row r="96" spans="2:65" s="1" customFormat="1" ht="16.5" customHeight="1">
      <c r="B96" s="42"/>
      <c r="C96" s="214" t="s">
        <v>227</v>
      </c>
      <c r="D96" s="214" t="s">
        <v>183</v>
      </c>
      <c r="E96" s="215" t="s">
        <v>1836</v>
      </c>
      <c r="F96" s="216" t="s">
        <v>1837</v>
      </c>
      <c r="G96" s="217" t="s">
        <v>1810</v>
      </c>
      <c r="H96" s="218">
        <v>1</v>
      </c>
      <c r="I96" s="219"/>
      <c r="J96" s="219"/>
      <c r="K96" s="220">
        <f t="shared" si="1"/>
        <v>0</v>
      </c>
      <c r="L96" s="216" t="s">
        <v>187</v>
      </c>
      <c r="M96" s="62"/>
      <c r="N96" s="221" t="s">
        <v>22</v>
      </c>
      <c r="O96" s="222" t="s">
        <v>40</v>
      </c>
      <c r="P96" s="147">
        <f t="shared" si="2"/>
        <v>0</v>
      </c>
      <c r="Q96" s="147">
        <f t="shared" si="3"/>
        <v>0</v>
      </c>
      <c r="R96" s="147">
        <f t="shared" si="4"/>
        <v>0</v>
      </c>
      <c r="S96" s="43"/>
      <c r="T96" s="223">
        <f t="shared" si="5"/>
        <v>0</v>
      </c>
      <c r="U96" s="223">
        <v>0</v>
      </c>
      <c r="V96" s="223">
        <f t="shared" si="6"/>
        <v>0</v>
      </c>
      <c r="W96" s="223">
        <v>0</v>
      </c>
      <c r="X96" s="224">
        <f t="shared" si="7"/>
        <v>0</v>
      </c>
      <c r="AR96" s="25" t="s">
        <v>1811</v>
      </c>
      <c r="AT96" s="25" t="s">
        <v>183</v>
      </c>
      <c r="AU96" s="25" t="s">
        <v>81</v>
      </c>
      <c r="AY96" s="25" t="s">
        <v>181</v>
      </c>
      <c r="BE96" s="225">
        <f t="shared" si="8"/>
        <v>0</v>
      </c>
      <c r="BF96" s="225">
        <f t="shared" si="9"/>
        <v>0</v>
      </c>
      <c r="BG96" s="225">
        <f t="shared" si="10"/>
        <v>0</v>
      </c>
      <c r="BH96" s="225">
        <f t="shared" si="11"/>
        <v>0</v>
      </c>
      <c r="BI96" s="225">
        <f t="shared" si="12"/>
        <v>0</v>
      </c>
      <c r="BJ96" s="25" t="s">
        <v>79</v>
      </c>
      <c r="BK96" s="225">
        <f t="shared" si="13"/>
        <v>0</v>
      </c>
      <c r="BL96" s="25" t="s">
        <v>1811</v>
      </c>
      <c r="BM96" s="25" t="s">
        <v>1838</v>
      </c>
    </row>
    <row r="97" spans="2:65" s="11" customFormat="1" ht="29.85" customHeight="1">
      <c r="B97" s="197"/>
      <c r="C97" s="198"/>
      <c r="D97" s="199" t="s">
        <v>70</v>
      </c>
      <c r="E97" s="212" t="s">
        <v>1839</v>
      </c>
      <c r="F97" s="212" t="s">
        <v>1840</v>
      </c>
      <c r="G97" s="198"/>
      <c r="H97" s="198"/>
      <c r="I97" s="201"/>
      <c r="J97" s="201"/>
      <c r="K97" s="213">
        <f>BK97</f>
        <v>0</v>
      </c>
      <c r="L97" s="198"/>
      <c r="M97" s="203"/>
      <c r="N97" s="204"/>
      <c r="O97" s="205"/>
      <c r="P97" s="205"/>
      <c r="Q97" s="206">
        <f>Q98</f>
        <v>0</v>
      </c>
      <c r="R97" s="206">
        <f>R98</f>
        <v>0</v>
      </c>
      <c r="S97" s="205"/>
      <c r="T97" s="207">
        <f>T98</f>
        <v>0</v>
      </c>
      <c r="U97" s="205"/>
      <c r="V97" s="207">
        <f>V98</f>
        <v>0</v>
      </c>
      <c r="W97" s="205"/>
      <c r="X97" s="208">
        <f>X98</f>
        <v>0</v>
      </c>
      <c r="AR97" s="209" t="s">
        <v>205</v>
      </c>
      <c r="AT97" s="210" t="s">
        <v>70</v>
      </c>
      <c r="AU97" s="210" t="s">
        <v>79</v>
      </c>
      <c r="AY97" s="209" t="s">
        <v>181</v>
      </c>
      <c r="BK97" s="211">
        <f>BK98</f>
        <v>0</v>
      </c>
    </row>
    <row r="98" spans="2:65" s="1" customFormat="1" ht="16.5" customHeight="1">
      <c r="B98" s="42"/>
      <c r="C98" s="214" t="s">
        <v>233</v>
      </c>
      <c r="D98" s="214" t="s">
        <v>183</v>
      </c>
      <c r="E98" s="215" t="s">
        <v>1509</v>
      </c>
      <c r="F98" s="216" t="s">
        <v>1841</v>
      </c>
      <c r="G98" s="217" t="s">
        <v>1810</v>
      </c>
      <c r="H98" s="218">
        <v>1</v>
      </c>
      <c r="I98" s="219"/>
      <c r="J98" s="219"/>
      <c r="K98" s="220">
        <f>ROUND(P98*H98,2)</f>
        <v>0</v>
      </c>
      <c r="L98" s="216" t="s">
        <v>187</v>
      </c>
      <c r="M98" s="62"/>
      <c r="N98" s="221" t="s">
        <v>22</v>
      </c>
      <c r="O98" s="222" t="s">
        <v>40</v>
      </c>
      <c r="P98" s="147">
        <f>I98+J98</f>
        <v>0</v>
      </c>
      <c r="Q98" s="147">
        <f>ROUND(I98*H98,2)</f>
        <v>0</v>
      </c>
      <c r="R98" s="147">
        <f>ROUND(J98*H98,2)</f>
        <v>0</v>
      </c>
      <c r="S98" s="43"/>
      <c r="T98" s="223">
        <f>S98*H98</f>
        <v>0</v>
      </c>
      <c r="U98" s="223">
        <v>0</v>
      </c>
      <c r="V98" s="223">
        <f>U98*H98</f>
        <v>0</v>
      </c>
      <c r="W98" s="223">
        <v>0</v>
      </c>
      <c r="X98" s="224">
        <f>W98*H98</f>
        <v>0</v>
      </c>
      <c r="AR98" s="25" t="s">
        <v>1811</v>
      </c>
      <c r="AT98" s="25" t="s">
        <v>183</v>
      </c>
      <c r="AU98" s="25" t="s">
        <v>81</v>
      </c>
      <c r="AY98" s="25" t="s">
        <v>181</v>
      </c>
      <c r="BE98" s="225">
        <f>IF(O98="základní",K98,0)</f>
        <v>0</v>
      </c>
      <c r="BF98" s="225">
        <f>IF(O98="snížená",K98,0)</f>
        <v>0</v>
      </c>
      <c r="BG98" s="225">
        <f>IF(O98="zákl. přenesená",K98,0)</f>
        <v>0</v>
      </c>
      <c r="BH98" s="225">
        <f>IF(O98="sníž. přenesená",K98,0)</f>
        <v>0</v>
      </c>
      <c r="BI98" s="225">
        <f>IF(O98="nulová",K98,0)</f>
        <v>0</v>
      </c>
      <c r="BJ98" s="25" t="s">
        <v>79</v>
      </c>
      <c r="BK98" s="225">
        <f>ROUND(P98*H98,2)</f>
        <v>0</v>
      </c>
      <c r="BL98" s="25" t="s">
        <v>1811</v>
      </c>
      <c r="BM98" s="25" t="s">
        <v>1842</v>
      </c>
    </row>
    <row r="99" spans="2:65" s="11" customFormat="1" ht="29.85" customHeight="1">
      <c r="B99" s="197"/>
      <c r="C99" s="198"/>
      <c r="D99" s="199" t="s">
        <v>70</v>
      </c>
      <c r="E99" s="212" t="s">
        <v>1843</v>
      </c>
      <c r="F99" s="212" t="s">
        <v>1844</v>
      </c>
      <c r="G99" s="198"/>
      <c r="H99" s="198"/>
      <c r="I99" s="201"/>
      <c r="J99" s="201"/>
      <c r="K99" s="213">
        <f>BK99</f>
        <v>0</v>
      </c>
      <c r="L99" s="198"/>
      <c r="M99" s="203"/>
      <c r="N99" s="204"/>
      <c r="O99" s="205"/>
      <c r="P99" s="205"/>
      <c r="Q99" s="206">
        <f>Q100</f>
        <v>0</v>
      </c>
      <c r="R99" s="206">
        <f>R100</f>
        <v>0</v>
      </c>
      <c r="S99" s="205"/>
      <c r="T99" s="207">
        <f>T100</f>
        <v>0</v>
      </c>
      <c r="U99" s="205"/>
      <c r="V99" s="207">
        <f>V100</f>
        <v>0</v>
      </c>
      <c r="W99" s="205"/>
      <c r="X99" s="208">
        <f>X100</f>
        <v>0</v>
      </c>
      <c r="AR99" s="209" t="s">
        <v>205</v>
      </c>
      <c r="AT99" s="210" t="s">
        <v>70</v>
      </c>
      <c r="AU99" s="210" t="s">
        <v>79</v>
      </c>
      <c r="AY99" s="209" t="s">
        <v>181</v>
      </c>
      <c r="BK99" s="211">
        <f>BK100</f>
        <v>0</v>
      </c>
    </row>
    <row r="100" spans="2:65" s="1" customFormat="1" ht="16.5" customHeight="1">
      <c r="B100" s="42"/>
      <c r="C100" s="214" t="s">
        <v>239</v>
      </c>
      <c r="D100" s="214" t="s">
        <v>183</v>
      </c>
      <c r="E100" s="215" t="s">
        <v>1845</v>
      </c>
      <c r="F100" s="216" t="s">
        <v>1846</v>
      </c>
      <c r="G100" s="217" t="s">
        <v>1810</v>
      </c>
      <c r="H100" s="218">
        <v>1</v>
      </c>
      <c r="I100" s="219"/>
      <c r="J100" s="219"/>
      <c r="K100" s="220">
        <f>ROUND(P100*H100,2)</f>
        <v>0</v>
      </c>
      <c r="L100" s="216" t="s">
        <v>187</v>
      </c>
      <c r="M100" s="62"/>
      <c r="N100" s="221" t="s">
        <v>22</v>
      </c>
      <c r="O100" s="222" t="s">
        <v>40</v>
      </c>
      <c r="P100" s="147">
        <f>I100+J100</f>
        <v>0</v>
      </c>
      <c r="Q100" s="147">
        <f>ROUND(I100*H100,2)</f>
        <v>0</v>
      </c>
      <c r="R100" s="147">
        <f>ROUND(J100*H100,2)</f>
        <v>0</v>
      </c>
      <c r="S100" s="43"/>
      <c r="T100" s="223">
        <f>S100*H100</f>
        <v>0</v>
      </c>
      <c r="U100" s="223">
        <v>0</v>
      </c>
      <c r="V100" s="223">
        <f>U100*H100</f>
        <v>0</v>
      </c>
      <c r="W100" s="223">
        <v>0</v>
      </c>
      <c r="X100" s="224">
        <f>W100*H100</f>
        <v>0</v>
      </c>
      <c r="AR100" s="25" t="s">
        <v>1811</v>
      </c>
      <c r="AT100" s="25" t="s">
        <v>183</v>
      </c>
      <c r="AU100" s="25" t="s">
        <v>81</v>
      </c>
      <c r="AY100" s="25" t="s">
        <v>181</v>
      </c>
      <c r="BE100" s="225">
        <f>IF(O100="základní",K100,0)</f>
        <v>0</v>
      </c>
      <c r="BF100" s="225">
        <f>IF(O100="snížená",K100,0)</f>
        <v>0</v>
      </c>
      <c r="BG100" s="225">
        <f>IF(O100="zákl. přenesená",K100,0)</f>
        <v>0</v>
      </c>
      <c r="BH100" s="225">
        <f>IF(O100="sníž. přenesená",K100,0)</f>
        <v>0</v>
      </c>
      <c r="BI100" s="225">
        <f>IF(O100="nulová",K100,0)</f>
        <v>0</v>
      </c>
      <c r="BJ100" s="25" t="s">
        <v>79</v>
      </c>
      <c r="BK100" s="225">
        <f>ROUND(P100*H100,2)</f>
        <v>0</v>
      </c>
      <c r="BL100" s="25" t="s">
        <v>1811</v>
      </c>
      <c r="BM100" s="25" t="s">
        <v>1847</v>
      </c>
    </row>
    <row r="101" spans="2:65" s="11" customFormat="1" ht="29.85" customHeight="1">
      <c r="B101" s="197"/>
      <c r="C101" s="198"/>
      <c r="D101" s="199" t="s">
        <v>70</v>
      </c>
      <c r="E101" s="212" t="s">
        <v>1848</v>
      </c>
      <c r="F101" s="212" t="s">
        <v>1849</v>
      </c>
      <c r="G101" s="198"/>
      <c r="H101" s="198"/>
      <c r="I101" s="201"/>
      <c r="J101" s="201"/>
      <c r="K101" s="213">
        <f>BK101</f>
        <v>0</v>
      </c>
      <c r="L101" s="198"/>
      <c r="M101" s="203"/>
      <c r="N101" s="204"/>
      <c r="O101" s="205"/>
      <c r="P101" s="205"/>
      <c r="Q101" s="206">
        <f>SUM(Q102:Q103)</f>
        <v>0</v>
      </c>
      <c r="R101" s="206">
        <f>SUM(R102:R103)</f>
        <v>0</v>
      </c>
      <c r="S101" s="205"/>
      <c r="T101" s="207">
        <f>SUM(T102:T103)</f>
        <v>0</v>
      </c>
      <c r="U101" s="205"/>
      <c r="V101" s="207">
        <f>SUM(V102:V103)</f>
        <v>0</v>
      </c>
      <c r="W101" s="205"/>
      <c r="X101" s="208">
        <f>SUM(X102:X103)</f>
        <v>0</v>
      </c>
      <c r="AR101" s="209" t="s">
        <v>205</v>
      </c>
      <c r="AT101" s="210" t="s">
        <v>70</v>
      </c>
      <c r="AU101" s="210" t="s">
        <v>79</v>
      </c>
      <c r="AY101" s="209" t="s">
        <v>181</v>
      </c>
      <c r="BK101" s="211">
        <f>SUM(BK102:BK103)</f>
        <v>0</v>
      </c>
    </row>
    <row r="102" spans="2:65" s="1" customFormat="1" ht="16.5" customHeight="1">
      <c r="B102" s="42"/>
      <c r="C102" s="214" t="s">
        <v>245</v>
      </c>
      <c r="D102" s="214" t="s">
        <v>183</v>
      </c>
      <c r="E102" s="215" t="s">
        <v>1850</v>
      </c>
      <c r="F102" s="216" t="s">
        <v>1851</v>
      </c>
      <c r="G102" s="217" t="s">
        <v>1810</v>
      </c>
      <c r="H102" s="218">
        <v>1</v>
      </c>
      <c r="I102" s="219"/>
      <c r="J102" s="219"/>
      <c r="K102" s="220">
        <f>ROUND(P102*H102,2)</f>
        <v>0</v>
      </c>
      <c r="L102" s="216" t="s">
        <v>187</v>
      </c>
      <c r="M102" s="62"/>
      <c r="N102" s="221" t="s">
        <v>22</v>
      </c>
      <c r="O102" s="222" t="s">
        <v>40</v>
      </c>
      <c r="P102" s="147">
        <f>I102+J102</f>
        <v>0</v>
      </c>
      <c r="Q102" s="147">
        <f>ROUND(I102*H102,2)</f>
        <v>0</v>
      </c>
      <c r="R102" s="147">
        <f>ROUND(J102*H102,2)</f>
        <v>0</v>
      </c>
      <c r="S102" s="43"/>
      <c r="T102" s="223">
        <f>S102*H102</f>
        <v>0</v>
      </c>
      <c r="U102" s="223">
        <v>0</v>
      </c>
      <c r="V102" s="223">
        <f>U102*H102</f>
        <v>0</v>
      </c>
      <c r="W102" s="223">
        <v>0</v>
      </c>
      <c r="X102" s="224">
        <f>W102*H102</f>
        <v>0</v>
      </c>
      <c r="AR102" s="25" t="s">
        <v>1811</v>
      </c>
      <c r="AT102" s="25" t="s">
        <v>183</v>
      </c>
      <c r="AU102" s="25" t="s">
        <v>81</v>
      </c>
      <c r="AY102" s="25" t="s">
        <v>181</v>
      </c>
      <c r="BE102" s="225">
        <f>IF(O102="základní",K102,0)</f>
        <v>0</v>
      </c>
      <c r="BF102" s="225">
        <f>IF(O102="snížená",K102,0)</f>
        <v>0</v>
      </c>
      <c r="BG102" s="225">
        <f>IF(O102="zákl. přenesená",K102,0)</f>
        <v>0</v>
      </c>
      <c r="BH102" s="225">
        <f>IF(O102="sníž. přenesená",K102,0)</f>
        <v>0</v>
      </c>
      <c r="BI102" s="225">
        <f>IF(O102="nulová",K102,0)</f>
        <v>0</v>
      </c>
      <c r="BJ102" s="25" t="s">
        <v>79</v>
      </c>
      <c r="BK102" s="225">
        <f>ROUND(P102*H102,2)</f>
        <v>0</v>
      </c>
      <c r="BL102" s="25" t="s">
        <v>1811</v>
      </c>
      <c r="BM102" s="25" t="s">
        <v>1852</v>
      </c>
    </row>
    <row r="103" spans="2:65" s="1" customFormat="1" ht="16.5" customHeight="1">
      <c r="B103" s="42"/>
      <c r="C103" s="214" t="s">
        <v>250</v>
      </c>
      <c r="D103" s="214" t="s">
        <v>183</v>
      </c>
      <c r="E103" s="215" t="s">
        <v>1853</v>
      </c>
      <c r="F103" s="216" t="s">
        <v>1854</v>
      </c>
      <c r="G103" s="217" t="s">
        <v>1810</v>
      </c>
      <c r="H103" s="218">
        <v>1</v>
      </c>
      <c r="I103" s="219"/>
      <c r="J103" s="219"/>
      <c r="K103" s="220">
        <f>ROUND(P103*H103,2)</f>
        <v>0</v>
      </c>
      <c r="L103" s="216" t="s">
        <v>187</v>
      </c>
      <c r="M103" s="62"/>
      <c r="N103" s="221" t="s">
        <v>22</v>
      </c>
      <c r="O103" s="277" t="s">
        <v>40</v>
      </c>
      <c r="P103" s="278">
        <f>I103+J103</f>
        <v>0</v>
      </c>
      <c r="Q103" s="278">
        <f>ROUND(I103*H103,2)</f>
        <v>0</v>
      </c>
      <c r="R103" s="278">
        <f>ROUND(J103*H103,2)</f>
        <v>0</v>
      </c>
      <c r="S103" s="279"/>
      <c r="T103" s="280">
        <f>S103*H103</f>
        <v>0</v>
      </c>
      <c r="U103" s="280">
        <v>0</v>
      </c>
      <c r="V103" s="280">
        <f>U103*H103</f>
        <v>0</v>
      </c>
      <c r="W103" s="280">
        <v>0</v>
      </c>
      <c r="X103" s="281">
        <f>W103*H103</f>
        <v>0</v>
      </c>
      <c r="AR103" s="25" t="s">
        <v>1811</v>
      </c>
      <c r="AT103" s="25" t="s">
        <v>183</v>
      </c>
      <c r="AU103" s="25" t="s">
        <v>81</v>
      </c>
      <c r="AY103" s="25" t="s">
        <v>181</v>
      </c>
      <c r="BE103" s="225">
        <f>IF(O103="základní",K103,0)</f>
        <v>0</v>
      </c>
      <c r="BF103" s="225">
        <f>IF(O103="snížená",K103,0)</f>
        <v>0</v>
      </c>
      <c r="BG103" s="225">
        <f>IF(O103="zákl. přenesená",K103,0)</f>
        <v>0</v>
      </c>
      <c r="BH103" s="225">
        <f>IF(O103="sníž. přenesená",K103,0)</f>
        <v>0</v>
      </c>
      <c r="BI103" s="225">
        <f>IF(O103="nulová",K103,0)</f>
        <v>0</v>
      </c>
      <c r="BJ103" s="25" t="s">
        <v>79</v>
      </c>
      <c r="BK103" s="225">
        <f>ROUND(P103*H103,2)</f>
        <v>0</v>
      </c>
      <c r="BL103" s="25" t="s">
        <v>1811</v>
      </c>
      <c r="BM103" s="25" t="s">
        <v>1855</v>
      </c>
    </row>
    <row r="104" spans="2:65" s="1" customFormat="1" ht="6.95" customHeight="1">
      <c r="B104" s="57"/>
      <c r="C104" s="58"/>
      <c r="D104" s="58"/>
      <c r="E104" s="58"/>
      <c r="F104" s="58"/>
      <c r="G104" s="58"/>
      <c r="H104" s="58"/>
      <c r="I104" s="156"/>
      <c r="J104" s="156"/>
      <c r="K104" s="58"/>
      <c r="L104" s="58"/>
      <c r="M104" s="62"/>
    </row>
  </sheetData>
  <sheetProtection algorithmName="SHA-512" hashValue="NlKLTk4ru+gQJF+mWrNuDcC1ma82noVButOWdtl2X5CXhuWL5EtENlK13z3KwXBR9bbP/q3IF5EsjLt01cjd/g==" saltValue="94xcYn52xP2LJ5CEsZsso9RjZ5Xf/BlJBnI724zlnKnBquIhNFJCHj9RCkIJqPQTIp4D9IoLLWETgrzHsYiygQ==" spinCount="100000" sheet="1" objects="1" scenarios="1" formatColumns="0" formatRows="0" autoFilter="0"/>
  <autoFilter ref="C83:L103"/>
  <mergeCells count="10">
    <mergeCell ref="J53:J54"/>
    <mergeCell ref="E74:H74"/>
    <mergeCell ref="E76:H76"/>
    <mergeCell ref="G1:H1"/>
    <mergeCell ref="M2:Z2"/>
    <mergeCell ref="E7:H7"/>
    <mergeCell ref="E9:H9"/>
    <mergeCell ref="E24:H24"/>
    <mergeCell ref="E47:H47"/>
    <mergeCell ref="E49:H49"/>
  </mergeCells>
  <hyperlinks>
    <hyperlink ref="F1:G1" location="C2" display="1) Krycí list soupisu"/>
    <hyperlink ref="G1:H1" location="C56" display="2) Rekapitulace"/>
    <hyperlink ref="J1" location="C83"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1"/>
  <sheetViews>
    <sheetView showGridLines="0" workbookViewId="0"/>
  </sheetViews>
  <sheetFormatPr defaultRowHeight="13.5"/>
  <cols>
    <col min="1" max="1" width="8.33203125" style="298" customWidth="1"/>
    <col min="2" max="2" width="1.6640625" style="298" customWidth="1"/>
    <col min="3" max="4" width="5" style="298" customWidth="1"/>
    <col min="5" max="5" width="11.6640625" style="298" customWidth="1"/>
    <col min="6" max="6" width="9.1640625" style="298" customWidth="1"/>
    <col min="7" max="7" width="5" style="298" customWidth="1"/>
    <col min="8" max="8" width="77.83203125" style="298" customWidth="1"/>
    <col min="9" max="10" width="20" style="298" customWidth="1"/>
    <col min="11" max="11" width="1.6640625" style="298" customWidth="1"/>
  </cols>
  <sheetData>
    <row r="1" spans="2:11" ht="37.5" customHeight="1"/>
    <row r="2" spans="2:11" ht="7.5" customHeight="1">
      <c r="B2" s="299"/>
      <c r="C2" s="300"/>
      <c r="D2" s="300"/>
      <c r="E2" s="300"/>
      <c r="F2" s="300"/>
      <c r="G2" s="300"/>
      <c r="H2" s="300"/>
      <c r="I2" s="300"/>
      <c r="J2" s="300"/>
      <c r="K2" s="301"/>
    </row>
    <row r="3" spans="2:11" s="16" customFormat="1" ht="45" customHeight="1">
      <c r="B3" s="302"/>
      <c r="C3" s="436" t="s">
        <v>1856</v>
      </c>
      <c r="D3" s="436"/>
      <c r="E3" s="436"/>
      <c r="F3" s="436"/>
      <c r="G3" s="436"/>
      <c r="H3" s="436"/>
      <c r="I3" s="436"/>
      <c r="J3" s="436"/>
      <c r="K3" s="303"/>
    </row>
    <row r="4" spans="2:11" ht="25.5" customHeight="1">
      <c r="B4" s="304"/>
      <c r="C4" s="438" t="s">
        <v>1857</v>
      </c>
      <c r="D4" s="438"/>
      <c r="E4" s="438"/>
      <c r="F4" s="438"/>
      <c r="G4" s="438"/>
      <c r="H4" s="438"/>
      <c r="I4" s="438"/>
      <c r="J4" s="438"/>
      <c r="K4" s="305"/>
    </row>
    <row r="5" spans="2:11" ht="5.25" customHeight="1">
      <c r="B5" s="304"/>
      <c r="C5" s="306"/>
      <c r="D5" s="306"/>
      <c r="E5" s="306"/>
      <c r="F5" s="306"/>
      <c r="G5" s="306"/>
      <c r="H5" s="306"/>
      <c r="I5" s="306"/>
      <c r="J5" s="306"/>
      <c r="K5" s="305"/>
    </row>
    <row r="6" spans="2:11" ht="15" customHeight="1">
      <c r="B6" s="304"/>
      <c r="C6" s="434" t="s">
        <v>1858</v>
      </c>
      <c r="D6" s="434"/>
      <c r="E6" s="434"/>
      <c r="F6" s="434"/>
      <c r="G6" s="434"/>
      <c r="H6" s="434"/>
      <c r="I6" s="434"/>
      <c r="J6" s="434"/>
      <c r="K6" s="305"/>
    </row>
    <row r="7" spans="2:11" ht="15" customHeight="1">
      <c r="B7" s="308"/>
      <c r="C7" s="434" t="s">
        <v>1859</v>
      </c>
      <c r="D7" s="434"/>
      <c r="E7" s="434"/>
      <c r="F7" s="434"/>
      <c r="G7" s="434"/>
      <c r="H7" s="434"/>
      <c r="I7" s="434"/>
      <c r="J7" s="434"/>
      <c r="K7" s="305"/>
    </row>
    <row r="8" spans="2:11" ht="12.75" customHeight="1">
      <c r="B8" s="308"/>
      <c r="C8" s="307"/>
      <c r="D8" s="307"/>
      <c r="E8" s="307"/>
      <c r="F8" s="307"/>
      <c r="G8" s="307"/>
      <c r="H8" s="307"/>
      <c r="I8" s="307"/>
      <c r="J8" s="307"/>
      <c r="K8" s="305"/>
    </row>
    <row r="9" spans="2:11" ht="15" customHeight="1">
      <c r="B9" s="308"/>
      <c r="C9" s="434" t="s">
        <v>1860</v>
      </c>
      <c r="D9" s="434"/>
      <c r="E9" s="434"/>
      <c r="F9" s="434"/>
      <c r="G9" s="434"/>
      <c r="H9" s="434"/>
      <c r="I9" s="434"/>
      <c r="J9" s="434"/>
      <c r="K9" s="305"/>
    </row>
    <row r="10" spans="2:11" ht="15" customHeight="1">
      <c r="B10" s="308"/>
      <c r="C10" s="307"/>
      <c r="D10" s="434" t="s">
        <v>1861</v>
      </c>
      <c r="E10" s="434"/>
      <c r="F10" s="434"/>
      <c r="G10" s="434"/>
      <c r="H10" s="434"/>
      <c r="I10" s="434"/>
      <c r="J10" s="434"/>
      <c r="K10" s="305"/>
    </row>
    <row r="11" spans="2:11" ht="15" customHeight="1">
      <c r="B11" s="308"/>
      <c r="C11" s="309"/>
      <c r="D11" s="434" t="s">
        <v>1862</v>
      </c>
      <c r="E11" s="434"/>
      <c r="F11" s="434"/>
      <c r="G11" s="434"/>
      <c r="H11" s="434"/>
      <c r="I11" s="434"/>
      <c r="J11" s="434"/>
      <c r="K11" s="305"/>
    </row>
    <row r="12" spans="2:11" ht="12.75" customHeight="1">
      <c r="B12" s="308"/>
      <c r="C12" s="309"/>
      <c r="D12" s="309"/>
      <c r="E12" s="309"/>
      <c r="F12" s="309"/>
      <c r="G12" s="309"/>
      <c r="H12" s="309"/>
      <c r="I12" s="309"/>
      <c r="J12" s="309"/>
      <c r="K12" s="305"/>
    </row>
    <row r="13" spans="2:11" ht="15" customHeight="1">
      <c r="B13" s="308"/>
      <c r="C13" s="309"/>
      <c r="D13" s="434" t="s">
        <v>1863</v>
      </c>
      <c r="E13" s="434"/>
      <c r="F13" s="434"/>
      <c r="G13" s="434"/>
      <c r="H13" s="434"/>
      <c r="I13" s="434"/>
      <c r="J13" s="434"/>
      <c r="K13" s="305"/>
    </row>
    <row r="14" spans="2:11" ht="15" customHeight="1">
      <c r="B14" s="308"/>
      <c r="C14" s="309"/>
      <c r="D14" s="434" t="s">
        <v>1864</v>
      </c>
      <c r="E14" s="434"/>
      <c r="F14" s="434"/>
      <c r="G14" s="434"/>
      <c r="H14" s="434"/>
      <c r="I14" s="434"/>
      <c r="J14" s="434"/>
      <c r="K14" s="305"/>
    </row>
    <row r="15" spans="2:11" ht="15" customHeight="1">
      <c r="B15" s="308"/>
      <c r="C15" s="309"/>
      <c r="D15" s="434" t="s">
        <v>1865</v>
      </c>
      <c r="E15" s="434"/>
      <c r="F15" s="434"/>
      <c r="G15" s="434"/>
      <c r="H15" s="434"/>
      <c r="I15" s="434"/>
      <c r="J15" s="434"/>
      <c r="K15" s="305"/>
    </row>
    <row r="16" spans="2:11" ht="15" customHeight="1">
      <c r="B16" s="308"/>
      <c r="C16" s="309"/>
      <c r="D16" s="309"/>
      <c r="E16" s="310" t="s">
        <v>78</v>
      </c>
      <c r="F16" s="434" t="s">
        <v>1866</v>
      </c>
      <c r="G16" s="434"/>
      <c r="H16" s="434"/>
      <c r="I16" s="434"/>
      <c r="J16" s="434"/>
      <c r="K16" s="305"/>
    </row>
    <row r="17" spans="2:11" ht="15" customHeight="1">
      <c r="B17" s="308"/>
      <c r="C17" s="309"/>
      <c r="D17" s="309"/>
      <c r="E17" s="310" t="s">
        <v>1867</v>
      </c>
      <c r="F17" s="434" t="s">
        <v>1868</v>
      </c>
      <c r="G17" s="434"/>
      <c r="H17" s="434"/>
      <c r="I17" s="434"/>
      <c r="J17" s="434"/>
      <c r="K17" s="305"/>
    </row>
    <row r="18" spans="2:11" ht="15" customHeight="1">
      <c r="B18" s="308"/>
      <c r="C18" s="309"/>
      <c r="D18" s="309"/>
      <c r="E18" s="310" t="s">
        <v>1869</v>
      </c>
      <c r="F18" s="434" t="s">
        <v>1870</v>
      </c>
      <c r="G18" s="434"/>
      <c r="H18" s="434"/>
      <c r="I18" s="434"/>
      <c r="J18" s="434"/>
      <c r="K18" s="305"/>
    </row>
    <row r="19" spans="2:11" ht="15" customHeight="1">
      <c r="B19" s="308"/>
      <c r="C19" s="309"/>
      <c r="D19" s="309"/>
      <c r="E19" s="310" t="s">
        <v>114</v>
      </c>
      <c r="F19" s="434" t="s">
        <v>1871</v>
      </c>
      <c r="G19" s="434"/>
      <c r="H19" s="434"/>
      <c r="I19" s="434"/>
      <c r="J19" s="434"/>
      <c r="K19" s="305"/>
    </row>
    <row r="20" spans="2:11" ht="15" customHeight="1">
      <c r="B20" s="308"/>
      <c r="C20" s="309"/>
      <c r="D20" s="309"/>
      <c r="E20" s="310" t="s">
        <v>1459</v>
      </c>
      <c r="F20" s="434" t="s">
        <v>1460</v>
      </c>
      <c r="G20" s="434"/>
      <c r="H20" s="434"/>
      <c r="I20" s="434"/>
      <c r="J20" s="434"/>
      <c r="K20" s="305"/>
    </row>
    <row r="21" spans="2:11" ht="15" customHeight="1">
      <c r="B21" s="308"/>
      <c r="C21" s="309"/>
      <c r="D21" s="309"/>
      <c r="E21" s="310" t="s">
        <v>87</v>
      </c>
      <c r="F21" s="434" t="s">
        <v>1872</v>
      </c>
      <c r="G21" s="434"/>
      <c r="H21" s="434"/>
      <c r="I21" s="434"/>
      <c r="J21" s="434"/>
      <c r="K21" s="305"/>
    </row>
    <row r="22" spans="2:11" ht="12.75" customHeight="1">
      <c r="B22" s="308"/>
      <c r="C22" s="309"/>
      <c r="D22" s="309"/>
      <c r="E22" s="309"/>
      <c r="F22" s="309"/>
      <c r="G22" s="309"/>
      <c r="H22" s="309"/>
      <c r="I22" s="309"/>
      <c r="J22" s="309"/>
      <c r="K22" s="305"/>
    </row>
    <row r="23" spans="2:11" ht="15" customHeight="1">
      <c r="B23" s="308"/>
      <c r="C23" s="434" t="s">
        <v>1873</v>
      </c>
      <c r="D23" s="434"/>
      <c r="E23" s="434"/>
      <c r="F23" s="434"/>
      <c r="G23" s="434"/>
      <c r="H23" s="434"/>
      <c r="I23" s="434"/>
      <c r="J23" s="434"/>
      <c r="K23" s="305"/>
    </row>
    <row r="24" spans="2:11" ht="15" customHeight="1">
      <c r="B24" s="308"/>
      <c r="C24" s="434" t="s">
        <v>1874</v>
      </c>
      <c r="D24" s="434"/>
      <c r="E24" s="434"/>
      <c r="F24" s="434"/>
      <c r="G24" s="434"/>
      <c r="H24" s="434"/>
      <c r="I24" s="434"/>
      <c r="J24" s="434"/>
      <c r="K24" s="305"/>
    </row>
    <row r="25" spans="2:11" ht="15" customHeight="1">
      <c r="B25" s="308"/>
      <c r="C25" s="307"/>
      <c r="D25" s="434" t="s">
        <v>1875</v>
      </c>
      <c r="E25" s="434"/>
      <c r="F25" s="434"/>
      <c r="G25" s="434"/>
      <c r="H25" s="434"/>
      <c r="I25" s="434"/>
      <c r="J25" s="434"/>
      <c r="K25" s="305"/>
    </row>
    <row r="26" spans="2:11" ht="15" customHeight="1">
      <c r="B26" s="308"/>
      <c r="C26" s="309"/>
      <c r="D26" s="434" t="s">
        <v>1876</v>
      </c>
      <c r="E26" s="434"/>
      <c r="F26" s="434"/>
      <c r="G26" s="434"/>
      <c r="H26" s="434"/>
      <c r="I26" s="434"/>
      <c r="J26" s="434"/>
      <c r="K26" s="305"/>
    </row>
    <row r="27" spans="2:11" ht="12.75" customHeight="1">
      <c r="B27" s="308"/>
      <c r="C27" s="309"/>
      <c r="D27" s="309"/>
      <c r="E27" s="309"/>
      <c r="F27" s="309"/>
      <c r="G27" s="309"/>
      <c r="H27" s="309"/>
      <c r="I27" s="309"/>
      <c r="J27" s="309"/>
      <c r="K27" s="305"/>
    </row>
    <row r="28" spans="2:11" ht="15" customHeight="1">
      <c r="B28" s="308"/>
      <c r="C28" s="309"/>
      <c r="D28" s="434" t="s">
        <v>1877</v>
      </c>
      <c r="E28" s="434"/>
      <c r="F28" s="434"/>
      <c r="G28" s="434"/>
      <c r="H28" s="434"/>
      <c r="I28" s="434"/>
      <c r="J28" s="434"/>
      <c r="K28" s="305"/>
    </row>
    <row r="29" spans="2:11" ht="15" customHeight="1">
      <c r="B29" s="308"/>
      <c r="C29" s="309"/>
      <c r="D29" s="434" t="s">
        <v>1878</v>
      </c>
      <c r="E29" s="434"/>
      <c r="F29" s="434"/>
      <c r="G29" s="434"/>
      <c r="H29" s="434"/>
      <c r="I29" s="434"/>
      <c r="J29" s="434"/>
      <c r="K29" s="305"/>
    </row>
    <row r="30" spans="2:11" ht="12.75" customHeight="1">
      <c r="B30" s="308"/>
      <c r="C30" s="309"/>
      <c r="D30" s="309"/>
      <c r="E30" s="309"/>
      <c r="F30" s="309"/>
      <c r="G30" s="309"/>
      <c r="H30" s="309"/>
      <c r="I30" s="309"/>
      <c r="J30" s="309"/>
      <c r="K30" s="305"/>
    </row>
    <row r="31" spans="2:11" ht="15" customHeight="1">
      <c r="B31" s="308"/>
      <c r="C31" s="309"/>
      <c r="D31" s="434" t="s">
        <v>1879</v>
      </c>
      <c r="E31" s="434"/>
      <c r="F31" s="434"/>
      <c r="G31" s="434"/>
      <c r="H31" s="434"/>
      <c r="I31" s="434"/>
      <c r="J31" s="434"/>
      <c r="K31" s="305"/>
    </row>
    <row r="32" spans="2:11" ht="15" customHeight="1">
      <c r="B32" s="308"/>
      <c r="C32" s="309"/>
      <c r="D32" s="434" t="s">
        <v>1880</v>
      </c>
      <c r="E32" s="434"/>
      <c r="F32" s="434"/>
      <c r="G32" s="434"/>
      <c r="H32" s="434"/>
      <c r="I32" s="434"/>
      <c r="J32" s="434"/>
      <c r="K32" s="305"/>
    </row>
    <row r="33" spans="2:11" ht="15" customHeight="1">
      <c r="B33" s="308"/>
      <c r="C33" s="309"/>
      <c r="D33" s="434" t="s">
        <v>1881</v>
      </c>
      <c r="E33" s="434"/>
      <c r="F33" s="434"/>
      <c r="G33" s="434"/>
      <c r="H33" s="434"/>
      <c r="I33" s="434"/>
      <c r="J33" s="434"/>
      <c r="K33" s="305"/>
    </row>
    <row r="34" spans="2:11" ht="15" customHeight="1">
      <c r="B34" s="308"/>
      <c r="C34" s="309"/>
      <c r="D34" s="307"/>
      <c r="E34" s="311" t="s">
        <v>162</v>
      </c>
      <c r="F34" s="307"/>
      <c r="G34" s="434" t="s">
        <v>1882</v>
      </c>
      <c r="H34" s="434"/>
      <c r="I34" s="434"/>
      <c r="J34" s="434"/>
      <c r="K34" s="305"/>
    </row>
    <row r="35" spans="2:11" ht="30.75" customHeight="1">
      <c r="B35" s="308"/>
      <c r="C35" s="309"/>
      <c r="D35" s="307"/>
      <c r="E35" s="311" t="s">
        <v>1883</v>
      </c>
      <c r="F35" s="307"/>
      <c r="G35" s="434" t="s">
        <v>1884</v>
      </c>
      <c r="H35" s="434"/>
      <c r="I35" s="434"/>
      <c r="J35" s="434"/>
      <c r="K35" s="305"/>
    </row>
    <row r="36" spans="2:11" ht="15" customHeight="1">
      <c r="B36" s="308"/>
      <c r="C36" s="309"/>
      <c r="D36" s="307"/>
      <c r="E36" s="311" t="s">
        <v>50</v>
      </c>
      <c r="F36" s="307"/>
      <c r="G36" s="434" t="s">
        <v>1885</v>
      </c>
      <c r="H36" s="434"/>
      <c r="I36" s="434"/>
      <c r="J36" s="434"/>
      <c r="K36" s="305"/>
    </row>
    <row r="37" spans="2:11" ht="15" customHeight="1">
      <c r="B37" s="308"/>
      <c r="C37" s="309"/>
      <c r="D37" s="307"/>
      <c r="E37" s="311" t="s">
        <v>163</v>
      </c>
      <c r="F37" s="307"/>
      <c r="G37" s="434" t="s">
        <v>1886</v>
      </c>
      <c r="H37" s="434"/>
      <c r="I37" s="434"/>
      <c r="J37" s="434"/>
      <c r="K37" s="305"/>
    </row>
    <row r="38" spans="2:11" ht="15" customHeight="1">
      <c r="B38" s="308"/>
      <c r="C38" s="309"/>
      <c r="D38" s="307"/>
      <c r="E38" s="311" t="s">
        <v>164</v>
      </c>
      <c r="F38" s="307"/>
      <c r="G38" s="434" t="s">
        <v>1887</v>
      </c>
      <c r="H38" s="434"/>
      <c r="I38" s="434"/>
      <c r="J38" s="434"/>
      <c r="K38" s="305"/>
    </row>
    <row r="39" spans="2:11" ht="15" customHeight="1">
      <c r="B39" s="308"/>
      <c r="C39" s="309"/>
      <c r="D39" s="307"/>
      <c r="E39" s="311" t="s">
        <v>165</v>
      </c>
      <c r="F39" s="307"/>
      <c r="G39" s="434" t="s">
        <v>1888</v>
      </c>
      <c r="H39" s="434"/>
      <c r="I39" s="434"/>
      <c r="J39" s="434"/>
      <c r="K39" s="305"/>
    </row>
    <row r="40" spans="2:11" ht="15" customHeight="1">
      <c r="B40" s="308"/>
      <c r="C40" s="309"/>
      <c r="D40" s="307"/>
      <c r="E40" s="311" t="s">
        <v>1889</v>
      </c>
      <c r="F40" s="307"/>
      <c r="G40" s="434" t="s">
        <v>1890</v>
      </c>
      <c r="H40" s="434"/>
      <c r="I40" s="434"/>
      <c r="J40" s="434"/>
      <c r="K40" s="305"/>
    </row>
    <row r="41" spans="2:11" ht="15" customHeight="1">
      <c r="B41" s="308"/>
      <c r="C41" s="309"/>
      <c r="D41" s="307"/>
      <c r="E41" s="311"/>
      <c r="F41" s="307"/>
      <c r="G41" s="434" t="s">
        <v>1891</v>
      </c>
      <c r="H41" s="434"/>
      <c r="I41" s="434"/>
      <c r="J41" s="434"/>
      <c r="K41" s="305"/>
    </row>
    <row r="42" spans="2:11" ht="15" customHeight="1">
      <c r="B42" s="308"/>
      <c r="C42" s="309"/>
      <c r="D42" s="307"/>
      <c r="E42" s="311" t="s">
        <v>1892</v>
      </c>
      <c r="F42" s="307"/>
      <c r="G42" s="434" t="s">
        <v>1893</v>
      </c>
      <c r="H42" s="434"/>
      <c r="I42" s="434"/>
      <c r="J42" s="434"/>
      <c r="K42" s="305"/>
    </row>
    <row r="43" spans="2:11" ht="15" customHeight="1">
      <c r="B43" s="308"/>
      <c r="C43" s="309"/>
      <c r="D43" s="307"/>
      <c r="E43" s="311" t="s">
        <v>168</v>
      </c>
      <c r="F43" s="307"/>
      <c r="G43" s="434" t="s">
        <v>1894</v>
      </c>
      <c r="H43" s="434"/>
      <c r="I43" s="434"/>
      <c r="J43" s="434"/>
      <c r="K43" s="305"/>
    </row>
    <row r="44" spans="2:11" ht="12.75" customHeight="1">
      <c r="B44" s="308"/>
      <c r="C44" s="309"/>
      <c r="D44" s="307"/>
      <c r="E44" s="307"/>
      <c r="F44" s="307"/>
      <c r="G44" s="307"/>
      <c r="H44" s="307"/>
      <c r="I44" s="307"/>
      <c r="J44" s="307"/>
      <c r="K44" s="305"/>
    </row>
    <row r="45" spans="2:11" ht="15" customHeight="1">
      <c r="B45" s="308"/>
      <c r="C45" s="309"/>
      <c r="D45" s="434" t="s">
        <v>1895</v>
      </c>
      <c r="E45" s="434"/>
      <c r="F45" s="434"/>
      <c r="G45" s="434"/>
      <c r="H45" s="434"/>
      <c r="I45" s="434"/>
      <c r="J45" s="434"/>
      <c r="K45" s="305"/>
    </row>
    <row r="46" spans="2:11" ht="15" customHeight="1">
      <c r="B46" s="308"/>
      <c r="C46" s="309"/>
      <c r="D46" s="309"/>
      <c r="E46" s="434" t="s">
        <v>1896</v>
      </c>
      <c r="F46" s="434"/>
      <c r="G46" s="434"/>
      <c r="H46" s="434"/>
      <c r="I46" s="434"/>
      <c r="J46" s="434"/>
      <c r="K46" s="305"/>
    </row>
    <row r="47" spans="2:11" ht="15" customHeight="1">
      <c r="B47" s="308"/>
      <c r="C47" s="309"/>
      <c r="D47" s="309"/>
      <c r="E47" s="434" t="s">
        <v>1897</v>
      </c>
      <c r="F47" s="434"/>
      <c r="G47" s="434"/>
      <c r="H47" s="434"/>
      <c r="I47" s="434"/>
      <c r="J47" s="434"/>
      <c r="K47" s="305"/>
    </row>
    <row r="48" spans="2:11" ht="15" customHeight="1">
      <c r="B48" s="308"/>
      <c r="C48" s="309"/>
      <c r="D48" s="309"/>
      <c r="E48" s="434" t="s">
        <v>1898</v>
      </c>
      <c r="F48" s="434"/>
      <c r="G48" s="434"/>
      <c r="H48" s="434"/>
      <c r="I48" s="434"/>
      <c r="J48" s="434"/>
      <c r="K48" s="305"/>
    </row>
    <row r="49" spans="2:11" ht="15" customHeight="1">
      <c r="B49" s="308"/>
      <c r="C49" s="309"/>
      <c r="D49" s="434" t="s">
        <v>1899</v>
      </c>
      <c r="E49" s="434"/>
      <c r="F49" s="434"/>
      <c r="G49" s="434"/>
      <c r="H49" s="434"/>
      <c r="I49" s="434"/>
      <c r="J49" s="434"/>
      <c r="K49" s="305"/>
    </row>
    <row r="50" spans="2:11" ht="25.5" customHeight="1">
      <c r="B50" s="304"/>
      <c r="C50" s="438" t="s">
        <v>1900</v>
      </c>
      <c r="D50" s="438"/>
      <c r="E50" s="438"/>
      <c r="F50" s="438"/>
      <c r="G50" s="438"/>
      <c r="H50" s="438"/>
      <c r="I50" s="438"/>
      <c r="J50" s="438"/>
      <c r="K50" s="305"/>
    </row>
    <row r="51" spans="2:11" ht="5.25" customHeight="1">
      <c r="B51" s="304"/>
      <c r="C51" s="306"/>
      <c r="D51" s="306"/>
      <c r="E51" s="306"/>
      <c r="F51" s="306"/>
      <c r="G51" s="306"/>
      <c r="H51" s="306"/>
      <c r="I51" s="306"/>
      <c r="J51" s="306"/>
      <c r="K51" s="305"/>
    </row>
    <row r="52" spans="2:11" ht="15" customHeight="1">
      <c r="B52" s="304"/>
      <c r="C52" s="434" t="s">
        <v>1901</v>
      </c>
      <c r="D52" s="434"/>
      <c r="E52" s="434"/>
      <c r="F52" s="434"/>
      <c r="G52" s="434"/>
      <c r="H52" s="434"/>
      <c r="I52" s="434"/>
      <c r="J52" s="434"/>
      <c r="K52" s="305"/>
    </row>
    <row r="53" spans="2:11" ht="15" customHeight="1">
      <c r="B53" s="304"/>
      <c r="C53" s="434" t="s">
        <v>1902</v>
      </c>
      <c r="D53" s="434"/>
      <c r="E53" s="434"/>
      <c r="F53" s="434"/>
      <c r="G53" s="434"/>
      <c r="H53" s="434"/>
      <c r="I53" s="434"/>
      <c r="J53" s="434"/>
      <c r="K53" s="305"/>
    </row>
    <row r="54" spans="2:11" ht="12.75" customHeight="1">
      <c r="B54" s="304"/>
      <c r="C54" s="307"/>
      <c r="D54" s="307"/>
      <c r="E54" s="307"/>
      <c r="F54" s="307"/>
      <c r="G54" s="307"/>
      <c r="H54" s="307"/>
      <c r="I54" s="307"/>
      <c r="J54" s="307"/>
      <c r="K54" s="305"/>
    </row>
    <row r="55" spans="2:11" ht="15" customHeight="1">
      <c r="B55" s="304"/>
      <c r="C55" s="434" t="s">
        <v>1903</v>
      </c>
      <c r="D55" s="434"/>
      <c r="E55" s="434"/>
      <c r="F55" s="434"/>
      <c r="G55" s="434"/>
      <c r="H55" s="434"/>
      <c r="I55" s="434"/>
      <c r="J55" s="434"/>
      <c r="K55" s="305"/>
    </row>
    <row r="56" spans="2:11" ht="15" customHeight="1">
      <c r="B56" s="304"/>
      <c r="C56" s="309"/>
      <c r="D56" s="434" t="s">
        <v>1904</v>
      </c>
      <c r="E56" s="434"/>
      <c r="F56" s="434"/>
      <c r="G56" s="434"/>
      <c r="H56" s="434"/>
      <c r="I56" s="434"/>
      <c r="J56" s="434"/>
      <c r="K56" s="305"/>
    </row>
    <row r="57" spans="2:11" ht="15" customHeight="1">
      <c r="B57" s="304"/>
      <c r="C57" s="309"/>
      <c r="D57" s="434" t="s">
        <v>1905</v>
      </c>
      <c r="E57" s="434"/>
      <c r="F57" s="434"/>
      <c r="G57" s="434"/>
      <c r="H57" s="434"/>
      <c r="I57" s="434"/>
      <c r="J57" s="434"/>
      <c r="K57" s="305"/>
    </row>
    <row r="58" spans="2:11" ht="15" customHeight="1">
      <c r="B58" s="304"/>
      <c r="C58" s="309"/>
      <c r="D58" s="434" t="s">
        <v>1906</v>
      </c>
      <c r="E58" s="434"/>
      <c r="F58" s="434"/>
      <c r="G58" s="434"/>
      <c r="H58" s="434"/>
      <c r="I58" s="434"/>
      <c r="J58" s="434"/>
      <c r="K58" s="305"/>
    </row>
    <row r="59" spans="2:11" ht="15" customHeight="1">
      <c r="B59" s="304"/>
      <c r="C59" s="309"/>
      <c r="D59" s="434" t="s">
        <v>1907</v>
      </c>
      <c r="E59" s="434"/>
      <c r="F59" s="434"/>
      <c r="G59" s="434"/>
      <c r="H59" s="434"/>
      <c r="I59" s="434"/>
      <c r="J59" s="434"/>
      <c r="K59" s="305"/>
    </row>
    <row r="60" spans="2:11" ht="15" customHeight="1">
      <c r="B60" s="304"/>
      <c r="C60" s="309"/>
      <c r="D60" s="437" t="s">
        <v>1908</v>
      </c>
      <c r="E60" s="437"/>
      <c r="F60" s="437"/>
      <c r="G60" s="437"/>
      <c r="H60" s="437"/>
      <c r="I60" s="437"/>
      <c r="J60" s="437"/>
      <c r="K60" s="305"/>
    </row>
    <row r="61" spans="2:11" ht="15" customHeight="1">
      <c r="B61" s="304"/>
      <c r="C61" s="309"/>
      <c r="D61" s="434" t="s">
        <v>1909</v>
      </c>
      <c r="E61" s="434"/>
      <c r="F61" s="434"/>
      <c r="G61" s="434"/>
      <c r="H61" s="434"/>
      <c r="I61" s="434"/>
      <c r="J61" s="434"/>
      <c r="K61" s="305"/>
    </row>
    <row r="62" spans="2:11" ht="12.75" customHeight="1">
      <c r="B62" s="304"/>
      <c r="C62" s="309"/>
      <c r="D62" s="309"/>
      <c r="E62" s="312"/>
      <c r="F62" s="309"/>
      <c r="G62" s="309"/>
      <c r="H62" s="309"/>
      <c r="I62" s="309"/>
      <c r="J62" s="309"/>
      <c r="K62" s="305"/>
    </row>
    <row r="63" spans="2:11" ht="15" customHeight="1">
      <c r="B63" s="304"/>
      <c r="C63" s="309"/>
      <c r="D63" s="434" t="s">
        <v>1910</v>
      </c>
      <c r="E63" s="434"/>
      <c r="F63" s="434"/>
      <c r="G63" s="434"/>
      <c r="H63" s="434"/>
      <c r="I63" s="434"/>
      <c r="J63" s="434"/>
      <c r="K63" s="305"/>
    </row>
    <row r="64" spans="2:11" ht="15" customHeight="1">
      <c r="B64" s="304"/>
      <c r="C64" s="309"/>
      <c r="D64" s="437" t="s">
        <v>1911</v>
      </c>
      <c r="E64" s="437"/>
      <c r="F64" s="437"/>
      <c r="G64" s="437"/>
      <c r="H64" s="437"/>
      <c r="I64" s="437"/>
      <c r="J64" s="437"/>
      <c r="K64" s="305"/>
    </row>
    <row r="65" spans="2:11" ht="15" customHeight="1">
      <c r="B65" s="304"/>
      <c r="C65" s="309"/>
      <c r="D65" s="434" t="s">
        <v>1912</v>
      </c>
      <c r="E65" s="434"/>
      <c r="F65" s="434"/>
      <c r="G65" s="434"/>
      <c r="H65" s="434"/>
      <c r="I65" s="434"/>
      <c r="J65" s="434"/>
      <c r="K65" s="305"/>
    </row>
    <row r="66" spans="2:11" ht="15" customHeight="1">
      <c r="B66" s="304"/>
      <c r="C66" s="309"/>
      <c r="D66" s="434" t="s">
        <v>1913</v>
      </c>
      <c r="E66" s="434"/>
      <c r="F66" s="434"/>
      <c r="G66" s="434"/>
      <c r="H66" s="434"/>
      <c r="I66" s="434"/>
      <c r="J66" s="434"/>
      <c r="K66" s="305"/>
    </row>
    <row r="67" spans="2:11" ht="15" customHeight="1">
      <c r="B67" s="304"/>
      <c r="C67" s="309"/>
      <c r="D67" s="434" t="s">
        <v>1914</v>
      </c>
      <c r="E67" s="434"/>
      <c r="F67" s="434"/>
      <c r="G67" s="434"/>
      <c r="H67" s="434"/>
      <c r="I67" s="434"/>
      <c r="J67" s="434"/>
      <c r="K67" s="305"/>
    </row>
    <row r="68" spans="2:11" ht="15" customHeight="1">
      <c r="B68" s="304"/>
      <c r="C68" s="309"/>
      <c r="D68" s="434" t="s">
        <v>1915</v>
      </c>
      <c r="E68" s="434"/>
      <c r="F68" s="434"/>
      <c r="G68" s="434"/>
      <c r="H68" s="434"/>
      <c r="I68" s="434"/>
      <c r="J68" s="434"/>
      <c r="K68" s="305"/>
    </row>
    <row r="69" spans="2:11" ht="12.75" customHeight="1">
      <c r="B69" s="313"/>
      <c r="C69" s="314"/>
      <c r="D69" s="314"/>
      <c r="E69" s="314"/>
      <c r="F69" s="314"/>
      <c r="G69" s="314"/>
      <c r="H69" s="314"/>
      <c r="I69" s="314"/>
      <c r="J69" s="314"/>
      <c r="K69" s="315"/>
    </row>
    <row r="70" spans="2:11" ht="18.75" customHeight="1">
      <c r="B70" s="316"/>
      <c r="C70" s="316"/>
      <c r="D70" s="316"/>
      <c r="E70" s="316"/>
      <c r="F70" s="316"/>
      <c r="G70" s="316"/>
      <c r="H70" s="316"/>
      <c r="I70" s="316"/>
      <c r="J70" s="316"/>
      <c r="K70" s="317"/>
    </row>
    <row r="71" spans="2:11" ht="18.75" customHeight="1">
      <c r="B71" s="317"/>
      <c r="C71" s="317"/>
      <c r="D71" s="317"/>
      <c r="E71" s="317"/>
      <c r="F71" s="317"/>
      <c r="G71" s="317"/>
      <c r="H71" s="317"/>
      <c r="I71" s="317"/>
      <c r="J71" s="317"/>
      <c r="K71" s="317"/>
    </row>
    <row r="72" spans="2:11" ht="7.5" customHeight="1">
      <c r="B72" s="318"/>
      <c r="C72" s="319"/>
      <c r="D72" s="319"/>
      <c r="E72" s="319"/>
      <c r="F72" s="319"/>
      <c r="G72" s="319"/>
      <c r="H72" s="319"/>
      <c r="I72" s="319"/>
      <c r="J72" s="319"/>
      <c r="K72" s="320"/>
    </row>
    <row r="73" spans="2:11" ht="45" customHeight="1">
      <c r="B73" s="321"/>
      <c r="C73" s="435" t="s">
        <v>1916</v>
      </c>
      <c r="D73" s="435"/>
      <c r="E73" s="435"/>
      <c r="F73" s="435"/>
      <c r="G73" s="435"/>
      <c r="H73" s="435"/>
      <c r="I73" s="435"/>
      <c r="J73" s="435"/>
      <c r="K73" s="322"/>
    </row>
    <row r="74" spans="2:11" ht="17.25" customHeight="1">
      <c r="B74" s="321"/>
      <c r="C74" s="323" t="s">
        <v>1917</v>
      </c>
      <c r="D74" s="323"/>
      <c r="E74" s="323"/>
      <c r="F74" s="323" t="s">
        <v>1918</v>
      </c>
      <c r="G74" s="324"/>
      <c r="H74" s="323" t="s">
        <v>163</v>
      </c>
      <c r="I74" s="323" t="s">
        <v>54</v>
      </c>
      <c r="J74" s="323" t="s">
        <v>1919</v>
      </c>
      <c r="K74" s="322"/>
    </row>
    <row r="75" spans="2:11" ht="17.25" customHeight="1">
      <c r="B75" s="321"/>
      <c r="C75" s="325" t="s">
        <v>1920</v>
      </c>
      <c r="D75" s="325"/>
      <c r="E75" s="325"/>
      <c r="F75" s="326" t="s">
        <v>1921</v>
      </c>
      <c r="G75" s="327"/>
      <c r="H75" s="325"/>
      <c r="I75" s="325"/>
      <c r="J75" s="325" t="s">
        <v>1922</v>
      </c>
      <c r="K75" s="322"/>
    </row>
    <row r="76" spans="2:11" ht="5.25" customHeight="1">
      <c r="B76" s="321"/>
      <c r="C76" s="328"/>
      <c r="D76" s="328"/>
      <c r="E76" s="328"/>
      <c r="F76" s="328"/>
      <c r="G76" s="329"/>
      <c r="H76" s="328"/>
      <c r="I76" s="328"/>
      <c r="J76" s="328"/>
      <c r="K76" s="322"/>
    </row>
    <row r="77" spans="2:11" ht="15" customHeight="1">
      <c r="B77" s="321"/>
      <c r="C77" s="311" t="s">
        <v>50</v>
      </c>
      <c r="D77" s="328"/>
      <c r="E77" s="328"/>
      <c r="F77" s="330" t="s">
        <v>1923</v>
      </c>
      <c r="G77" s="329"/>
      <c r="H77" s="311" t="s">
        <v>1924</v>
      </c>
      <c r="I77" s="311" t="s">
        <v>1925</v>
      </c>
      <c r="J77" s="311">
        <v>20</v>
      </c>
      <c r="K77" s="322"/>
    </row>
    <row r="78" spans="2:11" ht="15" customHeight="1">
      <c r="B78" s="321"/>
      <c r="C78" s="311" t="s">
        <v>1926</v>
      </c>
      <c r="D78" s="311"/>
      <c r="E78" s="311"/>
      <c r="F78" s="330" t="s">
        <v>1923</v>
      </c>
      <c r="G78" s="329"/>
      <c r="H78" s="311" t="s">
        <v>1927</v>
      </c>
      <c r="I78" s="311" t="s">
        <v>1925</v>
      </c>
      <c r="J78" s="311">
        <v>120</v>
      </c>
      <c r="K78" s="322"/>
    </row>
    <row r="79" spans="2:11" ht="15" customHeight="1">
      <c r="B79" s="331"/>
      <c r="C79" s="311" t="s">
        <v>1928</v>
      </c>
      <c r="D79" s="311"/>
      <c r="E79" s="311"/>
      <c r="F79" s="330" t="s">
        <v>1929</v>
      </c>
      <c r="G79" s="329"/>
      <c r="H79" s="311" t="s">
        <v>1930</v>
      </c>
      <c r="I79" s="311" t="s">
        <v>1925</v>
      </c>
      <c r="J79" s="311">
        <v>50</v>
      </c>
      <c r="K79" s="322"/>
    </row>
    <row r="80" spans="2:11" ht="15" customHeight="1">
      <c r="B80" s="331"/>
      <c r="C80" s="311" t="s">
        <v>1931</v>
      </c>
      <c r="D80" s="311"/>
      <c r="E80" s="311"/>
      <c r="F80" s="330" t="s">
        <v>1923</v>
      </c>
      <c r="G80" s="329"/>
      <c r="H80" s="311" t="s">
        <v>1932</v>
      </c>
      <c r="I80" s="311" t="s">
        <v>1933</v>
      </c>
      <c r="J80" s="311"/>
      <c r="K80" s="322"/>
    </row>
    <row r="81" spans="2:11" ht="15" customHeight="1">
      <c r="B81" s="331"/>
      <c r="C81" s="332" t="s">
        <v>1934</v>
      </c>
      <c r="D81" s="332"/>
      <c r="E81" s="332"/>
      <c r="F81" s="333" t="s">
        <v>1929</v>
      </c>
      <c r="G81" s="332"/>
      <c r="H81" s="332" t="s">
        <v>1935</v>
      </c>
      <c r="I81" s="332" t="s">
        <v>1925</v>
      </c>
      <c r="J81" s="332">
        <v>15</v>
      </c>
      <c r="K81" s="322"/>
    </row>
    <row r="82" spans="2:11" ht="15" customHeight="1">
      <c r="B82" s="331"/>
      <c r="C82" s="332" t="s">
        <v>1936</v>
      </c>
      <c r="D82" s="332"/>
      <c r="E82" s="332"/>
      <c r="F82" s="333" t="s">
        <v>1929</v>
      </c>
      <c r="G82" s="332"/>
      <c r="H82" s="332" t="s">
        <v>1937</v>
      </c>
      <c r="I82" s="332" t="s">
        <v>1925</v>
      </c>
      <c r="J82" s="332">
        <v>15</v>
      </c>
      <c r="K82" s="322"/>
    </row>
    <row r="83" spans="2:11" ht="15" customHeight="1">
      <c r="B83" s="331"/>
      <c r="C83" s="332" t="s">
        <v>1938</v>
      </c>
      <c r="D83" s="332"/>
      <c r="E83" s="332"/>
      <c r="F83" s="333" t="s">
        <v>1929</v>
      </c>
      <c r="G83" s="332"/>
      <c r="H83" s="332" t="s">
        <v>1939</v>
      </c>
      <c r="I83" s="332" t="s">
        <v>1925</v>
      </c>
      <c r="J83" s="332">
        <v>20</v>
      </c>
      <c r="K83" s="322"/>
    </row>
    <row r="84" spans="2:11" ht="15" customHeight="1">
      <c r="B84" s="331"/>
      <c r="C84" s="332" t="s">
        <v>1940</v>
      </c>
      <c r="D84" s="332"/>
      <c r="E84" s="332"/>
      <c r="F84" s="333" t="s">
        <v>1929</v>
      </c>
      <c r="G84" s="332"/>
      <c r="H84" s="332" t="s">
        <v>1941</v>
      </c>
      <c r="I84" s="332" t="s">
        <v>1925</v>
      </c>
      <c r="J84" s="332">
        <v>20</v>
      </c>
      <c r="K84" s="322"/>
    </row>
    <row r="85" spans="2:11" ht="15" customHeight="1">
      <c r="B85" s="331"/>
      <c r="C85" s="311" t="s">
        <v>1942</v>
      </c>
      <c r="D85" s="311"/>
      <c r="E85" s="311"/>
      <c r="F85" s="330" t="s">
        <v>1929</v>
      </c>
      <c r="G85" s="329"/>
      <c r="H85" s="311" t="s">
        <v>1943</v>
      </c>
      <c r="I85" s="311" t="s">
        <v>1925</v>
      </c>
      <c r="J85" s="311">
        <v>50</v>
      </c>
      <c r="K85" s="322"/>
    </row>
    <row r="86" spans="2:11" ht="15" customHeight="1">
      <c r="B86" s="331"/>
      <c r="C86" s="311" t="s">
        <v>1944</v>
      </c>
      <c r="D86" s="311"/>
      <c r="E86" s="311"/>
      <c r="F86" s="330" t="s">
        <v>1929</v>
      </c>
      <c r="G86" s="329"/>
      <c r="H86" s="311" t="s">
        <v>1945</v>
      </c>
      <c r="I86" s="311" t="s">
        <v>1925</v>
      </c>
      <c r="J86" s="311">
        <v>20</v>
      </c>
      <c r="K86" s="322"/>
    </row>
    <row r="87" spans="2:11" ht="15" customHeight="1">
      <c r="B87" s="331"/>
      <c r="C87" s="311" t="s">
        <v>1946</v>
      </c>
      <c r="D87" s="311"/>
      <c r="E87" s="311"/>
      <c r="F87" s="330" t="s">
        <v>1929</v>
      </c>
      <c r="G87" s="329"/>
      <c r="H87" s="311" t="s">
        <v>1947</v>
      </c>
      <c r="I87" s="311" t="s">
        <v>1925</v>
      </c>
      <c r="J87" s="311">
        <v>20</v>
      </c>
      <c r="K87" s="322"/>
    </row>
    <row r="88" spans="2:11" ht="15" customHeight="1">
      <c r="B88" s="331"/>
      <c r="C88" s="311" t="s">
        <v>1948</v>
      </c>
      <c r="D88" s="311"/>
      <c r="E88" s="311"/>
      <c r="F88" s="330" t="s">
        <v>1929</v>
      </c>
      <c r="G88" s="329"/>
      <c r="H88" s="311" t="s">
        <v>1949</v>
      </c>
      <c r="I88" s="311" t="s">
        <v>1925</v>
      </c>
      <c r="J88" s="311">
        <v>50</v>
      </c>
      <c r="K88" s="322"/>
    </row>
    <row r="89" spans="2:11" ht="15" customHeight="1">
      <c r="B89" s="331"/>
      <c r="C89" s="311" t="s">
        <v>1950</v>
      </c>
      <c r="D89" s="311"/>
      <c r="E89" s="311"/>
      <c r="F89" s="330" t="s">
        <v>1929</v>
      </c>
      <c r="G89" s="329"/>
      <c r="H89" s="311" t="s">
        <v>1950</v>
      </c>
      <c r="I89" s="311" t="s">
        <v>1925</v>
      </c>
      <c r="J89" s="311">
        <v>50</v>
      </c>
      <c r="K89" s="322"/>
    </row>
    <row r="90" spans="2:11" ht="15" customHeight="1">
      <c r="B90" s="331"/>
      <c r="C90" s="311" t="s">
        <v>169</v>
      </c>
      <c r="D90" s="311"/>
      <c r="E90" s="311"/>
      <c r="F90" s="330" t="s">
        <v>1929</v>
      </c>
      <c r="G90" s="329"/>
      <c r="H90" s="311" t="s">
        <v>1951</v>
      </c>
      <c r="I90" s="311" t="s">
        <v>1925</v>
      </c>
      <c r="J90" s="311">
        <v>255</v>
      </c>
      <c r="K90" s="322"/>
    </row>
    <row r="91" spans="2:11" ht="15" customHeight="1">
      <c r="B91" s="331"/>
      <c r="C91" s="311" t="s">
        <v>1952</v>
      </c>
      <c r="D91" s="311"/>
      <c r="E91" s="311"/>
      <c r="F91" s="330" t="s">
        <v>1923</v>
      </c>
      <c r="G91" s="329"/>
      <c r="H91" s="311" t="s">
        <v>1953</v>
      </c>
      <c r="I91" s="311" t="s">
        <v>1954</v>
      </c>
      <c r="J91" s="311"/>
      <c r="K91" s="322"/>
    </row>
    <row r="92" spans="2:11" ht="15" customHeight="1">
      <c r="B92" s="331"/>
      <c r="C92" s="311" t="s">
        <v>1955</v>
      </c>
      <c r="D92" s="311"/>
      <c r="E92" s="311"/>
      <c r="F92" s="330" t="s">
        <v>1923</v>
      </c>
      <c r="G92" s="329"/>
      <c r="H92" s="311" t="s">
        <v>1956</v>
      </c>
      <c r="I92" s="311" t="s">
        <v>1957</v>
      </c>
      <c r="J92" s="311"/>
      <c r="K92" s="322"/>
    </row>
    <row r="93" spans="2:11" ht="15" customHeight="1">
      <c r="B93" s="331"/>
      <c r="C93" s="311" t="s">
        <v>1958</v>
      </c>
      <c r="D93" s="311"/>
      <c r="E93" s="311"/>
      <c r="F93" s="330" t="s">
        <v>1923</v>
      </c>
      <c r="G93" s="329"/>
      <c r="H93" s="311" t="s">
        <v>1958</v>
      </c>
      <c r="I93" s="311" t="s">
        <v>1957</v>
      </c>
      <c r="J93" s="311"/>
      <c r="K93" s="322"/>
    </row>
    <row r="94" spans="2:11" ht="15" customHeight="1">
      <c r="B94" s="331"/>
      <c r="C94" s="311" t="s">
        <v>35</v>
      </c>
      <c r="D94" s="311"/>
      <c r="E94" s="311"/>
      <c r="F94" s="330" t="s">
        <v>1923</v>
      </c>
      <c r="G94" s="329"/>
      <c r="H94" s="311" t="s">
        <v>1959</v>
      </c>
      <c r="I94" s="311" t="s">
        <v>1957</v>
      </c>
      <c r="J94" s="311"/>
      <c r="K94" s="322"/>
    </row>
    <row r="95" spans="2:11" ht="15" customHeight="1">
      <c r="B95" s="331"/>
      <c r="C95" s="311" t="s">
        <v>45</v>
      </c>
      <c r="D95" s="311"/>
      <c r="E95" s="311"/>
      <c r="F95" s="330" t="s">
        <v>1923</v>
      </c>
      <c r="G95" s="329"/>
      <c r="H95" s="311" t="s">
        <v>1960</v>
      </c>
      <c r="I95" s="311" t="s">
        <v>1957</v>
      </c>
      <c r="J95" s="311"/>
      <c r="K95" s="322"/>
    </row>
    <row r="96" spans="2:11" ht="15" customHeight="1">
      <c r="B96" s="334"/>
      <c r="C96" s="335"/>
      <c r="D96" s="335"/>
      <c r="E96" s="335"/>
      <c r="F96" s="335"/>
      <c r="G96" s="335"/>
      <c r="H96" s="335"/>
      <c r="I96" s="335"/>
      <c r="J96" s="335"/>
      <c r="K96" s="336"/>
    </row>
    <row r="97" spans="2:11" ht="18.75" customHeight="1">
      <c r="B97" s="337"/>
      <c r="C97" s="338"/>
      <c r="D97" s="338"/>
      <c r="E97" s="338"/>
      <c r="F97" s="338"/>
      <c r="G97" s="338"/>
      <c r="H97" s="338"/>
      <c r="I97" s="338"/>
      <c r="J97" s="338"/>
      <c r="K97" s="337"/>
    </row>
    <row r="98" spans="2:11" ht="18.75" customHeight="1">
      <c r="B98" s="317"/>
      <c r="C98" s="317"/>
      <c r="D98" s="317"/>
      <c r="E98" s="317"/>
      <c r="F98" s="317"/>
      <c r="G98" s="317"/>
      <c r="H98" s="317"/>
      <c r="I98" s="317"/>
      <c r="J98" s="317"/>
      <c r="K98" s="317"/>
    </row>
    <row r="99" spans="2:11" ht="7.5" customHeight="1">
      <c r="B99" s="318"/>
      <c r="C99" s="319"/>
      <c r="D99" s="319"/>
      <c r="E99" s="319"/>
      <c r="F99" s="319"/>
      <c r="G99" s="319"/>
      <c r="H99" s="319"/>
      <c r="I99" s="319"/>
      <c r="J99" s="319"/>
      <c r="K99" s="320"/>
    </row>
    <row r="100" spans="2:11" ht="45" customHeight="1">
      <c r="B100" s="321"/>
      <c r="C100" s="435" t="s">
        <v>1961</v>
      </c>
      <c r="D100" s="435"/>
      <c r="E100" s="435"/>
      <c r="F100" s="435"/>
      <c r="G100" s="435"/>
      <c r="H100" s="435"/>
      <c r="I100" s="435"/>
      <c r="J100" s="435"/>
      <c r="K100" s="322"/>
    </row>
    <row r="101" spans="2:11" ht="17.25" customHeight="1">
      <c r="B101" s="321"/>
      <c r="C101" s="323" t="s">
        <v>1917</v>
      </c>
      <c r="D101" s="323"/>
      <c r="E101" s="323"/>
      <c r="F101" s="323" t="s">
        <v>1918</v>
      </c>
      <c r="G101" s="324"/>
      <c r="H101" s="323" t="s">
        <v>163</v>
      </c>
      <c r="I101" s="323" t="s">
        <v>54</v>
      </c>
      <c r="J101" s="323" t="s">
        <v>1919</v>
      </c>
      <c r="K101" s="322"/>
    </row>
    <row r="102" spans="2:11" ht="17.25" customHeight="1">
      <c r="B102" s="321"/>
      <c r="C102" s="325" t="s">
        <v>1920</v>
      </c>
      <c r="D102" s="325"/>
      <c r="E102" s="325"/>
      <c r="F102" s="326" t="s">
        <v>1921</v>
      </c>
      <c r="G102" s="327"/>
      <c r="H102" s="325"/>
      <c r="I102" s="325"/>
      <c r="J102" s="325" t="s">
        <v>1922</v>
      </c>
      <c r="K102" s="322"/>
    </row>
    <row r="103" spans="2:11" ht="5.25" customHeight="1">
      <c r="B103" s="321"/>
      <c r="C103" s="323"/>
      <c r="D103" s="323"/>
      <c r="E103" s="323"/>
      <c r="F103" s="323"/>
      <c r="G103" s="339"/>
      <c r="H103" s="323"/>
      <c r="I103" s="323"/>
      <c r="J103" s="323"/>
      <c r="K103" s="322"/>
    </row>
    <row r="104" spans="2:11" ht="15" customHeight="1">
      <c r="B104" s="321"/>
      <c r="C104" s="311" t="s">
        <v>50</v>
      </c>
      <c r="D104" s="328"/>
      <c r="E104" s="328"/>
      <c r="F104" s="330" t="s">
        <v>1923</v>
      </c>
      <c r="G104" s="339"/>
      <c r="H104" s="311" t="s">
        <v>1962</v>
      </c>
      <c r="I104" s="311" t="s">
        <v>1925</v>
      </c>
      <c r="J104" s="311">
        <v>20</v>
      </c>
      <c r="K104" s="322"/>
    </row>
    <row r="105" spans="2:11" ht="15" customHeight="1">
      <c r="B105" s="321"/>
      <c r="C105" s="311" t="s">
        <v>1926</v>
      </c>
      <c r="D105" s="311"/>
      <c r="E105" s="311"/>
      <c r="F105" s="330" t="s">
        <v>1923</v>
      </c>
      <c r="G105" s="311"/>
      <c r="H105" s="311" t="s">
        <v>1962</v>
      </c>
      <c r="I105" s="311" t="s">
        <v>1925</v>
      </c>
      <c r="J105" s="311">
        <v>120</v>
      </c>
      <c r="K105" s="322"/>
    </row>
    <row r="106" spans="2:11" ht="15" customHeight="1">
      <c r="B106" s="331"/>
      <c r="C106" s="311" t="s">
        <v>1928</v>
      </c>
      <c r="D106" s="311"/>
      <c r="E106" s="311"/>
      <c r="F106" s="330" t="s">
        <v>1929</v>
      </c>
      <c r="G106" s="311"/>
      <c r="H106" s="311" t="s">
        <v>1962</v>
      </c>
      <c r="I106" s="311" t="s">
        <v>1925</v>
      </c>
      <c r="J106" s="311">
        <v>50</v>
      </c>
      <c r="K106" s="322"/>
    </row>
    <row r="107" spans="2:11" ht="15" customHeight="1">
      <c r="B107" s="331"/>
      <c r="C107" s="311" t="s">
        <v>1931</v>
      </c>
      <c r="D107" s="311"/>
      <c r="E107" s="311"/>
      <c r="F107" s="330" t="s">
        <v>1923</v>
      </c>
      <c r="G107" s="311"/>
      <c r="H107" s="311" t="s">
        <v>1962</v>
      </c>
      <c r="I107" s="311" t="s">
        <v>1933</v>
      </c>
      <c r="J107" s="311"/>
      <c r="K107" s="322"/>
    </row>
    <row r="108" spans="2:11" ht="15" customHeight="1">
      <c r="B108" s="331"/>
      <c r="C108" s="311" t="s">
        <v>1942</v>
      </c>
      <c r="D108" s="311"/>
      <c r="E108" s="311"/>
      <c r="F108" s="330" t="s">
        <v>1929</v>
      </c>
      <c r="G108" s="311"/>
      <c r="H108" s="311" t="s">
        <v>1962</v>
      </c>
      <c r="I108" s="311" t="s">
        <v>1925</v>
      </c>
      <c r="J108" s="311">
        <v>50</v>
      </c>
      <c r="K108" s="322"/>
    </row>
    <row r="109" spans="2:11" ht="15" customHeight="1">
      <c r="B109" s="331"/>
      <c r="C109" s="311" t="s">
        <v>1950</v>
      </c>
      <c r="D109" s="311"/>
      <c r="E109" s="311"/>
      <c r="F109" s="330" t="s">
        <v>1929</v>
      </c>
      <c r="G109" s="311"/>
      <c r="H109" s="311" t="s">
        <v>1962</v>
      </c>
      <c r="I109" s="311" t="s">
        <v>1925</v>
      </c>
      <c r="J109" s="311">
        <v>50</v>
      </c>
      <c r="K109" s="322"/>
    </row>
    <row r="110" spans="2:11" ht="15" customHeight="1">
      <c r="B110" s="331"/>
      <c r="C110" s="311" t="s">
        <v>1948</v>
      </c>
      <c r="D110" s="311"/>
      <c r="E110" s="311"/>
      <c r="F110" s="330" t="s">
        <v>1929</v>
      </c>
      <c r="G110" s="311"/>
      <c r="H110" s="311" t="s">
        <v>1962</v>
      </c>
      <c r="I110" s="311" t="s">
        <v>1925</v>
      </c>
      <c r="J110" s="311">
        <v>50</v>
      </c>
      <c r="K110" s="322"/>
    </row>
    <row r="111" spans="2:11" ht="15" customHeight="1">
      <c r="B111" s="331"/>
      <c r="C111" s="311" t="s">
        <v>50</v>
      </c>
      <c r="D111" s="311"/>
      <c r="E111" s="311"/>
      <c r="F111" s="330" t="s">
        <v>1923</v>
      </c>
      <c r="G111" s="311"/>
      <c r="H111" s="311" t="s">
        <v>1963</v>
      </c>
      <c r="I111" s="311" t="s">
        <v>1925</v>
      </c>
      <c r="J111" s="311">
        <v>20</v>
      </c>
      <c r="K111" s="322"/>
    </row>
    <row r="112" spans="2:11" ht="15" customHeight="1">
      <c r="B112" s="331"/>
      <c r="C112" s="311" t="s">
        <v>1964</v>
      </c>
      <c r="D112" s="311"/>
      <c r="E112" s="311"/>
      <c r="F112" s="330" t="s">
        <v>1923</v>
      </c>
      <c r="G112" s="311"/>
      <c r="H112" s="311" t="s">
        <v>1965</v>
      </c>
      <c r="I112" s="311" t="s">
        <v>1925</v>
      </c>
      <c r="J112" s="311">
        <v>120</v>
      </c>
      <c r="K112" s="322"/>
    </row>
    <row r="113" spans="2:11" ht="15" customHeight="1">
      <c r="B113" s="331"/>
      <c r="C113" s="311" t="s">
        <v>35</v>
      </c>
      <c r="D113" s="311"/>
      <c r="E113" s="311"/>
      <c r="F113" s="330" t="s">
        <v>1923</v>
      </c>
      <c r="G113" s="311"/>
      <c r="H113" s="311" t="s">
        <v>1966</v>
      </c>
      <c r="I113" s="311" t="s">
        <v>1957</v>
      </c>
      <c r="J113" s="311"/>
      <c r="K113" s="322"/>
    </row>
    <row r="114" spans="2:11" ht="15" customHeight="1">
      <c r="B114" s="331"/>
      <c r="C114" s="311" t="s">
        <v>45</v>
      </c>
      <c r="D114" s="311"/>
      <c r="E114" s="311"/>
      <c r="F114" s="330" t="s">
        <v>1923</v>
      </c>
      <c r="G114" s="311"/>
      <c r="H114" s="311" t="s">
        <v>1967</v>
      </c>
      <c r="I114" s="311" t="s">
        <v>1957</v>
      </c>
      <c r="J114" s="311"/>
      <c r="K114" s="322"/>
    </row>
    <row r="115" spans="2:11" ht="15" customHeight="1">
      <c r="B115" s="331"/>
      <c r="C115" s="311" t="s">
        <v>54</v>
      </c>
      <c r="D115" s="311"/>
      <c r="E115" s="311"/>
      <c r="F115" s="330" t="s">
        <v>1923</v>
      </c>
      <c r="G115" s="311"/>
      <c r="H115" s="311" t="s">
        <v>1968</v>
      </c>
      <c r="I115" s="311" t="s">
        <v>1969</v>
      </c>
      <c r="J115" s="311"/>
      <c r="K115" s="322"/>
    </row>
    <row r="116" spans="2:11" ht="15" customHeight="1">
      <c r="B116" s="334"/>
      <c r="C116" s="340"/>
      <c r="D116" s="340"/>
      <c r="E116" s="340"/>
      <c r="F116" s="340"/>
      <c r="G116" s="340"/>
      <c r="H116" s="340"/>
      <c r="I116" s="340"/>
      <c r="J116" s="340"/>
      <c r="K116" s="336"/>
    </row>
    <row r="117" spans="2:11" ht="18.75" customHeight="1">
      <c r="B117" s="341"/>
      <c r="C117" s="307"/>
      <c r="D117" s="307"/>
      <c r="E117" s="307"/>
      <c r="F117" s="342"/>
      <c r="G117" s="307"/>
      <c r="H117" s="307"/>
      <c r="I117" s="307"/>
      <c r="J117" s="307"/>
      <c r="K117" s="341"/>
    </row>
    <row r="118" spans="2:11" ht="18.75" customHeight="1">
      <c r="B118" s="317"/>
      <c r="C118" s="317"/>
      <c r="D118" s="317"/>
      <c r="E118" s="317"/>
      <c r="F118" s="317"/>
      <c r="G118" s="317"/>
      <c r="H118" s="317"/>
      <c r="I118" s="317"/>
      <c r="J118" s="317"/>
      <c r="K118" s="317"/>
    </row>
    <row r="119" spans="2:11" ht="7.5" customHeight="1">
      <c r="B119" s="343"/>
      <c r="C119" s="344"/>
      <c r="D119" s="344"/>
      <c r="E119" s="344"/>
      <c r="F119" s="344"/>
      <c r="G119" s="344"/>
      <c r="H119" s="344"/>
      <c r="I119" s="344"/>
      <c r="J119" s="344"/>
      <c r="K119" s="345"/>
    </row>
    <row r="120" spans="2:11" ht="45" customHeight="1">
      <c r="B120" s="346"/>
      <c r="C120" s="436" t="s">
        <v>1970</v>
      </c>
      <c r="D120" s="436"/>
      <c r="E120" s="436"/>
      <c r="F120" s="436"/>
      <c r="G120" s="436"/>
      <c r="H120" s="436"/>
      <c r="I120" s="436"/>
      <c r="J120" s="436"/>
      <c r="K120" s="347"/>
    </row>
    <row r="121" spans="2:11" ht="17.25" customHeight="1">
      <c r="B121" s="348"/>
      <c r="C121" s="323" t="s">
        <v>1917</v>
      </c>
      <c r="D121" s="323"/>
      <c r="E121" s="323"/>
      <c r="F121" s="323" t="s">
        <v>1918</v>
      </c>
      <c r="G121" s="324"/>
      <c r="H121" s="323" t="s">
        <v>163</v>
      </c>
      <c r="I121" s="323" t="s">
        <v>54</v>
      </c>
      <c r="J121" s="323" t="s">
        <v>1919</v>
      </c>
      <c r="K121" s="349"/>
    </row>
    <row r="122" spans="2:11" ht="17.25" customHeight="1">
      <c r="B122" s="348"/>
      <c r="C122" s="325" t="s">
        <v>1920</v>
      </c>
      <c r="D122" s="325"/>
      <c r="E122" s="325"/>
      <c r="F122" s="326" t="s">
        <v>1921</v>
      </c>
      <c r="G122" s="327"/>
      <c r="H122" s="325"/>
      <c r="I122" s="325"/>
      <c r="J122" s="325" t="s">
        <v>1922</v>
      </c>
      <c r="K122" s="349"/>
    </row>
    <row r="123" spans="2:11" ht="5.25" customHeight="1">
      <c r="B123" s="350"/>
      <c r="C123" s="328"/>
      <c r="D123" s="328"/>
      <c r="E123" s="328"/>
      <c r="F123" s="328"/>
      <c r="G123" s="311"/>
      <c r="H123" s="328"/>
      <c r="I123" s="328"/>
      <c r="J123" s="328"/>
      <c r="K123" s="351"/>
    </row>
    <row r="124" spans="2:11" ht="15" customHeight="1">
      <c r="B124" s="350"/>
      <c r="C124" s="311" t="s">
        <v>1926</v>
      </c>
      <c r="D124" s="328"/>
      <c r="E124" s="328"/>
      <c r="F124" s="330" t="s">
        <v>1923</v>
      </c>
      <c r="G124" s="311"/>
      <c r="H124" s="311" t="s">
        <v>1962</v>
      </c>
      <c r="I124" s="311" t="s">
        <v>1925</v>
      </c>
      <c r="J124" s="311">
        <v>120</v>
      </c>
      <c r="K124" s="352"/>
    </row>
    <row r="125" spans="2:11" ht="15" customHeight="1">
      <c r="B125" s="350"/>
      <c r="C125" s="311" t="s">
        <v>1971</v>
      </c>
      <c r="D125" s="311"/>
      <c r="E125" s="311"/>
      <c r="F125" s="330" t="s">
        <v>1923</v>
      </c>
      <c r="G125" s="311"/>
      <c r="H125" s="311" t="s">
        <v>1972</v>
      </c>
      <c r="I125" s="311" t="s">
        <v>1925</v>
      </c>
      <c r="J125" s="311" t="s">
        <v>1973</v>
      </c>
      <c r="K125" s="352"/>
    </row>
    <row r="126" spans="2:11" ht="15" customHeight="1">
      <c r="B126" s="350"/>
      <c r="C126" s="311" t="s">
        <v>87</v>
      </c>
      <c r="D126" s="311"/>
      <c r="E126" s="311"/>
      <c r="F126" s="330" t="s">
        <v>1923</v>
      </c>
      <c r="G126" s="311"/>
      <c r="H126" s="311" t="s">
        <v>1974</v>
      </c>
      <c r="I126" s="311" t="s">
        <v>1925</v>
      </c>
      <c r="J126" s="311" t="s">
        <v>1973</v>
      </c>
      <c r="K126" s="352"/>
    </row>
    <row r="127" spans="2:11" ht="15" customHeight="1">
      <c r="B127" s="350"/>
      <c r="C127" s="311" t="s">
        <v>1934</v>
      </c>
      <c r="D127" s="311"/>
      <c r="E127" s="311"/>
      <c r="F127" s="330" t="s">
        <v>1929</v>
      </c>
      <c r="G127" s="311"/>
      <c r="H127" s="311" t="s">
        <v>1935</v>
      </c>
      <c r="I127" s="311" t="s">
        <v>1925</v>
      </c>
      <c r="J127" s="311">
        <v>15</v>
      </c>
      <c r="K127" s="352"/>
    </row>
    <row r="128" spans="2:11" ht="15" customHeight="1">
      <c r="B128" s="350"/>
      <c r="C128" s="332" t="s">
        <v>1936</v>
      </c>
      <c r="D128" s="332"/>
      <c r="E128" s="332"/>
      <c r="F128" s="333" t="s">
        <v>1929</v>
      </c>
      <c r="G128" s="332"/>
      <c r="H128" s="332" t="s">
        <v>1937</v>
      </c>
      <c r="I128" s="332" t="s">
        <v>1925</v>
      </c>
      <c r="J128" s="332">
        <v>15</v>
      </c>
      <c r="K128" s="352"/>
    </row>
    <row r="129" spans="2:11" ht="15" customHeight="1">
      <c r="B129" s="350"/>
      <c r="C129" s="332" t="s">
        <v>1938</v>
      </c>
      <c r="D129" s="332"/>
      <c r="E129" s="332"/>
      <c r="F129" s="333" t="s">
        <v>1929</v>
      </c>
      <c r="G129" s="332"/>
      <c r="H129" s="332" t="s">
        <v>1939</v>
      </c>
      <c r="I129" s="332" t="s">
        <v>1925</v>
      </c>
      <c r="J129" s="332">
        <v>20</v>
      </c>
      <c r="K129" s="352"/>
    </row>
    <row r="130" spans="2:11" ht="15" customHeight="1">
      <c r="B130" s="350"/>
      <c r="C130" s="332" t="s">
        <v>1940</v>
      </c>
      <c r="D130" s="332"/>
      <c r="E130" s="332"/>
      <c r="F130" s="333" t="s">
        <v>1929</v>
      </c>
      <c r="G130" s="332"/>
      <c r="H130" s="332" t="s">
        <v>1941</v>
      </c>
      <c r="I130" s="332" t="s">
        <v>1925</v>
      </c>
      <c r="J130" s="332">
        <v>20</v>
      </c>
      <c r="K130" s="352"/>
    </row>
    <row r="131" spans="2:11" ht="15" customHeight="1">
      <c r="B131" s="350"/>
      <c r="C131" s="311" t="s">
        <v>1928</v>
      </c>
      <c r="D131" s="311"/>
      <c r="E131" s="311"/>
      <c r="F131" s="330" t="s">
        <v>1929</v>
      </c>
      <c r="G131" s="311"/>
      <c r="H131" s="311" t="s">
        <v>1962</v>
      </c>
      <c r="I131" s="311" t="s">
        <v>1925</v>
      </c>
      <c r="J131" s="311">
        <v>50</v>
      </c>
      <c r="K131" s="352"/>
    </row>
    <row r="132" spans="2:11" ht="15" customHeight="1">
      <c r="B132" s="350"/>
      <c r="C132" s="311" t="s">
        <v>1942</v>
      </c>
      <c r="D132" s="311"/>
      <c r="E132" s="311"/>
      <c r="F132" s="330" t="s">
        <v>1929</v>
      </c>
      <c r="G132" s="311"/>
      <c r="H132" s="311" t="s">
        <v>1962</v>
      </c>
      <c r="I132" s="311" t="s">
        <v>1925</v>
      </c>
      <c r="J132" s="311">
        <v>50</v>
      </c>
      <c r="K132" s="352"/>
    </row>
    <row r="133" spans="2:11" ht="15" customHeight="1">
      <c r="B133" s="350"/>
      <c r="C133" s="311" t="s">
        <v>1948</v>
      </c>
      <c r="D133" s="311"/>
      <c r="E133" s="311"/>
      <c r="F133" s="330" t="s">
        <v>1929</v>
      </c>
      <c r="G133" s="311"/>
      <c r="H133" s="311" t="s">
        <v>1962</v>
      </c>
      <c r="I133" s="311" t="s">
        <v>1925</v>
      </c>
      <c r="J133" s="311">
        <v>50</v>
      </c>
      <c r="K133" s="352"/>
    </row>
    <row r="134" spans="2:11" ht="15" customHeight="1">
      <c r="B134" s="350"/>
      <c r="C134" s="311" t="s">
        <v>1950</v>
      </c>
      <c r="D134" s="311"/>
      <c r="E134" s="311"/>
      <c r="F134" s="330" t="s">
        <v>1929</v>
      </c>
      <c r="G134" s="311"/>
      <c r="H134" s="311" t="s">
        <v>1962</v>
      </c>
      <c r="I134" s="311" t="s">
        <v>1925</v>
      </c>
      <c r="J134" s="311">
        <v>50</v>
      </c>
      <c r="K134" s="352"/>
    </row>
    <row r="135" spans="2:11" ht="15" customHeight="1">
      <c r="B135" s="350"/>
      <c r="C135" s="311" t="s">
        <v>169</v>
      </c>
      <c r="D135" s="311"/>
      <c r="E135" s="311"/>
      <c r="F135" s="330" t="s">
        <v>1929</v>
      </c>
      <c r="G135" s="311"/>
      <c r="H135" s="311" t="s">
        <v>1975</v>
      </c>
      <c r="I135" s="311" t="s">
        <v>1925</v>
      </c>
      <c r="J135" s="311">
        <v>255</v>
      </c>
      <c r="K135" s="352"/>
    </row>
    <row r="136" spans="2:11" ht="15" customHeight="1">
      <c r="B136" s="350"/>
      <c r="C136" s="311" t="s">
        <v>1952</v>
      </c>
      <c r="D136" s="311"/>
      <c r="E136" s="311"/>
      <c r="F136" s="330" t="s">
        <v>1923</v>
      </c>
      <c r="G136" s="311"/>
      <c r="H136" s="311" t="s">
        <v>1976</v>
      </c>
      <c r="I136" s="311" t="s">
        <v>1954</v>
      </c>
      <c r="J136" s="311"/>
      <c r="K136" s="352"/>
    </row>
    <row r="137" spans="2:11" ht="15" customHeight="1">
      <c r="B137" s="350"/>
      <c r="C137" s="311" t="s">
        <v>1955</v>
      </c>
      <c r="D137" s="311"/>
      <c r="E137" s="311"/>
      <c r="F137" s="330" t="s">
        <v>1923</v>
      </c>
      <c r="G137" s="311"/>
      <c r="H137" s="311" t="s">
        <v>1977</v>
      </c>
      <c r="I137" s="311" t="s">
        <v>1957</v>
      </c>
      <c r="J137" s="311"/>
      <c r="K137" s="352"/>
    </row>
    <row r="138" spans="2:11" ht="15" customHeight="1">
      <c r="B138" s="350"/>
      <c r="C138" s="311" t="s">
        <v>1958</v>
      </c>
      <c r="D138" s="311"/>
      <c r="E138" s="311"/>
      <c r="F138" s="330" t="s">
        <v>1923</v>
      </c>
      <c r="G138" s="311"/>
      <c r="H138" s="311" t="s">
        <v>1958</v>
      </c>
      <c r="I138" s="311" t="s">
        <v>1957</v>
      </c>
      <c r="J138" s="311"/>
      <c r="K138" s="352"/>
    </row>
    <row r="139" spans="2:11" ht="15" customHeight="1">
      <c r="B139" s="350"/>
      <c r="C139" s="311" t="s">
        <v>35</v>
      </c>
      <c r="D139" s="311"/>
      <c r="E139" s="311"/>
      <c r="F139" s="330" t="s">
        <v>1923</v>
      </c>
      <c r="G139" s="311"/>
      <c r="H139" s="311" t="s">
        <v>1978</v>
      </c>
      <c r="I139" s="311" t="s">
        <v>1957</v>
      </c>
      <c r="J139" s="311"/>
      <c r="K139" s="352"/>
    </row>
    <row r="140" spans="2:11" ht="15" customHeight="1">
      <c r="B140" s="350"/>
      <c r="C140" s="311" t="s">
        <v>1979</v>
      </c>
      <c r="D140" s="311"/>
      <c r="E140" s="311"/>
      <c r="F140" s="330" t="s">
        <v>1923</v>
      </c>
      <c r="G140" s="311"/>
      <c r="H140" s="311" t="s">
        <v>1980</v>
      </c>
      <c r="I140" s="311" t="s">
        <v>1957</v>
      </c>
      <c r="J140" s="311"/>
      <c r="K140" s="352"/>
    </row>
    <row r="141" spans="2:11" ht="15" customHeight="1">
      <c r="B141" s="353"/>
      <c r="C141" s="354"/>
      <c r="D141" s="354"/>
      <c r="E141" s="354"/>
      <c r="F141" s="354"/>
      <c r="G141" s="354"/>
      <c r="H141" s="354"/>
      <c r="I141" s="354"/>
      <c r="J141" s="354"/>
      <c r="K141" s="355"/>
    </row>
    <row r="142" spans="2:11" ht="18.75" customHeight="1">
      <c r="B142" s="307"/>
      <c r="C142" s="307"/>
      <c r="D142" s="307"/>
      <c r="E142" s="307"/>
      <c r="F142" s="342"/>
      <c r="G142" s="307"/>
      <c r="H142" s="307"/>
      <c r="I142" s="307"/>
      <c r="J142" s="307"/>
      <c r="K142" s="307"/>
    </row>
    <row r="143" spans="2:11" ht="18.75" customHeight="1">
      <c r="B143" s="317"/>
      <c r="C143" s="317"/>
      <c r="D143" s="317"/>
      <c r="E143" s="317"/>
      <c r="F143" s="317"/>
      <c r="G143" s="317"/>
      <c r="H143" s="317"/>
      <c r="I143" s="317"/>
      <c r="J143" s="317"/>
      <c r="K143" s="317"/>
    </row>
    <row r="144" spans="2:11" ht="7.5" customHeight="1">
      <c r="B144" s="318"/>
      <c r="C144" s="319"/>
      <c r="D144" s="319"/>
      <c r="E144" s="319"/>
      <c r="F144" s="319"/>
      <c r="G144" s="319"/>
      <c r="H144" s="319"/>
      <c r="I144" s="319"/>
      <c r="J144" s="319"/>
      <c r="K144" s="320"/>
    </row>
    <row r="145" spans="2:11" ht="45" customHeight="1">
      <c r="B145" s="321"/>
      <c r="C145" s="435" t="s">
        <v>1981</v>
      </c>
      <c r="D145" s="435"/>
      <c r="E145" s="435"/>
      <c r="F145" s="435"/>
      <c r="G145" s="435"/>
      <c r="H145" s="435"/>
      <c r="I145" s="435"/>
      <c r="J145" s="435"/>
      <c r="K145" s="322"/>
    </row>
    <row r="146" spans="2:11" ht="17.25" customHeight="1">
      <c r="B146" s="321"/>
      <c r="C146" s="323" t="s">
        <v>1917</v>
      </c>
      <c r="D146" s="323"/>
      <c r="E146" s="323"/>
      <c r="F146" s="323" t="s">
        <v>1918</v>
      </c>
      <c r="G146" s="324"/>
      <c r="H146" s="323" t="s">
        <v>163</v>
      </c>
      <c r="I146" s="323" t="s">
        <v>54</v>
      </c>
      <c r="J146" s="323" t="s">
        <v>1919</v>
      </c>
      <c r="K146" s="322"/>
    </row>
    <row r="147" spans="2:11" ht="17.25" customHeight="1">
      <c r="B147" s="321"/>
      <c r="C147" s="325" t="s">
        <v>1920</v>
      </c>
      <c r="D147" s="325"/>
      <c r="E147" s="325"/>
      <c r="F147" s="326" t="s">
        <v>1921</v>
      </c>
      <c r="G147" s="327"/>
      <c r="H147" s="325"/>
      <c r="I147" s="325"/>
      <c r="J147" s="325" t="s">
        <v>1922</v>
      </c>
      <c r="K147" s="322"/>
    </row>
    <row r="148" spans="2:11" ht="5.25" customHeight="1">
      <c r="B148" s="331"/>
      <c r="C148" s="328"/>
      <c r="D148" s="328"/>
      <c r="E148" s="328"/>
      <c r="F148" s="328"/>
      <c r="G148" s="329"/>
      <c r="H148" s="328"/>
      <c r="I148" s="328"/>
      <c r="J148" s="328"/>
      <c r="K148" s="352"/>
    </row>
    <row r="149" spans="2:11" ht="15" customHeight="1">
      <c r="B149" s="331"/>
      <c r="C149" s="356" t="s">
        <v>1926</v>
      </c>
      <c r="D149" s="311"/>
      <c r="E149" s="311"/>
      <c r="F149" s="357" t="s">
        <v>1923</v>
      </c>
      <c r="G149" s="311"/>
      <c r="H149" s="356" t="s">
        <v>1962</v>
      </c>
      <c r="I149" s="356" t="s">
        <v>1925</v>
      </c>
      <c r="J149" s="356">
        <v>120</v>
      </c>
      <c r="K149" s="352"/>
    </row>
    <row r="150" spans="2:11" ht="15" customHeight="1">
      <c r="B150" s="331"/>
      <c r="C150" s="356" t="s">
        <v>1971</v>
      </c>
      <c r="D150" s="311"/>
      <c r="E150" s="311"/>
      <c r="F150" s="357" t="s">
        <v>1923</v>
      </c>
      <c r="G150" s="311"/>
      <c r="H150" s="356" t="s">
        <v>1982</v>
      </c>
      <c r="I150" s="356" t="s">
        <v>1925</v>
      </c>
      <c r="J150" s="356" t="s">
        <v>1973</v>
      </c>
      <c r="K150" s="352"/>
    </row>
    <row r="151" spans="2:11" ht="15" customHeight="1">
      <c r="B151" s="331"/>
      <c r="C151" s="356" t="s">
        <v>87</v>
      </c>
      <c r="D151" s="311"/>
      <c r="E151" s="311"/>
      <c r="F151" s="357" t="s">
        <v>1923</v>
      </c>
      <c r="G151" s="311"/>
      <c r="H151" s="356" t="s">
        <v>1983</v>
      </c>
      <c r="I151" s="356" t="s">
        <v>1925</v>
      </c>
      <c r="J151" s="356" t="s">
        <v>1973</v>
      </c>
      <c r="K151" s="352"/>
    </row>
    <row r="152" spans="2:11" ht="15" customHeight="1">
      <c r="B152" s="331"/>
      <c r="C152" s="356" t="s">
        <v>1928</v>
      </c>
      <c r="D152" s="311"/>
      <c r="E152" s="311"/>
      <c r="F152" s="357" t="s">
        <v>1929</v>
      </c>
      <c r="G152" s="311"/>
      <c r="H152" s="356" t="s">
        <v>1962</v>
      </c>
      <c r="I152" s="356" t="s">
        <v>1925</v>
      </c>
      <c r="J152" s="356">
        <v>50</v>
      </c>
      <c r="K152" s="352"/>
    </row>
    <row r="153" spans="2:11" ht="15" customHeight="1">
      <c r="B153" s="331"/>
      <c r="C153" s="356" t="s">
        <v>1931</v>
      </c>
      <c r="D153" s="311"/>
      <c r="E153" s="311"/>
      <c r="F153" s="357" t="s">
        <v>1923</v>
      </c>
      <c r="G153" s="311"/>
      <c r="H153" s="356" t="s">
        <v>1962</v>
      </c>
      <c r="I153" s="356" t="s">
        <v>1933</v>
      </c>
      <c r="J153" s="356"/>
      <c r="K153" s="352"/>
    </row>
    <row r="154" spans="2:11" ht="15" customHeight="1">
      <c r="B154" s="331"/>
      <c r="C154" s="356" t="s">
        <v>1942</v>
      </c>
      <c r="D154" s="311"/>
      <c r="E154" s="311"/>
      <c r="F154" s="357" t="s">
        <v>1929</v>
      </c>
      <c r="G154" s="311"/>
      <c r="H154" s="356" t="s">
        <v>1962</v>
      </c>
      <c r="I154" s="356" t="s">
        <v>1925</v>
      </c>
      <c r="J154" s="356">
        <v>50</v>
      </c>
      <c r="K154" s="352"/>
    </row>
    <row r="155" spans="2:11" ht="15" customHeight="1">
      <c r="B155" s="331"/>
      <c r="C155" s="356" t="s">
        <v>1950</v>
      </c>
      <c r="D155" s="311"/>
      <c r="E155" s="311"/>
      <c r="F155" s="357" t="s">
        <v>1929</v>
      </c>
      <c r="G155" s="311"/>
      <c r="H155" s="356" t="s">
        <v>1962</v>
      </c>
      <c r="I155" s="356" t="s">
        <v>1925</v>
      </c>
      <c r="J155" s="356">
        <v>50</v>
      </c>
      <c r="K155" s="352"/>
    </row>
    <row r="156" spans="2:11" ht="15" customHeight="1">
      <c r="B156" s="331"/>
      <c r="C156" s="356" t="s">
        <v>1948</v>
      </c>
      <c r="D156" s="311"/>
      <c r="E156" s="311"/>
      <c r="F156" s="357" t="s">
        <v>1929</v>
      </c>
      <c r="G156" s="311"/>
      <c r="H156" s="356" t="s">
        <v>1962</v>
      </c>
      <c r="I156" s="356" t="s">
        <v>1925</v>
      </c>
      <c r="J156" s="356">
        <v>50</v>
      </c>
      <c r="K156" s="352"/>
    </row>
    <row r="157" spans="2:11" ht="15" customHeight="1">
      <c r="B157" s="331"/>
      <c r="C157" s="356" t="s">
        <v>127</v>
      </c>
      <c r="D157" s="311"/>
      <c r="E157" s="311"/>
      <c r="F157" s="357" t="s">
        <v>1923</v>
      </c>
      <c r="G157" s="311"/>
      <c r="H157" s="356" t="s">
        <v>1984</v>
      </c>
      <c r="I157" s="356" t="s">
        <v>1925</v>
      </c>
      <c r="J157" s="356" t="s">
        <v>1985</v>
      </c>
      <c r="K157" s="352"/>
    </row>
    <row r="158" spans="2:11" ht="15" customHeight="1">
      <c r="B158" s="331"/>
      <c r="C158" s="356" t="s">
        <v>1986</v>
      </c>
      <c r="D158" s="311"/>
      <c r="E158" s="311"/>
      <c r="F158" s="357" t="s">
        <v>1923</v>
      </c>
      <c r="G158" s="311"/>
      <c r="H158" s="356" t="s">
        <v>1987</v>
      </c>
      <c r="I158" s="356" t="s">
        <v>1957</v>
      </c>
      <c r="J158" s="356"/>
      <c r="K158" s="352"/>
    </row>
    <row r="159" spans="2:11" ht="15" customHeight="1">
      <c r="B159" s="358"/>
      <c r="C159" s="340"/>
      <c r="D159" s="340"/>
      <c r="E159" s="340"/>
      <c r="F159" s="340"/>
      <c r="G159" s="340"/>
      <c r="H159" s="340"/>
      <c r="I159" s="340"/>
      <c r="J159" s="340"/>
      <c r="K159" s="359"/>
    </row>
    <row r="160" spans="2:11" ht="18.75" customHeight="1">
      <c r="B160" s="307"/>
      <c r="C160" s="311"/>
      <c r="D160" s="311"/>
      <c r="E160" s="311"/>
      <c r="F160" s="330"/>
      <c r="G160" s="311"/>
      <c r="H160" s="311"/>
      <c r="I160" s="311"/>
      <c r="J160" s="311"/>
      <c r="K160" s="307"/>
    </row>
    <row r="161" spans="2:11" ht="18.75" customHeight="1">
      <c r="B161" s="307"/>
      <c r="C161" s="311"/>
      <c r="D161" s="311"/>
      <c r="E161" s="311"/>
      <c r="F161" s="330"/>
      <c r="G161" s="311"/>
      <c r="H161" s="311"/>
      <c r="I161" s="311"/>
      <c r="J161" s="311"/>
      <c r="K161" s="307"/>
    </row>
    <row r="162" spans="2:11" ht="18.75" customHeight="1">
      <c r="B162" s="307"/>
      <c r="C162" s="311"/>
      <c r="D162" s="311"/>
      <c r="E162" s="311"/>
      <c r="F162" s="330"/>
      <c r="G162" s="311"/>
      <c r="H162" s="311"/>
      <c r="I162" s="311"/>
      <c r="J162" s="311"/>
      <c r="K162" s="307"/>
    </row>
    <row r="163" spans="2:11" ht="18.75" customHeight="1">
      <c r="B163" s="307"/>
      <c r="C163" s="311"/>
      <c r="D163" s="311"/>
      <c r="E163" s="311"/>
      <c r="F163" s="330"/>
      <c r="G163" s="311"/>
      <c r="H163" s="311"/>
      <c r="I163" s="311"/>
      <c r="J163" s="311"/>
      <c r="K163" s="307"/>
    </row>
    <row r="164" spans="2:11" ht="18.75" customHeight="1">
      <c r="B164" s="307"/>
      <c r="C164" s="311"/>
      <c r="D164" s="311"/>
      <c r="E164" s="311"/>
      <c r="F164" s="330"/>
      <c r="G164" s="311"/>
      <c r="H164" s="311"/>
      <c r="I164" s="311"/>
      <c r="J164" s="311"/>
      <c r="K164" s="307"/>
    </row>
    <row r="165" spans="2:11" ht="18.75" customHeight="1">
      <c r="B165" s="307"/>
      <c r="C165" s="311"/>
      <c r="D165" s="311"/>
      <c r="E165" s="311"/>
      <c r="F165" s="330"/>
      <c r="G165" s="311"/>
      <c r="H165" s="311"/>
      <c r="I165" s="311"/>
      <c r="J165" s="311"/>
      <c r="K165" s="307"/>
    </row>
    <row r="166" spans="2:11" ht="18.75" customHeight="1">
      <c r="B166" s="307"/>
      <c r="C166" s="311"/>
      <c r="D166" s="311"/>
      <c r="E166" s="311"/>
      <c r="F166" s="330"/>
      <c r="G166" s="311"/>
      <c r="H166" s="311"/>
      <c r="I166" s="311"/>
      <c r="J166" s="311"/>
      <c r="K166" s="307"/>
    </row>
    <row r="167" spans="2:11" ht="18.75" customHeight="1">
      <c r="B167" s="317"/>
      <c r="C167" s="317"/>
      <c r="D167" s="317"/>
      <c r="E167" s="317"/>
      <c r="F167" s="317"/>
      <c r="G167" s="317"/>
      <c r="H167" s="317"/>
      <c r="I167" s="317"/>
      <c r="J167" s="317"/>
      <c r="K167" s="317"/>
    </row>
    <row r="168" spans="2:11" ht="7.5" customHeight="1">
      <c r="B168" s="299"/>
      <c r="C168" s="300"/>
      <c r="D168" s="300"/>
      <c r="E168" s="300"/>
      <c r="F168" s="300"/>
      <c r="G168" s="300"/>
      <c r="H168" s="300"/>
      <c r="I168" s="300"/>
      <c r="J168" s="300"/>
      <c r="K168" s="301"/>
    </row>
    <row r="169" spans="2:11" ht="45" customHeight="1">
      <c r="B169" s="302"/>
      <c r="C169" s="436" t="s">
        <v>1988</v>
      </c>
      <c r="D169" s="436"/>
      <c r="E169" s="436"/>
      <c r="F169" s="436"/>
      <c r="G169" s="436"/>
      <c r="H169" s="436"/>
      <c r="I169" s="436"/>
      <c r="J169" s="436"/>
      <c r="K169" s="303"/>
    </row>
    <row r="170" spans="2:11" ht="17.25" customHeight="1">
      <c r="B170" s="302"/>
      <c r="C170" s="323" t="s">
        <v>1917</v>
      </c>
      <c r="D170" s="323"/>
      <c r="E170" s="323"/>
      <c r="F170" s="323" t="s">
        <v>1918</v>
      </c>
      <c r="G170" s="360"/>
      <c r="H170" s="361" t="s">
        <v>163</v>
      </c>
      <c r="I170" s="361" t="s">
        <v>54</v>
      </c>
      <c r="J170" s="323" t="s">
        <v>1919</v>
      </c>
      <c r="K170" s="303"/>
    </row>
    <row r="171" spans="2:11" ht="17.25" customHeight="1">
      <c r="B171" s="304"/>
      <c r="C171" s="325" t="s">
        <v>1920</v>
      </c>
      <c r="D171" s="325"/>
      <c r="E171" s="325"/>
      <c r="F171" s="326" t="s">
        <v>1921</v>
      </c>
      <c r="G171" s="362"/>
      <c r="H171" s="363"/>
      <c r="I171" s="363"/>
      <c r="J171" s="325" t="s">
        <v>1922</v>
      </c>
      <c r="K171" s="305"/>
    </row>
    <row r="172" spans="2:11" ht="5.25" customHeight="1">
      <c r="B172" s="331"/>
      <c r="C172" s="328"/>
      <c r="D172" s="328"/>
      <c r="E172" s="328"/>
      <c r="F172" s="328"/>
      <c r="G172" s="329"/>
      <c r="H172" s="328"/>
      <c r="I172" s="328"/>
      <c r="J172" s="328"/>
      <c r="K172" s="352"/>
    </row>
    <row r="173" spans="2:11" ht="15" customHeight="1">
      <c r="B173" s="331"/>
      <c r="C173" s="311" t="s">
        <v>1926</v>
      </c>
      <c r="D173" s="311"/>
      <c r="E173" s="311"/>
      <c r="F173" s="330" t="s">
        <v>1923</v>
      </c>
      <c r="G173" s="311"/>
      <c r="H173" s="311" t="s">
        <v>1962</v>
      </c>
      <c r="I173" s="311" t="s">
        <v>1925</v>
      </c>
      <c r="J173" s="311">
        <v>120</v>
      </c>
      <c r="K173" s="352"/>
    </row>
    <row r="174" spans="2:11" ht="15" customHeight="1">
      <c r="B174" s="331"/>
      <c r="C174" s="311" t="s">
        <v>1971</v>
      </c>
      <c r="D174" s="311"/>
      <c r="E174" s="311"/>
      <c r="F174" s="330" t="s">
        <v>1923</v>
      </c>
      <c r="G174" s="311"/>
      <c r="H174" s="311" t="s">
        <v>1972</v>
      </c>
      <c r="I174" s="311" t="s">
        <v>1925</v>
      </c>
      <c r="J174" s="311" t="s">
        <v>1973</v>
      </c>
      <c r="K174" s="352"/>
    </row>
    <row r="175" spans="2:11" ht="15" customHeight="1">
      <c r="B175" s="331"/>
      <c r="C175" s="311" t="s">
        <v>87</v>
      </c>
      <c r="D175" s="311"/>
      <c r="E175" s="311"/>
      <c r="F175" s="330" t="s">
        <v>1923</v>
      </c>
      <c r="G175" s="311"/>
      <c r="H175" s="311" t="s">
        <v>1989</v>
      </c>
      <c r="I175" s="311" t="s">
        <v>1925</v>
      </c>
      <c r="J175" s="311" t="s">
        <v>1973</v>
      </c>
      <c r="K175" s="352"/>
    </row>
    <row r="176" spans="2:11" ht="15" customHeight="1">
      <c r="B176" s="331"/>
      <c r="C176" s="311" t="s">
        <v>1928</v>
      </c>
      <c r="D176" s="311"/>
      <c r="E176" s="311"/>
      <c r="F176" s="330" t="s">
        <v>1929</v>
      </c>
      <c r="G176" s="311"/>
      <c r="H176" s="311" t="s">
        <v>1989</v>
      </c>
      <c r="I176" s="311" t="s">
        <v>1925</v>
      </c>
      <c r="J176" s="311">
        <v>50</v>
      </c>
      <c r="K176" s="352"/>
    </row>
    <row r="177" spans="2:11" ht="15" customHeight="1">
      <c r="B177" s="331"/>
      <c r="C177" s="311" t="s">
        <v>1931</v>
      </c>
      <c r="D177" s="311"/>
      <c r="E177" s="311"/>
      <c r="F177" s="330" t="s">
        <v>1923</v>
      </c>
      <c r="G177" s="311"/>
      <c r="H177" s="311" t="s">
        <v>1989</v>
      </c>
      <c r="I177" s="311" t="s">
        <v>1933</v>
      </c>
      <c r="J177" s="311"/>
      <c r="K177" s="352"/>
    </row>
    <row r="178" spans="2:11" ht="15" customHeight="1">
      <c r="B178" s="331"/>
      <c r="C178" s="311" t="s">
        <v>1942</v>
      </c>
      <c r="D178" s="311"/>
      <c r="E178" s="311"/>
      <c r="F178" s="330" t="s">
        <v>1929</v>
      </c>
      <c r="G178" s="311"/>
      <c r="H178" s="311" t="s">
        <v>1989</v>
      </c>
      <c r="I178" s="311" t="s">
        <v>1925</v>
      </c>
      <c r="J178" s="311">
        <v>50</v>
      </c>
      <c r="K178" s="352"/>
    </row>
    <row r="179" spans="2:11" ht="15" customHeight="1">
      <c r="B179" s="331"/>
      <c r="C179" s="311" t="s">
        <v>1950</v>
      </c>
      <c r="D179" s="311"/>
      <c r="E179" s="311"/>
      <c r="F179" s="330" t="s">
        <v>1929</v>
      </c>
      <c r="G179" s="311"/>
      <c r="H179" s="311" t="s">
        <v>1989</v>
      </c>
      <c r="I179" s="311" t="s">
        <v>1925</v>
      </c>
      <c r="J179" s="311">
        <v>50</v>
      </c>
      <c r="K179" s="352"/>
    </row>
    <row r="180" spans="2:11" ht="15" customHeight="1">
      <c r="B180" s="331"/>
      <c r="C180" s="311" t="s">
        <v>1948</v>
      </c>
      <c r="D180" s="311"/>
      <c r="E180" s="311"/>
      <c r="F180" s="330" t="s">
        <v>1929</v>
      </c>
      <c r="G180" s="311"/>
      <c r="H180" s="311" t="s">
        <v>1989</v>
      </c>
      <c r="I180" s="311" t="s">
        <v>1925</v>
      </c>
      <c r="J180" s="311">
        <v>50</v>
      </c>
      <c r="K180" s="352"/>
    </row>
    <row r="181" spans="2:11" ht="15" customHeight="1">
      <c r="B181" s="331"/>
      <c r="C181" s="311" t="s">
        <v>162</v>
      </c>
      <c r="D181" s="311"/>
      <c r="E181" s="311"/>
      <c r="F181" s="330" t="s">
        <v>1923</v>
      </c>
      <c r="G181" s="311"/>
      <c r="H181" s="311" t="s">
        <v>1990</v>
      </c>
      <c r="I181" s="311" t="s">
        <v>1991</v>
      </c>
      <c r="J181" s="311"/>
      <c r="K181" s="352"/>
    </row>
    <row r="182" spans="2:11" ht="15" customHeight="1">
      <c r="B182" s="331"/>
      <c r="C182" s="311" t="s">
        <v>54</v>
      </c>
      <c r="D182" s="311"/>
      <c r="E182" s="311"/>
      <c r="F182" s="330" t="s">
        <v>1923</v>
      </c>
      <c r="G182" s="311"/>
      <c r="H182" s="311" t="s">
        <v>1992</v>
      </c>
      <c r="I182" s="311" t="s">
        <v>1993</v>
      </c>
      <c r="J182" s="311">
        <v>1</v>
      </c>
      <c r="K182" s="352"/>
    </row>
    <row r="183" spans="2:11" ht="15" customHeight="1">
      <c r="B183" s="331"/>
      <c r="C183" s="311" t="s">
        <v>50</v>
      </c>
      <c r="D183" s="311"/>
      <c r="E183" s="311"/>
      <c r="F183" s="330" t="s">
        <v>1923</v>
      </c>
      <c r="G183" s="311"/>
      <c r="H183" s="311" t="s">
        <v>1994</v>
      </c>
      <c r="I183" s="311" t="s">
        <v>1925</v>
      </c>
      <c r="J183" s="311">
        <v>20</v>
      </c>
      <c r="K183" s="352"/>
    </row>
    <row r="184" spans="2:11" ht="15" customHeight="1">
      <c r="B184" s="331"/>
      <c r="C184" s="311" t="s">
        <v>163</v>
      </c>
      <c r="D184" s="311"/>
      <c r="E184" s="311"/>
      <c r="F184" s="330" t="s">
        <v>1923</v>
      </c>
      <c r="G184" s="311"/>
      <c r="H184" s="311" t="s">
        <v>1995</v>
      </c>
      <c r="I184" s="311" t="s">
        <v>1925</v>
      </c>
      <c r="J184" s="311">
        <v>255</v>
      </c>
      <c r="K184" s="352"/>
    </row>
    <row r="185" spans="2:11" ht="15" customHeight="1">
      <c r="B185" s="331"/>
      <c r="C185" s="311" t="s">
        <v>164</v>
      </c>
      <c r="D185" s="311"/>
      <c r="E185" s="311"/>
      <c r="F185" s="330" t="s">
        <v>1923</v>
      </c>
      <c r="G185" s="311"/>
      <c r="H185" s="311" t="s">
        <v>1887</v>
      </c>
      <c r="I185" s="311" t="s">
        <v>1925</v>
      </c>
      <c r="J185" s="311">
        <v>10</v>
      </c>
      <c r="K185" s="352"/>
    </row>
    <row r="186" spans="2:11" ht="15" customHeight="1">
      <c r="B186" s="331"/>
      <c r="C186" s="311" t="s">
        <v>165</v>
      </c>
      <c r="D186" s="311"/>
      <c r="E186" s="311"/>
      <c r="F186" s="330" t="s">
        <v>1923</v>
      </c>
      <c r="G186" s="311"/>
      <c r="H186" s="311" t="s">
        <v>1996</v>
      </c>
      <c r="I186" s="311" t="s">
        <v>1957</v>
      </c>
      <c r="J186" s="311"/>
      <c r="K186" s="352"/>
    </row>
    <row r="187" spans="2:11" ht="15" customHeight="1">
      <c r="B187" s="331"/>
      <c r="C187" s="311" t="s">
        <v>1997</v>
      </c>
      <c r="D187" s="311"/>
      <c r="E187" s="311"/>
      <c r="F187" s="330" t="s">
        <v>1923</v>
      </c>
      <c r="G187" s="311"/>
      <c r="H187" s="311" t="s">
        <v>1998</v>
      </c>
      <c r="I187" s="311" t="s">
        <v>1957</v>
      </c>
      <c r="J187" s="311"/>
      <c r="K187" s="352"/>
    </row>
    <row r="188" spans="2:11" ht="15" customHeight="1">
      <c r="B188" s="331"/>
      <c r="C188" s="311" t="s">
        <v>1986</v>
      </c>
      <c r="D188" s="311"/>
      <c r="E188" s="311"/>
      <c r="F188" s="330" t="s">
        <v>1923</v>
      </c>
      <c r="G188" s="311"/>
      <c r="H188" s="311" t="s">
        <v>1999</v>
      </c>
      <c r="I188" s="311" t="s">
        <v>1957</v>
      </c>
      <c r="J188" s="311"/>
      <c r="K188" s="352"/>
    </row>
    <row r="189" spans="2:11" ht="15" customHeight="1">
      <c r="B189" s="331"/>
      <c r="C189" s="311" t="s">
        <v>168</v>
      </c>
      <c r="D189" s="311"/>
      <c r="E189" s="311"/>
      <c r="F189" s="330" t="s">
        <v>1929</v>
      </c>
      <c r="G189" s="311"/>
      <c r="H189" s="311" t="s">
        <v>2000</v>
      </c>
      <c r="I189" s="311" t="s">
        <v>1925</v>
      </c>
      <c r="J189" s="311">
        <v>50</v>
      </c>
      <c r="K189" s="352"/>
    </row>
    <row r="190" spans="2:11" ht="15" customHeight="1">
      <c r="B190" s="331"/>
      <c r="C190" s="311" t="s">
        <v>2001</v>
      </c>
      <c r="D190" s="311"/>
      <c r="E190" s="311"/>
      <c r="F190" s="330" t="s">
        <v>1929</v>
      </c>
      <c r="G190" s="311"/>
      <c r="H190" s="311" t="s">
        <v>2002</v>
      </c>
      <c r="I190" s="311" t="s">
        <v>2003</v>
      </c>
      <c r="J190" s="311"/>
      <c r="K190" s="352"/>
    </row>
    <row r="191" spans="2:11" ht="15" customHeight="1">
      <c r="B191" s="331"/>
      <c r="C191" s="311" t="s">
        <v>2004</v>
      </c>
      <c r="D191" s="311"/>
      <c r="E191" s="311"/>
      <c r="F191" s="330" t="s">
        <v>1929</v>
      </c>
      <c r="G191" s="311"/>
      <c r="H191" s="311" t="s">
        <v>2005</v>
      </c>
      <c r="I191" s="311" t="s">
        <v>2003</v>
      </c>
      <c r="J191" s="311"/>
      <c r="K191" s="352"/>
    </row>
    <row r="192" spans="2:11" ht="15" customHeight="1">
      <c r="B192" s="331"/>
      <c r="C192" s="311" t="s">
        <v>2006</v>
      </c>
      <c r="D192" s="311"/>
      <c r="E192" s="311"/>
      <c r="F192" s="330" t="s">
        <v>1929</v>
      </c>
      <c r="G192" s="311"/>
      <c r="H192" s="311" t="s">
        <v>2007</v>
      </c>
      <c r="I192" s="311" t="s">
        <v>2003</v>
      </c>
      <c r="J192" s="311"/>
      <c r="K192" s="352"/>
    </row>
    <row r="193" spans="2:11" ht="15" customHeight="1">
      <c r="B193" s="331"/>
      <c r="C193" s="364" t="s">
        <v>2008</v>
      </c>
      <c r="D193" s="311"/>
      <c r="E193" s="311"/>
      <c r="F193" s="330" t="s">
        <v>1929</v>
      </c>
      <c r="G193" s="311"/>
      <c r="H193" s="311" t="s">
        <v>2009</v>
      </c>
      <c r="I193" s="311" t="s">
        <v>2010</v>
      </c>
      <c r="J193" s="365" t="s">
        <v>2011</v>
      </c>
      <c r="K193" s="352"/>
    </row>
    <row r="194" spans="2:11" ht="15" customHeight="1">
      <c r="B194" s="331"/>
      <c r="C194" s="316" t="s">
        <v>39</v>
      </c>
      <c r="D194" s="311"/>
      <c r="E194" s="311"/>
      <c r="F194" s="330" t="s">
        <v>1923</v>
      </c>
      <c r="G194" s="311"/>
      <c r="H194" s="307" t="s">
        <v>2012</v>
      </c>
      <c r="I194" s="311" t="s">
        <v>2013</v>
      </c>
      <c r="J194" s="311"/>
      <c r="K194" s="352"/>
    </row>
    <row r="195" spans="2:11" ht="15" customHeight="1">
      <c r="B195" s="331"/>
      <c r="C195" s="316" t="s">
        <v>2014</v>
      </c>
      <c r="D195" s="311"/>
      <c r="E195" s="311"/>
      <c r="F195" s="330" t="s">
        <v>1923</v>
      </c>
      <c r="G195" s="311"/>
      <c r="H195" s="311" t="s">
        <v>2015</v>
      </c>
      <c r="I195" s="311" t="s">
        <v>1957</v>
      </c>
      <c r="J195" s="311"/>
      <c r="K195" s="352"/>
    </row>
    <row r="196" spans="2:11" ht="15" customHeight="1">
      <c r="B196" s="331"/>
      <c r="C196" s="316" t="s">
        <v>2016</v>
      </c>
      <c r="D196" s="311"/>
      <c r="E196" s="311"/>
      <c r="F196" s="330" t="s">
        <v>1923</v>
      </c>
      <c r="G196" s="311"/>
      <c r="H196" s="311" t="s">
        <v>2017</v>
      </c>
      <c r="I196" s="311" t="s">
        <v>1957</v>
      </c>
      <c r="J196" s="311"/>
      <c r="K196" s="352"/>
    </row>
    <row r="197" spans="2:11" ht="15" customHeight="1">
      <c r="B197" s="331"/>
      <c r="C197" s="316" t="s">
        <v>2018</v>
      </c>
      <c r="D197" s="311"/>
      <c r="E197" s="311"/>
      <c r="F197" s="330" t="s">
        <v>1929</v>
      </c>
      <c r="G197" s="311"/>
      <c r="H197" s="311" t="s">
        <v>2019</v>
      </c>
      <c r="I197" s="311" t="s">
        <v>1957</v>
      </c>
      <c r="J197" s="311"/>
      <c r="K197" s="352"/>
    </row>
    <row r="198" spans="2:11" ht="15" customHeight="1">
      <c r="B198" s="358"/>
      <c r="C198" s="366"/>
      <c r="D198" s="340"/>
      <c r="E198" s="340"/>
      <c r="F198" s="340"/>
      <c r="G198" s="340"/>
      <c r="H198" s="340"/>
      <c r="I198" s="340"/>
      <c r="J198" s="340"/>
      <c r="K198" s="359"/>
    </row>
    <row r="199" spans="2:11" ht="18.75" customHeight="1">
      <c r="B199" s="307"/>
      <c r="C199" s="311"/>
      <c r="D199" s="311"/>
      <c r="E199" s="311"/>
      <c r="F199" s="330"/>
      <c r="G199" s="311"/>
      <c r="H199" s="311"/>
      <c r="I199" s="311"/>
      <c r="J199" s="311"/>
      <c r="K199" s="307"/>
    </row>
    <row r="200" spans="2:11" ht="18.75" customHeight="1">
      <c r="B200" s="317"/>
      <c r="C200" s="317"/>
      <c r="D200" s="317"/>
      <c r="E200" s="317"/>
      <c r="F200" s="317"/>
      <c r="G200" s="317"/>
      <c r="H200" s="317"/>
      <c r="I200" s="317"/>
      <c r="J200" s="317"/>
      <c r="K200" s="317"/>
    </row>
    <row r="201" spans="2:11">
      <c r="B201" s="299"/>
      <c r="C201" s="300"/>
      <c r="D201" s="300"/>
      <c r="E201" s="300"/>
      <c r="F201" s="300"/>
      <c r="G201" s="300"/>
      <c r="H201" s="300"/>
      <c r="I201" s="300"/>
      <c r="J201" s="300"/>
      <c r="K201" s="301"/>
    </row>
    <row r="202" spans="2:11" ht="21" customHeight="1">
      <c r="B202" s="302"/>
      <c r="C202" s="436" t="s">
        <v>2020</v>
      </c>
      <c r="D202" s="436"/>
      <c r="E202" s="436"/>
      <c r="F202" s="436"/>
      <c r="G202" s="436"/>
      <c r="H202" s="436"/>
      <c r="I202" s="436"/>
      <c r="J202" s="436"/>
      <c r="K202" s="303"/>
    </row>
    <row r="203" spans="2:11" ht="25.5" customHeight="1">
      <c r="B203" s="302"/>
      <c r="C203" s="367" t="s">
        <v>2021</v>
      </c>
      <c r="D203" s="367"/>
      <c r="E203" s="367"/>
      <c r="F203" s="367" t="s">
        <v>2022</v>
      </c>
      <c r="G203" s="368"/>
      <c r="H203" s="432" t="s">
        <v>2023</v>
      </c>
      <c r="I203" s="432"/>
      <c r="J203" s="432"/>
      <c r="K203" s="303"/>
    </row>
    <row r="204" spans="2:11" ht="5.25" customHeight="1">
      <c r="B204" s="331"/>
      <c r="C204" s="328"/>
      <c r="D204" s="328"/>
      <c r="E204" s="328"/>
      <c r="F204" s="328"/>
      <c r="G204" s="311"/>
      <c r="H204" s="328"/>
      <c r="I204" s="328"/>
      <c r="J204" s="328"/>
      <c r="K204" s="352"/>
    </row>
    <row r="205" spans="2:11" ht="15" customHeight="1">
      <c r="B205" s="331"/>
      <c r="C205" s="311" t="s">
        <v>2013</v>
      </c>
      <c r="D205" s="311"/>
      <c r="E205" s="311"/>
      <c r="F205" s="330" t="s">
        <v>40</v>
      </c>
      <c r="G205" s="311"/>
      <c r="H205" s="433" t="s">
        <v>2024</v>
      </c>
      <c r="I205" s="433"/>
      <c r="J205" s="433"/>
      <c r="K205" s="352"/>
    </row>
    <row r="206" spans="2:11" ht="15" customHeight="1">
      <c r="B206" s="331"/>
      <c r="C206" s="337"/>
      <c r="D206" s="311"/>
      <c r="E206" s="311"/>
      <c r="F206" s="330" t="s">
        <v>41</v>
      </c>
      <c r="G206" s="311"/>
      <c r="H206" s="433" t="s">
        <v>2025</v>
      </c>
      <c r="I206" s="433"/>
      <c r="J206" s="433"/>
      <c r="K206" s="352"/>
    </row>
    <row r="207" spans="2:11" ht="15" customHeight="1">
      <c r="B207" s="331"/>
      <c r="C207" s="337"/>
      <c r="D207" s="311"/>
      <c r="E207" s="311"/>
      <c r="F207" s="330" t="s">
        <v>44</v>
      </c>
      <c r="G207" s="311"/>
      <c r="H207" s="433" t="s">
        <v>2026</v>
      </c>
      <c r="I207" s="433"/>
      <c r="J207" s="433"/>
      <c r="K207" s="352"/>
    </row>
    <row r="208" spans="2:11" ht="15" customHeight="1">
      <c r="B208" s="331"/>
      <c r="C208" s="311"/>
      <c r="D208" s="311"/>
      <c r="E208" s="311"/>
      <c r="F208" s="330" t="s">
        <v>42</v>
      </c>
      <c r="G208" s="311"/>
      <c r="H208" s="433" t="s">
        <v>2027</v>
      </c>
      <c r="I208" s="433"/>
      <c r="J208" s="433"/>
      <c r="K208" s="352"/>
    </row>
    <row r="209" spans="2:11" ht="15" customHeight="1">
      <c r="B209" s="331"/>
      <c r="C209" s="311"/>
      <c r="D209" s="311"/>
      <c r="E209" s="311"/>
      <c r="F209" s="330" t="s">
        <v>43</v>
      </c>
      <c r="G209" s="311"/>
      <c r="H209" s="433" t="s">
        <v>2028</v>
      </c>
      <c r="I209" s="433"/>
      <c r="J209" s="433"/>
      <c r="K209" s="352"/>
    </row>
    <row r="210" spans="2:11" ht="15" customHeight="1">
      <c r="B210" s="331"/>
      <c r="C210" s="311"/>
      <c r="D210" s="311"/>
      <c r="E210" s="311"/>
      <c r="F210" s="330"/>
      <c r="G210" s="311"/>
      <c r="H210" s="311"/>
      <c r="I210" s="311"/>
      <c r="J210" s="311"/>
      <c r="K210" s="352"/>
    </row>
    <row r="211" spans="2:11" ht="15" customHeight="1">
      <c r="B211" s="331"/>
      <c r="C211" s="311" t="s">
        <v>1969</v>
      </c>
      <c r="D211" s="311"/>
      <c r="E211" s="311"/>
      <c r="F211" s="330" t="s">
        <v>78</v>
      </c>
      <c r="G211" s="311"/>
      <c r="H211" s="433" t="s">
        <v>2029</v>
      </c>
      <c r="I211" s="433"/>
      <c r="J211" s="433"/>
      <c r="K211" s="352"/>
    </row>
    <row r="212" spans="2:11" ht="15" customHeight="1">
      <c r="B212" s="331"/>
      <c r="C212" s="337"/>
      <c r="D212" s="311"/>
      <c r="E212" s="311"/>
      <c r="F212" s="330" t="s">
        <v>1869</v>
      </c>
      <c r="G212" s="311"/>
      <c r="H212" s="433" t="s">
        <v>1870</v>
      </c>
      <c r="I212" s="433"/>
      <c r="J212" s="433"/>
      <c r="K212" s="352"/>
    </row>
    <row r="213" spans="2:11" ht="15" customHeight="1">
      <c r="B213" s="331"/>
      <c r="C213" s="311"/>
      <c r="D213" s="311"/>
      <c r="E213" s="311"/>
      <c r="F213" s="330" t="s">
        <v>1867</v>
      </c>
      <c r="G213" s="311"/>
      <c r="H213" s="433" t="s">
        <v>2030</v>
      </c>
      <c r="I213" s="433"/>
      <c r="J213" s="433"/>
      <c r="K213" s="352"/>
    </row>
    <row r="214" spans="2:11" ht="15" customHeight="1">
      <c r="B214" s="369"/>
      <c r="C214" s="337"/>
      <c r="D214" s="337"/>
      <c r="E214" s="337"/>
      <c r="F214" s="330" t="s">
        <v>114</v>
      </c>
      <c r="G214" s="316"/>
      <c r="H214" s="431" t="s">
        <v>1871</v>
      </c>
      <c r="I214" s="431"/>
      <c r="J214" s="431"/>
      <c r="K214" s="370"/>
    </row>
    <row r="215" spans="2:11" ht="15" customHeight="1">
      <c r="B215" s="369"/>
      <c r="C215" s="337"/>
      <c r="D215" s="337"/>
      <c r="E215" s="337"/>
      <c r="F215" s="330" t="s">
        <v>1459</v>
      </c>
      <c r="G215" s="316"/>
      <c r="H215" s="431" t="s">
        <v>1822</v>
      </c>
      <c r="I215" s="431"/>
      <c r="J215" s="431"/>
      <c r="K215" s="370"/>
    </row>
    <row r="216" spans="2:11" ht="15" customHeight="1">
      <c r="B216" s="369"/>
      <c r="C216" s="337"/>
      <c r="D216" s="337"/>
      <c r="E216" s="337"/>
      <c r="F216" s="371"/>
      <c r="G216" s="316"/>
      <c r="H216" s="372"/>
      <c r="I216" s="372"/>
      <c r="J216" s="372"/>
      <c r="K216" s="370"/>
    </row>
    <row r="217" spans="2:11" ht="15" customHeight="1">
      <c r="B217" s="369"/>
      <c r="C217" s="311" t="s">
        <v>1993</v>
      </c>
      <c r="D217" s="337"/>
      <c r="E217" s="337"/>
      <c r="F217" s="330">
        <v>1</v>
      </c>
      <c r="G217" s="316"/>
      <c r="H217" s="431" t="s">
        <v>2031</v>
      </c>
      <c r="I217" s="431"/>
      <c r="J217" s="431"/>
      <c r="K217" s="370"/>
    </row>
    <row r="218" spans="2:11" ht="15" customHeight="1">
      <c r="B218" s="369"/>
      <c r="C218" s="337"/>
      <c r="D218" s="337"/>
      <c r="E218" s="337"/>
      <c r="F218" s="330">
        <v>2</v>
      </c>
      <c r="G218" s="316"/>
      <c r="H218" s="431" t="s">
        <v>2032</v>
      </c>
      <c r="I218" s="431"/>
      <c r="J218" s="431"/>
      <c r="K218" s="370"/>
    </row>
    <row r="219" spans="2:11" ht="15" customHeight="1">
      <c r="B219" s="369"/>
      <c r="C219" s="337"/>
      <c r="D219" s="337"/>
      <c r="E219" s="337"/>
      <c r="F219" s="330">
        <v>3</v>
      </c>
      <c r="G219" s="316"/>
      <c r="H219" s="431" t="s">
        <v>2033</v>
      </c>
      <c r="I219" s="431"/>
      <c r="J219" s="431"/>
      <c r="K219" s="370"/>
    </row>
    <row r="220" spans="2:11" ht="15" customHeight="1">
      <c r="B220" s="369"/>
      <c r="C220" s="337"/>
      <c r="D220" s="337"/>
      <c r="E220" s="337"/>
      <c r="F220" s="330">
        <v>4</v>
      </c>
      <c r="G220" s="316"/>
      <c r="H220" s="431" t="s">
        <v>2034</v>
      </c>
      <c r="I220" s="431"/>
      <c r="J220" s="431"/>
      <c r="K220" s="370"/>
    </row>
    <row r="221" spans="2:11" ht="12.75" customHeight="1">
      <c r="B221" s="373"/>
      <c r="C221" s="374"/>
      <c r="D221" s="374"/>
      <c r="E221" s="374"/>
      <c r="F221" s="374"/>
      <c r="G221" s="374"/>
      <c r="H221" s="374"/>
      <c r="I221" s="374"/>
      <c r="J221" s="374"/>
      <c r="K221" s="375"/>
    </row>
  </sheetData>
  <sheetProtection formatCells="0" formatColumns="0" formatRows="0" insertColumns="0" insertRows="0" insertHyperlinks="0" deleteColumns="0" deleteRows="0" sort="0" autoFilter="0" pivotTables="0"/>
  <mergeCells count="77">
    <mergeCell ref="D11:J11"/>
    <mergeCell ref="D13:J13"/>
    <mergeCell ref="C9:J9"/>
    <mergeCell ref="D10:J10"/>
    <mergeCell ref="C3:J3"/>
    <mergeCell ref="C4:J4"/>
    <mergeCell ref="C6:J6"/>
    <mergeCell ref="C7:J7"/>
    <mergeCell ref="D14:J14"/>
    <mergeCell ref="D15:J15"/>
    <mergeCell ref="F16:J16"/>
    <mergeCell ref="F17:J17"/>
    <mergeCell ref="G37:J37"/>
    <mergeCell ref="D25:J25"/>
    <mergeCell ref="D26:J26"/>
    <mergeCell ref="D28:J28"/>
    <mergeCell ref="D29:J29"/>
    <mergeCell ref="F18:J18"/>
    <mergeCell ref="F19:J19"/>
    <mergeCell ref="F20:J20"/>
    <mergeCell ref="F21:J21"/>
    <mergeCell ref="C23:J23"/>
    <mergeCell ref="C24:J24"/>
    <mergeCell ref="C50:J50"/>
    <mergeCell ref="G39:J39"/>
    <mergeCell ref="G40:J40"/>
    <mergeCell ref="G41:J41"/>
    <mergeCell ref="G42:J42"/>
    <mergeCell ref="D31:J31"/>
    <mergeCell ref="D32:J32"/>
    <mergeCell ref="D33:J33"/>
    <mergeCell ref="G34:J34"/>
    <mergeCell ref="G35:J35"/>
    <mergeCell ref="G36:J36"/>
    <mergeCell ref="G38:J38"/>
    <mergeCell ref="D59:J59"/>
    <mergeCell ref="G43:J43"/>
    <mergeCell ref="D45:J45"/>
    <mergeCell ref="E46:J46"/>
    <mergeCell ref="E47:J47"/>
    <mergeCell ref="E48:J48"/>
    <mergeCell ref="D49:J49"/>
    <mergeCell ref="C52:J52"/>
    <mergeCell ref="C53:J53"/>
    <mergeCell ref="C55:J55"/>
    <mergeCell ref="D56:J56"/>
    <mergeCell ref="D57:J57"/>
    <mergeCell ref="D58:J58"/>
    <mergeCell ref="C145:J145"/>
    <mergeCell ref="C169:J169"/>
    <mergeCell ref="C202:J202"/>
    <mergeCell ref="D60:J60"/>
    <mergeCell ref="D61:J61"/>
    <mergeCell ref="D63:J63"/>
    <mergeCell ref="D64:J64"/>
    <mergeCell ref="D65:J65"/>
    <mergeCell ref="D66:J66"/>
    <mergeCell ref="D67:J67"/>
    <mergeCell ref="D68:J68"/>
    <mergeCell ref="C73:J73"/>
    <mergeCell ref="C100:J100"/>
    <mergeCell ref="C120:J120"/>
    <mergeCell ref="H220:J220"/>
    <mergeCell ref="H208:J208"/>
    <mergeCell ref="H209:J209"/>
    <mergeCell ref="H211:J211"/>
    <mergeCell ref="H212:J212"/>
    <mergeCell ref="H213:J213"/>
    <mergeCell ref="H214:J214"/>
    <mergeCell ref="H215:J215"/>
    <mergeCell ref="H217:J217"/>
    <mergeCell ref="H218:J218"/>
    <mergeCell ref="H219:J219"/>
    <mergeCell ref="H203:J203"/>
    <mergeCell ref="H205:J205"/>
    <mergeCell ref="H206:J206"/>
    <mergeCell ref="H207:J207"/>
  </mergeCells>
  <pageMargins left="0.7" right="0.7" top="0.78740157499999996" bottom="0.78740157499999996" header="0.3" footer="0.3"/>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82"/>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80</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s="1" customFormat="1" ht="15">
      <c r="B8" s="42"/>
      <c r="C8" s="43"/>
      <c r="D8" s="38" t="s">
        <v>122</v>
      </c>
      <c r="E8" s="43"/>
      <c r="F8" s="43"/>
      <c r="G8" s="43"/>
      <c r="H8" s="43"/>
      <c r="I8" s="133"/>
      <c r="J8" s="133"/>
      <c r="K8" s="43"/>
      <c r="L8" s="46"/>
    </row>
    <row r="9" spans="1:70" s="1" customFormat="1" ht="36.950000000000003" customHeight="1">
      <c r="B9" s="42"/>
      <c r="C9" s="43"/>
      <c r="D9" s="43"/>
      <c r="E9" s="421" t="s">
        <v>123</v>
      </c>
      <c r="F9" s="422"/>
      <c r="G9" s="422"/>
      <c r="H9" s="422"/>
      <c r="I9" s="133"/>
      <c r="J9" s="133"/>
      <c r="K9" s="43"/>
      <c r="L9" s="46"/>
    </row>
    <row r="10" spans="1:70" s="1" customFormat="1" ht="13.5">
      <c r="B10" s="42"/>
      <c r="C10" s="43"/>
      <c r="D10" s="43"/>
      <c r="E10" s="43"/>
      <c r="F10" s="43"/>
      <c r="G10" s="43"/>
      <c r="H10" s="43"/>
      <c r="I10" s="133"/>
      <c r="J10" s="133"/>
      <c r="K10" s="43"/>
      <c r="L10" s="46"/>
    </row>
    <row r="11" spans="1:70" s="1" customFormat="1" ht="14.45" customHeight="1">
      <c r="B11" s="42"/>
      <c r="C11" s="43"/>
      <c r="D11" s="38" t="s">
        <v>21</v>
      </c>
      <c r="E11" s="43"/>
      <c r="F11" s="36" t="s">
        <v>22</v>
      </c>
      <c r="G11" s="43"/>
      <c r="H11" s="43"/>
      <c r="I11" s="134" t="s">
        <v>23</v>
      </c>
      <c r="J11" s="135" t="s">
        <v>22</v>
      </c>
      <c r="K11" s="43"/>
      <c r="L11" s="46"/>
    </row>
    <row r="12" spans="1:70" s="1" customFormat="1" ht="14.45" customHeight="1">
      <c r="B12" s="42"/>
      <c r="C12" s="43"/>
      <c r="D12" s="38" t="s">
        <v>24</v>
      </c>
      <c r="E12" s="43"/>
      <c r="F12" s="36" t="s">
        <v>25</v>
      </c>
      <c r="G12" s="43"/>
      <c r="H12" s="43"/>
      <c r="I12" s="134" t="s">
        <v>26</v>
      </c>
      <c r="J12" s="136">
        <f>'Rekapitulace zakázky'!AN8</f>
        <v>0</v>
      </c>
      <c r="K12" s="43"/>
      <c r="L12" s="46"/>
    </row>
    <row r="13" spans="1:70" s="1" customFormat="1" ht="10.9" customHeight="1">
      <c r="B13" s="42"/>
      <c r="C13" s="43"/>
      <c r="D13" s="43"/>
      <c r="E13" s="43"/>
      <c r="F13" s="43"/>
      <c r="G13" s="43"/>
      <c r="H13" s="43"/>
      <c r="I13" s="133"/>
      <c r="J13" s="133"/>
      <c r="K13" s="43"/>
      <c r="L13" s="46"/>
    </row>
    <row r="14" spans="1:70" s="1" customFormat="1" ht="14.45" customHeight="1">
      <c r="B14" s="42"/>
      <c r="C14" s="43"/>
      <c r="D14" s="38" t="s">
        <v>27</v>
      </c>
      <c r="E14" s="43"/>
      <c r="F14" s="43"/>
      <c r="G14" s="43"/>
      <c r="H14" s="43"/>
      <c r="I14" s="134" t="s">
        <v>28</v>
      </c>
      <c r="J14" s="135" t="str">
        <f>IF('Rekapitulace zakázky'!AN10="","",'Rekapitulace zakázky'!AN10)</f>
        <v/>
      </c>
      <c r="K14" s="43"/>
      <c r="L14" s="46"/>
    </row>
    <row r="15" spans="1:70" s="1" customFormat="1" ht="18" customHeight="1">
      <c r="B15" s="42"/>
      <c r="C15" s="43"/>
      <c r="D15" s="43"/>
      <c r="E15" s="36" t="str">
        <f>IF('Rekapitulace zakázky'!E11="","",'Rekapitulace zakázky'!E11)</f>
        <v xml:space="preserve"> </v>
      </c>
      <c r="F15" s="43"/>
      <c r="G15" s="43"/>
      <c r="H15" s="43"/>
      <c r="I15" s="134" t="s">
        <v>30</v>
      </c>
      <c r="J15" s="135" t="str">
        <f>IF('Rekapitulace zakázky'!AN11="","",'Rekapitulace zakázky'!AN11)</f>
        <v/>
      </c>
      <c r="K15" s="43"/>
      <c r="L15" s="46"/>
    </row>
    <row r="16" spans="1:70" s="1" customFormat="1" ht="6.95" customHeight="1">
      <c r="B16" s="42"/>
      <c r="C16" s="43"/>
      <c r="D16" s="43"/>
      <c r="E16" s="43"/>
      <c r="F16" s="43"/>
      <c r="G16" s="43"/>
      <c r="H16" s="43"/>
      <c r="I16" s="133"/>
      <c r="J16" s="133"/>
      <c r="K16" s="43"/>
      <c r="L16" s="46"/>
    </row>
    <row r="17" spans="2:12" s="1" customFormat="1" ht="14.45" customHeight="1">
      <c r="B17" s="42"/>
      <c r="C17" s="43"/>
      <c r="D17" s="38" t="s">
        <v>31</v>
      </c>
      <c r="E17" s="43"/>
      <c r="F17" s="43"/>
      <c r="G17" s="43"/>
      <c r="H17" s="43"/>
      <c r="I17" s="134" t="s">
        <v>28</v>
      </c>
      <c r="J17" s="135" t="str">
        <f>IF('Rekapitulace zakázky'!AN13="Vyplň údaj","",IF('Rekapitulace zakázky'!AN13="","",'Rekapitulace zakázky'!AN13))</f>
        <v/>
      </c>
      <c r="K17" s="43"/>
      <c r="L17" s="46"/>
    </row>
    <row r="18" spans="2:12" s="1" customFormat="1" ht="18" customHeight="1">
      <c r="B18" s="42"/>
      <c r="C18" s="43"/>
      <c r="D18" s="43"/>
      <c r="E18" s="36" t="str">
        <f>IF('Rekapitulace zakázky'!E14="Vyplň údaj","",IF('Rekapitulace zakázky'!E14="","",'Rekapitulace zakázky'!E14))</f>
        <v/>
      </c>
      <c r="F18" s="43"/>
      <c r="G18" s="43"/>
      <c r="H18" s="43"/>
      <c r="I18" s="134" t="s">
        <v>30</v>
      </c>
      <c r="J18" s="135" t="str">
        <f>IF('Rekapitulace zakázky'!AN14="Vyplň údaj","",IF('Rekapitulace zakázky'!AN14="","",'Rekapitulace zakázky'!AN14))</f>
        <v/>
      </c>
      <c r="K18" s="43"/>
      <c r="L18" s="46"/>
    </row>
    <row r="19" spans="2:12" s="1" customFormat="1" ht="6.95" customHeight="1">
      <c r="B19" s="42"/>
      <c r="C19" s="43"/>
      <c r="D19" s="43"/>
      <c r="E19" s="43"/>
      <c r="F19" s="43"/>
      <c r="G19" s="43"/>
      <c r="H19" s="43"/>
      <c r="I19" s="133"/>
      <c r="J19" s="133"/>
      <c r="K19" s="43"/>
      <c r="L19" s="46"/>
    </row>
    <row r="20" spans="2:12" s="1" customFormat="1" ht="14.45" customHeight="1">
      <c r="B20" s="42"/>
      <c r="C20" s="43"/>
      <c r="D20" s="38" t="s">
        <v>33</v>
      </c>
      <c r="E20" s="43"/>
      <c r="F20" s="43"/>
      <c r="G20" s="43"/>
      <c r="H20" s="43"/>
      <c r="I20" s="134" t="s">
        <v>28</v>
      </c>
      <c r="J20" s="135" t="str">
        <f>IF('Rekapitulace zakázky'!AN16="","",'Rekapitulace zakázky'!AN16)</f>
        <v/>
      </c>
      <c r="K20" s="43"/>
      <c r="L20" s="46"/>
    </row>
    <row r="21" spans="2:12" s="1" customFormat="1" ht="18" customHeight="1">
      <c r="B21" s="42"/>
      <c r="C21" s="43"/>
      <c r="D21" s="43"/>
      <c r="E21" s="36" t="str">
        <f>IF('Rekapitulace zakázky'!E17="","",'Rekapitulace zakázky'!E17)</f>
        <v xml:space="preserve"> </v>
      </c>
      <c r="F21" s="43"/>
      <c r="G21" s="43"/>
      <c r="H21" s="43"/>
      <c r="I21" s="134" t="s">
        <v>30</v>
      </c>
      <c r="J21" s="135" t="str">
        <f>IF('Rekapitulace zakázky'!AN17="","",'Rekapitulace zakázky'!AN17)</f>
        <v/>
      </c>
      <c r="K21" s="43"/>
      <c r="L21" s="46"/>
    </row>
    <row r="22" spans="2:12" s="1" customFormat="1" ht="6.95" customHeight="1">
      <c r="B22" s="42"/>
      <c r="C22" s="43"/>
      <c r="D22" s="43"/>
      <c r="E22" s="43"/>
      <c r="F22" s="43"/>
      <c r="G22" s="43"/>
      <c r="H22" s="43"/>
      <c r="I22" s="133"/>
      <c r="J22" s="133"/>
      <c r="K22" s="43"/>
      <c r="L22" s="46"/>
    </row>
    <row r="23" spans="2:12" s="1" customFormat="1" ht="14.45" customHeight="1">
      <c r="B23" s="42"/>
      <c r="C23" s="43"/>
      <c r="D23" s="38" t="s">
        <v>34</v>
      </c>
      <c r="E23" s="43"/>
      <c r="F23" s="43"/>
      <c r="G23" s="43"/>
      <c r="H23" s="43"/>
      <c r="I23" s="133"/>
      <c r="J23" s="133"/>
      <c r="K23" s="43"/>
      <c r="L23" s="46"/>
    </row>
    <row r="24" spans="2:12" s="7" customFormat="1" ht="16.5" customHeight="1">
      <c r="B24" s="137"/>
      <c r="C24" s="138"/>
      <c r="D24" s="138"/>
      <c r="E24" s="383" t="s">
        <v>22</v>
      </c>
      <c r="F24" s="383"/>
      <c r="G24" s="383"/>
      <c r="H24" s="383"/>
      <c r="I24" s="139"/>
      <c r="J24" s="139"/>
      <c r="K24" s="138"/>
      <c r="L24" s="140"/>
    </row>
    <row r="25" spans="2:12" s="1" customFormat="1" ht="6.95" customHeight="1">
      <c r="B25" s="42"/>
      <c r="C25" s="43"/>
      <c r="D25" s="43"/>
      <c r="E25" s="43"/>
      <c r="F25" s="43"/>
      <c r="G25" s="43"/>
      <c r="H25" s="43"/>
      <c r="I25" s="133"/>
      <c r="J25" s="133"/>
      <c r="K25" s="43"/>
      <c r="L25" s="46"/>
    </row>
    <row r="26" spans="2:12" s="1" customFormat="1" ht="6.95" customHeight="1">
      <c r="B26" s="42"/>
      <c r="C26" s="43"/>
      <c r="D26" s="85"/>
      <c r="E26" s="85"/>
      <c r="F26" s="85"/>
      <c r="G26" s="85"/>
      <c r="H26" s="85"/>
      <c r="I26" s="141"/>
      <c r="J26" s="141"/>
      <c r="K26" s="85"/>
      <c r="L26" s="142"/>
    </row>
    <row r="27" spans="2:12" s="1" customFormat="1" ht="15">
      <c r="B27" s="42"/>
      <c r="C27" s="43"/>
      <c r="D27" s="43"/>
      <c r="E27" s="38" t="s">
        <v>124</v>
      </c>
      <c r="F27" s="43"/>
      <c r="G27" s="43"/>
      <c r="H27" s="43"/>
      <c r="I27" s="133"/>
      <c r="J27" s="133"/>
      <c r="K27" s="143">
        <f>I58</f>
        <v>0</v>
      </c>
      <c r="L27" s="46"/>
    </row>
    <row r="28" spans="2:12" s="1" customFormat="1" ht="15">
      <c r="B28" s="42"/>
      <c r="C28" s="43"/>
      <c r="D28" s="43"/>
      <c r="E28" s="38" t="s">
        <v>125</v>
      </c>
      <c r="F28" s="43"/>
      <c r="G28" s="43"/>
      <c r="H28" s="43"/>
      <c r="I28" s="133"/>
      <c r="J28" s="133"/>
      <c r="K28" s="143">
        <f>J58</f>
        <v>0</v>
      </c>
      <c r="L28" s="46"/>
    </row>
    <row r="29" spans="2:12" s="1" customFormat="1" ht="25.35" customHeight="1">
      <c r="B29" s="42"/>
      <c r="C29" s="43"/>
      <c r="D29" s="144" t="s">
        <v>35</v>
      </c>
      <c r="E29" s="43"/>
      <c r="F29" s="43"/>
      <c r="G29" s="43"/>
      <c r="H29" s="43"/>
      <c r="I29" s="133"/>
      <c r="J29" s="133"/>
      <c r="K29" s="145">
        <f>ROUND(K106,2)</f>
        <v>0</v>
      </c>
      <c r="L29" s="46"/>
    </row>
    <row r="30" spans="2:12" s="1" customFormat="1" ht="6.95" customHeight="1">
      <c r="B30" s="42"/>
      <c r="C30" s="43"/>
      <c r="D30" s="85"/>
      <c r="E30" s="85"/>
      <c r="F30" s="85"/>
      <c r="G30" s="85"/>
      <c r="H30" s="85"/>
      <c r="I30" s="141"/>
      <c r="J30" s="141"/>
      <c r="K30" s="85"/>
      <c r="L30" s="142"/>
    </row>
    <row r="31" spans="2:12" s="1" customFormat="1" ht="14.45" customHeight="1">
      <c r="B31" s="42"/>
      <c r="C31" s="43"/>
      <c r="D31" s="43"/>
      <c r="E31" s="43"/>
      <c r="F31" s="47" t="s">
        <v>37</v>
      </c>
      <c r="G31" s="43"/>
      <c r="H31" s="43"/>
      <c r="I31" s="146" t="s">
        <v>36</v>
      </c>
      <c r="J31" s="133"/>
      <c r="K31" s="47" t="s">
        <v>38</v>
      </c>
      <c r="L31" s="46"/>
    </row>
    <row r="32" spans="2:12" s="1" customFormat="1" ht="14.45" customHeight="1">
      <c r="B32" s="42"/>
      <c r="C32" s="43"/>
      <c r="D32" s="50" t="s">
        <v>39</v>
      </c>
      <c r="E32" s="50" t="s">
        <v>40</v>
      </c>
      <c r="F32" s="147">
        <f>ROUND(SUM(BE106:BE581), 2)</f>
        <v>0</v>
      </c>
      <c r="G32" s="43"/>
      <c r="H32" s="43"/>
      <c r="I32" s="148">
        <v>0.21</v>
      </c>
      <c r="J32" s="133"/>
      <c r="K32" s="147">
        <f>ROUND(ROUND((SUM(BE106:BE581)), 2)*I32, 2)</f>
        <v>0</v>
      </c>
      <c r="L32" s="46"/>
    </row>
    <row r="33" spans="2:12" s="1" customFormat="1" ht="14.45" customHeight="1">
      <c r="B33" s="42"/>
      <c r="C33" s="43"/>
      <c r="D33" s="43"/>
      <c r="E33" s="50" t="s">
        <v>41</v>
      </c>
      <c r="F33" s="147">
        <f>ROUND(SUM(BF106:BF581), 2)</f>
        <v>0</v>
      </c>
      <c r="G33" s="43"/>
      <c r="H33" s="43"/>
      <c r="I33" s="148">
        <v>0.15</v>
      </c>
      <c r="J33" s="133"/>
      <c r="K33" s="147">
        <f>ROUND(ROUND((SUM(BF106:BF581)), 2)*I33, 2)</f>
        <v>0</v>
      </c>
      <c r="L33" s="46"/>
    </row>
    <row r="34" spans="2:12" s="1" customFormat="1" ht="14.45" hidden="1" customHeight="1">
      <c r="B34" s="42"/>
      <c r="C34" s="43"/>
      <c r="D34" s="43"/>
      <c r="E34" s="50" t="s">
        <v>42</v>
      </c>
      <c r="F34" s="147">
        <f>ROUND(SUM(BG106:BG581), 2)</f>
        <v>0</v>
      </c>
      <c r="G34" s="43"/>
      <c r="H34" s="43"/>
      <c r="I34" s="148">
        <v>0.21</v>
      </c>
      <c r="J34" s="133"/>
      <c r="K34" s="147">
        <v>0</v>
      </c>
      <c r="L34" s="46"/>
    </row>
    <row r="35" spans="2:12" s="1" customFormat="1" ht="14.45" hidden="1" customHeight="1">
      <c r="B35" s="42"/>
      <c r="C35" s="43"/>
      <c r="D35" s="43"/>
      <c r="E35" s="50" t="s">
        <v>43</v>
      </c>
      <c r="F35" s="147">
        <f>ROUND(SUM(BH106:BH581), 2)</f>
        <v>0</v>
      </c>
      <c r="G35" s="43"/>
      <c r="H35" s="43"/>
      <c r="I35" s="148">
        <v>0.15</v>
      </c>
      <c r="J35" s="133"/>
      <c r="K35" s="147">
        <v>0</v>
      </c>
      <c r="L35" s="46"/>
    </row>
    <row r="36" spans="2:12" s="1" customFormat="1" ht="14.45" hidden="1" customHeight="1">
      <c r="B36" s="42"/>
      <c r="C36" s="43"/>
      <c r="D36" s="43"/>
      <c r="E36" s="50" t="s">
        <v>44</v>
      </c>
      <c r="F36" s="147">
        <f>ROUND(SUM(BI106:BI581), 2)</f>
        <v>0</v>
      </c>
      <c r="G36" s="43"/>
      <c r="H36" s="43"/>
      <c r="I36" s="148">
        <v>0</v>
      </c>
      <c r="J36" s="133"/>
      <c r="K36" s="147">
        <v>0</v>
      </c>
      <c r="L36" s="46"/>
    </row>
    <row r="37" spans="2:12" s="1" customFormat="1" ht="6.95" customHeight="1">
      <c r="B37" s="42"/>
      <c r="C37" s="43"/>
      <c r="D37" s="43"/>
      <c r="E37" s="43"/>
      <c r="F37" s="43"/>
      <c r="G37" s="43"/>
      <c r="H37" s="43"/>
      <c r="I37" s="133"/>
      <c r="J37" s="133"/>
      <c r="K37" s="43"/>
      <c r="L37" s="46"/>
    </row>
    <row r="38" spans="2:12" s="1" customFormat="1" ht="25.35" customHeight="1">
      <c r="B38" s="42"/>
      <c r="C38" s="149"/>
      <c r="D38" s="150" t="s">
        <v>45</v>
      </c>
      <c r="E38" s="79"/>
      <c r="F38" s="79"/>
      <c r="G38" s="151" t="s">
        <v>46</v>
      </c>
      <c r="H38" s="152" t="s">
        <v>47</v>
      </c>
      <c r="I38" s="153"/>
      <c r="J38" s="153"/>
      <c r="K38" s="154">
        <f>SUM(K29:K36)</f>
        <v>0</v>
      </c>
      <c r="L38" s="155"/>
    </row>
    <row r="39" spans="2:12" s="1" customFormat="1" ht="14.45" customHeight="1">
      <c r="B39" s="57"/>
      <c r="C39" s="58"/>
      <c r="D39" s="58"/>
      <c r="E39" s="58"/>
      <c r="F39" s="58"/>
      <c r="G39" s="58"/>
      <c r="H39" s="58"/>
      <c r="I39" s="156"/>
      <c r="J39" s="156"/>
      <c r="K39" s="58"/>
      <c r="L39" s="59"/>
    </row>
    <row r="43" spans="2:12" s="1" customFormat="1" ht="6.95" customHeight="1">
      <c r="B43" s="157"/>
      <c r="C43" s="158"/>
      <c r="D43" s="158"/>
      <c r="E43" s="158"/>
      <c r="F43" s="158"/>
      <c r="G43" s="158"/>
      <c r="H43" s="158"/>
      <c r="I43" s="159"/>
      <c r="J43" s="159"/>
      <c r="K43" s="158"/>
      <c r="L43" s="160"/>
    </row>
    <row r="44" spans="2:12" s="1" customFormat="1" ht="36.950000000000003" customHeight="1">
      <c r="B44" s="42"/>
      <c r="C44" s="31" t="s">
        <v>126</v>
      </c>
      <c r="D44" s="43"/>
      <c r="E44" s="43"/>
      <c r="F44" s="43"/>
      <c r="G44" s="43"/>
      <c r="H44" s="43"/>
      <c r="I44" s="133"/>
      <c r="J44" s="133"/>
      <c r="K44" s="43"/>
      <c r="L44" s="46"/>
    </row>
    <row r="45" spans="2:12" s="1" customFormat="1" ht="6.95" customHeight="1">
      <c r="B45" s="42"/>
      <c r="C45" s="43"/>
      <c r="D45" s="43"/>
      <c r="E45" s="43"/>
      <c r="F45" s="43"/>
      <c r="G45" s="43"/>
      <c r="H45" s="43"/>
      <c r="I45" s="133"/>
      <c r="J45" s="133"/>
      <c r="K45" s="43"/>
      <c r="L45" s="46"/>
    </row>
    <row r="46" spans="2:12" s="1" customFormat="1" ht="14.45" customHeight="1">
      <c r="B46" s="42"/>
      <c r="C46" s="38" t="s">
        <v>19</v>
      </c>
      <c r="D46" s="43"/>
      <c r="E46" s="43"/>
      <c r="F46" s="43"/>
      <c r="G46" s="43"/>
      <c r="H46" s="43"/>
      <c r="I46" s="133"/>
      <c r="J46" s="133"/>
      <c r="K46" s="43"/>
      <c r="L46" s="46"/>
    </row>
    <row r="47" spans="2:12" s="1" customFormat="1" ht="16.5" customHeight="1">
      <c r="B47" s="42"/>
      <c r="C47" s="43"/>
      <c r="D47" s="43"/>
      <c r="E47" s="419" t="str">
        <f>E7</f>
        <v>Oprava stavědla Kompas v žst. Olc hl.n.</v>
      </c>
      <c r="F47" s="420"/>
      <c r="G47" s="420"/>
      <c r="H47" s="420"/>
      <c r="I47" s="133"/>
      <c r="J47" s="133"/>
      <c r="K47" s="43"/>
      <c r="L47" s="46"/>
    </row>
    <row r="48" spans="2:12" s="1" customFormat="1" ht="14.45" customHeight="1">
      <c r="B48" s="42"/>
      <c r="C48" s="38" t="s">
        <v>122</v>
      </c>
      <c r="D48" s="43"/>
      <c r="E48" s="43"/>
      <c r="F48" s="43"/>
      <c r="G48" s="43"/>
      <c r="H48" s="43"/>
      <c r="I48" s="133"/>
      <c r="J48" s="133"/>
      <c r="K48" s="43"/>
      <c r="L48" s="46"/>
    </row>
    <row r="49" spans="2:47" s="1" customFormat="1" ht="17.25" customHeight="1">
      <c r="B49" s="42"/>
      <c r="C49" s="43"/>
      <c r="D49" s="43"/>
      <c r="E49" s="421" t="str">
        <f>E9</f>
        <v>SO 01 - stavební část</v>
      </c>
      <c r="F49" s="422"/>
      <c r="G49" s="422"/>
      <c r="H49" s="422"/>
      <c r="I49" s="133"/>
      <c r="J49" s="133"/>
      <c r="K49" s="43"/>
      <c r="L49" s="46"/>
    </row>
    <row r="50" spans="2:47" s="1" customFormat="1" ht="6.95" customHeight="1">
      <c r="B50" s="42"/>
      <c r="C50" s="43"/>
      <c r="D50" s="43"/>
      <c r="E50" s="43"/>
      <c r="F50" s="43"/>
      <c r="G50" s="43"/>
      <c r="H50" s="43"/>
      <c r="I50" s="133"/>
      <c r="J50" s="133"/>
      <c r="K50" s="43"/>
      <c r="L50" s="46"/>
    </row>
    <row r="51" spans="2:47" s="1" customFormat="1" ht="18" customHeight="1">
      <c r="B51" s="42"/>
      <c r="C51" s="38" t="s">
        <v>24</v>
      </c>
      <c r="D51" s="43"/>
      <c r="E51" s="43"/>
      <c r="F51" s="36" t="str">
        <f>F12</f>
        <v>Olomouc</v>
      </c>
      <c r="G51" s="43"/>
      <c r="H51" s="43"/>
      <c r="I51" s="134" t="s">
        <v>26</v>
      </c>
      <c r="J51" s="136">
        <f>IF(J12="","",J12)</f>
        <v>0</v>
      </c>
      <c r="K51" s="43"/>
      <c r="L51" s="46"/>
    </row>
    <row r="52" spans="2:47" s="1" customFormat="1" ht="6.95" customHeight="1">
      <c r="B52" s="42"/>
      <c r="C52" s="43"/>
      <c r="D52" s="43"/>
      <c r="E52" s="43"/>
      <c r="F52" s="43"/>
      <c r="G52" s="43"/>
      <c r="H52" s="43"/>
      <c r="I52" s="133"/>
      <c r="J52" s="133"/>
      <c r="K52" s="43"/>
      <c r="L52" s="46"/>
    </row>
    <row r="53" spans="2:47" s="1" customFormat="1" ht="15">
      <c r="B53" s="42"/>
      <c r="C53" s="38" t="s">
        <v>27</v>
      </c>
      <c r="D53" s="43"/>
      <c r="E53" s="43"/>
      <c r="F53" s="36" t="str">
        <f>E15</f>
        <v xml:space="preserve"> </v>
      </c>
      <c r="G53" s="43"/>
      <c r="H53" s="43"/>
      <c r="I53" s="134" t="s">
        <v>33</v>
      </c>
      <c r="J53" s="423" t="str">
        <f>E21</f>
        <v xml:space="preserve"> </v>
      </c>
      <c r="K53" s="43"/>
      <c r="L53" s="46"/>
    </row>
    <row r="54" spans="2:47" s="1" customFormat="1" ht="14.45" customHeight="1">
      <c r="B54" s="42"/>
      <c r="C54" s="38" t="s">
        <v>31</v>
      </c>
      <c r="D54" s="43"/>
      <c r="E54" s="43"/>
      <c r="F54" s="36" t="str">
        <f>IF(E18="","",E18)</f>
        <v/>
      </c>
      <c r="G54" s="43"/>
      <c r="H54" s="43"/>
      <c r="I54" s="133"/>
      <c r="J54" s="424"/>
      <c r="K54" s="43"/>
      <c r="L54" s="46"/>
    </row>
    <row r="55" spans="2:47" s="1" customFormat="1" ht="10.35" customHeight="1">
      <c r="B55" s="42"/>
      <c r="C55" s="43"/>
      <c r="D55" s="43"/>
      <c r="E55" s="43"/>
      <c r="F55" s="43"/>
      <c r="G55" s="43"/>
      <c r="H55" s="43"/>
      <c r="I55" s="133"/>
      <c r="J55" s="133"/>
      <c r="K55" s="43"/>
      <c r="L55" s="46"/>
    </row>
    <row r="56" spans="2:47" s="1" customFormat="1" ht="29.25" customHeight="1">
      <c r="B56" s="42"/>
      <c r="C56" s="161" t="s">
        <v>127</v>
      </c>
      <c r="D56" s="149"/>
      <c r="E56" s="149"/>
      <c r="F56" s="149"/>
      <c r="G56" s="149"/>
      <c r="H56" s="149"/>
      <c r="I56" s="162" t="s">
        <v>128</v>
      </c>
      <c r="J56" s="162" t="s">
        <v>129</v>
      </c>
      <c r="K56" s="163" t="s">
        <v>130</v>
      </c>
      <c r="L56" s="164"/>
    </row>
    <row r="57" spans="2:47" s="1" customFormat="1" ht="10.35" customHeight="1">
      <c r="B57" s="42"/>
      <c r="C57" s="43"/>
      <c r="D57" s="43"/>
      <c r="E57" s="43"/>
      <c r="F57" s="43"/>
      <c r="G57" s="43"/>
      <c r="H57" s="43"/>
      <c r="I57" s="133"/>
      <c r="J57" s="133"/>
      <c r="K57" s="43"/>
      <c r="L57" s="46"/>
    </row>
    <row r="58" spans="2:47" s="1" customFormat="1" ht="29.25" customHeight="1">
      <c r="B58" s="42"/>
      <c r="C58" s="165" t="s">
        <v>131</v>
      </c>
      <c r="D58" s="43"/>
      <c r="E58" s="43"/>
      <c r="F58" s="43"/>
      <c r="G58" s="43"/>
      <c r="H58" s="43"/>
      <c r="I58" s="166">
        <f t="shared" ref="I58:J60" si="0">Q106</f>
        <v>0</v>
      </c>
      <c r="J58" s="166">
        <f t="shared" si="0"/>
        <v>0</v>
      </c>
      <c r="K58" s="145">
        <f>K106</f>
        <v>0</v>
      </c>
      <c r="L58" s="46"/>
      <c r="AU58" s="25" t="s">
        <v>132</v>
      </c>
    </row>
    <row r="59" spans="2:47" s="8" customFormat="1" ht="24.95" customHeight="1">
      <c r="B59" s="167"/>
      <c r="C59" s="168"/>
      <c r="D59" s="169" t="s">
        <v>133</v>
      </c>
      <c r="E59" s="170"/>
      <c r="F59" s="170"/>
      <c r="G59" s="170"/>
      <c r="H59" s="170"/>
      <c r="I59" s="171">
        <f t="shared" si="0"/>
        <v>0</v>
      </c>
      <c r="J59" s="171">
        <f t="shared" si="0"/>
        <v>0</v>
      </c>
      <c r="K59" s="172">
        <f>K107</f>
        <v>0</v>
      </c>
      <c r="L59" s="173"/>
    </row>
    <row r="60" spans="2:47" s="9" customFormat="1" ht="19.899999999999999" customHeight="1">
      <c r="B60" s="174"/>
      <c r="C60" s="175"/>
      <c r="D60" s="176" t="s">
        <v>134</v>
      </c>
      <c r="E60" s="177"/>
      <c r="F60" s="177"/>
      <c r="G60" s="177"/>
      <c r="H60" s="177"/>
      <c r="I60" s="178">
        <f t="shared" si="0"/>
        <v>0</v>
      </c>
      <c r="J60" s="178">
        <f t="shared" si="0"/>
        <v>0</v>
      </c>
      <c r="K60" s="179">
        <f>K108</f>
        <v>0</v>
      </c>
      <c r="L60" s="180"/>
    </row>
    <row r="61" spans="2:47" s="9" customFormat="1" ht="19.899999999999999" customHeight="1">
      <c r="B61" s="174"/>
      <c r="C61" s="175"/>
      <c r="D61" s="176" t="s">
        <v>135</v>
      </c>
      <c r="E61" s="177"/>
      <c r="F61" s="177"/>
      <c r="G61" s="177"/>
      <c r="H61" s="177"/>
      <c r="I61" s="178">
        <f>Q139</f>
        <v>0</v>
      </c>
      <c r="J61" s="178">
        <f>R139</f>
        <v>0</v>
      </c>
      <c r="K61" s="179">
        <f>K139</f>
        <v>0</v>
      </c>
      <c r="L61" s="180"/>
    </row>
    <row r="62" spans="2:47" s="9" customFormat="1" ht="19.899999999999999" customHeight="1">
      <c r="B62" s="174"/>
      <c r="C62" s="175"/>
      <c r="D62" s="176" t="s">
        <v>136</v>
      </c>
      <c r="E62" s="177"/>
      <c r="F62" s="177"/>
      <c r="G62" s="177"/>
      <c r="H62" s="177"/>
      <c r="I62" s="178">
        <f>Q151</f>
        <v>0</v>
      </c>
      <c r="J62" s="178">
        <f>R151</f>
        <v>0</v>
      </c>
      <c r="K62" s="179">
        <f>K151</f>
        <v>0</v>
      </c>
      <c r="L62" s="180"/>
    </row>
    <row r="63" spans="2:47" s="9" customFormat="1" ht="19.899999999999999" customHeight="1">
      <c r="B63" s="174"/>
      <c r="C63" s="175"/>
      <c r="D63" s="176" t="s">
        <v>137</v>
      </c>
      <c r="E63" s="177"/>
      <c r="F63" s="177"/>
      <c r="G63" s="177"/>
      <c r="H63" s="177"/>
      <c r="I63" s="178">
        <f>Q176</f>
        <v>0</v>
      </c>
      <c r="J63" s="178">
        <f>R176</f>
        <v>0</v>
      </c>
      <c r="K63" s="179">
        <f>K176</f>
        <v>0</v>
      </c>
      <c r="L63" s="180"/>
    </row>
    <row r="64" spans="2:47" s="9" customFormat="1" ht="19.899999999999999" customHeight="1">
      <c r="B64" s="174"/>
      <c r="C64" s="175"/>
      <c r="D64" s="176" t="s">
        <v>138</v>
      </c>
      <c r="E64" s="177"/>
      <c r="F64" s="177"/>
      <c r="G64" s="177"/>
      <c r="H64" s="177"/>
      <c r="I64" s="178">
        <f>Q183</f>
        <v>0</v>
      </c>
      <c r="J64" s="178">
        <f>R183</f>
        <v>0</v>
      </c>
      <c r="K64" s="179">
        <f>K183</f>
        <v>0</v>
      </c>
      <c r="L64" s="180"/>
    </row>
    <row r="65" spans="2:12" s="9" customFormat="1" ht="19.899999999999999" customHeight="1">
      <c r="B65" s="174"/>
      <c r="C65" s="175"/>
      <c r="D65" s="176" t="s">
        <v>139</v>
      </c>
      <c r="E65" s="177"/>
      <c r="F65" s="177"/>
      <c r="G65" s="177"/>
      <c r="H65" s="177"/>
      <c r="I65" s="178">
        <f>Q234</f>
        <v>0</v>
      </c>
      <c r="J65" s="178">
        <f>R234</f>
        <v>0</v>
      </c>
      <c r="K65" s="179">
        <f>K234</f>
        <v>0</v>
      </c>
      <c r="L65" s="180"/>
    </row>
    <row r="66" spans="2:12" s="9" customFormat="1" ht="19.899999999999999" customHeight="1">
      <c r="B66" s="174"/>
      <c r="C66" s="175"/>
      <c r="D66" s="176" t="s">
        <v>140</v>
      </c>
      <c r="E66" s="177"/>
      <c r="F66" s="177"/>
      <c r="G66" s="177"/>
      <c r="H66" s="177"/>
      <c r="I66" s="178">
        <f>Q292</f>
        <v>0</v>
      </c>
      <c r="J66" s="178">
        <f>R292</f>
        <v>0</v>
      </c>
      <c r="K66" s="179">
        <f>K292</f>
        <v>0</v>
      </c>
      <c r="L66" s="180"/>
    </row>
    <row r="67" spans="2:12" s="9" customFormat="1" ht="19.899999999999999" customHeight="1">
      <c r="B67" s="174"/>
      <c r="C67" s="175"/>
      <c r="D67" s="176" t="s">
        <v>141</v>
      </c>
      <c r="E67" s="177"/>
      <c r="F67" s="177"/>
      <c r="G67" s="177"/>
      <c r="H67" s="177"/>
      <c r="I67" s="178">
        <f>Q299</f>
        <v>0</v>
      </c>
      <c r="J67" s="178">
        <f>R299</f>
        <v>0</v>
      </c>
      <c r="K67" s="179">
        <f>K299</f>
        <v>0</v>
      </c>
      <c r="L67" s="180"/>
    </row>
    <row r="68" spans="2:12" s="8" customFormat="1" ht="24.95" customHeight="1">
      <c r="B68" s="167"/>
      <c r="C68" s="168"/>
      <c r="D68" s="169" t="s">
        <v>142</v>
      </c>
      <c r="E68" s="170"/>
      <c r="F68" s="170"/>
      <c r="G68" s="170"/>
      <c r="H68" s="170"/>
      <c r="I68" s="171">
        <f>Q302</f>
        <v>0</v>
      </c>
      <c r="J68" s="171">
        <f>R302</f>
        <v>0</v>
      </c>
      <c r="K68" s="172">
        <f>K302</f>
        <v>0</v>
      </c>
      <c r="L68" s="173"/>
    </row>
    <row r="69" spans="2:12" s="9" customFormat="1" ht="19.899999999999999" customHeight="1">
      <c r="B69" s="174"/>
      <c r="C69" s="175"/>
      <c r="D69" s="176" t="s">
        <v>143</v>
      </c>
      <c r="E69" s="177"/>
      <c r="F69" s="177"/>
      <c r="G69" s="177"/>
      <c r="H69" s="177"/>
      <c r="I69" s="178">
        <f>Q303</f>
        <v>0</v>
      </c>
      <c r="J69" s="178">
        <f>R303</f>
        <v>0</v>
      </c>
      <c r="K69" s="179">
        <f>K303</f>
        <v>0</v>
      </c>
      <c r="L69" s="180"/>
    </row>
    <row r="70" spans="2:12" s="9" customFormat="1" ht="19.899999999999999" customHeight="1">
      <c r="B70" s="174"/>
      <c r="C70" s="175"/>
      <c r="D70" s="176" t="s">
        <v>144</v>
      </c>
      <c r="E70" s="177"/>
      <c r="F70" s="177"/>
      <c r="G70" s="177"/>
      <c r="H70" s="177"/>
      <c r="I70" s="178">
        <f>Q312</f>
        <v>0</v>
      </c>
      <c r="J70" s="178">
        <f>R312</f>
        <v>0</v>
      </c>
      <c r="K70" s="179">
        <f>K312</f>
        <v>0</v>
      </c>
      <c r="L70" s="180"/>
    </row>
    <row r="71" spans="2:12" s="9" customFormat="1" ht="19.899999999999999" customHeight="1">
      <c r="B71" s="174"/>
      <c r="C71" s="175"/>
      <c r="D71" s="176" t="s">
        <v>145</v>
      </c>
      <c r="E71" s="177"/>
      <c r="F71" s="177"/>
      <c r="G71" s="177"/>
      <c r="H71" s="177"/>
      <c r="I71" s="178">
        <f>Q316</f>
        <v>0</v>
      </c>
      <c r="J71" s="178">
        <f>R316</f>
        <v>0</v>
      </c>
      <c r="K71" s="179">
        <f>K316</f>
        <v>0</v>
      </c>
      <c r="L71" s="180"/>
    </row>
    <row r="72" spans="2:12" s="9" customFormat="1" ht="19.899999999999999" customHeight="1">
      <c r="B72" s="174"/>
      <c r="C72" s="175"/>
      <c r="D72" s="176" t="s">
        <v>146</v>
      </c>
      <c r="E72" s="177"/>
      <c r="F72" s="177"/>
      <c r="G72" s="177"/>
      <c r="H72" s="177"/>
      <c r="I72" s="178">
        <f>Q322</f>
        <v>0</v>
      </c>
      <c r="J72" s="178">
        <f>R322</f>
        <v>0</v>
      </c>
      <c r="K72" s="179">
        <f>K322</f>
        <v>0</v>
      </c>
      <c r="L72" s="180"/>
    </row>
    <row r="73" spans="2:12" s="9" customFormat="1" ht="19.899999999999999" customHeight="1">
      <c r="B73" s="174"/>
      <c r="C73" s="175"/>
      <c r="D73" s="176" t="s">
        <v>147</v>
      </c>
      <c r="E73" s="177"/>
      <c r="F73" s="177"/>
      <c r="G73" s="177"/>
      <c r="H73" s="177"/>
      <c r="I73" s="178">
        <f>Q342</f>
        <v>0</v>
      </c>
      <c r="J73" s="178">
        <f>R342</f>
        <v>0</v>
      </c>
      <c r="K73" s="179">
        <f>K342</f>
        <v>0</v>
      </c>
      <c r="L73" s="180"/>
    </row>
    <row r="74" spans="2:12" s="9" customFormat="1" ht="19.899999999999999" customHeight="1">
      <c r="B74" s="174"/>
      <c r="C74" s="175"/>
      <c r="D74" s="176" t="s">
        <v>148</v>
      </c>
      <c r="E74" s="177"/>
      <c r="F74" s="177"/>
      <c r="G74" s="177"/>
      <c r="H74" s="177"/>
      <c r="I74" s="178">
        <f>Q367</f>
        <v>0</v>
      </c>
      <c r="J74" s="178">
        <f>R367</f>
        <v>0</v>
      </c>
      <c r="K74" s="179">
        <f>K367</f>
        <v>0</v>
      </c>
      <c r="L74" s="180"/>
    </row>
    <row r="75" spans="2:12" s="9" customFormat="1" ht="19.899999999999999" customHeight="1">
      <c r="B75" s="174"/>
      <c r="C75" s="175"/>
      <c r="D75" s="176" t="s">
        <v>149</v>
      </c>
      <c r="E75" s="177"/>
      <c r="F75" s="177"/>
      <c r="G75" s="177"/>
      <c r="H75" s="177"/>
      <c r="I75" s="178">
        <f>Q383</f>
        <v>0</v>
      </c>
      <c r="J75" s="178">
        <f>R383</f>
        <v>0</v>
      </c>
      <c r="K75" s="179">
        <f>K383</f>
        <v>0</v>
      </c>
      <c r="L75" s="180"/>
    </row>
    <row r="76" spans="2:12" s="9" customFormat="1" ht="19.899999999999999" customHeight="1">
      <c r="B76" s="174"/>
      <c r="C76" s="175"/>
      <c r="D76" s="176" t="s">
        <v>150</v>
      </c>
      <c r="E76" s="177"/>
      <c r="F76" s="177"/>
      <c r="G76" s="177"/>
      <c r="H76" s="177"/>
      <c r="I76" s="178">
        <f>Q387</f>
        <v>0</v>
      </c>
      <c r="J76" s="178">
        <f>R387</f>
        <v>0</v>
      </c>
      <c r="K76" s="179">
        <f>K387</f>
        <v>0</v>
      </c>
      <c r="L76" s="180"/>
    </row>
    <row r="77" spans="2:12" s="9" customFormat="1" ht="19.899999999999999" customHeight="1">
      <c r="B77" s="174"/>
      <c r="C77" s="175"/>
      <c r="D77" s="176" t="s">
        <v>151</v>
      </c>
      <c r="E77" s="177"/>
      <c r="F77" s="177"/>
      <c r="G77" s="177"/>
      <c r="H77" s="177"/>
      <c r="I77" s="178">
        <f>Q391</f>
        <v>0</v>
      </c>
      <c r="J77" s="178">
        <f>R391</f>
        <v>0</v>
      </c>
      <c r="K77" s="179">
        <f>K391</f>
        <v>0</v>
      </c>
      <c r="L77" s="180"/>
    </row>
    <row r="78" spans="2:12" s="9" customFormat="1" ht="19.899999999999999" customHeight="1">
      <c r="B78" s="174"/>
      <c r="C78" s="175"/>
      <c r="D78" s="176" t="s">
        <v>152</v>
      </c>
      <c r="E78" s="177"/>
      <c r="F78" s="177"/>
      <c r="G78" s="177"/>
      <c r="H78" s="177"/>
      <c r="I78" s="178">
        <f>Q393</f>
        <v>0</v>
      </c>
      <c r="J78" s="178">
        <f>R393</f>
        <v>0</v>
      </c>
      <c r="K78" s="179">
        <f>K393</f>
        <v>0</v>
      </c>
      <c r="L78" s="180"/>
    </row>
    <row r="79" spans="2:12" s="9" customFormat="1" ht="19.899999999999999" customHeight="1">
      <c r="B79" s="174"/>
      <c r="C79" s="175"/>
      <c r="D79" s="176" t="s">
        <v>153</v>
      </c>
      <c r="E79" s="177"/>
      <c r="F79" s="177"/>
      <c r="G79" s="177"/>
      <c r="H79" s="177"/>
      <c r="I79" s="178">
        <f>Q406</f>
        <v>0</v>
      </c>
      <c r="J79" s="178">
        <f>R406</f>
        <v>0</v>
      </c>
      <c r="K79" s="179">
        <f>K406</f>
        <v>0</v>
      </c>
      <c r="L79" s="180"/>
    </row>
    <row r="80" spans="2:12" s="9" customFormat="1" ht="19.899999999999999" customHeight="1">
      <c r="B80" s="174"/>
      <c r="C80" s="175"/>
      <c r="D80" s="176" t="s">
        <v>154</v>
      </c>
      <c r="E80" s="177"/>
      <c r="F80" s="177"/>
      <c r="G80" s="177"/>
      <c r="H80" s="177"/>
      <c r="I80" s="178">
        <f>Q429</f>
        <v>0</v>
      </c>
      <c r="J80" s="178">
        <f>R429</f>
        <v>0</v>
      </c>
      <c r="K80" s="179">
        <f>K429</f>
        <v>0</v>
      </c>
      <c r="L80" s="180"/>
    </row>
    <row r="81" spans="2:13" s="9" customFormat="1" ht="19.899999999999999" customHeight="1">
      <c r="B81" s="174"/>
      <c r="C81" s="175"/>
      <c r="D81" s="176" t="s">
        <v>155</v>
      </c>
      <c r="E81" s="177"/>
      <c r="F81" s="177"/>
      <c r="G81" s="177"/>
      <c r="H81" s="177"/>
      <c r="I81" s="178">
        <f>Q449</f>
        <v>0</v>
      </c>
      <c r="J81" s="178">
        <f>R449</f>
        <v>0</v>
      </c>
      <c r="K81" s="179">
        <f>K449</f>
        <v>0</v>
      </c>
      <c r="L81" s="180"/>
    </row>
    <row r="82" spans="2:13" s="9" customFormat="1" ht="19.899999999999999" customHeight="1">
      <c r="B82" s="174"/>
      <c r="C82" s="175"/>
      <c r="D82" s="176" t="s">
        <v>156</v>
      </c>
      <c r="E82" s="177"/>
      <c r="F82" s="177"/>
      <c r="G82" s="177"/>
      <c r="H82" s="177"/>
      <c r="I82" s="178">
        <f>Q476</f>
        <v>0</v>
      </c>
      <c r="J82" s="178">
        <f>R476</f>
        <v>0</v>
      </c>
      <c r="K82" s="179">
        <f>K476</f>
        <v>0</v>
      </c>
      <c r="L82" s="180"/>
    </row>
    <row r="83" spans="2:13" s="9" customFormat="1" ht="19.899999999999999" customHeight="1">
      <c r="B83" s="174"/>
      <c r="C83" s="175"/>
      <c r="D83" s="176" t="s">
        <v>157</v>
      </c>
      <c r="E83" s="177"/>
      <c r="F83" s="177"/>
      <c r="G83" s="177"/>
      <c r="H83" s="177"/>
      <c r="I83" s="178">
        <f>Q504</f>
        <v>0</v>
      </c>
      <c r="J83" s="178">
        <f>R504</f>
        <v>0</v>
      </c>
      <c r="K83" s="179">
        <f>K504</f>
        <v>0</v>
      </c>
      <c r="L83" s="180"/>
    </row>
    <row r="84" spans="2:13" s="9" customFormat="1" ht="19.899999999999999" customHeight="1">
      <c r="B84" s="174"/>
      <c r="C84" s="175"/>
      <c r="D84" s="176" t="s">
        <v>158</v>
      </c>
      <c r="E84" s="177"/>
      <c r="F84" s="177"/>
      <c r="G84" s="177"/>
      <c r="H84" s="177"/>
      <c r="I84" s="178">
        <f>Q514</f>
        <v>0</v>
      </c>
      <c r="J84" s="178">
        <f>R514</f>
        <v>0</v>
      </c>
      <c r="K84" s="179">
        <f>K514</f>
        <v>0</v>
      </c>
      <c r="L84" s="180"/>
    </row>
    <row r="85" spans="2:13" s="9" customFormat="1" ht="19.899999999999999" customHeight="1">
      <c r="B85" s="174"/>
      <c r="C85" s="175"/>
      <c r="D85" s="176" t="s">
        <v>159</v>
      </c>
      <c r="E85" s="177"/>
      <c r="F85" s="177"/>
      <c r="G85" s="177"/>
      <c r="H85" s="177"/>
      <c r="I85" s="178">
        <f>Q541</f>
        <v>0</v>
      </c>
      <c r="J85" s="178">
        <f>R541</f>
        <v>0</v>
      </c>
      <c r="K85" s="179">
        <f>K541</f>
        <v>0</v>
      </c>
      <c r="L85" s="180"/>
    </row>
    <row r="86" spans="2:13" s="9" customFormat="1" ht="19.899999999999999" customHeight="1">
      <c r="B86" s="174"/>
      <c r="C86" s="175"/>
      <c r="D86" s="176" t="s">
        <v>160</v>
      </c>
      <c r="E86" s="177"/>
      <c r="F86" s="177"/>
      <c r="G86" s="177"/>
      <c r="H86" s="177"/>
      <c r="I86" s="178">
        <f>Q550</f>
        <v>0</v>
      </c>
      <c r="J86" s="178">
        <f>R550</f>
        <v>0</v>
      </c>
      <c r="K86" s="179">
        <f>K550</f>
        <v>0</v>
      </c>
      <c r="L86" s="180"/>
    </row>
    <row r="87" spans="2:13" s="1" customFormat="1" ht="21.75" customHeight="1">
      <c r="B87" s="42"/>
      <c r="C87" s="43"/>
      <c r="D87" s="43"/>
      <c r="E87" s="43"/>
      <c r="F87" s="43"/>
      <c r="G87" s="43"/>
      <c r="H87" s="43"/>
      <c r="I87" s="133"/>
      <c r="J87" s="133"/>
      <c r="K87" s="43"/>
      <c r="L87" s="46"/>
    </row>
    <row r="88" spans="2:13" s="1" customFormat="1" ht="6.95" customHeight="1">
      <c r="B88" s="57"/>
      <c r="C88" s="58"/>
      <c r="D88" s="58"/>
      <c r="E88" s="58"/>
      <c r="F88" s="58"/>
      <c r="G88" s="58"/>
      <c r="H88" s="58"/>
      <c r="I88" s="156"/>
      <c r="J88" s="156"/>
      <c r="K88" s="58"/>
      <c r="L88" s="59"/>
    </row>
    <row r="92" spans="2:13" s="1" customFormat="1" ht="6.95" customHeight="1">
      <c r="B92" s="60"/>
      <c r="C92" s="61"/>
      <c r="D92" s="61"/>
      <c r="E92" s="61"/>
      <c r="F92" s="61"/>
      <c r="G92" s="61"/>
      <c r="H92" s="61"/>
      <c r="I92" s="159"/>
      <c r="J92" s="159"/>
      <c r="K92" s="61"/>
      <c r="L92" s="61"/>
      <c r="M92" s="62"/>
    </row>
    <row r="93" spans="2:13" s="1" customFormat="1" ht="36.950000000000003" customHeight="1">
      <c r="B93" s="42"/>
      <c r="C93" s="63" t="s">
        <v>161</v>
      </c>
      <c r="D93" s="64"/>
      <c r="E93" s="64"/>
      <c r="F93" s="64"/>
      <c r="G93" s="64"/>
      <c r="H93" s="64"/>
      <c r="I93" s="181"/>
      <c r="J93" s="181"/>
      <c r="K93" s="64"/>
      <c r="L93" s="64"/>
      <c r="M93" s="62"/>
    </row>
    <row r="94" spans="2:13" s="1" customFormat="1" ht="6.95" customHeight="1">
      <c r="B94" s="42"/>
      <c r="C94" s="64"/>
      <c r="D94" s="64"/>
      <c r="E94" s="64"/>
      <c r="F94" s="64"/>
      <c r="G94" s="64"/>
      <c r="H94" s="64"/>
      <c r="I94" s="181"/>
      <c r="J94" s="181"/>
      <c r="K94" s="64"/>
      <c r="L94" s="64"/>
      <c r="M94" s="62"/>
    </row>
    <row r="95" spans="2:13" s="1" customFormat="1" ht="14.45" customHeight="1">
      <c r="B95" s="42"/>
      <c r="C95" s="66" t="s">
        <v>19</v>
      </c>
      <c r="D95" s="64"/>
      <c r="E95" s="64"/>
      <c r="F95" s="64"/>
      <c r="G95" s="64"/>
      <c r="H95" s="64"/>
      <c r="I95" s="181"/>
      <c r="J95" s="181"/>
      <c r="K95" s="64"/>
      <c r="L95" s="64"/>
      <c r="M95" s="62"/>
    </row>
    <row r="96" spans="2:13" s="1" customFormat="1" ht="16.5" customHeight="1">
      <c r="B96" s="42"/>
      <c r="C96" s="64"/>
      <c r="D96" s="64"/>
      <c r="E96" s="425" t="str">
        <f>E7</f>
        <v>Oprava stavědla Kompas v žst. Olc hl.n.</v>
      </c>
      <c r="F96" s="426"/>
      <c r="G96" s="426"/>
      <c r="H96" s="426"/>
      <c r="I96" s="181"/>
      <c r="J96" s="181"/>
      <c r="K96" s="64"/>
      <c r="L96" s="64"/>
      <c r="M96" s="62"/>
    </row>
    <row r="97" spans="2:65" s="1" customFormat="1" ht="14.45" customHeight="1">
      <c r="B97" s="42"/>
      <c r="C97" s="66" t="s">
        <v>122</v>
      </c>
      <c r="D97" s="64"/>
      <c r="E97" s="64"/>
      <c r="F97" s="64"/>
      <c r="G97" s="64"/>
      <c r="H97" s="64"/>
      <c r="I97" s="181"/>
      <c r="J97" s="181"/>
      <c r="K97" s="64"/>
      <c r="L97" s="64"/>
      <c r="M97" s="62"/>
    </row>
    <row r="98" spans="2:65" s="1" customFormat="1" ht="17.25" customHeight="1">
      <c r="B98" s="42"/>
      <c r="C98" s="64"/>
      <c r="D98" s="64"/>
      <c r="E98" s="394" t="str">
        <f>E9</f>
        <v>SO 01 - stavební část</v>
      </c>
      <c r="F98" s="427"/>
      <c r="G98" s="427"/>
      <c r="H98" s="427"/>
      <c r="I98" s="181"/>
      <c r="J98" s="181"/>
      <c r="K98" s="64"/>
      <c r="L98" s="64"/>
      <c r="M98" s="62"/>
    </row>
    <row r="99" spans="2:65" s="1" customFormat="1" ht="6.95" customHeight="1">
      <c r="B99" s="42"/>
      <c r="C99" s="64"/>
      <c r="D99" s="64"/>
      <c r="E99" s="64"/>
      <c r="F99" s="64"/>
      <c r="G99" s="64"/>
      <c r="H99" s="64"/>
      <c r="I99" s="181"/>
      <c r="J99" s="181"/>
      <c r="K99" s="64"/>
      <c r="L99" s="64"/>
      <c r="M99" s="62"/>
    </row>
    <row r="100" spans="2:65" s="1" customFormat="1" ht="18" customHeight="1">
      <c r="B100" s="42"/>
      <c r="C100" s="66" t="s">
        <v>24</v>
      </c>
      <c r="D100" s="64"/>
      <c r="E100" s="64"/>
      <c r="F100" s="182" t="str">
        <f>F12</f>
        <v>Olomouc</v>
      </c>
      <c r="G100" s="64"/>
      <c r="H100" s="64"/>
      <c r="I100" s="183" t="s">
        <v>26</v>
      </c>
      <c r="J100" s="184">
        <f>IF(J12="","",J12)</f>
        <v>0</v>
      </c>
      <c r="K100" s="64"/>
      <c r="L100" s="64"/>
      <c r="M100" s="62"/>
    </row>
    <row r="101" spans="2:65" s="1" customFormat="1" ht="6.95" customHeight="1">
      <c r="B101" s="42"/>
      <c r="C101" s="64"/>
      <c r="D101" s="64"/>
      <c r="E101" s="64"/>
      <c r="F101" s="64"/>
      <c r="G101" s="64"/>
      <c r="H101" s="64"/>
      <c r="I101" s="181"/>
      <c r="J101" s="181"/>
      <c r="K101" s="64"/>
      <c r="L101" s="64"/>
      <c r="M101" s="62"/>
    </row>
    <row r="102" spans="2:65" s="1" customFormat="1" ht="15">
      <c r="B102" s="42"/>
      <c r="C102" s="66" t="s">
        <v>27</v>
      </c>
      <c r="D102" s="64"/>
      <c r="E102" s="64"/>
      <c r="F102" s="182" t="str">
        <f>E15</f>
        <v xml:space="preserve"> </v>
      </c>
      <c r="G102" s="64"/>
      <c r="H102" s="64"/>
      <c r="I102" s="183" t="s">
        <v>33</v>
      </c>
      <c r="J102" s="185" t="str">
        <f>E21</f>
        <v xml:space="preserve"> </v>
      </c>
      <c r="K102" s="64"/>
      <c r="L102" s="64"/>
      <c r="M102" s="62"/>
    </row>
    <row r="103" spans="2:65" s="1" customFormat="1" ht="14.45" customHeight="1">
      <c r="B103" s="42"/>
      <c r="C103" s="66" t="s">
        <v>31</v>
      </c>
      <c r="D103" s="64"/>
      <c r="E103" s="64"/>
      <c r="F103" s="182" t="str">
        <f>IF(E18="","",E18)</f>
        <v/>
      </c>
      <c r="G103" s="64"/>
      <c r="H103" s="64"/>
      <c r="I103" s="181"/>
      <c r="J103" s="181"/>
      <c r="K103" s="64"/>
      <c r="L103" s="64"/>
      <c r="M103" s="62"/>
    </row>
    <row r="104" spans="2:65" s="1" customFormat="1" ht="10.35" customHeight="1">
      <c r="B104" s="42"/>
      <c r="C104" s="64"/>
      <c r="D104" s="64"/>
      <c r="E104" s="64"/>
      <c r="F104" s="64"/>
      <c r="G104" s="64"/>
      <c r="H104" s="64"/>
      <c r="I104" s="181"/>
      <c r="J104" s="181"/>
      <c r="K104" s="64"/>
      <c r="L104" s="64"/>
      <c r="M104" s="62"/>
    </row>
    <row r="105" spans="2:65" s="10" customFormat="1" ht="29.25" customHeight="1">
      <c r="B105" s="186"/>
      <c r="C105" s="187" t="s">
        <v>162</v>
      </c>
      <c r="D105" s="188" t="s">
        <v>54</v>
      </c>
      <c r="E105" s="188" t="s">
        <v>50</v>
      </c>
      <c r="F105" s="188" t="s">
        <v>163</v>
      </c>
      <c r="G105" s="188" t="s">
        <v>164</v>
      </c>
      <c r="H105" s="188" t="s">
        <v>165</v>
      </c>
      <c r="I105" s="189" t="s">
        <v>166</v>
      </c>
      <c r="J105" s="189" t="s">
        <v>167</v>
      </c>
      <c r="K105" s="188" t="s">
        <v>130</v>
      </c>
      <c r="L105" s="190" t="s">
        <v>168</v>
      </c>
      <c r="M105" s="191"/>
      <c r="N105" s="81" t="s">
        <v>169</v>
      </c>
      <c r="O105" s="82" t="s">
        <v>39</v>
      </c>
      <c r="P105" s="82" t="s">
        <v>170</v>
      </c>
      <c r="Q105" s="82" t="s">
        <v>171</v>
      </c>
      <c r="R105" s="82" t="s">
        <v>172</v>
      </c>
      <c r="S105" s="82" t="s">
        <v>173</v>
      </c>
      <c r="T105" s="82" t="s">
        <v>174</v>
      </c>
      <c r="U105" s="82" t="s">
        <v>175</v>
      </c>
      <c r="V105" s="82" t="s">
        <v>176</v>
      </c>
      <c r="W105" s="82" t="s">
        <v>177</v>
      </c>
      <c r="X105" s="83" t="s">
        <v>178</v>
      </c>
    </row>
    <row r="106" spans="2:65" s="1" customFormat="1" ht="29.25" customHeight="1">
      <c r="B106" s="42"/>
      <c r="C106" s="87" t="s">
        <v>131</v>
      </c>
      <c r="D106" s="64"/>
      <c r="E106" s="64"/>
      <c r="F106" s="64"/>
      <c r="G106" s="64"/>
      <c r="H106" s="64"/>
      <c r="I106" s="181"/>
      <c r="J106" s="181"/>
      <c r="K106" s="192">
        <f>BK106</f>
        <v>0</v>
      </c>
      <c r="L106" s="64"/>
      <c r="M106" s="62"/>
      <c r="N106" s="84"/>
      <c r="O106" s="85"/>
      <c r="P106" s="85"/>
      <c r="Q106" s="193">
        <f>Q107+Q302</f>
        <v>0</v>
      </c>
      <c r="R106" s="193">
        <f>R107+R302</f>
        <v>0</v>
      </c>
      <c r="S106" s="85"/>
      <c r="T106" s="194">
        <f>T107+T302</f>
        <v>0</v>
      </c>
      <c r="U106" s="85"/>
      <c r="V106" s="194">
        <f>V107+V302</f>
        <v>177.75083294000001</v>
      </c>
      <c r="W106" s="85"/>
      <c r="X106" s="195">
        <f>X107+X302</f>
        <v>89.874417649999998</v>
      </c>
      <c r="AT106" s="25" t="s">
        <v>70</v>
      </c>
      <c r="AU106" s="25" t="s">
        <v>132</v>
      </c>
      <c r="BK106" s="196">
        <f>BK107+BK302</f>
        <v>0</v>
      </c>
    </row>
    <row r="107" spans="2:65" s="11" customFormat="1" ht="37.35" customHeight="1">
      <c r="B107" s="197"/>
      <c r="C107" s="198"/>
      <c r="D107" s="199" t="s">
        <v>70</v>
      </c>
      <c r="E107" s="200" t="s">
        <v>179</v>
      </c>
      <c r="F107" s="200" t="s">
        <v>180</v>
      </c>
      <c r="G107" s="198"/>
      <c r="H107" s="198"/>
      <c r="I107" s="201"/>
      <c r="J107" s="201"/>
      <c r="K107" s="202">
        <f>BK107</f>
        <v>0</v>
      </c>
      <c r="L107" s="198"/>
      <c r="M107" s="203"/>
      <c r="N107" s="204"/>
      <c r="O107" s="205"/>
      <c r="P107" s="205"/>
      <c r="Q107" s="206">
        <f>Q108+Q139+Q151+Q176+Q183+Q234+Q292+Q299</f>
        <v>0</v>
      </c>
      <c r="R107" s="206">
        <f>R108+R139+R151+R176+R183+R234+R292+R299</f>
        <v>0</v>
      </c>
      <c r="S107" s="205"/>
      <c r="T107" s="207">
        <f>T108+T139+T151+T176+T183+T234+T292+T299</f>
        <v>0</v>
      </c>
      <c r="U107" s="205"/>
      <c r="V107" s="207">
        <f>V108+V139+V151+V176+V183+V234+V292+V299</f>
        <v>160.89247152000002</v>
      </c>
      <c r="W107" s="205"/>
      <c r="X107" s="208">
        <f>X108+X139+X151+X176+X183+X234+X292+X299</f>
        <v>77.070617999999996</v>
      </c>
      <c r="AR107" s="209" t="s">
        <v>79</v>
      </c>
      <c r="AT107" s="210" t="s">
        <v>70</v>
      </c>
      <c r="AU107" s="210" t="s">
        <v>71</v>
      </c>
      <c r="AY107" s="209" t="s">
        <v>181</v>
      </c>
      <c r="BK107" s="211">
        <f>BK108+BK139+BK151+BK176+BK183+BK234+BK292+BK299</f>
        <v>0</v>
      </c>
    </row>
    <row r="108" spans="2:65" s="11" customFormat="1" ht="19.899999999999999" customHeight="1">
      <c r="B108" s="197"/>
      <c r="C108" s="198"/>
      <c r="D108" s="199" t="s">
        <v>70</v>
      </c>
      <c r="E108" s="212" t="s">
        <v>79</v>
      </c>
      <c r="F108" s="212" t="s">
        <v>182</v>
      </c>
      <c r="G108" s="198"/>
      <c r="H108" s="198"/>
      <c r="I108" s="201"/>
      <c r="J108" s="201"/>
      <c r="K108" s="213">
        <f>BK108</f>
        <v>0</v>
      </c>
      <c r="L108" s="198"/>
      <c r="M108" s="203"/>
      <c r="N108" s="204"/>
      <c r="O108" s="205"/>
      <c r="P108" s="205"/>
      <c r="Q108" s="206">
        <f>SUM(Q109:Q138)</f>
        <v>0</v>
      </c>
      <c r="R108" s="206">
        <f>SUM(R109:R138)</f>
        <v>0</v>
      </c>
      <c r="S108" s="205"/>
      <c r="T108" s="207">
        <f>SUM(T109:T138)</f>
        <v>0</v>
      </c>
      <c r="U108" s="205"/>
      <c r="V108" s="207">
        <f>SUM(V109:V138)</f>
        <v>0</v>
      </c>
      <c r="W108" s="205"/>
      <c r="X108" s="208">
        <f>SUM(X109:X138)</f>
        <v>0</v>
      </c>
      <c r="AR108" s="209" t="s">
        <v>79</v>
      </c>
      <c r="AT108" s="210" t="s">
        <v>70</v>
      </c>
      <c r="AU108" s="210" t="s">
        <v>79</v>
      </c>
      <c r="AY108" s="209" t="s">
        <v>181</v>
      </c>
      <c r="BK108" s="211">
        <f>SUM(BK109:BK138)</f>
        <v>0</v>
      </c>
    </row>
    <row r="109" spans="2:65" s="1" customFormat="1" ht="38.25" customHeight="1">
      <c r="B109" s="42"/>
      <c r="C109" s="214" t="s">
        <v>79</v>
      </c>
      <c r="D109" s="214" t="s">
        <v>183</v>
      </c>
      <c r="E109" s="215" t="s">
        <v>184</v>
      </c>
      <c r="F109" s="216" t="s">
        <v>185</v>
      </c>
      <c r="G109" s="217" t="s">
        <v>186</v>
      </c>
      <c r="H109" s="218">
        <v>7.8</v>
      </c>
      <c r="I109" s="219"/>
      <c r="J109" s="219"/>
      <c r="K109" s="220">
        <f>ROUND(P109*H109,2)</f>
        <v>0</v>
      </c>
      <c r="L109" s="216" t="s">
        <v>187</v>
      </c>
      <c r="M109" s="62"/>
      <c r="N109" s="221" t="s">
        <v>22</v>
      </c>
      <c r="O109" s="222" t="s">
        <v>40</v>
      </c>
      <c r="P109" s="147">
        <f>I109+J109</f>
        <v>0</v>
      </c>
      <c r="Q109" s="147">
        <f>ROUND(I109*H109,2)</f>
        <v>0</v>
      </c>
      <c r="R109" s="147">
        <f>ROUND(J109*H109,2)</f>
        <v>0</v>
      </c>
      <c r="S109" s="43"/>
      <c r="T109" s="223">
        <f>S109*H109</f>
        <v>0</v>
      </c>
      <c r="U109" s="223">
        <v>0</v>
      </c>
      <c r="V109" s="223">
        <f>U109*H109</f>
        <v>0</v>
      </c>
      <c r="W109" s="223">
        <v>0</v>
      </c>
      <c r="X109" s="224">
        <f>W109*H109</f>
        <v>0</v>
      </c>
      <c r="AR109" s="25" t="s">
        <v>188</v>
      </c>
      <c r="AT109" s="25" t="s">
        <v>183</v>
      </c>
      <c r="AU109" s="25" t="s">
        <v>81</v>
      </c>
      <c r="AY109" s="25" t="s">
        <v>181</v>
      </c>
      <c r="BE109" s="225">
        <f>IF(O109="základní",K109,0)</f>
        <v>0</v>
      </c>
      <c r="BF109" s="225">
        <f>IF(O109="snížená",K109,0)</f>
        <v>0</v>
      </c>
      <c r="BG109" s="225">
        <f>IF(O109="zákl. přenesená",K109,0)</f>
        <v>0</v>
      </c>
      <c r="BH109" s="225">
        <f>IF(O109="sníž. přenesená",K109,0)</f>
        <v>0</v>
      </c>
      <c r="BI109" s="225">
        <f>IF(O109="nulová",K109,0)</f>
        <v>0</v>
      </c>
      <c r="BJ109" s="25" t="s">
        <v>79</v>
      </c>
      <c r="BK109" s="225">
        <f>ROUND(P109*H109,2)</f>
        <v>0</v>
      </c>
      <c r="BL109" s="25" t="s">
        <v>188</v>
      </c>
      <c r="BM109" s="25" t="s">
        <v>189</v>
      </c>
    </row>
    <row r="110" spans="2:65" s="1" customFormat="1" ht="54">
      <c r="B110" s="42"/>
      <c r="C110" s="64"/>
      <c r="D110" s="226" t="s">
        <v>190</v>
      </c>
      <c r="E110" s="64"/>
      <c r="F110" s="227" t="s">
        <v>191</v>
      </c>
      <c r="G110" s="64"/>
      <c r="H110" s="64"/>
      <c r="I110" s="181"/>
      <c r="J110" s="181"/>
      <c r="K110" s="64"/>
      <c r="L110" s="64"/>
      <c r="M110" s="62"/>
      <c r="N110" s="228"/>
      <c r="O110" s="43"/>
      <c r="P110" s="43"/>
      <c r="Q110" s="43"/>
      <c r="R110" s="43"/>
      <c r="S110" s="43"/>
      <c r="T110" s="43"/>
      <c r="U110" s="43"/>
      <c r="V110" s="43"/>
      <c r="W110" s="43"/>
      <c r="X110" s="78"/>
      <c r="AT110" s="25" t="s">
        <v>190</v>
      </c>
      <c r="AU110" s="25" t="s">
        <v>81</v>
      </c>
    </row>
    <row r="111" spans="2:65" s="12" customFormat="1" ht="13.5">
      <c r="B111" s="229"/>
      <c r="C111" s="230"/>
      <c r="D111" s="226" t="s">
        <v>192</v>
      </c>
      <c r="E111" s="231" t="s">
        <v>22</v>
      </c>
      <c r="F111" s="232" t="s">
        <v>193</v>
      </c>
      <c r="G111" s="230"/>
      <c r="H111" s="233">
        <v>7.8</v>
      </c>
      <c r="I111" s="234"/>
      <c r="J111" s="234"/>
      <c r="K111" s="230"/>
      <c r="L111" s="230"/>
      <c r="M111" s="235"/>
      <c r="N111" s="236"/>
      <c r="O111" s="237"/>
      <c r="P111" s="237"/>
      <c r="Q111" s="237"/>
      <c r="R111" s="237"/>
      <c r="S111" s="237"/>
      <c r="T111" s="237"/>
      <c r="U111" s="237"/>
      <c r="V111" s="237"/>
      <c r="W111" s="237"/>
      <c r="X111" s="238"/>
      <c r="AT111" s="239" t="s">
        <v>192</v>
      </c>
      <c r="AU111" s="239" t="s">
        <v>81</v>
      </c>
      <c r="AV111" s="12" t="s">
        <v>81</v>
      </c>
      <c r="AW111" s="12" t="s">
        <v>7</v>
      </c>
      <c r="AX111" s="12" t="s">
        <v>79</v>
      </c>
      <c r="AY111" s="239" t="s">
        <v>181</v>
      </c>
    </row>
    <row r="112" spans="2:65" s="1" customFormat="1" ht="38.25" customHeight="1">
      <c r="B112" s="42"/>
      <c r="C112" s="214" t="s">
        <v>81</v>
      </c>
      <c r="D112" s="214" t="s">
        <v>183</v>
      </c>
      <c r="E112" s="215" t="s">
        <v>194</v>
      </c>
      <c r="F112" s="216" t="s">
        <v>195</v>
      </c>
      <c r="G112" s="217" t="s">
        <v>186</v>
      </c>
      <c r="H112" s="218">
        <v>7.8</v>
      </c>
      <c r="I112" s="219"/>
      <c r="J112" s="219"/>
      <c r="K112" s="220">
        <f>ROUND(P112*H112,2)</f>
        <v>0</v>
      </c>
      <c r="L112" s="216" t="s">
        <v>187</v>
      </c>
      <c r="M112" s="62"/>
      <c r="N112" s="221" t="s">
        <v>22</v>
      </c>
      <c r="O112" s="222" t="s">
        <v>40</v>
      </c>
      <c r="P112" s="147">
        <f>I112+J112</f>
        <v>0</v>
      </c>
      <c r="Q112" s="147">
        <f>ROUND(I112*H112,2)</f>
        <v>0</v>
      </c>
      <c r="R112" s="147">
        <f>ROUND(J112*H112,2)</f>
        <v>0</v>
      </c>
      <c r="S112" s="43"/>
      <c r="T112" s="223">
        <f>S112*H112</f>
        <v>0</v>
      </c>
      <c r="U112" s="223">
        <v>0</v>
      </c>
      <c r="V112" s="223">
        <f>U112*H112</f>
        <v>0</v>
      </c>
      <c r="W112" s="223">
        <v>0</v>
      </c>
      <c r="X112" s="224">
        <f>W112*H112</f>
        <v>0</v>
      </c>
      <c r="AR112" s="25" t="s">
        <v>188</v>
      </c>
      <c r="AT112" s="25" t="s">
        <v>183</v>
      </c>
      <c r="AU112" s="25" t="s">
        <v>81</v>
      </c>
      <c r="AY112" s="25" t="s">
        <v>181</v>
      </c>
      <c r="BE112" s="225">
        <f>IF(O112="základní",K112,0)</f>
        <v>0</v>
      </c>
      <c r="BF112" s="225">
        <f>IF(O112="snížená",K112,0)</f>
        <v>0</v>
      </c>
      <c r="BG112" s="225">
        <f>IF(O112="zákl. přenesená",K112,0)</f>
        <v>0</v>
      </c>
      <c r="BH112" s="225">
        <f>IF(O112="sníž. přenesená",K112,0)</f>
        <v>0</v>
      </c>
      <c r="BI112" s="225">
        <f>IF(O112="nulová",K112,0)</f>
        <v>0</v>
      </c>
      <c r="BJ112" s="25" t="s">
        <v>79</v>
      </c>
      <c r="BK112" s="225">
        <f>ROUND(P112*H112,2)</f>
        <v>0</v>
      </c>
      <c r="BL112" s="25" t="s">
        <v>188</v>
      </c>
      <c r="BM112" s="25" t="s">
        <v>196</v>
      </c>
    </row>
    <row r="113" spans="2:65" s="1" customFormat="1" ht="54">
      <c r="B113" s="42"/>
      <c r="C113" s="64"/>
      <c r="D113" s="226" t="s">
        <v>190</v>
      </c>
      <c r="E113" s="64"/>
      <c r="F113" s="227" t="s">
        <v>191</v>
      </c>
      <c r="G113" s="64"/>
      <c r="H113" s="64"/>
      <c r="I113" s="181"/>
      <c r="J113" s="181"/>
      <c r="K113" s="64"/>
      <c r="L113" s="64"/>
      <c r="M113" s="62"/>
      <c r="N113" s="228"/>
      <c r="O113" s="43"/>
      <c r="P113" s="43"/>
      <c r="Q113" s="43"/>
      <c r="R113" s="43"/>
      <c r="S113" s="43"/>
      <c r="T113" s="43"/>
      <c r="U113" s="43"/>
      <c r="V113" s="43"/>
      <c r="W113" s="43"/>
      <c r="X113" s="78"/>
      <c r="AT113" s="25" t="s">
        <v>190</v>
      </c>
      <c r="AU113" s="25" t="s">
        <v>81</v>
      </c>
    </row>
    <row r="114" spans="2:65" s="12" customFormat="1" ht="13.5">
      <c r="B114" s="229"/>
      <c r="C114" s="230"/>
      <c r="D114" s="226" t="s">
        <v>192</v>
      </c>
      <c r="E114" s="231" t="s">
        <v>22</v>
      </c>
      <c r="F114" s="232" t="s">
        <v>193</v>
      </c>
      <c r="G114" s="230"/>
      <c r="H114" s="233">
        <v>7.8</v>
      </c>
      <c r="I114" s="234"/>
      <c r="J114" s="234"/>
      <c r="K114" s="230"/>
      <c r="L114" s="230"/>
      <c r="M114" s="235"/>
      <c r="N114" s="236"/>
      <c r="O114" s="237"/>
      <c r="P114" s="237"/>
      <c r="Q114" s="237"/>
      <c r="R114" s="237"/>
      <c r="S114" s="237"/>
      <c r="T114" s="237"/>
      <c r="U114" s="237"/>
      <c r="V114" s="237"/>
      <c r="W114" s="237"/>
      <c r="X114" s="238"/>
      <c r="AT114" s="239" t="s">
        <v>192</v>
      </c>
      <c r="AU114" s="239" t="s">
        <v>81</v>
      </c>
      <c r="AV114" s="12" t="s">
        <v>81</v>
      </c>
      <c r="AW114" s="12" t="s">
        <v>7</v>
      </c>
      <c r="AX114" s="12" t="s">
        <v>79</v>
      </c>
      <c r="AY114" s="239" t="s">
        <v>181</v>
      </c>
    </row>
    <row r="115" spans="2:65" s="1" customFormat="1" ht="25.5" customHeight="1">
      <c r="B115" s="42"/>
      <c r="C115" s="214" t="s">
        <v>91</v>
      </c>
      <c r="D115" s="214" t="s">
        <v>183</v>
      </c>
      <c r="E115" s="215" t="s">
        <v>197</v>
      </c>
      <c r="F115" s="216" t="s">
        <v>198</v>
      </c>
      <c r="G115" s="217" t="s">
        <v>186</v>
      </c>
      <c r="H115" s="218">
        <v>15.15</v>
      </c>
      <c r="I115" s="219"/>
      <c r="J115" s="219"/>
      <c r="K115" s="220">
        <f>ROUND(P115*H115,2)</f>
        <v>0</v>
      </c>
      <c r="L115" s="216" t="s">
        <v>187</v>
      </c>
      <c r="M115" s="62"/>
      <c r="N115" s="221" t="s">
        <v>22</v>
      </c>
      <c r="O115" s="222" t="s">
        <v>40</v>
      </c>
      <c r="P115" s="147">
        <f>I115+J115</f>
        <v>0</v>
      </c>
      <c r="Q115" s="147">
        <f>ROUND(I115*H115,2)</f>
        <v>0</v>
      </c>
      <c r="R115" s="147">
        <f>ROUND(J115*H115,2)</f>
        <v>0</v>
      </c>
      <c r="S115" s="43"/>
      <c r="T115" s="223">
        <f>S115*H115</f>
        <v>0</v>
      </c>
      <c r="U115" s="223">
        <v>0</v>
      </c>
      <c r="V115" s="223">
        <f>U115*H115</f>
        <v>0</v>
      </c>
      <c r="W115" s="223">
        <v>0</v>
      </c>
      <c r="X115" s="224">
        <f>W115*H115</f>
        <v>0</v>
      </c>
      <c r="AR115" s="25" t="s">
        <v>188</v>
      </c>
      <c r="AT115" s="25" t="s">
        <v>183</v>
      </c>
      <c r="AU115" s="25" t="s">
        <v>81</v>
      </c>
      <c r="AY115" s="25" t="s">
        <v>181</v>
      </c>
      <c r="BE115" s="225">
        <f>IF(O115="základní",K115,0)</f>
        <v>0</v>
      </c>
      <c r="BF115" s="225">
        <f>IF(O115="snížená",K115,0)</f>
        <v>0</v>
      </c>
      <c r="BG115" s="225">
        <f>IF(O115="zákl. přenesená",K115,0)</f>
        <v>0</v>
      </c>
      <c r="BH115" s="225">
        <f>IF(O115="sníž. přenesená",K115,0)</f>
        <v>0</v>
      </c>
      <c r="BI115" s="225">
        <f>IF(O115="nulová",K115,0)</f>
        <v>0</v>
      </c>
      <c r="BJ115" s="25" t="s">
        <v>79</v>
      </c>
      <c r="BK115" s="225">
        <f>ROUND(P115*H115,2)</f>
        <v>0</v>
      </c>
      <c r="BL115" s="25" t="s">
        <v>188</v>
      </c>
      <c r="BM115" s="25" t="s">
        <v>199</v>
      </c>
    </row>
    <row r="116" spans="2:65" s="1" customFormat="1" ht="94.5">
      <c r="B116" s="42"/>
      <c r="C116" s="64"/>
      <c r="D116" s="226" t="s">
        <v>190</v>
      </c>
      <c r="E116" s="64"/>
      <c r="F116" s="227" t="s">
        <v>200</v>
      </c>
      <c r="G116" s="64"/>
      <c r="H116" s="64"/>
      <c r="I116" s="181"/>
      <c r="J116" s="181"/>
      <c r="K116" s="64"/>
      <c r="L116" s="64"/>
      <c r="M116" s="62"/>
      <c r="N116" s="228"/>
      <c r="O116" s="43"/>
      <c r="P116" s="43"/>
      <c r="Q116" s="43"/>
      <c r="R116" s="43"/>
      <c r="S116" s="43"/>
      <c r="T116" s="43"/>
      <c r="U116" s="43"/>
      <c r="V116" s="43"/>
      <c r="W116" s="43"/>
      <c r="X116" s="78"/>
      <c r="AT116" s="25" t="s">
        <v>190</v>
      </c>
      <c r="AU116" s="25" t="s">
        <v>81</v>
      </c>
    </row>
    <row r="117" spans="2:65" s="12" customFormat="1" ht="13.5">
      <c r="B117" s="229"/>
      <c r="C117" s="230"/>
      <c r="D117" s="226" t="s">
        <v>192</v>
      </c>
      <c r="E117" s="231" t="s">
        <v>22</v>
      </c>
      <c r="F117" s="232" t="s">
        <v>201</v>
      </c>
      <c r="G117" s="230"/>
      <c r="H117" s="233">
        <v>15.15</v>
      </c>
      <c r="I117" s="234"/>
      <c r="J117" s="234"/>
      <c r="K117" s="230"/>
      <c r="L117" s="230"/>
      <c r="M117" s="235"/>
      <c r="N117" s="236"/>
      <c r="O117" s="237"/>
      <c r="P117" s="237"/>
      <c r="Q117" s="237"/>
      <c r="R117" s="237"/>
      <c r="S117" s="237"/>
      <c r="T117" s="237"/>
      <c r="U117" s="237"/>
      <c r="V117" s="237"/>
      <c r="W117" s="237"/>
      <c r="X117" s="238"/>
      <c r="AT117" s="239" t="s">
        <v>192</v>
      </c>
      <c r="AU117" s="239" t="s">
        <v>81</v>
      </c>
      <c r="AV117" s="12" t="s">
        <v>81</v>
      </c>
      <c r="AW117" s="12" t="s">
        <v>7</v>
      </c>
      <c r="AX117" s="12" t="s">
        <v>79</v>
      </c>
      <c r="AY117" s="239" t="s">
        <v>181</v>
      </c>
    </row>
    <row r="118" spans="2:65" s="1" customFormat="1" ht="38.25" customHeight="1">
      <c r="B118" s="42"/>
      <c r="C118" s="214" t="s">
        <v>188</v>
      </c>
      <c r="D118" s="214" t="s">
        <v>183</v>
      </c>
      <c r="E118" s="215" t="s">
        <v>202</v>
      </c>
      <c r="F118" s="216" t="s">
        <v>203</v>
      </c>
      <c r="G118" s="217" t="s">
        <v>186</v>
      </c>
      <c r="H118" s="218">
        <v>15.15</v>
      </c>
      <c r="I118" s="219"/>
      <c r="J118" s="219"/>
      <c r="K118" s="220">
        <f>ROUND(P118*H118,2)</f>
        <v>0</v>
      </c>
      <c r="L118" s="216" t="s">
        <v>187</v>
      </c>
      <c r="M118" s="62"/>
      <c r="N118" s="221" t="s">
        <v>22</v>
      </c>
      <c r="O118" s="222" t="s">
        <v>40</v>
      </c>
      <c r="P118" s="147">
        <f>I118+J118</f>
        <v>0</v>
      </c>
      <c r="Q118" s="147">
        <f>ROUND(I118*H118,2)</f>
        <v>0</v>
      </c>
      <c r="R118" s="147">
        <f>ROUND(J118*H118,2)</f>
        <v>0</v>
      </c>
      <c r="S118" s="43"/>
      <c r="T118" s="223">
        <f>S118*H118</f>
        <v>0</v>
      </c>
      <c r="U118" s="223">
        <v>0</v>
      </c>
      <c r="V118" s="223">
        <f>U118*H118</f>
        <v>0</v>
      </c>
      <c r="W118" s="223">
        <v>0</v>
      </c>
      <c r="X118" s="224">
        <f>W118*H118</f>
        <v>0</v>
      </c>
      <c r="AR118" s="25" t="s">
        <v>188</v>
      </c>
      <c r="AT118" s="25" t="s">
        <v>183</v>
      </c>
      <c r="AU118" s="25" t="s">
        <v>81</v>
      </c>
      <c r="AY118" s="25" t="s">
        <v>181</v>
      </c>
      <c r="BE118" s="225">
        <f>IF(O118="základní",K118,0)</f>
        <v>0</v>
      </c>
      <c r="BF118" s="225">
        <f>IF(O118="snížená",K118,0)</f>
        <v>0</v>
      </c>
      <c r="BG118" s="225">
        <f>IF(O118="zákl. přenesená",K118,0)</f>
        <v>0</v>
      </c>
      <c r="BH118" s="225">
        <f>IF(O118="sníž. přenesená",K118,0)</f>
        <v>0</v>
      </c>
      <c r="BI118" s="225">
        <f>IF(O118="nulová",K118,0)</f>
        <v>0</v>
      </c>
      <c r="BJ118" s="25" t="s">
        <v>79</v>
      </c>
      <c r="BK118" s="225">
        <f>ROUND(P118*H118,2)</f>
        <v>0</v>
      </c>
      <c r="BL118" s="25" t="s">
        <v>188</v>
      </c>
      <c r="BM118" s="25" t="s">
        <v>204</v>
      </c>
    </row>
    <row r="119" spans="2:65" s="1" customFormat="1" ht="94.5">
      <c r="B119" s="42"/>
      <c r="C119" s="64"/>
      <c r="D119" s="226" t="s">
        <v>190</v>
      </c>
      <c r="E119" s="64"/>
      <c r="F119" s="227" t="s">
        <v>200</v>
      </c>
      <c r="G119" s="64"/>
      <c r="H119" s="64"/>
      <c r="I119" s="181"/>
      <c r="J119" s="181"/>
      <c r="K119" s="64"/>
      <c r="L119" s="64"/>
      <c r="M119" s="62"/>
      <c r="N119" s="228"/>
      <c r="O119" s="43"/>
      <c r="P119" s="43"/>
      <c r="Q119" s="43"/>
      <c r="R119" s="43"/>
      <c r="S119" s="43"/>
      <c r="T119" s="43"/>
      <c r="U119" s="43"/>
      <c r="V119" s="43"/>
      <c r="W119" s="43"/>
      <c r="X119" s="78"/>
      <c r="AT119" s="25" t="s">
        <v>190</v>
      </c>
      <c r="AU119" s="25" t="s">
        <v>81</v>
      </c>
    </row>
    <row r="120" spans="2:65" s="12" customFormat="1" ht="13.5">
      <c r="B120" s="229"/>
      <c r="C120" s="230"/>
      <c r="D120" s="226" t="s">
        <v>192</v>
      </c>
      <c r="E120" s="231" t="s">
        <v>22</v>
      </c>
      <c r="F120" s="232" t="s">
        <v>201</v>
      </c>
      <c r="G120" s="230"/>
      <c r="H120" s="233">
        <v>15.15</v>
      </c>
      <c r="I120" s="234"/>
      <c r="J120" s="234"/>
      <c r="K120" s="230"/>
      <c r="L120" s="230"/>
      <c r="M120" s="235"/>
      <c r="N120" s="236"/>
      <c r="O120" s="237"/>
      <c r="P120" s="237"/>
      <c r="Q120" s="237"/>
      <c r="R120" s="237"/>
      <c r="S120" s="237"/>
      <c r="T120" s="237"/>
      <c r="U120" s="237"/>
      <c r="V120" s="237"/>
      <c r="W120" s="237"/>
      <c r="X120" s="238"/>
      <c r="AT120" s="239" t="s">
        <v>192</v>
      </c>
      <c r="AU120" s="239" t="s">
        <v>81</v>
      </c>
      <c r="AV120" s="12" t="s">
        <v>81</v>
      </c>
      <c r="AW120" s="12" t="s">
        <v>7</v>
      </c>
      <c r="AX120" s="12" t="s">
        <v>79</v>
      </c>
      <c r="AY120" s="239" t="s">
        <v>181</v>
      </c>
    </row>
    <row r="121" spans="2:65" s="1" customFormat="1" ht="38.25" customHeight="1">
      <c r="B121" s="42"/>
      <c r="C121" s="214" t="s">
        <v>205</v>
      </c>
      <c r="D121" s="214" t="s">
        <v>183</v>
      </c>
      <c r="E121" s="215" t="s">
        <v>206</v>
      </c>
      <c r="F121" s="216" t="s">
        <v>207</v>
      </c>
      <c r="G121" s="217" t="s">
        <v>186</v>
      </c>
      <c r="H121" s="218">
        <v>45.9</v>
      </c>
      <c r="I121" s="219"/>
      <c r="J121" s="219"/>
      <c r="K121" s="220">
        <f>ROUND(P121*H121,2)</f>
        <v>0</v>
      </c>
      <c r="L121" s="216" t="s">
        <v>187</v>
      </c>
      <c r="M121" s="62"/>
      <c r="N121" s="221" t="s">
        <v>22</v>
      </c>
      <c r="O121" s="222" t="s">
        <v>40</v>
      </c>
      <c r="P121" s="147">
        <f>I121+J121</f>
        <v>0</v>
      </c>
      <c r="Q121" s="147">
        <f>ROUND(I121*H121,2)</f>
        <v>0</v>
      </c>
      <c r="R121" s="147">
        <f>ROUND(J121*H121,2)</f>
        <v>0</v>
      </c>
      <c r="S121" s="43"/>
      <c r="T121" s="223">
        <f>S121*H121</f>
        <v>0</v>
      </c>
      <c r="U121" s="223">
        <v>0</v>
      </c>
      <c r="V121" s="223">
        <f>U121*H121</f>
        <v>0</v>
      </c>
      <c r="W121" s="223">
        <v>0</v>
      </c>
      <c r="X121" s="224">
        <f>W121*H121</f>
        <v>0</v>
      </c>
      <c r="AR121" s="25" t="s">
        <v>188</v>
      </c>
      <c r="AT121" s="25" t="s">
        <v>183</v>
      </c>
      <c r="AU121" s="25" t="s">
        <v>81</v>
      </c>
      <c r="AY121" s="25" t="s">
        <v>181</v>
      </c>
      <c r="BE121" s="225">
        <f>IF(O121="základní",K121,0)</f>
        <v>0</v>
      </c>
      <c r="BF121" s="225">
        <f>IF(O121="snížená",K121,0)</f>
        <v>0</v>
      </c>
      <c r="BG121" s="225">
        <f>IF(O121="zákl. přenesená",K121,0)</f>
        <v>0</v>
      </c>
      <c r="BH121" s="225">
        <f>IF(O121="sníž. přenesená",K121,0)</f>
        <v>0</v>
      </c>
      <c r="BI121" s="225">
        <f>IF(O121="nulová",K121,0)</f>
        <v>0</v>
      </c>
      <c r="BJ121" s="25" t="s">
        <v>79</v>
      </c>
      <c r="BK121" s="225">
        <f>ROUND(P121*H121,2)</f>
        <v>0</v>
      </c>
      <c r="BL121" s="25" t="s">
        <v>188</v>
      </c>
      <c r="BM121" s="25" t="s">
        <v>208</v>
      </c>
    </row>
    <row r="122" spans="2:65" s="12" customFormat="1" ht="13.5">
      <c r="B122" s="229"/>
      <c r="C122" s="230"/>
      <c r="D122" s="226" t="s">
        <v>192</v>
      </c>
      <c r="E122" s="231" t="s">
        <v>22</v>
      </c>
      <c r="F122" s="232" t="s">
        <v>209</v>
      </c>
      <c r="G122" s="230"/>
      <c r="H122" s="233">
        <v>45.9</v>
      </c>
      <c r="I122" s="234"/>
      <c r="J122" s="234"/>
      <c r="K122" s="230"/>
      <c r="L122" s="230"/>
      <c r="M122" s="235"/>
      <c r="N122" s="236"/>
      <c r="O122" s="237"/>
      <c r="P122" s="237"/>
      <c r="Q122" s="237"/>
      <c r="R122" s="237"/>
      <c r="S122" s="237"/>
      <c r="T122" s="237"/>
      <c r="U122" s="237"/>
      <c r="V122" s="237"/>
      <c r="W122" s="237"/>
      <c r="X122" s="238"/>
      <c r="AT122" s="239" t="s">
        <v>192</v>
      </c>
      <c r="AU122" s="239" t="s">
        <v>81</v>
      </c>
      <c r="AV122" s="12" t="s">
        <v>81</v>
      </c>
      <c r="AW122" s="12" t="s">
        <v>7</v>
      </c>
      <c r="AX122" s="12" t="s">
        <v>71</v>
      </c>
      <c r="AY122" s="239" t="s">
        <v>181</v>
      </c>
    </row>
    <row r="123" spans="2:65" s="13" customFormat="1" ht="13.5">
      <c r="B123" s="240"/>
      <c r="C123" s="241"/>
      <c r="D123" s="226" t="s">
        <v>192</v>
      </c>
      <c r="E123" s="242" t="s">
        <v>22</v>
      </c>
      <c r="F123" s="243" t="s">
        <v>210</v>
      </c>
      <c r="G123" s="241"/>
      <c r="H123" s="244">
        <v>45.9</v>
      </c>
      <c r="I123" s="245"/>
      <c r="J123" s="245"/>
      <c r="K123" s="241"/>
      <c r="L123" s="241"/>
      <c r="M123" s="246"/>
      <c r="N123" s="247"/>
      <c r="O123" s="248"/>
      <c r="P123" s="248"/>
      <c r="Q123" s="248"/>
      <c r="R123" s="248"/>
      <c r="S123" s="248"/>
      <c r="T123" s="248"/>
      <c r="U123" s="248"/>
      <c r="V123" s="248"/>
      <c r="W123" s="248"/>
      <c r="X123" s="249"/>
      <c r="AT123" s="250" t="s">
        <v>192</v>
      </c>
      <c r="AU123" s="250" t="s">
        <v>81</v>
      </c>
      <c r="AV123" s="13" t="s">
        <v>188</v>
      </c>
      <c r="AW123" s="13" t="s">
        <v>7</v>
      </c>
      <c r="AX123" s="13" t="s">
        <v>79</v>
      </c>
      <c r="AY123" s="250" t="s">
        <v>181</v>
      </c>
    </row>
    <row r="124" spans="2:65" s="1" customFormat="1" ht="38.25" customHeight="1">
      <c r="B124" s="42"/>
      <c r="C124" s="214" t="s">
        <v>211</v>
      </c>
      <c r="D124" s="214" t="s">
        <v>183</v>
      </c>
      <c r="E124" s="215" t="s">
        <v>212</v>
      </c>
      <c r="F124" s="216" t="s">
        <v>213</v>
      </c>
      <c r="G124" s="217" t="s">
        <v>186</v>
      </c>
      <c r="H124" s="218">
        <v>91.8</v>
      </c>
      <c r="I124" s="219"/>
      <c r="J124" s="219"/>
      <c r="K124" s="220">
        <f>ROUND(P124*H124,2)</f>
        <v>0</v>
      </c>
      <c r="L124" s="216" t="s">
        <v>187</v>
      </c>
      <c r="M124" s="62"/>
      <c r="N124" s="221" t="s">
        <v>22</v>
      </c>
      <c r="O124" s="222" t="s">
        <v>40</v>
      </c>
      <c r="P124" s="147">
        <f>I124+J124</f>
        <v>0</v>
      </c>
      <c r="Q124" s="147">
        <f>ROUND(I124*H124,2)</f>
        <v>0</v>
      </c>
      <c r="R124" s="147">
        <f>ROUND(J124*H124,2)</f>
        <v>0</v>
      </c>
      <c r="S124" s="43"/>
      <c r="T124" s="223">
        <f>S124*H124</f>
        <v>0</v>
      </c>
      <c r="U124" s="223">
        <v>0</v>
      </c>
      <c r="V124" s="223">
        <f>U124*H124</f>
        <v>0</v>
      </c>
      <c r="W124" s="223">
        <v>0</v>
      </c>
      <c r="X124" s="224">
        <f>W124*H124</f>
        <v>0</v>
      </c>
      <c r="AR124" s="25" t="s">
        <v>188</v>
      </c>
      <c r="AT124" s="25" t="s">
        <v>183</v>
      </c>
      <c r="AU124" s="25" t="s">
        <v>81</v>
      </c>
      <c r="AY124" s="25" t="s">
        <v>181</v>
      </c>
      <c r="BE124" s="225">
        <f>IF(O124="základní",K124,0)</f>
        <v>0</v>
      </c>
      <c r="BF124" s="225">
        <f>IF(O124="snížená",K124,0)</f>
        <v>0</v>
      </c>
      <c r="BG124" s="225">
        <f>IF(O124="zákl. přenesená",K124,0)</f>
        <v>0</v>
      </c>
      <c r="BH124" s="225">
        <f>IF(O124="sníž. přenesená",K124,0)</f>
        <v>0</v>
      </c>
      <c r="BI124" s="225">
        <f>IF(O124="nulová",K124,0)</f>
        <v>0</v>
      </c>
      <c r="BJ124" s="25" t="s">
        <v>79</v>
      </c>
      <c r="BK124" s="225">
        <f>ROUND(P124*H124,2)</f>
        <v>0</v>
      </c>
      <c r="BL124" s="25" t="s">
        <v>188</v>
      </c>
      <c r="BM124" s="25" t="s">
        <v>214</v>
      </c>
    </row>
    <row r="125" spans="2:65" s="12" customFormat="1" ht="13.5">
      <c r="B125" s="229"/>
      <c r="C125" s="230"/>
      <c r="D125" s="226" t="s">
        <v>192</v>
      </c>
      <c r="E125" s="231" t="s">
        <v>22</v>
      </c>
      <c r="F125" s="232" t="s">
        <v>215</v>
      </c>
      <c r="G125" s="230"/>
      <c r="H125" s="233">
        <v>91.8</v>
      </c>
      <c r="I125" s="234"/>
      <c r="J125" s="234"/>
      <c r="K125" s="230"/>
      <c r="L125" s="230"/>
      <c r="M125" s="235"/>
      <c r="N125" s="236"/>
      <c r="O125" s="237"/>
      <c r="P125" s="237"/>
      <c r="Q125" s="237"/>
      <c r="R125" s="237"/>
      <c r="S125" s="237"/>
      <c r="T125" s="237"/>
      <c r="U125" s="237"/>
      <c r="V125" s="237"/>
      <c r="W125" s="237"/>
      <c r="X125" s="238"/>
      <c r="AT125" s="239" t="s">
        <v>192</v>
      </c>
      <c r="AU125" s="239" t="s">
        <v>81</v>
      </c>
      <c r="AV125" s="12" t="s">
        <v>81</v>
      </c>
      <c r="AW125" s="12" t="s">
        <v>7</v>
      </c>
      <c r="AX125" s="12" t="s">
        <v>71</v>
      </c>
      <c r="AY125" s="239" t="s">
        <v>181</v>
      </c>
    </row>
    <row r="126" spans="2:65" s="13" customFormat="1" ht="13.5">
      <c r="B126" s="240"/>
      <c r="C126" s="241"/>
      <c r="D126" s="226" t="s">
        <v>192</v>
      </c>
      <c r="E126" s="242" t="s">
        <v>22</v>
      </c>
      <c r="F126" s="243" t="s">
        <v>210</v>
      </c>
      <c r="G126" s="241"/>
      <c r="H126" s="244">
        <v>91.8</v>
      </c>
      <c r="I126" s="245"/>
      <c r="J126" s="245"/>
      <c r="K126" s="241"/>
      <c r="L126" s="241"/>
      <c r="M126" s="246"/>
      <c r="N126" s="247"/>
      <c r="O126" s="248"/>
      <c r="P126" s="248"/>
      <c r="Q126" s="248"/>
      <c r="R126" s="248"/>
      <c r="S126" s="248"/>
      <c r="T126" s="248"/>
      <c r="U126" s="248"/>
      <c r="V126" s="248"/>
      <c r="W126" s="248"/>
      <c r="X126" s="249"/>
      <c r="AT126" s="250" t="s">
        <v>192</v>
      </c>
      <c r="AU126" s="250" t="s">
        <v>81</v>
      </c>
      <c r="AV126" s="13" t="s">
        <v>188</v>
      </c>
      <c r="AW126" s="13" t="s">
        <v>7</v>
      </c>
      <c r="AX126" s="13" t="s">
        <v>79</v>
      </c>
      <c r="AY126" s="250" t="s">
        <v>181</v>
      </c>
    </row>
    <row r="127" spans="2:65" s="1" customFormat="1" ht="25.5" customHeight="1">
      <c r="B127" s="42"/>
      <c r="C127" s="214" t="s">
        <v>216</v>
      </c>
      <c r="D127" s="214" t="s">
        <v>183</v>
      </c>
      <c r="E127" s="215" t="s">
        <v>217</v>
      </c>
      <c r="F127" s="216" t="s">
        <v>218</v>
      </c>
      <c r="G127" s="217" t="s">
        <v>186</v>
      </c>
      <c r="H127" s="218">
        <v>45.9</v>
      </c>
      <c r="I127" s="219"/>
      <c r="J127" s="219"/>
      <c r="K127" s="220">
        <f>ROUND(P127*H127,2)</f>
        <v>0</v>
      </c>
      <c r="L127" s="216" t="s">
        <v>187</v>
      </c>
      <c r="M127" s="62"/>
      <c r="N127" s="221" t="s">
        <v>22</v>
      </c>
      <c r="O127" s="222" t="s">
        <v>40</v>
      </c>
      <c r="P127" s="147">
        <f>I127+J127</f>
        <v>0</v>
      </c>
      <c r="Q127" s="147">
        <f>ROUND(I127*H127,2)</f>
        <v>0</v>
      </c>
      <c r="R127" s="147">
        <f>ROUND(J127*H127,2)</f>
        <v>0</v>
      </c>
      <c r="S127" s="43"/>
      <c r="T127" s="223">
        <f>S127*H127</f>
        <v>0</v>
      </c>
      <c r="U127" s="223">
        <v>0</v>
      </c>
      <c r="V127" s="223">
        <f>U127*H127</f>
        <v>0</v>
      </c>
      <c r="W127" s="223">
        <v>0</v>
      </c>
      <c r="X127" s="224">
        <f>W127*H127</f>
        <v>0</v>
      </c>
      <c r="AR127" s="25" t="s">
        <v>188</v>
      </c>
      <c r="AT127" s="25" t="s">
        <v>183</v>
      </c>
      <c r="AU127" s="25" t="s">
        <v>81</v>
      </c>
      <c r="AY127" s="25" t="s">
        <v>181</v>
      </c>
      <c r="BE127" s="225">
        <f>IF(O127="základní",K127,0)</f>
        <v>0</v>
      </c>
      <c r="BF127" s="225">
        <f>IF(O127="snížená",K127,0)</f>
        <v>0</v>
      </c>
      <c r="BG127" s="225">
        <f>IF(O127="zákl. přenesená",K127,0)</f>
        <v>0</v>
      </c>
      <c r="BH127" s="225">
        <f>IF(O127="sníž. přenesená",K127,0)</f>
        <v>0</v>
      </c>
      <c r="BI127" s="225">
        <f>IF(O127="nulová",K127,0)</f>
        <v>0</v>
      </c>
      <c r="BJ127" s="25" t="s">
        <v>79</v>
      </c>
      <c r="BK127" s="225">
        <f>ROUND(P127*H127,2)</f>
        <v>0</v>
      </c>
      <c r="BL127" s="25" t="s">
        <v>188</v>
      </c>
      <c r="BM127" s="25" t="s">
        <v>219</v>
      </c>
    </row>
    <row r="128" spans="2:65" s="1" customFormat="1" ht="148.5">
      <c r="B128" s="42"/>
      <c r="C128" s="64"/>
      <c r="D128" s="226" t="s">
        <v>190</v>
      </c>
      <c r="E128" s="64"/>
      <c r="F128" s="227" t="s">
        <v>220</v>
      </c>
      <c r="G128" s="64"/>
      <c r="H128" s="64"/>
      <c r="I128" s="181"/>
      <c r="J128" s="181"/>
      <c r="K128" s="64"/>
      <c r="L128" s="64"/>
      <c r="M128" s="62"/>
      <c r="N128" s="228"/>
      <c r="O128" s="43"/>
      <c r="P128" s="43"/>
      <c r="Q128" s="43"/>
      <c r="R128" s="43"/>
      <c r="S128" s="43"/>
      <c r="T128" s="43"/>
      <c r="U128" s="43"/>
      <c r="V128" s="43"/>
      <c r="W128" s="43"/>
      <c r="X128" s="78"/>
      <c r="AT128" s="25" t="s">
        <v>190</v>
      </c>
      <c r="AU128" s="25" t="s">
        <v>81</v>
      </c>
    </row>
    <row r="129" spans="2:65" s="12" customFormat="1" ht="13.5">
      <c r="B129" s="229"/>
      <c r="C129" s="230"/>
      <c r="D129" s="226" t="s">
        <v>192</v>
      </c>
      <c r="E129" s="231" t="s">
        <v>22</v>
      </c>
      <c r="F129" s="232" t="s">
        <v>209</v>
      </c>
      <c r="G129" s="230"/>
      <c r="H129" s="233">
        <v>45.9</v>
      </c>
      <c r="I129" s="234"/>
      <c r="J129" s="234"/>
      <c r="K129" s="230"/>
      <c r="L129" s="230"/>
      <c r="M129" s="235"/>
      <c r="N129" s="236"/>
      <c r="O129" s="237"/>
      <c r="P129" s="237"/>
      <c r="Q129" s="237"/>
      <c r="R129" s="237"/>
      <c r="S129" s="237"/>
      <c r="T129" s="237"/>
      <c r="U129" s="237"/>
      <c r="V129" s="237"/>
      <c r="W129" s="237"/>
      <c r="X129" s="238"/>
      <c r="AT129" s="239" t="s">
        <v>192</v>
      </c>
      <c r="AU129" s="239" t="s">
        <v>81</v>
      </c>
      <c r="AV129" s="12" t="s">
        <v>81</v>
      </c>
      <c r="AW129" s="12" t="s">
        <v>7</v>
      </c>
      <c r="AX129" s="12" t="s">
        <v>71</v>
      </c>
      <c r="AY129" s="239" t="s">
        <v>181</v>
      </c>
    </row>
    <row r="130" spans="2:65" s="13" customFormat="1" ht="13.5">
      <c r="B130" s="240"/>
      <c r="C130" s="241"/>
      <c r="D130" s="226" t="s">
        <v>192</v>
      </c>
      <c r="E130" s="242" t="s">
        <v>22</v>
      </c>
      <c r="F130" s="243" t="s">
        <v>210</v>
      </c>
      <c r="G130" s="241"/>
      <c r="H130" s="244">
        <v>45.9</v>
      </c>
      <c r="I130" s="245"/>
      <c r="J130" s="245"/>
      <c r="K130" s="241"/>
      <c r="L130" s="241"/>
      <c r="M130" s="246"/>
      <c r="N130" s="247"/>
      <c r="O130" s="248"/>
      <c r="P130" s="248"/>
      <c r="Q130" s="248"/>
      <c r="R130" s="248"/>
      <c r="S130" s="248"/>
      <c r="T130" s="248"/>
      <c r="U130" s="248"/>
      <c r="V130" s="248"/>
      <c r="W130" s="248"/>
      <c r="X130" s="249"/>
      <c r="AT130" s="250" t="s">
        <v>192</v>
      </c>
      <c r="AU130" s="250" t="s">
        <v>81</v>
      </c>
      <c r="AV130" s="13" t="s">
        <v>188</v>
      </c>
      <c r="AW130" s="13" t="s">
        <v>7</v>
      </c>
      <c r="AX130" s="13" t="s">
        <v>79</v>
      </c>
      <c r="AY130" s="250" t="s">
        <v>181</v>
      </c>
    </row>
    <row r="131" spans="2:65" s="1" customFormat="1" ht="16.5" customHeight="1">
      <c r="B131" s="42"/>
      <c r="C131" s="214" t="s">
        <v>221</v>
      </c>
      <c r="D131" s="214" t="s">
        <v>183</v>
      </c>
      <c r="E131" s="215" t="s">
        <v>222</v>
      </c>
      <c r="F131" s="216" t="s">
        <v>223</v>
      </c>
      <c r="G131" s="217" t="s">
        <v>186</v>
      </c>
      <c r="H131" s="218">
        <v>22.95</v>
      </c>
      <c r="I131" s="219"/>
      <c r="J131" s="219"/>
      <c r="K131" s="220">
        <f>ROUND(P131*H131,2)</f>
        <v>0</v>
      </c>
      <c r="L131" s="216" t="s">
        <v>187</v>
      </c>
      <c r="M131" s="62"/>
      <c r="N131" s="221" t="s">
        <v>22</v>
      </c>
      <c r="O131" s="222" t="s">
        <v>40</v>
      </c>
      <c r="P131" s="147">
        <f>I131+J131</f>
        <v>0</v>
      </c>
      <c r="Q131" s="147">
        <f>ROUND(I131*H131,2)</f>
        <v>0</v>
      </c>
      <c r="R131" s="147">
        <f>ROUND(J131*H131,2)</f>
        <v>0</v>
      </c>
      <c r="S131" s="43"/>
      <c r="T131" s="223">
        <f>S131*H131</f>
        <v>0</v>
      </c>
      <c r="U131" s="223">
        <v>0</v>
      </c>
      <c r="V131" s="223">
        <f>U131*H131</f>
        <v>0</v>
      </c>
      <c r="W131" s="223">
        <v>0</v>
      </c>
      <c r="X131" s="224">
        <f>W131*H131</f>
        <v>0</v>
      </c>
      <c r="AR131" s="25" t="s">
        <v>188</v>
      </c>
      <c r="AT131" s="25" t="s">
        <v>183</v>
      </c>
      <c r="AU131" s="25" t="s">
        <v>81</v>
      </c>
      <c r="AY131" s="25" t="s">
        <v>181</v>
      </c>
      <c r="BE131" s="225">
        <f>IF(O131="základní",K131,0)</f>
        <v>0</v>
      </c>
      <c r="BF131" s="225">
        <f>IF(O131="snížená",K131,0)</f>
        <v>0</v>
      </c>
      <c r="BG131" s="225">
        <f>IF(O131="zákl. přenesená",K131,0)</f>
        <v>0</v>
      </c>
      <c r="BH131" s="225">
        <f>IF(O131="sníž. přenesená",K131,0)</f>
        <v>0</v>
      </c>
      <c r="BI131" s="225">
        <f>IF(O131="nulová",K131,0)</f>
        <v>0</v>
      </c>
      <c r="BJ131" s="25" t="s">
        <v>79</v>
      </c>
      <c r="BK131" s="225">
        <f>ROUND(P131*H131,2)</f>
        <v>0</v>
      </c>
      <c r="BL131" s="25" t="s">
        <v>188</v>
      </c>
      <c r="BM131" s="25" t="s">
        <v>224</v>
      </c>
    </row>
    <row r="132" spans="2:65" s="1" customFormat="1" ht="283.5">
      <c r="B132" s="42"/>
      <c r="C132" s="64"/>
      <c r="D132" s="226" t="s">
        <v>190</v>
      </c>
      <c r="E132" s="64"/>
      <c r="F132" s="227" t="s">
        <v>225</v>
      </c>
      <c r="G132" s="64"/>
      <c r="H132" s="64"/>
      <c r="I132" s="181"/>
      <c r="J132" s="181"/>
      <c r="K132" s="64"/>
      <c r="L132" s="64"/>
      <c r="M132" s="62"/>
      <c r="N132" s="228"/>
      <c r="O132" s="43"/>
      <c r="P132" s="43"/>
      <c r="Q132" s="43"/>
      <c r="R132" s="43"/>
      <c r="S132" s="43"/>
      <c r="T132" s="43"/>
      <c r="U132" s="43"/>
      <c r="V132" s="43"/>
      <c r="W132" s="43"/>
      <c r="X132" s="78"/>
      <c r="AT132" s="25" t="s">
        <v>190</v>
      </c>
      <c r="AU132" s="25" t="s">
        <v>81</v>
      </c>
    </row>
    <row r="133" spans="2:65" s="12" customFormat="1" ht="13.5">
      <c r="B133" s="229"/>
      <c r="C133" s="230"/>
      <c r="D133" s="226" t="s">
        <v>192</v>
      </c>
      <c r="E133" s="231" t="s">
        <v>22</v>
      </c>
      <c r="F133" s="232" t="s">
        <v>226</v>
      </c>
      <c r="G133" s="230"/>
      <c r="H133" s="233">
        <v>22.95</v>
      </c>
      <c r="I133" s="234"/>
      <c r="J133" s="234"/>
      <c r="K133" s="230"/>
      <c r="L133" s="230"/>
      <c r="M133" s="235"/>
      <c r="N133" s="236"/>
      <c r="O133" s="237"/>
      <c r="P133" s="237"/>
      <c r="Q133" s="237"/>
      <c r="R133" s="237"/>
      <c r="S133" s="237"/>
      <c r="T133" s="237"/>
      <c r="U133" s="237"/>
      <c r="V133" s="237"/>
      <c r="W133" s="237"/>
      <c r="X133" s="238"/>
      <c r="AT133" s="239" t="s">
        <v>192</v>
      </c>
      <c r="AU133" s="239" t="s">
        <v>81</v>
      </c>
      <c r="AV133" s="12" t="s">
        <v>81</v>
      </c>
      <c r="AW133" s="12" t="s">
        <v>7</v>
      </c>
      <c r="AX133" s="12" t="s">
        <v>71</v>
      </c>
      <c r="AY133" s="239" t="s">
        <v>181</v>
      </c>
    </row>
    <row r="134" spans="2:65" s="13" customFormat="1" ht="13.5">
      <c r="B134" s="240"/>
      <c r="C134" s="241"/>
      <c r="D134" s="226" t="s">
        <v>192</v>
      </c>
      <c r="E134" s="242" t="s">
        <v>22</v>
      </c>
      <c r="F134" s="243" t="s">
        <v>210</v>
      </c>
      <c r="G134" s="241"/>
      <c r="H134" s="244">
        <v>22.95</v>
      </c>
      <c r="I134" s="245"/>
      <c r="J134" s="245"/>
      <c r="K134" s="241"/>
      <c r="L134" s="241"/>
      <c r="M134" s="246"/>
      <c r="N134" s="247"/>
      <c r="O134" s="248"/>
      <c r="P134" s="248"/>
      <c r="Q134" s="248"/>
      <c r="R134" s="248"/>
      <c r="S134" s="248"/>
      <c r="T134" s="248"/>
      <c r="U134" s="248"/>
      <c r="V134" s="248"/>
      <c r="W134" s="248"/>
      <c r="X134" s="249"/>
      <c r="AT134" s="250" t="s">
        <v>192</v>
      </c>
      <c r="AU134" s="250" t="s">
        <v>81</v>
      </c>
      <c r="AV134" s="13" t="s">
        <v>188</v>
      </c>
      <c r="AW134" s="13" t="s">
        <v>7</v>
      </c>
      <c r="AX134" s="13" t="s">
        <v>79</v>
      </c>
      <c r="AY134" s="250" t="s">
        <v>181</v>
      </c>
    </row>
    <row r="135" spans="2:65" s="1" customFormat="1" ht="25.5" customHeight="1">
      <c r="B135" s="42"/>
      <c r="C135" s="214" t="s">
        <v>227</v>
      </c>
      <c r="D135" s="214" t="s">
        <v>183</v>
      </c>
      <c r="E135" s="215" t="s">
        <v>228</v>
      </c>
      <c r="F135" s="216" t="s">
        <v>229</v>
      </c>
      <c r="G135" s="217" t="s">
        <v>186</v>
      </c>
      <c r="H135" s="218">
        <v>22.95</v>
      </c>
      <c r="I135" s="219"/>
      <c r="J135" s="219"/>
      <c r="K135" s="220">
        <f>ROUND(P135*H135,2)</f>
        <v>0</v>
      </c>
      <c r="L135" s="216" t="s">
        <v>187</v>
      </c>
      <c r="M135" s="62"/>
      <c r="N135" s="221" t="s">
        <v>22</v>
      </c>
      <c r="O135" s="222" t="s">
        <v>40</v>
      </c>
      <c r="P135" s="147">
        <f>I135+J135</f>
        <v>0</v>
      </c>
      <c r="Q135" s="147">
        <f>ROUND(I135*H135,2)</f>
        <v>0</v>
      </c>
      <c r="R135" s="147">
        <f>ROUND(J135*H135,2)</f>
        <v>0</v>
      </c>
      <c r="S135" s="43"/>
      <c r="T135" s="223">
        <f>S135*H135</f>
        <v>0</v>
      </c>
      <c r="U135" s="223">
        <v>0</v>
      </c>
      <c r="V135" s="223">
        <f>U135*H135</f>
        <v>0</v>
      </c>
      <c r="W135" s="223">
        <v>0</v>
      </c>
      <c r="X135" s="224">
        <f>W135*H135</f>
        <v>0</v>
      </c>
      <c r="AR135" s="25" t="s">
        <v>188</v>
      </c>
      <c r="AT135" s="25" t="s">
        <v>183</v>
      </c>
      <c r="AU135" s="25" t="s">
        <v>81</v>
      </c>
      <c r="AY135" s="25" t="s">
        <v>181</v>
      </c>
      <c r="BE135" s="225">
        <f>IF(O135="základní",K135,0)</f>
        <v>0</v>
      </c>
      <c r="BF135" s="225">
        <f>IF(O135="snížená",K135,0)</f>
        <v>0</v>
      </c>
      <c r="BG135" s="225">
        <f>IF(O135="zákl. přenesená",K135,0)</f>
        <v>0</v>
      </c>
      <c r="BH135" s="225">
        <f>IF(O135="sníž. přenesená",K135,0)</f>
        <v>0</v>
      </c>
      <c r="BI135" s="225">
        <f>IF(O135="nulová",K135,0)</f>
        <v>0</v>
      </c>
      <c r="BJ135" s="25" t="s">
        <v>79</v>
      </c>
      <c r="BK135" s="225">
        <f>ROUND(P135*H135,2)</f>
        <v>0</v>
      </c>
      <c r="BL135" s="25" t="s">
        <v>188</v>
      </c>
      <c r="BM135" s="25" t="s">
        <v>230</v>
      </c>
    </row>
    <row r="136" spans="2:65" s="1" customFormat="1" ht="409.5">
      <c r="B136" s="42"/>
      <c r="C136" s="64"/>
      <c r="D136" s="226" t="s">
        <v>190</v>
      </c>
      <c r="E136" s="64"/>
      <c r="F136" s="227" t="s">
        <v>231</v>
      </c>
      <c r="G136" s="64"/>
      <c r="H136" s="64"/>
      <c r="I136" s="181"/>
      <c r="J136" s="181"/>
      <c r="K136" s="64"/>
      <c r="L136" s="64"/>
      <c r="M136" s="62"/>
      <c r="N136" s="228"/>
      <c r="O136" s="43"/>
      <c r="P136" s="43"/>
      <c r="Q136" s="43"/>
      <c r="R136" s="43"/>
      <c r="S136" s="43"/>
      <c r="T136" s="43"/>
      <c r="U136" s="43"/>
      <c r="V136" s="43"/>
      <c r="W136" s="43"/>
      <c r="X136" s="78"/>
      <c r="AT136" s="25" t="s">
        <v>190</v>
      </c>
      <c r="AU136" s="25" t="s">
        <v>81</v>
      </c>
    </row>
    <row r="137" spans="2:65" s="12" customFormat="1" ht="13.5">
      <c r="B137" s="229"/>
      <c r="C137" s="230"/>
      <c r="D137" s="226" t="s">
        <v>192</v>
      </c>
      <c r="E137" s="231" t="s">
        <v>22</v>
      </c>
      <c r="F137" s="232" t="s">
        <v>226</v>
      </c>
      <c r="G137" s="230"/>
      <c r="H137" s="233">
        <v>22.95</v>
      </c>
      <c r="I137" s="234"/>
      <c r="J137" s="234"/>
      <c r="K137" s="230"/>
      <c r="L137" s="230"/>
      <c r="M137" s="235"/>
      <c r="N137" s="236"/>
      <c r="O137" s="237"/>
      <c r="P137" s="237"/>
      <c r="Q137" s="237"/>
      <c r="R137" s="237"/>
      <c r="S137" s="237"/>
      <c r="T137" s="237"/>
      <c r="U137" s="237"/>
      <c r="V137" s="237"/>
      <c r="W137" s="237"/>
      <c r="X137" s="238"/>
      <c r="AT137" s="239" t="s">
        <v>192</v>
      </c>
      <c r="AU137" s="239" t="s">
        <v>81</v>
      </c>
      <c r="AV137" s="12" t="s">
        <v>81</v>
      </c>
      <c r="AW137" s="12" t="s">
        <v>7</v>
      </c>
      <c r="AX137" s="12" t="s">
        <v>71</v>
      </c>
      <c r="AY137" s="239" t="s">
        <v>181</v>
      </c>
    </row>
    <row r="138" spans="2:65" s="13" customFormat="1" ht="13.5">
      <c r="B138" s="240"/>
      <c r="C138" s="241"/>
      <c r="D138" s="226" t="s">
        <v>192</v>
      </c>
      <c r="E138" s="242" t="s">
        <v>22</v>
      </c>
      <c r="F138" s="243" t="s">
        <v>210</v>
      </c>
      <c r="G138" s="241"/>
      <c r="H138" s="244">
        <v>22.95</v>
      </c>
      <c r="I138" s="245"/>
      <c r="J138" s="245"/>
      <c r="K138" s="241"/>
      <c r="L138" s="241"/>
      <c r="M138" s="246"/>
      <c r="N138" s="247"/>
      <c r="O138" s="248"/>
      <c r="P138" s="248"/>
      <c r="Q138" s="248"/>
      <c r="R138" s="248"/>
      <c r="S138" s="248"/>
      <c r="T138" s="248"/>
      <c r="U138" s="248"/>
      <c r="V138" s="248"/>
      <c r="W138" s="248"/>
      <c r="X138" s="249"/>
      <c r="AT138" s="250" t="s">
        <v>192</v>
      </c>
      <c r="AU138" s="250" t="s">
        <v>81</v>
      </c>
      <c r="AV138" s="13" t="s">
        <v>188</v>
      </c>
      <c r="AW138" s="13" t="s">
        <v>7</v>
      </c>
      <c r="AX138" s="13" t="s">
        <v>79</v>
      </c>
      <c r="AY138" s="250" t="s">
        <v>181</v>
      </c>
    </row>
    <row r="139" spans="2:65" s="11" customFormat="1" ht="29.85" customHeight="1">
      <c r="B139" s="197"/>
      <c r="C139" s="198"/>
      <c r="D139" s="199" t="s">
        <v>70</v>
      </c>
      <c r="E139" s="212" t="s">
        <v>81</v>
      </c>
      <c r="F139" s="212" t="s">
        <v>232</v>
      </c>
      <c r="G139" s="198"/>
      <c r="H139" s="198"/>
      <c r="I139" s="201"/>
      <c r="J139" s="201"/>
      <c r="K139" s="213">
        <f>BK139</f>
        <v>0</v>
      </c>
      <c r="L139" s="198"/>
      <c r="M139" s="203"/>
      <c r="N139" s="204"/>
      <c r="O139" s="205"/>
      <c r="P139" s="205"/>
      <c r="Q139" s="206">
        <f>SUM(Q140:Q150)</f>
        <v>0</v>
      </c>
      <c r="R139" s="206">
        <f>SUM(R140:R150)</f>
        <v>0</v>
      </c>
      <c r="S139" s="205"/>
      <c r="T139" s="207">
        <f>SUM(T140:T150)</f>
        <v>0</v>
      </c>
      <c r="U139" s="205"/>
      <c r="V139" s="207">
        <f>SUM(V140:V150)</f>
        <v>52.044107700000005</v>
      </c>
      <c r="W139" s="205"/>
      <c r="X139" s="208">
        <f>SUM(X140:X150)</f>
        <v>0</v>
      </c>
      <c r="AR139" s="209" t="s">
        <v>79</v>
      </c>
      <c r="AT139" s="210" t="s">
        <v>70</v>
      </c>
      <c r="AU139" s="210" t="s">
        <v>79</v>
      </c>
      <c r="AY139" s="209" t="s">
        <v>181</v>
      </c>
      <c r="BK139" s="211">
        <f>SUM(BK140:BK150)</f>
        <v>0</v>
      </c>
    </row>
    <row r="140" spans="2:65" s="1" customFormat="1" ht="25.5" customHeight="1">
      <c r="B140" s="42"/>
      <c r="C140" s="214" t="s">
        <v>233</v>
      </c>
      <c r="D140" s="214" t="s">
        <v>183</v>
      </c>
      <c r="E140" s="215" t="s">
        <v>234</v>
      </c>
      <c r="F140" s="216" t="s">
        <v>235</v>
      </c>
      <c r="G140" s="217" t="s">
        <v>186</v>
      </c>
      <c r="H140" s="218">
        <v>5.8460000000000001</v>
      </c>
      <c r="I140" s="219"/>
      <c r="J140" s="219"/>
      <c r="K140" s="220">
        <f>ROUND(P140*H140,2)</f>
        <v>0</v>
      </c>
      <c r="L140" s="216" t="s">
        <v>187</v>
      </c>
      <c r="M140" s="62"/>
      <c r="N140" s="221" t="s">
        <v>22</v>
      </c>
      <c r="O140" s="222" t="s">
        <v>40</v>
      </c>
      <c r="P140" s="147">
        <f>I140+J140</f>
        <v>0</v>
      </c>
      <c r="Q140" s="147">
        <f>ROUND(I140*H140,2)</f>
        <v>0</v>
      </c>
      <c r="R140" s="147">
        <f>ROUND(J140*H140,2)</f>
        <v>0</v>
      </c>
      <c r="S140" s="43"/>
      <c r="T140" s="223">
        <f>S140*H140</f>
        <v>0</v>
      </c>
      <c r="U140" s="223">
        <v>2.45329</v>
      </c>
      <c r="V140" s="223">
        <f>U140*H140</f>
        <v>14.341933340000001</v>
      </c>
      <c r="W140" s="223">
        <v>0</v>
      </c>
      <c r="X140" s="224">
        <f>W140*H140</f>
        <v>0</v>
      </c>
      <c r="AR140" s="25" t="s">
        <v>188</v>
      </c>
      <c r="AT140" s="25" t="s">
        <v>183</v>
      </c>
      <c r="AU140" s="25" t="s">
        <v>81</v>
      </c>
      <c r="AY140" s="25" t="s">
        <v>181</v>
      </c>
      <c r="BE140" s="225">
        <f>IF(O140="základní",K140,0)</f>
        <v>0</v>
      </c>
      <c r="BF140" s="225">
        <f>IF(O140="snížená",K140,0)</f>
        <v>0</v>
      </c>
      <c r="BG140" s="225">
        <f>IF(O140="zákl. přenesená",K140,0)</f>
        <v>0</v>
      </c>
      <c r="BH140" s="225">
        <f>IF(O140="sníž. přenesená",K140,0)</f>
        <v>0</v>
      </c>
      <c r="BI140" s="225">
        <f>IF(O140="nulová",K140,0)</f>
        <v>0</v>
      </c>
      <c r="BJ140" s="25" t="s">
        <v>79</v>
      </c>
      <c r="BK140" s="225">
        <f>ROUND(P140*H140,2)</f>
        <v>0</v>
      </c>
      <c r="BL140" s="25" t="s">
        <v>188</v>
      </c>
      <c r="BM140" s="25" t="s">
        <v>236</v>
      </c>
    </row>
    <row r="141" spans="2:65" s="1" customFormat="1" ht="94.5">
      <c r="B141" s="42"/>
      <c r="C141" s="64"/>
      <c r="D141" s="226" t="s">
        <v>190</v>
      </c>
      <c r="E141" s="64"/>
      <c r="F141" s="227" t="s">
        <v>237</v>
      </c>
      <c r="G141" s="64"/>
      <c r="H141" s="64"/>
      <c r="I141" s="181"/>
      <c r="J141" s="181"/>
      <c r="K141" s="64"/>
      <c r="L141" s="64"/>
      <c r="M141" s="62"/>
      <c r="N141" s="228"/>
      <c r="O141" s="43"/>
      <c r="P141" s="43"/>
      <c r="Q141" s="43"/>
      <c r="R141" s="43"/>
      <c r="S141" s="43"/>
      <c r="T141" s="43"/>
      <c r="U141" s="43"/>
      <c r="V141" s="43"/>
      <c r="W141" s="43"/>
      <c r="X141" s="78"/>
      <c r="AT141" s="25" t="s">
        <v>190</v>
      </c>
      <c r="AU141" s="25" t="s">
        <v>81</v>
      </c>
    </row>
    <row r="142" spans="2:65" s="12" customFormat="1" ht="13.5">
      <c r="B142" s="229"/>
      <c r="C142" s="230"/>
      <c r="D142" s="226" t="s">
        <v>192</v>
      </c>
      <c r="E142" s="231" t="s">
        <v>22</v>
      </c>
      <c r="F142" s="232" t="s">
        <v>238</v>
      </c>
      <c r="G142" s="230"/>
      <c r="H142" s="233">
        <v>5.8460000000000001</v>
      </c>
      <c r="I142" s="234"/>
      <c r="J142" s="234"/>
      <c r="K142" s="230"/>
      <c r="L142" s="230"/>
      <c r="M142" s="235"/>
      <c r="N142" s="236"/>
      <c r="O142" s="237"/>
      <c r="P142" s="237"/>
      <c r="Q142" s="237"/>
      <c r="R142" s="237"/>
      <c r="S142" s="237"/>
      <c r="T142" s="237"/>
      <c r="U142" s="237"/>
      <c r="V142" s="237"/>
      <c r="W142" s="237"/>
      <c r="X142" s="238"/>
      <c r="AT142" s="239" t="s">
        <v>192</v>
      </c>
      <c r="AU142" s="239" t="s">
        <v>81</v>
      </c>
      <c r="AV142" s="12" t="s">
        <v>81</v>
      </c>
      <c r="AW142" s="12" t="s">
        <v>7</v>
      </c>
      <c r="AX142" s="12" t="s">
        <v>79</v>
      </c>
      <c r="AY142" s="239" t="s">
        <v>181</v>
      </c>
    </row>
    <row r="143" spans="2:65" s="1" customFormat="1" ht="16.5" customHeight="1">
      <c r="B143" s="42"/>
      <c r="C143" s="214" t="s">
        <v>239</v>
      </c>
      <c r="D143" s="214" t="s">
        <v>183</v>
      </c>
      <c r="E143" s="215" t="s">
        <v>240</v>
      </c>
      <c r="F143" s="216" t="s">
        <v>241</v>
      </c>
      <c r="G143" s="217" t="s">
        <v>242</v>
      </c>
      <c r="H143" s="218">
        <v>0.46800000000000003</v>
      </c>
      <c r="I143" s="219"/>
      <c r="J143" s="219"/>
      <c r="K143" s="220">
        <f>ROUND(P143*H143,2)</f>
        <v>0</v>
      </c>
      <c r="L143" s="216" t="s">
        <v>187</v>
      </c>
      <c r="M143" s="62"/>
      <c r="N143" s="221" t="s">
        <v>22</v>
      </c>
      <c r="O143" s="222" t="s">
        <v>40</v>
      </c>
      <c r="P143" s="147">
        <f>I143+J143</f>
        <v>0</v>
      </c>
      <c r="Q143" s="147">
        <f>ROUND(I143*H143,2)</f>
        <v>0</v>
      </c>
      <c r="R143" s="147">
        <f>ROUND(J143*H143,2)</f>
        <v>0</v>
      </c>
      <c r="S143" s="43"/>
      <c r="T143" s="223">
        <f>S143*H143</f>
        <v>0</v>
      </c>
      <c r="U143" s="223">
        <v>1.06277</v>
      </c>
      <c r="V143" s="223">
        <f>U143*H143</f>
        <v>0.49737636000000002</v>
      </c>
      <c r="W143" s="223">
        <v>0</v>
      </c>
      <c r="X143" s="224">
        <f>W143*H143</f>
        <v>0</v>
      </c>
      <c r="AR143" s="25" t="s">
        <v>188</v>
      </c>
      <c r="AT143" s="25" t="s">
        <v>183</v>
      </c>
      <c r="AU143" s="25" t="s">
        <v>81</v>
      </c>
      <c r="AY143" s="25" t="s">
        <v>181</v>
      </c>
      <c r="BE143" s="225">
        <f>IF(O143="základní",K143,0)</f>
        <v>0</v>
      </c>
      <c r="BF143" s="225">
        <f>IF(O143="snížená",K143,0)</f>
        <v>0</v>
      </c>
      <c r="BG143" s="225">
        <f>IF(O143="zákl. přenesená",K143,0)</f>
        <v>0</v>
      </c>
      <c r="BH143" s="225">
        <f>IF(O143="sníž. přenesená",K143,0)</f>
        <v>0</v>
      </c>
      <c r="BI143" s="225">
        <f>IF(O143="nulová",K143,0)</f>
        <v>0</v>
      </c>
      <c r="BJ143" s="25" t="s">
        <v>79</v>
      </c>
      <c r="BK143" s="225">
        <f>ROUND(P143*H143,2)</f>
        <v>0</v>
      </c>
      <c r="BL143" s="25" t="s">
        <v>188</v>
      </c>
      <c r="BM143" s="25" t="s">
        <v>243</v>
      </c>
    </row>
    <row r="144" spans="2:65" s="12" customFormat="1" ht="13.5">
      <c r="B144" s="229"/>
      <c r="C144" s="230"/>
      <c r="D144" s="226" t="s">
        <v>192</v>
      </c>
      <c r="E144" s="231" t="s">
        <v>22</v>
      </c>
      <c r="F144" s="232" t="s">
        <v>244</v>
      </c>
      <c r="G144" s="230"/>
      <c r="H144" s="233">
        <v>0.46800000000000003</v>
      </c>
      <c r="I144" s="234"/>
      <c r="J144" s="234"/>
      <c r="K144" s="230"/>
      <c r="L144" s="230"/>
      <c r="M144" s="235"/>
      <c r="N144" s="236"/>
      <c r="O144" s="237"/>
      <c r="P144" s="237"/>
      <c r="Q144" s="237"/>
      <c r="R144" s="237"/>
      <c r="S144" s="237"/>
      <c r="T144" s="237"/>
      <c r="U144" s="237"/>
      <c r="V144" s="237"/>
      <c r="W144" s="237"/>
      <c r="X144" s="238"/>
      <c r="AT144" s="239" t="s">
        <v>192</v>
      </c>
      <c r="AU144" s="239" t="s">
        <v>81</v>
      </c>
      <c r="AV144" s="12" t="s">
        <v>81</v>
      </c>
      <c r="AW144" s="12" t="s">
        <v>7</v>
      </c>
      <c r="AX144" s="12" t="s">
        <v>79</v>
      </c>
      <c r="AY144" s="239" t="s">
        <v>181</v>
      </c>
    </row>
    <row r="145" spans="2:65" s="1" customFormat="1" ht="25.5" customHeight="1">
      <c r="B145" s="42"/>
      <c r="C145" s="214" t="s">
        <v>245</v>
      </c>
      <c r="D145" s="214" t="s">
        <v>183</v>
      </c>
      <c r="E145" s="215" t="s">
        <v>246</v>
      </c>
      <c r="F145" s="216" t="s">
        <v>247</v>
      </c>
      <c r="G145" s="217" t="s">
        <v>186</v>
      </c>
      <c r="H145" s="218">
        <v>15.15</v>
      </c>
      <c r="I145" s="219"/>
      <c r="J145" s="219"/>
      <c r="K145" s="220">
        <f>ROUND(P145*H145,2)</f>
        <v>0</v>
      </c>
      <c r="L145" s="216" t="s">
        <v>187</v>
      </c>
      <c r="M145" s="62"/>
      <c r="N145" s="221" t="s">
        <v>22</v>
      </c>
      <c r="O145" s="222" t="s">
        <v>40</v>
      </c>
      <c r="P145" s="147">
        <f>I145+J145</f>
        <v>0</v>
      </c>
      <c r="Q145" s="147">
        <f>ROUND(I145*H145,2)</f>
        <v>0</v>
      </c>
      <c r="R145" s="147">
        <f>ROUND(J145*H145,2)</f>
        <v>0</v>
      </c>
      <c r="S145" s="43"/>
      <c r="T145" s="223">
        <f>S145*H145</f>
        <v>0</v>
      </c>
      <c r="U145" s="223">
        <v>2.45329</v>
      </c>
      <c r="V145" s="223">
        <f>U145*H145</f>
        <v>37.167343500000001</v>
      </c>
      <c r="W145" s="223">
        <v>0</v>
      </c>
      <c r="X145" s="224">
        <f>W145*H145</f>
        <v>0</v>
      </c>
      <c r="AR145" s="25" t="s">
        <v>188</v>
      </c>
      <c r="AT145" s="25" t="s">
        <v>183</v>
      </c>
      <c r="AU145" s="25" t="s">
        <v>81</v>
      </c>
      <c r="AY145" s="25" t="s">
        <v>181</v>
      </c>
      <c r="BE145" s="225">
        <f>IF(O145="základní",K145,0)</f>
        <v>0</v>
      </c>
      <c r="BF145" s="225">
        <f>IF(O145="snížená",K145,0)</f>
        <v>0</v>
      </c>
      <c r="BG145" s="225">
        <f>IF(O145="zákl. přenesená",K145,0)</f>
        <v>0</v>
      </c>
      <c r="BH145" s="225">
        <f>IF(O145="sníž. přenesená",K145,0)</f>
        <v>0</v>
      </c>
      <c r="BI145" s="225">
        <f>IF(O145="nulová",K145,0)</f>
        <v>0</v>
      </c>
      <c r="BJ145" s="25" t="s">
        <v>79</v>
      </c>
      <c r="BK145" s="225">
        <f>ROUND(P145*H145,2)</f>
        <v>0</v>
      </c>
      <c r="BL145" s="25" t="s">
        <v>188</v>
      </c>
      <c r="BM145" s="25" t="s">
        <v>248</v>
      </c>
    </row>
    <row r="146" spans="2:65" s="1" customFormat="1" ht="81">
      <c r="B146" s="42"/>
      <c r="C146" s="64"/>
      <c r="D146" s="226" t="s">
        <v>190</v>
      </c>
      <c r="E146" s="64"/>
      <c r="F146" s="227" t="s">
        <v>249</v>
      </c>
      <c r="G146" s="64"/>
      <c r="H146" s="64"/>
      <c r="I146" s="181"/>
      <c r="J146" s="181"/>
      <c r="K146" s="64"/>
      <c r="L146" s="64"/>
      <c r="M146" s="62"/>
      <c r="N146" s="228"/>
      <c r="O146" s="43"/>
      <c r="P146" s="43"/>
      <c r="Q146" s="43"/>
      <c r="R146" s="43"/>
      <c r="S146" s="43"/>
      <c r="T146" s="43"/>
      <c r="U146" s="43"/>
      <c r="V146" s="43"/>
      <c r="W146" s="43"/>
      <c r="X146" s="78"/>
      <c r="AT146" s="25" t="s">
        <v>190</v>
      </c>
      <c r="AU146" s="25" t="s">
        <v>81</v>
      </c>
    </row>
    <row r="147" spans="2:65" s="12" customFormat="1" ht="13.5">
      <c r="B147" s="229"/>
      <c r="C147" s="230"/>
      <c r="D147" s="226" t="s">
        <v>192</v>
      </c>
      <c r="E147" s="231" t="s">
        <v>22</v>
      </c>
      <c r="F147" s="232" t="s">
        <v>201</v>
      </c>
      <c r="G147" s="230"/>
      <c r="H147" s="233">
        <v>15.15</v>
      </c>
      <c r="I147" s="234"/>
      <c r="J147" s="234"/>
      <c r="K147" s="230"/>
      <c r="L147" s="230"/>
      <c r="M147" s="235"/>
      <c r="N147" s="236"/>
      <c r="O147" s="237"/>
      <c r="P147" s="237"/>
      <c r="Q147" s="237"/>
      <c r="R147" s="237"/>
      <c r="S147" s="237"/>
      <c r="T147" s="237"/>
      <c r="U147" s="237"/>
      <c r="V147" s="237"/>
      <c r="W147" s="237"/>
      <c r="X147" s="238"/>
      <c r="AT147" s="239" t="s">
        <v>192</v>
      </c>
      <c r="AU147" s="239" t="s">
        <v>81</v>
      </c>
      <c r="AV147" s="12" t="s">
        <v>81</v>
      </c>
      <c r="AW147" s="12" t="s">
        <v>7</v>
      </c>
      <c r="AX147" s="12" t="s">
        <v>79</v>
      </c>
      <c r="AY147" s="239" t="s">
        <v>181</v>
      </c>
    </row>
    <row r="148" spans="2:65" s="1" customFormat="1" ht="16.5" customHeight="1">
      <c r="B148" s="42"/>
      <c r="C148" s="214" t="s">
        <v>250</v>
      </c>
      <c r="D148" s="214" t="s">
        <v>183</v>
      </c>
      <c r="E148" s="215" t="s">
        <v>251</v>
      </c>
      <c r="F148" s="216" t="s">
        <v>252</v>
      </c>
      <c r="G148" s="217" t="s">
        <v>253</v>
      </c>
      <c r="H148" s="218">
        <v>10.824999999999999</v>
      </c>
      <c r="I148" s="219"/>
      <c r="J148" s="219"/>
      <c r="K148" s="220">
        <f>ROUND(P148*H148,2)</f>
        <v>0</v>
      </c>
      <c r="L148" s="216" t="s">
        <v>187</v>
      </c>
      <c r="M148" s="62"/>
      <c r="N148" s="221" t="s">
        <v>22</v>
      </c>
      <c r="O148" s="222" t="s">
        <v>40</v>
      </c>
      <c r="P148" s="147">
        <f>I148+J148</f>
        <v>0</v>
      </c>
      <c r="Q148" s="147">
        <f>ROUND(I148*H148,2)</f>
        <v>0</v>
      </c>
      <c r="R148" s="147">
        <f>ROUND(J148*H148,2)</f>
        <v>0</v>
      </c>
      <c r="S148" s="43"/>
      <c r="T148" s="223">
        <f>S148*H148</f>
        <v>0</v>
      </c>
      <c r="U148" s="223">
        <v>3.46E-3</v>
      </c>
      <c r="V148" s="223">
        <f>U148*H148</f>
        <v>3.7454499999999995E-2</v>
      </c>
      <c r="W148" s="223">
        <v>0</v>
      </c>
      <c r="X148" s="224">
        <f>W148*H148</f>
        <v>0</v>
      </c>
      <c r="AR148" s="25" t="s">
        <v>188</v>
      </c>
      <c r="AT148" s="25" t="s">
        <v>183</v>
      </c>
      <c r="AU148" s="25" t="s">
        <v>81</v>
      </c>
      <c r="AY148" s="25" t="s">
        <v>181</v>
      </c>
      <c r="BE148" s="225">
        <f>IF(O148="základní",K148,0)</f>
        <v>0</v>
      </c>
      <c r="BF148" s="225">
        <f>IF(O148="snížená",K148,0)</f>
        <v>0</v>
      </c>
      <c r="BG148" s="225">
        <f>IF(O148="zákl. přenesená",K148,0)</f>
        <v>0</v>
      </c>
      <c r="BH148" s="225">
        <f>IF(O148="sníž. přenesená",K148,0)</f>
        <v>0</v>
      </c>
      <c r="BI148" s="225">
        <f>IF(O148="nulová",K148,0)</f>
        <v>0</v>
      </c>
      <c r="BJ148" s="25" t="s">
        <v>79</v>
      </c>
      <c r="BK148" s="225">
        <f>ROUND(P148*H148,2)</f>
        <v>0</v>
      </c>
      <c r="BL148" s="25" t="s">
        <v>188</v>
      </c>
      <c r="BM148" s="25" t="s">
        <v>254</v>
      </c>
    </row>
    <row r="149" spans="2:65" s="12" customFormat="1" ht="13.5">
      <c r="B149" s="229"/>
      <c r="C149" s="230"/>
      <c r="D149" s="226" t="s">
        <v>192</v>
      </c>
      <c r="E149" s="231" t="s">
        <v>22</v>
      </c>
      <c r="F149" s="232" t="s">
        <v>255</v>
      </c>
      <c r="G149" s="230"/>
      <c r="H149" s="233">
        <v>10.824999999999999</v>
      </c>
      <c r="I149" s="234"/>
      <c r="J149" s="234"/>
      <c r="K149" s="230"/>
      <c r="L149" s="230"/>
      <c r="M149" s="235"/>
      <c r="N149" s="236"/>
      <c r="O149" s="237"/>
      <c r="P149" s="237"/>
      <c r="Q149" s="237"/>
      <c r="R149" s="237"/>
      <c r="S149" s="237"/>
      <c r="T149" s="237"/>
      <c r="U149" s="237"/>
      <c r="V149" s="237"/>
      <c r="W149" s="237"/>
      <c r="X149" s="238"/>
      <c r="AT149" s="239" t="s">
        <v>192</v>
      </c>
      <c r="AU149" s="239" t="s">
        <v>81</v>
      </c>
      <c r="AV149" s="12" t="s">
        <v>81</v>
      </c>
      <c r="AW149" s="12" t="s">
        <v>7</v>
      </c>
      <c r="AX149" s="12" t="s">
        <v>79</v>
      </c>
      <c r="AY149" s="239" t="s">
        <v>181</v>
      </c>
    </row>
    <row r="150" spans="2:65" s="1" customFormat="1" ht="16.5" customHeight="1">
      <c r="B150" s="42"/>
      <c r="C150" s="214" t="s">
        <v>256</v>
      </c>
      <c r="D150" s="214" t="s">
        <v>183</v>
      </c>
      <c r="E150" s="215" t="s">
        <v>257</v>
      </c>
      <c r="F150" s="216" t="s">
        <v>258</v>
      </c>
      <c r="G150" s="217" t="s">
        <v>253</v>
      </c>
      <c r="H150" s="218">
        <v>10.824999999999999</v>
      </c>
      <c r="I150" s="219"/>
      <c r="J150" s="219"/>
      <c r="K150" s="220">
        <f>ROUND(P150*H150,2)</f>
        <v>0</v>
      </c>
      <c r="L150" s="216" t="s">
        <v>187</v>
      </c>
      <c r="M150" s="62"/>
      <c r="N150" s="221" t="s">
        <v>22</v>
      </c>
      <c r="O150" s="222" t="s">
        <v>40</v>
      </c>
      <c r="P150" s="147">
        <f>I150+J150</f>
        <v>0</v>
      </c>
      <c r="Q150" s="147">
        <f>ROUND(I150*H150,2)</f>
        <v>0</v>
      </c>
      <c r="R150" s="147">
        <f>ROUND(J150*H150,2)</f>
        <v>0</v>
      </c>
      <c r="S150" s="43"/>
      <c r="T150" s="223">
        <f>S150*H150</f>
        <v>0</v>
      </c>
      <c r="U150" s="223">
        <v>0</v>
      </c>
      <c r="V150" s="223">
        <f>U150*H150</f>
        <v>0</v>
      </c>
      <c r="W150" s="223">
        <v>0</v>
      </c>
      <c r="X150" s="224">
        <f>W150*H150</f>
        <v>0</v>
      </c>
      <c r="AR150" s="25" t="s">
        <v>188</v>
      </c>
      <c r="AT150" s="25" t="s">
        <v>183</v>
      </c>
      <c r="AU150" s="25" t="s">
        <v>81</v>
      </c>
      <c r="AY150" s="25" t="s">
        <v>181</v>
      </c>
      <c r="BE150" s="225">
        <f>IF(O150="základní",K150,0)</f>
        <v>0</v>
      </c>
      <c r="BF150" s="225">
        <f>IF(O150="snížená",K150,0)</f>
        <v>0</v>
      </c>
      <c r="BG150" s="225">
        <f>IF(O150="zákl. přenesená",K150,0)</f>
        <v>0</v>
      </c>
      <c r="BH150" s="225">
        <f>IF(O150="sníž. přenesená",K150,0)</f>
        <v>0</v>
      </c>
      <c r="BI150" s="225">
        <f>IF(O150="nulová",K150,0)</f>
        <v>0</v>
      </c>
      <c r="BJ150" s="25" t="s">
        <v>79</v>
      </c>
      <c r="BK150" s="225">
        <f>ROUND(P150*H150,2)</f>
        <v>0</v>
      </c>
      <c r="BL150" s="25" t="s">
        <v>188</v>
      </c>
      <c r="BM150" s="25" t="s">
        <v>259</v>
      </c>
    </row>
    <row r="151" spans="2:65" s="11" customFormat="1" ht="29.85" customHeight="1">
      <c r="B151" s="197"/>
      <c r="C151" s="198"/>
      <c r="D151" s="199" t="s">
        <v>70</v>
      </c>
      <c r="E151" s="212" t="s">
        <v>91</v>
      </c>
      <c r="F151" s="212" t="s">
        <v>260</v>
      </c>
      <c r="G151" s="198"/>
      <c r="H151" s="198"/>
      <c r="I151" s="201"/>
      <c r="J151" s="201"/>
      <c r="K151" s="213">
        <f>BK151</f>
        <v>0</v>
      </c>
      <c r="L151" s="198"/>
      <c r="M151" s="203"/>
      <c r="N151" s="204"/>
      <c r="O151" s="205"/>
      <c r="P151" s="205"/>
      <c r="Q151" s="206">
        <f>SUM(Q152:Q175)</f>
        <v>0</v>
      </c>
      <c r="R151" s="206">
        <f>SUM(R152:R175)</f>
        <v>0</v>
      </c>
      <c r="S151" s="205"/>
      <c r="T151" s="207">
        <f>SUM(T152:T175)</f>
        <v>0</v>
      </c>
      <c r="U151" s="205"/>
      <c r="V151" s="207">
        <f>SUM(V152:V175)</f>
        <v>12.759442749999998</v>
      </c>
      <c r="W151" s="205"/>
      <c r="X151" s="208">
        <f>SUM(X152:X175)</f>
        <v>0</v>
      </c>
      <c r="AR151" s="209" t="s">
        <v>79</v>
      </c>
      <c r="AT151" s="210" t="s">
        <v>70</v>
      </c>
      <c r="AU151" s="210" t="s">
        <v>79</v>
      </c>
      <c r="AY151" s="209" t="s">
        <v>181</v>
      </c>
      <c r="BK151" s="211">
        <f>SUM(BK152:BK175)</f>
        <v>0</v>
      </c>
    </row>
    <row r="152" spans="2:65" s="1" customFormat="1" ht="25.5" customHeight="1">
      <c r="B152" s="42"/>
      <c r="C152" s="214" t="s">
        <v>11</v>
      </c>
      <c r="D152" s="214" t="s">
        <v>183</v>
      </c>
      <c r="E152" s="215" t="s">
        <v>261</v>
      </c>
      <c r="F152" s="216" t="s">
        <v>262</v>
      </c>
      <c r="G152" s="217" t="s">
        <v>186</v>
      </c>
      <c r="H152" s="218">
        <v>1.4</v>
      </c>
      <c r="I152" s="219"/>
      <c r="J152" s="219"/>
      <c r="K152" s="220">
        <f>ROUND(P152*H152,2)</f>
        <v>0</v>
      </c>
      <c r="L152" s="216" t="s">
        <v>187</v>
      </c>
      <c r="M152" s="62"/>
      <c r="N152" s="221" t="s">
        <v>22</v>
      </c>
      <c r="O152" s="222" t="s">
        <v>40</v>
      </c>
      <c r="P152" s="147">
        <f>I152+J152</f>
        <v>0</v>
      </c>
      <c r="Q152" s="147">
        <f>ROUND(I152*H152,2)</f>
        <v>0</v>
      </c>
      <c r="R152" s="147">
        <f>ROUND(J152*H152,2)</f>
        <v>0</v>
      </c>
      <c r="S152" s="43"/>
      <c r="T152" s="223">
        <f>S152*H152</f>
        <v>0</v>
      </c>
      <c r="U152" s="223">
        <v>1.8774999999999999</v>
      </c>
      <c r="V152" s="223">
        <f>U152*H152</f>
        <v>2.6284999999999998</v>
      </c>
      <c r="W152" s="223">
        <v>0</v>
      </c>
      <c r="X152" s="224">
        <f>W152*H152</f>
        <v>0</v>
      </c>
      <c r="AR152" s="25" t="s">
        <v>188</v>
      </c>
      <c r="AT152" s="25" t="s">
        <v>183</v>
      </c>
      <c r="AU152" s="25" t="s">
        <v>81</v>
      </c>
      <c r="AY152" s="25" t="s">
        <v>181</v>
      </c>
      <c r="BE152" s="225">
        <f>IF(O152="základní",K152,0)</f>
        <v>0</v>
      </c>
      <c r="BF152" s="225">
        <f>IF(O152="snížená",K152,0)</f>
        <v>0</v>
      </c>
      <c r="BG152" s="225">
        <f>IF(O152="zákl. přenesená",K152,0)</f>
        <v>0</v>
      </c>
      <c r="BH152" s="225">
        <f>IF(O152="sníž. přenesená",K152,0)</f>
        <v>0</v>
      </c>
      <c r="BI152" s="225">
        <f>IF(O152="nulová",K152,0)</f>
        <v>0</v>
      </c>
      <c r="BJ152" s="25" t="s">
        <v>79</v>
      </c>
      <c r="BK152" s="225">
        <f>ROUND(P152*H152,2)</f>
        <v>0</v>
      </c>
      <c r="BL152" s="25" t="s">
        <v>188</v>
      </c>
      <c r="BM152" s="25" t="s">
        <v>263</v>
      </c>
    </row>
    <row r="153" spans="2:65" s="12" customFormat="1" ht="13.5">
      <c r="B153" s="229"/>
      <c r="C153" s="230"/>
      <c r="D153" s="226" t="s">
        <v>192</v>
      </c>
      <c r="E153" s="231" t="s">
        <v>22</v>
      </c>
      <c r="F153" s="232" t="s">
        <v>264</v>
      </c>
      <c r="G153" s="230"/>
      <c r="H153" s="233">
        <v>1.4</v>
      </c>
      <c r="I153" s="234"/>
      <c r="J153" s="234"/>
      <c r="K153" s="230"/>
      <c r="L153" s="230"/>
      <c r="M153" s="235"/>
      <c r="N153" s="236"/>
      <c r="O153" s="237"/>
      <c r="P153" s="237"/>
      <c r="Q153" s="237"/>
      <c r="R153" s="237"/>
      <c r="S153" s="237"/>
      <c r="T153" s="237"/>
      <c r="U153" s="237"/>
      <c r="V153" s="237"/>
      <c r="W153" s="237"/>
      <c r="X153" s="238"/>
      <c r="AT153" s="239" t="s">
        <v>192</v>
      </c>
      <c r="AU153" s="239" t="s">
        <v>81</v>
      </c>
      <c r="AV153" s="12" t="s">
        <v>81</v>
      </c>
      <c r="AW153" s="12" t="s">
        <v>7</v>
      </c>
      <c r="AX153" s="12" t="s">
        <v>79</v>
      </c>
      <c r="AY153" s="239" t="s">
        <v>181</v>
      </c>
    </row>
    <row r="154" spans="2:65" s="1" customFormat="1" ht="25.5" customHeight="1">
      <c r="B154" s="42"/>
      <c r="C154" s="214" t="s">
        <v>265</v>
      </c>
      <c r="D154" s="214" t="s">
        <v>183</v>
      </c>
      <c r="E154" s="215" t="s">
        <v>266</v>
      </c>
      <c r="F154" s="216" t="s">
        <v>267</v>
      </c>
      <c r="G154" s="217" t="s">
        <v>242</v>
      </c>
      <c r="H154" s="218">
        <v>7.1999999999999995E-2</v>
      </c>
      <c r="I154" s="219"/>
      <c r="J154" s="219"/>
      <c r="K154" s="220">
        <f>ROUND(P154*H154,2)</f>
        <v>0</v>
      </c>
      <c r="L154" s="216" t="s">
        <v>187</v>
      </c>
      <c r="M154" s="62"/>
      <c r="N154" s="221" t="s">
        <v>22</v>
      </c>
      <c r="O154" s="222" t="s">
        <v>40</v>
      </c>
      <c r="P154" s="147">
        <f>I154+J154</f>
        <v>0</v>
      </c>
      <c r="Q154" s="147">
        <f>ROUND(I154*H154,2)</f>
        <v>0</v>
      </c>
      <c r="R154" s="147">
        <f>ROUND(J154*H154,2)</f>
        <v>0</v>
      </c>
      <c r="S154" s="43"/>
      <c r="T154" s="223">
        <f>S154*H154</f>
        <v>0</v>
      </c>
      <c r="U154" s="223">
        <v>1.0900000000000001</v>
      </c>
      <c r="V154" s="223">
        <f>U154*H154</f>
        <v>7.8479999999999994E-2</v>
      </c>
      <c r="W154" s="223">
        <v>0</v>
      </c>
      <c r="X154" s="224">
        <f>W154*H154</f>
        <v>0</v>
      </c>
      <c r="AR154" s="25" t="s">
        <v>188</v>
      </c>
      <c r="AT154" s="25" t="s">
        <v>183</v>
      </c>
      <c r="AU154" s="25" t="s">
        <v>81</v>
      </c>
      <c r="AY154" s="25" t="s">
        <v>181</v>
      </c>
      <c r="BE154" s="225">
        <f>IF(O154="základní",K154,0)</f>
        <v>0</v>
      </c>
      <c r="BF154" s="225">
        <f>IF(O154="snížená",K154,0)</f>
        <v>0</v>
      </c>
      <c r="BG154" s="225">
        <f>IF(O154="zákl. přenesená",K154,0)</f>
        <v>0</v>
      </c>
      <c r="BH154" s="225">
        <f>IF(O154="sníž. přenesená",K154,0)</f>
        <v>0</v>
      </c>
      <c r="BI154" s="225">
        <f>IF(O154="nulová",K154,0)</f>
        <v>0</v>
      </c>
      <c r="BJ154" s="25" t="s">
        <v>79</v>
      </c>
      <c r="BK154" s="225">
        <f>ROUND(P154*H154,2)</f>
        <v>0</v>
      </c>
      <c r="BL154" s="25" t="s">
        <v>188</v>
      </c>
      <c r="BM154" s="25" t="s">
        <v>268</v>
      </c>
    </row>
    <row r="155" spans="2:65" s="12" customFormat="1" ht="13.5">
      <c r="B155" s="229"/>
      <c r="C155" s="230"/>
      <c r="D155" s="226" t="s">
        <v>192</v>
      </c>
      <c r="E155" s="231" t="s">
        <v>22</v>
      </c>
      <c r="F155" s="232" t="s">
        <v>269</v>
      </c>
      <c r="G155" s="230"/>
      <c r="H155" s="233">
        <v>7.1999999999999995E-2</v>
      </c>
      <c r="I155" s="234"/>
      <c r="J155" s="234"/>
      <c r="K155" s="230"/>
      <c r="L155" s="230"/>
      <c r="M155" s="235"/>
      <c r="N155" s="236"/>
      <c r="O155" s="237"/>
      <c r="P155" s="237"/>
      <c r="Q155" s="237"/>
      <c r="R155" s="237"/>
      <c r="S155" s="237"/>
      <c r="T155" s="237"/>
      <c r="U155" s="237"/>
      <c r="V155" s="237"/>
      <c r="W155" s="237"/>
      <c r="X155" s="238"/>
      <c r="AT155" s="239" t="s">
        <v>192</v>
      </c>
      <c r="AU155" s="239" t="s">
        <v>81</v>
      </c>
      <c r="AV155" s="12" t="s">
        <v>81</v>
      </c>
      <c r="AW155" s="12" t="s">
        <v>7</v>
      </c>
      <c r="AX155" s="12" t="s">
        <v>79</v>
      </c>
      <c r="AY155" s="239" t="s">
        <v>181</v>
      </c>
    </row>
    <row r="156" spans="2:65" s="1" customFormat="1" ht="25.5" customHeight="1">
      <c r="B156" s="42"/>
      <c r="C156" s="214" t="s">
        <v>270</v>
      </c>
      <c r="D156" s="214" t="s">
        <v>183</v>
      </c>
      <c r="E156" s="215" t="s">
        <v>271</v>
      </c>
      <c r="F156" s="216" t="s">
        <v>272</v>
      </c>
      <c r="G156" s="217" t="s">
        <v>253</v>
      </c>
      <c r="H156" s="218">
        <v>19.5</v>
      </c>
      <c r="I156" s="219"/>
      <c r="J156" s="219"/>
      <c r="K156" s="220">
        <f>ROUND(P156*H156,2)</f>
        <v>0</v>
      </c>
      <c r="L156" s="216" t="s">
        <v>187</v>
      </c>
      <c r="M156" s="62"/>
      <c r="N156" s="221" t="s">
        <v>22</v>
      </c>
      <c r="O156" s="222" t="s">
        <v>40</v>
      </c>
      <c r="P156" s="147">
        <f>I156+J156</f>
        <v>0</v>
      </c>
      <c r="Q156" s="147">
        <f>ROUND(I156*H156,2)</f>
        <v>0</v>
      </c>
      <c r="R156" s="147">
        <f>ROUND(J156*H156,2)</f>
        <v>0</v>
      </c>
      <c r="S156" s="43"/>
      <c r="T156" s="223">
        <f>S156*H156</f>
        <v>0</v>
      </c>
      <c r="U156" s="223">
        <v>0.12706000000000001</v>
      </c>
      <c r="V156" s="223">
        <f>U156*H156</f>
        <v>2.4776700000000003</v>
      </c>
      <c r="W156" s="223">
        <v>0</v>
      </c>
      <c r="X156" s="224">
        <f>W156*H156</f>
        <v>0</v>
      </c>
      <c r="AR156" s="25" t="s">
        <v>188</v>
      </c>
      <c r="AT156" s="25" t="s">
        <v>183</v>
      </c>
      <c r="AU156" s="25" t="s">
        <v>81</v>
      </c>
      <c r="AY156" s="25" t="s">
        <v>181</v>
      </c>
      <c r="BE156" s="225">
        <f>IF(O156="základní",K156,0)</f>
        <v>0</v>
      </c>
      <c r="BF156" s="225">
        <f>IF(O156="snížená",K156,0)</f>
        <v>0</v>
      </c>
      <c r="BG156" s="225">
        <f>IF(O156="zákl. přenesená",K156,0)</f>
        <v>0</v>
      </c>
      <c r="BH156" s="225">
        <f>IF(O156="sníž. přenesená",K156,0)</f>
        <v>0</v>
      </c>
      <c r="BI156" s="225">
        <f>IF(O156="nulová",K156,0)</f>
        <v>0</v>
      </c>
      <c r="BJ156" s="25" t="s">
        <v>79</v>
      </c>
      <c r="BK156" s="225">
        <f>ROUND(P156*H156,2)</f>
        <v>0</v>
      </c>
      <c r="BL156" s="25" t="s">
        <v>188</v>
      </c>
      <c r="BM156" s="25" t="s">
        <v>273</v>
      </c>
    </row>
    <row r="157" spans="2:65" s="12" customFormat="1" ht="13.5">
      <c r="B157" s="229"/>
      <c r="C157" s="230"/>
      <c r="D157" s="226" t="s">
        <v>192</v>
      </c>
      <c r="E157" s="231" t="s">
        <v>22</v>
      </c>
      <c r="F157" s="232" t="s">
        <v>274</v>
      </c>
      <c r="G157" s="230"/>
      <c r="H157" s="233">
        <v>9.5</v>
      </c>
      <c r="I157" s="234"/>
      <c r="J157" s="234"/>
      <c r="K157" s="230"/>
      <c r="L157" s="230"/>
      <c r="M157" s="235"/>
      <c r="N157" s="236"/>
      <c r="O157" s="237"/>
      <c r="P157" s="237"/>
      <c r="Q157" s="237"/>
      <c r="R157" s="237"/>
      <c r="S157" s="237"/>
      <c r="T157" s="237"/>
      <c r="U157" s="237"/>
      <c r="V157" s="237"/>
      <c r="W157" s="237"/>
      <c r="X157" s="238"/>
      <c r="AT157" s="239" t="s">
        <v>192</v>
      </c>
      <c r="AU157" s="239" t="s">
        <v>81</v>
      </c>
      <c r="AV157" s="12" t="s">
        <v>81</v>
      </c>
      <c r="AW157" s="12" t="s">
        <v>7</v>
      </c>
      <c r="AX157" s="12" t="s">
        <v>71</v>
      </c>
      <c r="AY157" s="239" t="s">
        <v>181</v>
      </c>
    </row>
    <row r="158" spans="2:65" s="12" customFormat="1" ht="13.5">
      <c r="B158" s="229"/>
      <c r="C158" s="230"/>
      <c r="D158" s="226" t="s">
        <v>192</v>
      </c>
      <c r="E158" s="231" t="s">
        <v>22</v>
      </c>
      <c r="F158" s="232" t="s">
        <v>275</v>
      </c>
      <c r="G158" s="230"/>
      <c r="H158" s="233">
        <v>10</v>
      </c>
      <c r="I158" s="234"/>
      <c r="J158" s="234"/>
      <c r="K158" s="230"/>
      <c r="L158" s="230"/>
      <c r="M158" s="235"/>
      <c r="N158" s="236"/>
      <c r="O158" s="237"/>
      <c r="P158" s="237"/>
      <c r="Q158" s="237"/>
      <c r="R158" s="237"/>
      <c r="S158" s="237"/>
      <c r="T158" s="237"/>
      <c r="U158" s="237"/>
      <c r="V158" s="237"/>
      <c r="W158" s="237"/>
      <c r="X158" s="238"/>
      <c r="AT158" s="239" t="s">
        <v>192</v>
      </c>
      <c r="AU158" s="239" t="s">
        <v>81</v>
      </c>
      <c r="AV158" s="12" t="s">
        <v>81</v>
      </c>
      <c r="AW158" s="12" t="s">
        <v>7</v>
      </c>
      <c r="AX158" s="12" t="s">
        <v>71</v>
      </c>
      <c r="AY158" s="239" t="s">
        <v>181</v>
      </c>
    </row>
    <row r="159" spans="2:65" s="13" customFormat="1" ht="13.5">
      <c r="B159" s="240"/>
      <c r="C159" s="241"/>
      <c r="D159" s="226" t="s">
        <v>192</v>
      </c>
      <c r="E159" s="242" t="s">
        <v>22</v>
      </c>
      <c r="F159" s="243" t="s">
        <v>210</v>
      </c>
      <c r="G159" s="241"/>
      <c r="H159" s="244">
        <v>19.5</v>
      </c>
      <c r="I159" s="245"/>
      <c r="J159" s="245"/>
      <c r="K159" s="241"/>
      <c r="L159" s="241"/>
      <c r="M159" s="246"/>
      <c r="N159" s="247"/>
      <c r="O159" s="248"/>
      <c r="P159" s="248"/>
      <c r="Q159" s="248"/>
      <c r="R159" s="248"/>
      <c r="S159" s="248"/>
      <c r="T159" s="248"/>
      <c r="U159" s="248"/>
      <c r="V159" s="248"/>
      <c r="W159" s="248"/>
      <c r="X159" s="249"/>
      <c r="AT159" s="250" t="s">
        <v>192</v>
      </c>
      <c r="AU159" s="250" t="s">
        <v>81</v>
      </c>
      <c r="AV159" s="13" t="s">
        <v>188</v>
      </c>
      <c r="AW159" s="13" t="s">
        <v>7</v>
      </c>
      <c r="AX159" s="13" t="s">
        <v>79</v>
      </c>
      <c r="AY159" s="250" t="s">
        <v>181</v>
      </c>
    </row>
    <row r="160" spans="2:65" s="1" customFormat="1" ht="25.5" customHeight="1">
      <c r="B160" s="42"/>
      <c r="C160" s="214" t="s">
        <v>276</v>
      </c>
      <c r="D160" s="214" t="s">
        <v>183</v>
      </c>
      <c r="E160" s="215" t="s">
        <v>277</v>
      </c>
      <c r="F160" s="216" t="s">
        <v>278</v>
      </c>
      <c r="G160" s="217" t="s">
        <v>253</v>
      </c>
      <c r="H160" s="218">
        <v>20.475000000000001</v>
      </c>
      <c r="I160" s="219"/>
      <c r="J160" s="219"/>
      <c r="K160" s="220">
        <f>ROUND(P160*H160,2)</f>
        <v>0</v>
      </c>
      <c r="L160" s="216" t="s">
        <v>187</v>
      </c>
      <c r="M160" s="62"/>
      <c r="N160" s="221" t="s">
        <v>22</v>
      </c>
      <c r="O160" s="222" t="s">
        <v>40</v>
      </c>
      <c r="P160" s="147">
        <f>I160+J160</f>
        <v>0</v>
      </c>
      <c r="Q160" s="147">
        <f>ROUND(I160*H160,2)</f>
        <v>0</v>
      </c>
      <c r="R160" s="147">
        <f>ROUND(J160*H160,2)</f>
        <v>0</v>
      </c>
      <c r="S160" s="43"/>
      <c r="T160" s="223">
        <f>S160*H160</f>
        <v>0</v>
      </c>
      <c r="U160" s="223">
        <v>6.9169999999999995E-2</v>
      </c>
      <c r="V160" s="223">
        <f>U160*H160</f>
        <v>1.4162557499999999</v>
      </c>
      <c r="W160" s="223">
        <v>0</v>
      </c>
      <c r="X160" s="224">
        <f>W160*H160</f>
        <v>0</v>
      </c>
      <c r="AR160" s="25" t="s">
        <v>188</v>
      </c>
      <c r="AT160" s="25" t="s">
        <v>183</v>
      </c>
      <c r="AU160" s="25" t="s">
        <v>81</v>
      </c>
      <c r="AY160" s="25" t="s">
        <v>181</v>
      </c>
      <c r="BE160" s="225">
        <f>IF(O160="základní",K160,0)</f>
        <v>0</v>
      </c>
      <c r="BF160" s="225">
        <f>IF(O160="snížená",K160,0)</f>
        <v>0</v>
      </c>
      <c r="BG160" s="225">
        <f>IF(O160="zákl. přenesená",K160,0)</f>
        <v>0</v>
      </c>
      <c r="BH160" s="225">
        <f>IF(O160="sníž. přenesená",K160,0)</f>
        <v>0</v>
      </c>
      <c r="BI160" s="225">
        <f>IF(O160="nulová",K160,0)</f>
        <v>0</v>
      </c>
      <c r="BJ160" s="25" t="s">
        <v>79</v>
      </c>
      <c r="BK160" s="225">
        <f>ROUND(P160*H160,2)</f>
        <v>0</v>
      </c>
      <c r="BL160" s="25" t="s">
        <v>188</v>
      </c>
      <c r="BM160" s="25" t="s">
        <v>279</v>
      </c>
    </row>
    <row r="161" spans="2:65" s="12" customFormat="1" ht="13.5">
      <c r="B161" s="229"/>
      <c r="C161" s="230"/>
      <c r="D161" s="226" t="s">
        <v>192</v>
      </c>
      <c r="E161" s="231" t="s">
        <v>22</v>
      </c>
      <c r="F161" s="232" t="s">
        <v>280</v>
      </c>
      <c r="G161" s="230"/>
      <c r="H161" s="233">
        <v>20.475000000000001</v>
      </c>
      <c r="I161" s="234"/>
      <c r="J161" s="234"/>
      <c r="K161" s="230"/>
      <c r="L161" s="230"/>
      <c r="M161" s="235"/>
      <c r="N161" s="236"/>
      <c r="O161" s="237"/>
      <c r="P161" s="237"/>
      <c r="Q161" s="237"/>
      <c r="R161" s="237"/>
      <c r="S161" s="237"/>
      <c r="T161" s="237"/>
      <c r="U161" s="237"/>
      <c r="V161" s="237"/>
      <c r="W161" s="237"/>
      <c r="X161" s="238"/>
      <c r="AT161" s="239" t="s">
        <v>192</v>
      </c>
      <c r="AU161" s="239" t="s">
        <v>81</v>
      </c>
      <c r="AV161" s="12" t="s">
        <v>81</v>
      </c>
      <c r="AW161" s="12" t="s">
        <v>7</v>
      </c>
      <c r="AX161" s="12" t="s">
        <v>79</v>
      </c>
      <c r="AY161" s="239" t="s">
        <v>181</v>
      </c>
    </row>
    <row r="162" spans="2:65" s="1" customFormat="1" ht="25.5" customHeight="1">
      <c r="B162" s="42"/>
      <c r="C162" s="214" t="s">
        <v>281</v>
      </c>
      <c r="D162" s="214" t="s">
        <v>183</v>
      </c>
      <c r="E162" s="215" t="s">
        <v>282</v>
      </c>
      <c r="F162" s="216" t="s">
        <v>283</v>
      </c>
      <c r="G162" s="217" t="s">
        <v>253</v>
      </c>
      <c r="H162" s="218">
        <v>59.475999999999999</v>
      </c>
      <c r="I162" s="219"/>
      <c r="J162" s="219"/>
      <c r="K162" s="220">
        <f>ROUND(P162*H162,2)</f>
        <v>0</v>
      </c>
      <c r="L162" s="216" t="s">
        <v>187</v>
      </c>
      <c r="M162" s="62"/>
      <c r="N162" s="221" t="s">
        <v>22</v>
      </c>
      <c r="O162" s="222" t="s">
        <v>40</v>
      </c>
      <c r="P162" s="147">
        <f>I162+J162</f>
        <v>0</v>
      </c>
      <c r="Q162" s="147">
        <f>ROUND(I162*H162,2)</f>
        <v>0</v>
      </c>
      <c r="R162" s="147">
        <f>ROUND(J162*H162,2)</f>
        <v>0</v>
      </c>
      <c r="S162" s="43"/>
      <c r="T162" s="223">
        <f>S162*H162</f>
        <v>0</v>
      </c>
      <c r="U162" s="223">
        <v>0.10324999999999999</v>
      </c>
      <c r="V162" s="223">
        <f>U162*H162</f>
        <v>6.1408969999999998</v>
      </c>
      <c r="W162" s="223">
        <v>0</v>
      </c>
      <c r="X162" s="224">
        <f>W162*H162</f>
        <v>0</v>
      </c>
      <c r="AR162" s="25" t="s">
        <v>188</v>
      </c>
      <c r="AT162" s="25" t="s">
        <v>183</v>
      </c>
      <c r="AU162" s="25" t="s">
        <v>81</v>
      </c>
      <c r="AY162" s="25" t="s">
        <v>181</v>
      </c>
      <c r="BE162" s="225">
        <f>IF(O162="základní",K162,0)</f>
        <v>0</v>
      </c>
      <c r="BF162" s="225">
        <f>IF(O162="snížená",K162,0)</f>
        <v>0</v>
      </c>
      <c r="BG162" s="225">
        <f>IF(O162="zákl. přenesená",K162,0)</f>
        <v>0</v>
      </c>
      <c r="BH162" s="225">
        <f>IF(O162="sníž. přenesená",K162,0)</f>
        <v>0</v>
      </c>
      <c r="BI162" s="225">
        <f>IF(O162="nulová",K162,0)</f>
        <v>0</v>
      </c>
      <c r="BJ162" s="25" t="s">
        <v>79</v>
      </c>
      <c r="BK162" s="225">
        <f>ROUND(P162*H162,2)</f>
        <v>0</v>
      </c>
      <c r="BL162" s="25" t="s">
        <v>188</v>
      </c>
      <c r="BM162" s="25" t="s">
        <v>284</v>
      </c>
    </row>
    <row r="163" spans="2:65" s="14" customFormat="1" ht="13.5">
      <c r="B163" s="251"/>
      <c r="C163" s="252"/>
      <c r="D163" s="226" t="s">
        <v>192</v>
      </c>
      <c r="E163" s="253" t="s">
        <v>22</v>
      </c>
      <c r="F163" s="254" t="s">
        <v>285</v>
      </c>
      <c r="G163" s="252"/>
      <c r="H163" s="253" t="s">
        <v>22</v>
      </c>
      <c r="I163" s="255"/>
      <c r="J163" s="255"/>
      <c r="K163" s="252"/>
      <c r="L163" s="252"/>
      <c r="M163" s="256"/>
      <c r="N163" s="257"/>
      <c r="O163" s="258"/>
      <c r="P163" s="258"/>
      <c r="Q163" s="258"/>
      <c r="R163" s="258"/>
      <c r="S163" s="258"/>
      <c r="T163" s="258"/>
      <c r="U163" s="258"/>
      <c r="V163" s="258"/>
      <c r="W163" s="258"/>
      <c r="X163" s="259"/>
      <c r="AT163" s="260" t="s">
        <v>192</v>
      </c>
      <c r="AU163" s="260" t="s">
        <v>81</v>
      </c>
      <c r="AV163" s="14" t="s">
        <v>79</v>
      </c>
      <c r="AW163" s="14" t="s">
        <v>7</v>
      </c>
      <c r="AX163" s="14" t="s">
        <v>71</v>
      </c>
      <c r="AY163" s="260" t="s">
        <v>181</v>
      </c>
    </row>
    <row r="164" spans="2:65" s="12" customFormat="1" ht="13.5">
      <c r="B164" s="229"/>
      <c r="C164" s="230"/>
      <c r="D164" s="226" t="s">
        <v>192</v>
      </c>
      <c r="E164" s="231" t="s">
        <v>22</v>
      </c>
      <c r="F164" s="232" t="s">
        <v>286</v>
      </c>
      <c r="G164" s="230"/>
      <c r="H164" s="233">
        <v>37.537999999999997</v>
      </c>
      <c r="I164" s="234"/>
      <c r="J164" s="234"/>
      <c r="K164" s="230"/>
      <c r="L164" s="230"/>
      <c r="M164" s="235"/>
      <c r="N164" s="236"/>
      <c r="O164" s="237"/>
      <c r="P164" s="237"/>
      <c r="Q164" s="237"/>
      <c r="R164" s="237"/>
      <c r="S164" s="237"/>
      <c r="T164" s="237"/>
      <c r="U164" s="237"/>
      <c r="V164" s="237"/>
      <c r="W164" s="237"/>
      <c r="X164" s="238"/>
      <c r="AT164" s="239" t="s">
        <v>192</v>
      </c>
      <c r="AU164" s="239" t="s">
        <v>81</v>
      </c>
      <c r="AV164" s="12" t="s">
        <v>81</v>
      </c>
      <c r="AW164" s="12" t="s">
        <v>7</v>
      </c>
      <c r="AX164" s="12" t="s">
        <v>71</v>
      </c>
      <c r="AY164" s="239" t="s">
        <v>181</v>
      </c>
    </row>
    <row r="165" spans="2:65" s="14" customFormat="1" ht="13.5">
      <c r="B165" s="251"/>
      <c r="C165" s="252"/>
      <c r="D165" s="226" t="s">
        <v>192</v>
      </c>
      <c r="E165" s="253" t="s">
        <v>22</v>
      </c>
      <c r="F165" s="254" t="s">
        <v>287</v>
      </c>
      <c r="G165" s="252"/>
      <c r="H165" s="253" t="s">
        <v>22</v>
      </c>
      <c r="I165" s="255"/>
      <c r="J165" s="255"/>
      <c r="K165" s="252"/>
      <c r="L165" s="252"/>
      <c r="M165" s="256"/>
      <c r="N165" s="257"/>
      <c r="O165" s="258"/>
      <c r="P165" s="258"/>
      <c r="Q165" s="258"/>
      <c r="R165" s="258"/>
      <c r="S165" s="258"/>
      <c r="T165" s="258"/>
      <c r="U165" s="258"/>
      <c r="V165" s="258"/>
      <c r="W165" s="258"/>
      <c r="X165" s="259"/>
      <c r="AT165" s="260" t="s">
        <v>192</v>
      </c>
      <c r="AU165" s="260" t="s">
        <v>81</v>
      </c>
      <c r="AV165" s="14" t="s">
        <v>79</v>
      </c>
      <c r="AW165" s="14" t="s">
        <v>7</v>
      </c>
      <c r="AX165" s="14" t="s">
        <v>71</v>
      </c>
      <c r="AY165" s="260" t="s">
        <v>181</v>
      </c>
    </row>
    <row r="166" spans="2:65" s="12" customFormat="1" ht="13.5">
      <c r="B166" s="229"/>
      <c r="C166" s="230"/>
      <c r="D166" s="226" t="s">
        <v>192</v>
      </c>
      <c r="E166" s="231" t="s">
        <v>22</v>
      </c>
      <c r="F166" s="232" t="s">
        <v>288</v>
      </c>
      <c r="G166" s="230"/>
      <c r="H166" s="233">
        <v>21.937999999999999</v>
      </c>
      <c r="I166" s="234"/>
      <c r="J166" s="234"/>
      <c r="K166" s="230"/>
      <c r="L166" s="230"/>
      <c r="M166" s="235"/>
      <c r="N166" s="236"/>
      <c r="O166" s="237"/>
      <c r="P166" s="237"/>
      <c r="Q166" s="237"/>
      <c r="R166" s="237"/>
      <c r="S166" s="237"/>
      <c r="T166" s="237"/>
      <c r="U166" s="237"/>
      <c r="V166" s="237"/>
      <c r="W166" s="237"/>
      <c r="X166" s="238"/>
      <c r="AT166" s="239" t="s">
        <v>192</v>
      </c>
      <c r="AU166" s="239" t="s">
        <v>81</v>
      </c>
      <c r="AV166" s="12" t="s">
        <v>81</v>
      </c>
      <c r="AW166" s="12" t="s">
        <v>7</v>
      </c>
      <c r="AX166" s="12" t="s">
        <v>71</v>
      </c>
      <c r="AY166" s="239" t="s">
        <v>181</v>
      </c>
    </row>
    <row r="167" spans="2:65" s="13" customFormat="1" ht="13.5">
      <c r="B167" s="240"/>
      <c r="C167" s="241"/>
      <c r="D167" s="226" t="s">
        <v>192</v>
      </c>
      <c r="E167" s="242" t="s">
        <v>22</v>
      </c>
      <c r="F167" s="243" t="s">
        <v>210</v>
      </c>
      <c r="G167" s="241"/>
      <c r="H167" s="244">
        <v>59.475999999999999</v>
      </c>
      <c r="I167" s="245"/>
      <c r="J167" s="245"/>
      <c r="K167" s="241"/>
      <c r="L167" s="241"/>
      <c r="M167" s="246"/>
      <c r="N167" s="247"/>
      <c r="O167" s="248"/>
      <c r="P167" s="248"/>
      <c r="Q167" s="248"/>
      <c r="R167" s="248"/>
      <c r="S167" s="248"/>
      <c r="T167" s="248"/>
      <c r="U167" s="248"/>
      <c r="V167" s="248"/>
      <c r="W167" s="248"/>
      <c r="X167" s="249"/>
      <c r="AT167" s="250" t="s">
        <v>192</v>
      </c>
      <c r="AU167" s="250" t="s">
        <v>81</v>
      </c>
      <c r="AV167" s="13" t="s">
        <v>188</v>
      </c>
      <c r="AW167" s="13" t="s">
        <v>7</v>
      </c>
      <c r="AX167" s="13" t="s">
        <v>79</v>
      </c>
      <c r="AY167" s="250" t="s">
        <v>181</v>
      </c>
    </row>
    <row r="168" spans="2:65" s="1" customFormat="1" ht="16.5" customHeight="1">
      <c r="B168" s="42"/>
      <c r="C168" s="214" t="s">
        <v>289</v>
      </c>
      <c r="D168" s="214" t="s">
        <v>183</v>
      </c>
      <c r="E168" s="215" t="s">
        <v>290</v>
      </c>
      <c r="F168" s="216" t="s">
        <v>291</v>
      </c>
      <c r="G168" s="217" t="s">
        <v>292</v>
      </c>
      <c r="H168" s="218">
        <v>88.2</v>
      </c>
      <c r="I168" s="219"/>
      <c r="J168" s="219"/>
      <c r="K168" s="220">
        <f>ROUND(P168*H168,2)</f>
        <v>0</v>
      </c>
      <c r="L168" s="216" t="s">
        <v>187</v>
      </c>
      <c r="M168" s="62"/>
      <c r="N168" s="221" t="s">
        <v>22</v>
      </c>
      <c r="O168" s="222" t="s">
        <v>40</v>
      </c>
      <c r="P168" s="147">
        <f>I168+J168</f>
        <v>0</v>
      </c>
      <c r="Q168" s="147">
        <f>ROUND(I168*H168,2)</f>
        <v>0</v>
      </c>
      <c r="R168" s="147">
        <f>ROUND(J168*H168,2)</f>
        <v>0</v>
      </c>
      <c r="S168" s="43"/>
      <c r="T168" s="223">
        <f>S168*H168</f>
        <v>0</v>
      </c>
      <c r="U168" s="223">
        <v>2.0000000000000001E-4</v>
      </c>
      <c r="V168" s="223">
        <f>U168*H168</f>
        <v>1.7640000000000003E-2</v>
      </c>
      <c r="W168" s="223">
        <v>0</v>
      </c>
      <c r="X168" s="224">
        <f>W168*H168</f>
        <v>0</v>
      </c>
      <c r="AR168" s="25" t="s">
        <v>188</v>
      </c>
      <c r="AT168" s="25" t="s">
        <v>183</v>
      </c>
      <c r="AU168" s="25" t="s">
        <v>81</v>
      </c>
      <c r="AY168" s="25" t="s">
        <v>181</v>
      </c>
      <c r="BE168" s="225">
        <f>IF(O168="základní",K168,0)</f>
        <v>0</v>
      </c>
      <c r="BF168" s="225">
        <f>IF(O168="snížená",K168,0)</f>
        <v>0</v>
      </c>
      <c r="BG168" s="225">
        <f>IF(O168="zákl. přenesená",K168,0)</f>
        <v>0</v>
      </c>
      <c r="BH168" s="225">
        <f>IF(O168="sníž. přenesená",K168,0)</f>
        <v>0</v>
      </c>
      <c r="BI168" s="225">
        <f>IF(O168="nulová",K168,0)</f>
        <v>0</v>
      </c>
      <c r="BJ168" s="25" t="s">
        <v>79</v>
      </c>
      <c r="BK168" s="225">
        <f>ROUND(P168*H168,2)</f>
        <v>0</v>
      </c>
      <c r="BL168" s="25" t="s">
        <v>188</v>
      </c>
      <c r="BM168" s="25" t="s">
        <v>293</v>
      </c>
    </row>
    <row r="169" spans="2:65" s="1" customFormat="1" ht="54">
      <c r="B169" s="42"/>
      <c r="C169" s="64"/>
      <c r="D169" s="226" t="s">
        <v>190</v>
      </c>
      <c r="E169" s="64"/>
      <c r="F169" s="227" t="s">
        <v>294</v>
      </c>
      <c r="G169" s="64"/>
      <c r="H169" s="64"/>
      <c r="I169" s="181"/>
      <c r="J169" s="181"/>
      <c r="K169" s="64"/>
      <c r="L169" s="64"/>
      <c r="M169" s="62"/>
      <c r="N169" s="228"/>
      <c r="O169" s="43"/>
      <c r="P169" s="43"/>
      <c r="Q169" s="43"/>
      <c r="R169" s="43"/>
      <c r="S169" s="43"/>
      <c r="T169" s="43"/>
      <c r="U169" s="43"/>
      <c r="V169" s="43"/>
      <c r="W169" s="43"/>
      <c r="X169" s="78"/>
      <c r="AT169" s="25" t="s">
        <v>190</v>
      </c>
      <c r="AU169" s="25" t="s">
        <v>81</v>
      </c>
    </row>
    <row r="170" spans="2:65" s="12" customFormat="1" ht="13.5">
      <c r="B170" s="229"/>
      <c r="C170" s="230"/>
      <c r="D170" s="226" t="s">
        <v>192</v>
      </c>
      <c r="E170" s="231" t="s">
        <v>22</v>
      </c>
      <c r="F170" s="232" t="s">
        <v>295</v>
      </c>
      <c r="G170" s="230"/>
      <c r="H170" s="233">
        <v>19.100000000000001</v>
      </c>
      <c r="I170" s="234"/>
      <c r="J170" s="234"/>
      <c r="K170" s="230"/>
      <c r="L170" s="230"/>
      <c r="M170" s="235"/>
      <c r="N170" s="236"/>
      <c r="O170" s="237"/>
      <c r="P170" s="237"/>
      <c r="Q170" s="237"/>
      <c r="R170" s="237"/>
      <c r="S170" s="237"/>
      <c r="T170" s="237"/>
      <c r="U170" s="237"/>
      <c r="V170" s="237"/>
      <c r="W170" s="237"/>
      <c r="X170" s="238"/>
      <c r="AT170" s="239" t="s">
        <v>192</v>
      </c>
      <c r="AU170" s="239" t="s">
        <v>81</v>
      </c>
      <c r="AV170" s="12" t="s">
        <v>81</v>
      </c>
      <c r="AW170" s="12" t="s">
        <v>7</v>
      </c>
      <c r="AX170" s="12" t="s">
        <v>71</v>
      </c>
      <c r="AY170" s="239" t="s">
        <v>181</v>
      </c>
    </row>
    <row r="171" spans="2:65" s="14" customFormat="1" ht="13.5">
      <c r="B171" s="251"/>
      <c r="C171" s="252"/>
      <c r="D171" s="226" t="s">
        <v>192</v>
      </c>
      <c r="E171" s="253" t="s">
        <v>22</v>
      </c>
      <c r="F171" s="254" t="s">
        <v>285</v>
      </c>
      <c r="G171" s="252"/>
      <c r="H171" s="253" t="s">
        <v>22</v>
      </c>
      <c r="I171" s="255"/>
      <c r="J171" s="255"/>
      <c r="K171" s="252"/>
      <c r="L171" s="252"/>
      <c r="M171" s="256"/>
      <c r="N171" s="257"/>
      <c r="O171" s="258"/>
      <c r="P171" s="258"/>
      <c r="Q171" s="258"/>
      <c r="R171" s="258"/>
      <c r="S171" s="258"/>
      <c r="T171" s="258"/>
      <c r="U171" s="258"/>
      <c r="V171" s="258"/>
      <c r="W171" s="258"/>
      <c r="X171" s="259"/>
      <c r="AT171" s="260" t="s">
        <v>192</v>
      </c>
      <c r="AU171" s="260" t="s">
        <v>81</v>
      </c>
      <c r="AV171" s="14" t="s">
        <v>79</v>
      </c>
      <c r="AW171" s="14" t="s">
        <v>7</v>
      </c>
      <c r="AX171" s="14" t="s">
        <v>71</v>
      </c>
      <c r="AY171" s="260" t="s">
        <v>181</v>
      </c>
    </row>
    <row r="172" spans="2:65" s="12" customFormat="1" ht="13.5">
      <c r="B172" s="229"/>
      <c r="C172" s="230"/>
      <c r="D172" s="226" t="s">
        <v>192</v>
      </c>
      <c r="E172" s="231" t="s">
        <v>22</v>
      </c>
      <c r="F172" s="232" t="s">
        <v>296</v>
      </c>
      <c r="G172" s="230"/>
      <c r="H172" s="233">
        <v>42.6</v>
      </c>
      <c r="I172" s="234"/>
      <c r="J172" s="234"/>
      <c r="K172" s="230"/>
      <c r="L172" s="230"/>
      <c r="M172" s="235"/>
      <c r="N172" s="236"/>
      <c r="O172" s="237"/>
      <c r="P172" s="237"/>
      <c r="Q172" s="237"/>
      <c r="R172" s="237"/>
      <c r="S172" s="237"/>
      <c r="T172" s="237"/>
      <c r="U172" s="237"/>
      <c r="V172" s="237"/>
      <c r="W172" s="237"/>
      <c r="X172" s="238"/>
      <c r="AT172" s="239" t="s">
        <v>192</v>
      </c>
      <c r="AU172" s="239" t="s">
        <v>81</v>
      </c>
      <c r="AV172" s="12" t="s">
        <v>81</v>
      </c>
      <c r="AW172" s="12" t="s">
        <v>7</v>
      </c>
      <c r="AX172" s="12" t="s">
        <v>71</v>
      </c>
      <c r="AY172" s="239" t="s">
        <v>181</v>
      </c>
    </row>
    <row r="173" spans="2:65" s="14" customFormat="1" ht="13.5">
      <c r="B173" s="251"/>
      <c r="C173" s="252"/>
      <c r="D173" s="226" t="s">
        <v>192</v>
      </c>
      <c r="E173" s="253" t="s">
        <v>22</v>
      </c>
      <c r="F173" s="254" t="s">
        <v>287</v>
      </c>
      <c r="G173" s="252"/>
      <c r="H173" s="253" t="s">
        <v>22</v>
      </c>
      <c r="I173" s="255"/>
      <c r="J173" s="255"/>
      <c r="K173" s="252"/>
      <c r="L173" s="252"/>
      <c r="M173" s="256"/>
      <c r="N173" s="257"/>
      <c r="O173" s="258"/>
      <c r="P173" s="258"/>
      <c r="Q173" s="258"/>
      <c r="R173" s="258"/>
      <c r="S173" s="258"/>
      <c r="T173" s="258"/>
      <c r="U173" s="258"/>
      <c r="V173" s="258"/>
      <c r="W173" s="258"/>
      <c r="X173" s="259"/>
      <c r="AT173" s="260" t="s">
        <v>192</v>
      </c>
      <c r="AU173" s="260" t="s">
        <v>81</v>
      </c>
      <c r="AV173" s="14" t="s">
        <v>79</v>
      </c>
      <c r="AW173" s="14" t="s">
        <v>7</v>
      </c>
      <c r="AX173" s="14" t="s">
        <v>71</v>
      </c>
      <c r="AY173" s="260" t="s">
        <v>181</v>
      </c>
    </row>
    <row r="174" spans="2:65" s="12" customFormat="1" ht="13.5">
      <c r="B174" s="229"/>
      <c r="C174" s="230"/>
      <c r="D174" s="226" t="s">
        <v>192</v>
      </c>
      <c r="E174" s="231" t="s">
        <v>22</v>
      </c>
      <c r="F174" s="232" t="s">
        <v>297</v>
      </c>
      <c r="G174" s="230"/>
      <c r="H174" s="233">
        <v>26.5</v>
      </c>
      <c r="I174" s="234"/>
      <c r="J174" s="234"/>
      <c r="K174" s="230"/>
      <c r="L174" s="230"/>
      <c r="M174" s="235"/>
      <c r="N174" s="236"/>
      <c r="O174" s="237"/>
      <c r="P174" s="237"/>
      <c r="Q174" s="237"/>
      <c r="R174" s="237"/>
      <c r="S174" s="237"/>
      <c r="T174" s="237"/>
      <c r="U174" s="237"/>
      <c r="V174" s="237"/>
      <c r="W174" s="237"/>
      <c r="X174" s="238"/>
      <c r="AT174" s="239" t="s">
        <v>192</v>
      </c>
      <c r="AU174" s="239" t="s">
        <v>81</v>
      </c>
      <c r="AV174" s="12" t="s">
        <v>81</v>
      </c>
      <c r="AW174" s="12" t="s">
        <v>7</v>
      </c>
      <c r="AX174" s="12" t="s">
        <v>71</v>
      </c>
      <c r="AY174" s="239" t="s">
        <v>181</v>
      </c>
    </row>
    <row r="175" spans="2:65" s="13" customFormat="1" ht="13.5">
      <c r="B175" s="240"/>
      <c r="C175" s="241"/>
      <c r="D175" s="226" t="s">
        <v>192</v>
      </c>
      <c r="E175" s="242" t="s">
        <v>22</v>
      </c>
      <c r="F175" s="243" t="s">
        <v>210</v>
      </c>
      <c r="G175" s="241"/>
      <c r="H175" s="244">
        <v>88.2</v>
      </c>
      <c r="I175" s="245"/>
      <c r="J175" s="245"/>
      <c r="K175" s="241"/>
      <c r="L175" s="241"/>
      <c r="M175" s="246"/>
      <c r="N175" s="247"/>
      <c r="O175" s="248"/>
      <c r="P175" s="248"/>
      <c r="Q175" s="248"/>
      <c r="R175" s="248"/>
      <c r="S175" s="248"/>
      <c r="T175" s="248"/>
      <c r="U175" s="248"/>
      <c r="V175" s="248"/>
      <c r="W175" s="248"/>
      <c r="X175" s="249"/>
      <c r="AT175" s="250" t="s">
        <v>192</v>
      </c>
      <c r="AU175" s="250" t="s">
        <v>81</v>
      </c>
      <c r="AV175" s="13" t="s">
        <v>188</v>
      </c>
      <c r="AW175" s="13" t="s">
        <v>7</v>
      </c>
      <c r="AX175" s="13" t="s">
        <v>79</v>
      </c>
      <c r="AY175" s="250" t="s">
        <v>181</v>
      </c>
    </row>
    <row r="176" spans="2:65" s="11" customFormat="1" ht="29.85" customHeight="1">
      <c r="B176" s="197"/>
      <c r="C176" s="198"/>
      <c r="D176" s="199" t="s">
        <v>70</v>
      </c>
      <c r="E176" s="212" t="s">
        <v>188</v>
      </c>
      <c r="F176" s="212" t="s">
        <v>298</v>
      </c>
      <c r="G176" s="198"/>
      <c r="H176" s="198"/>
      <c r="I176" s="201"/>
      <c r="J176" s="201"/>
      <c r="K176" s="213">
        <f>BK176</f>
        <v>0</v>
      </c>
      <c r="L176" s="198"/>
      <c r="M176" s="203"/>
      <c r="N176" s="204"/>
      <c r="O176" s="205"/>
      <c r="P176" s="205"/>
      <c r="Q176" s="206">
        <f>SUM(Q177:Q182)</f>
        <v>0</v>
      </c>
      <c r="R176" s="206">
        <f>SUM(R177:R182)</f>
        <v>0</v>
      </c>
      <c r="S176" s="205"/>
      <c r="T176" s="207">
        <f>SUM(T177:T182)</f>
        <v>0</v>
      </c>
      <c r="U176" s="205"/>
      <c r="V176" s="207">
        <f>SUM(V177:V182)</f>
        <v>1.7724834999999999</v>
      </c>
      <c r="W176" s="205"/>
      <c r="X176" s="208">
        <f>SUM(X177:X182)</f>
        <v>0</v>
      </c>
      <c r="AR176" s="209" t="s">
        <v>79</v>
      </c>
      <c r="AT176" s="210" t="s">
        <v>70</v>
      </c>
      <c r="AU176" s="210" t="s">
        <v>79</v>
      </c>
      <c r="AY176" s="209" t="s">
        <v>181</v>
      </c>
      <c r="BK176" s="211">
        <f>SUM(BK177:BK182)</f>
        <v>0</v>
      </c>
    </row>
    <row r="177" spans="2:65" s="1" customFormat="1" ht="16.5" customHeight="1">
      <c r="B177" s="42"/>
      <c r="C177" s="214" t="s">
        <v>10</v>
      </c>
      <c r="D177" s="214" t="s">
        <v>183</v>
      </c>
      <c r="E177" s="215" t="s">
        <v>299</v>
      </c>
      <c r="F177" s="216" t="s">
        <v>300</v>
      </c>
      <c r="G177" s="217" t="s">
        <v>186</v>
      </c>
      <c r="H177" s="218">
        <v>0.5</v>
      </c>
      <c r="I177" s="219"/>
      <c r="J177" s="219"/>
      <c r="K177" s="220">
        <f>ROUND(P177*H177,2)</f>
        <v>0</v>
      </c>
      <c r="L177" s="216" t="s">
        <v>187</v>
      </c>
      <c r="M177" s="62"/>
      <c r="N177" s="221" t="s">
        <v>22</v>
      </c>
      <c r="O177" s="222" t="s">
        <v>40</v>
      </c>
      <c r="P177" s="147">
        <f>I177+J177</f>
        <v>0</v>
      </c>
      <c r="Q177" s="147">
        <f>ROUND(I177*H177,2)</f>
        <v>0</v>
      </c>
      <c r="R177" s="147">
        <f>ROUND(J177*H177,2)</f>
        <v>0</v>
      </c>
      <c r="S177" s="43"/>
      <c r="T177" s="223">
        <f>S177*H177</f>
        <v>0</v>
      </c>
      <c r="U177" s="223">
        <v>2.45343</v>
      </c>
      <c r="V177" s="223">
        <f>U177*H177</f>
        <v>1.226715</v>
      </c>
      <c r="W177" s="223">
        <v>0</v>
      </c>
      <c r="X177" s="224">
        <f>W177*H177</f>
        <v>0</v>
      </c>
      <c r="AR177" s="25" t="s">
        <v>188</v>
      </c>
      <c r="AT177" s="25" t="s">
        <v>183</v>
      </c>
      <c r="AU177" s="25" t="s">
        <v>81</v>
      </c>
      <c r="AY177" s="25" t="s">
        <v>181</v>
      </c>
      <c r="BE177" s="225">
        <f>IF(O177="základní",K177,0)</f>
        <v>0</v>
      </c>
      <c r="BF177" s="225">
        <f>IF(O177="snížená",K177,0)</f>
        <v>0</v>
      </c>
      <c r="BG177" s="225">
        <f>IF(O177="zákl. přenesená",K177,0)</f>
        <v>0</v>
      </c>
      <c r="BH177" s="225">
        <f>IF(O177="sníž. přenesená",K177,0)</f>
        <v>0</v>
      </c>
      <c r="BI177" s="225">
        <f>IF(O177="nulová",K177,0)</f>
        <v>0</v>
      </c>
      <c r="BJ177" s="25" t="s">
        <v>79</v>
      </c>
      <c r="BK177" s="225">
        <f>ROUND(P177*H177,2)</f>
        <v>0</v>
      </c>
      <c r="BL177" s="25" t="s">
        <v>188</v>
      </c>
      <c r="BM177" s="25" t="s">
        <v>301</v>
      </c>
    </row>
    <row r="178" spans="2:65" s="12" customFormat="1" ht="13.5">
      <c r="B178" s="229"/>
      <c r="C178" s="230"/>
      <c r="D178" s="226" t="s">
        <v>192</v>
      </c>
      <c r="E178" s="231" t="s">
        <v>22</v>
      </c>
      <c r="F178" s="232" t="s">
        <v>302</v>
      </c>
      <c r="G178" s="230"/>
      <c r="H178" s="233">
        <v>0.5</v>
      </c>
      <c r="I178" s="234"/>
      <c r="J178" s="234"/>
      <c r="K178" s="230"/>
      <c r="L178" s="230"/>
      <c r="M178" s="235"/>
      <c r="N178" s="236"/>
      <c r="O178" s="237"/>
      <c r="P178" s="237"/>
      <c r="Q178" s="237"/>
      <c r="R178" s="237"/>
      <c r="S178" s="237"/>
      <c r="T178" s="237"/>
      <c r="U178" s="237"/>
      <c r="V178" s="237"/>
      <c r="W178" s="237"/>
      <c r="X178" s="238"/>
      <c r="AT178" s="239" t="s">
        <v>192</v>
      </c>
      <c r="AU178" s="239" t="s">
        <v>81</v>
      </c>
      <c r="AV178" s="12" t="s">
        <v>81</v>
      </c>
      <c r="AW178" s="12" t="s">
        <v>7</v>
      </c>
      <c r="AX178" s="12" t="s">
        <v>79</v>
      </c>
      <c r="AY178" s="239" t="s">
        <v>181</v>
      </c>
    </row>
    <row r="179" spans="2:65" s="1" customFormat="1" ht="25.5" customHeight="1">
      <c r="B179" s="42"/>
      <c r="C179" s="214" t="s">
        <v>303</v>
      </c>
      <c r="D179" s="214" t="s">
        <v>183</v>
      </c>
      <c r="E179" s="215" t="s">
        <v>304</v>
      </c>
      <c r="F179" s="216" t="s">
        <v>305</v>
      </c>
      <c r="G179" s="217" t="s">
        <v>253</v>
      </c>
      <c r="H179" s="218">
        <v>2</v>
      </c>
      <c r="I179" s="219"/>
      <c r="J179" s="219"/>
      <c r="K179" s="220">
        <f>ROUND(P179*H179,2)</f>
        <v>0</v>
      </c>
      <c r="L179" s="216" t="s">
        <v>187</v>
      </c>
      <c r="M179" s="62"/>
      <c r="N179" s="221" t="s">
        <v>22</v>
      </c>
      <c r="O179" s="222" t="s">
        <v>40</v>
      </c>
      <c r="P179" s="147">
        <f>I179+J179</f>
        <v>0</v>
      </c>
      <c r="Q179" s="147">
        <f>ROUND(I179*H179,2)</f>
        <v>0</v>
      </c>
      <c r="R179" s="147">
        <f>ROUND(J179*H179,2)</f>
        <v>0</v>
      </c>
      <c r="S179" s="43"/>
      <c r="T179" s="223">
        <f>S179*H179</f>
        <v>0</v>
      </c>
      <c r="U179" s="223">
        <v>5.5199999999999997E-3</v>
      </c>
      <c r="V179" s="223">
        <f>U179*H179</f>
        <v>1.1039999999999999E-2</v>
      </c>
      <c r="W179" s="223">
        <v>0</v>
      </c>
      <c r="X179" s="224">
        <f>W179*H179</f>
        <v>0</v>
      </c>
      <c r="AR179" s="25" t="s">
        <v>188</v>
      </c>
      <c r="AT179" s="25" t="s">
        <v>183</v>
      </c>
      <c r="AU179" s="25" t="s">
        <v>81</v>
      </c>
      <c r="AY179" s="25" t="s">
        <v>181</v>
      </c>
      <c r="BE179" s="225">
        <f>IF(O179="základní",K179,0)</f>
        <v>0</v>
      </c>
      <c r="BF179" s="225">
        <f>IF(O179="snížená",K179,0)</f>
        <v>0</v>
      </c>
      <c r="BG179" s="225">
        <f>IF(O179="zákl. přenesená",K179,0)</f>
        <v>0</v>
      </c>
      <c r="BH179" s="225">
        <f>IF(O179="sníž. přenesená",K179,0)</f>
        <v>0</v>
      </c>
      <c r="BI179" s="225">
        <f>IF(O179="nulová",K179,0)</f>
        <v>0</v>
      </c>
      <c r="BJ179" s="25" t="s">
        <v>79</v>
      </c>
      <c r="BK179" s="225">
        <f>ROUND(P179*H179,2)</f>
        <v>0</v>
      </c>
      <c r="BL179" s="25" t="s">
        <v>188</v>
      </c>
      <c r="BM179" s="25" t="s">
        <v>306</v>
      </c>
    </row>
    <row r="180" spans="2:65" s="1" customFormat="1" ht="25.5" customHeight="1">
      <c r="B180" s="42"/>
      <c r="C180" s="214" t="s">
        <v>307</v>
      </c>
      <c r="D180" s="214" t="s">
        <v>183</v>
      </c>
      <c r="E180" s="215" t="s">
        <v>308</v>
      </c>
      <c r="F180" s="216" t="s">
        <v>309</v>
      </c>
      <c r="G180" s="217" t="s">
        <v>253</v>
      </c>
      <c r="H180" s="218">
        <v>2</v>
      </c>
      <c r="I180" s="219"/>
      <c r="J180" s="219"/>
      <c r="K180" s="220">
        <f>ROUND(P180*H180,2)</f>
        <v>0</v>
      </c>
      <c r="L180" s="216" t="s">
        <v>187</v>
      </c>
      <c r="M180" s="62"/>
      <c r="N180" s="221" t="s">
        <v>22</v>
      </c>
      <c r="O180" s="222" t="s">
        <v>40</v>
      </c>
      <c r="P180" s="147">
        <f>I180+J180</f>
        <v>0</v>
      </c>
      <c r="Q180" s="147">
        <f>ROUND(I180*H180,2)</f>
        <v>0</v>
      </c>
      <c r="R180" s="147">
        <f>ROUND(J180*H180,2)</f>
        <v>0</v>
      </c>
      <c r="S180" s="43"/>
      <c r="T180" s="223">
        <f>S180*H180</f>
        <v>0</v>
      </c>
      <c r="U180" s="223">
        <v>0</v>
      </c>
      <c r="V180" s="223">
        <f>U180*H180</f>
        <v>0</v>
      </c>
      <c r="W180" s="223">
        <v>0</v>
      </c>
      <c r="X180" s="224">
        <f>W180*H180</f>
        <v>0</v>
      </c>
      <c r="AR180" s="25" t="s">
        <v>188</v>
      </c>
      <c r="AT180" s="25" t="s">
        <v>183</v>
      </c>
      <c r="AU180" s="25" t="s">
        <v>81</v>
      </c>
      <c r="AY180" s="25" t="s">
        <v>181</v>
      </c>
      <c r="BE180" s="225">
        <f>IF(O180="základní",K180,0)</f>
        <v>0</v>
      </c>
      <c r="BF180" s="225">
        <f>IF(O180="snížená",K180,0)</f>
        <v>0</v>
      </c>
      <c r="BG180" s="225">
        <f>IF(O180="zákl. přenesená",K180,0)</f>
        <v>0</v>
      </c>
      <c r="BH180" s="225">
        <f>IF(O180="sníž. přenesená",K180,0)</f>
        <v>0</v>
      </c>
      <c r="BI180" s="225">
        <f>IF(O180="nulová",K180,0)</f>
        <v>0</v>
      </c>
      <c r="BJ180" s="25" t="s">
        <v>79</v>
      </c>
      <c r="BK180" s="225">
        <f>ROUND(P180*H180,2)</f>
        <v>0</v>
      </c>
      <c r="BL180" s="25" t="s">
        <v>188</v>
      </c>
      <c r="BM180" s="25" t="s">
        <v>310</v>
      </c>
    </row>
    <row r="181" spans="2:65" s="1" customFormat="1" ht="63.75" customHeight="1">
      <c r="B181" s="42"/>
      <c r="C181" s="214" t="s">
        <v>311</v>
      </c>
      <c r="D181" s="214" t="s">
        <v>183</v>
      </c>
      <c r="E181" s="215" t="s">
        <v>312</v>
      </c>
      <c r="F181" s="216" t="s">
        <v>313</v>
      </c>
      <c r="G181" s="217" t="s">
        <v>242</v>
      </c>
      <c r="H181" s="218">
        <v>0.05</v>
      </c>
      <c r="I181" s="219"/>
      <c r="J181" s="219"/>
      <c r="K181" s="220">
        <f>ROUND(P181*H181,2)</f>
        <v>0</v>
      </c>
      <c r="L181" s="216" t="s">
        <v>187</v>
      </c>
      <c r="M181" s="62"/>
      <c r="N181" s="221" t="s">
        <v>22</v>
      </c>
      <c r="O181" s="222" t="s">
        <v>40</v>
      </c>
      <c r="P181" s="147">
        <f>I181+J181</f>
        <v>0</v>
      </c>
      <c r="Q181" s="147">
        <f>ROUND(I181*H181,2)</f>
        <v>0</v>
      </c>
      <c r="R181" s="147">
        <f>ROUND(J181*H181,2)</f>
        <v>0</v>
      </c>
      <c r="S181" s="43"/>
      <c r="T181" s="223">
        <f>S181*H181</f>
        <v>0</v>
      </c>
      <c r="U181" s="223">
        <v>1.06277</v>
      </c>
      <c r="V181" s="223">
        <f>U181*H181</f>
        <v>5.3138500000000005E-2</v>
      </c>
      <c r="W181" s="223">
        <v>0</v>
      </c>
      <c r="X181" s="224">
        <f>W181*H181</f>
        <v>0</v>
      </c>
      <c r="AR181" s="25" t="s">
        <v>188</v>
      </c>
      <c r="AT181" s="25" t="s">
        <v>183</v>
      </c>
      <c r="AU181" s="25" t="s">
        <v>81</v>
      </c>
      <c r="AY181" s="25" t="s">
        <v>181</v>
      </c>
      <c r="BE181" s="225">
        <f>IF(O181="základní",K181,0)</f>
        <v>0</v>
      </c>
      <c r="BF181" s="225">
        <f>IF(O181="snížená",K181,0)</f>
        <v>0</v>
      </c>
      <c r="BG181" s="225">
        <f>IF(O181="zákl. přenesená",K181,0)</f>
        <v>0</v>
      </c>
      <c r="BH181" s="225">
        <f>IF(O181="sníž. přenesená",K181,0)</f>
        <v>0</v>
      </c>
      <c r="BI181" s="225">
        <f>IF(O181="nulová",K181,0)</f>
        <v>0</v>
      </c>
      <c r="BJ181" s="25" t="s">
        <v>79</v>
      </c>
      <c r="BK181" s="225">
        <f>ROUND(P181*H181,2)</f>
        <v>0</v>
      </c>
      <c r="BL181" s="25" t="s">
        <v>188</v>
      </c>
      <c r="BM181" s="25" t="s">
        <v>314</v>
      </c>
    </row>
    <row r="182" spans="2:65" s="1" customFormat="1" ht="38.25" customHeight="1">
      <c r="B182" s="42"/>
      <c r="C182" s="214" t="s">
        <v>315</v>
      </c>
      <c r="D182" s="214" t="s">
        <v>183</v>
      </c>
      <c r="E182" s="215" t="s">
        <v>316</v>
      </c>
      <c r="F182" s="216" t="s">
        <v>317</v>
      </c>
      <c r="G182" s="217" t="s">
        <v>318</v>
      </c>
      <c r="H182" s="218">
        <v>9</v>
      </c>
      <c r="I182" s="219"/>
      <c r="J182" s="219"/>
      <c r="K182" s="220">
        <f>ROUND(P182*H182,2)</f>
        <v>0</v>
      </c>
      <c r="L182" s="216" t="s">
        <v>187</v>
      </c>
      <c r="M182" s="62"/>
      <c r="N182" s="221" t="s">
        <v>22</v>
      </c>
      <c r="O182" s="222" t="s">
        <v>40</v>
      </c>
      <c r="P182" s="147">
        <f>I182+J182</f>
        <v>0</v>
      </c>
      <c r="Q182" s="147">
        <f>ROUND(I182*H182,2)</f>
        <v>0</v>
      </c>
      <c r="R182" s="147">
        <f>ROUND(J182*H182,2)</f>
        <v>0</v>
      </c>
      <c r="S182" s="43"/>
      <c r="T182" s="223">
        <f>S182*H182</f>
        <v>0</v>
      </c>
      <c r="U182" s="223">
        <v>5.3510000000000002E-2</v>
      </c>
      <c r="V182" s="223">
        <f>U182*H182</f>
        <v>0.48159000000000002</v>
      </c>
      <c r="W182" s="223">
        <v>0</v>
      </c>
      <c r="X182" s="224">
        <f>W182*H182</f>
        <v>0</v>
      </c>
      <c r="AR182" s="25" t="s">
        <v>188</v>
      </c>
      <c r="AT182" s="25" t="s">
        <v>183</v>
      </c>
      <c r="AU182" s="25" t="s">
        <v>81</v>
      </c>
      <c r="AY182" s="25" t="s">
        <v>181</v>
      </c>
      <c r="BE182" s="225">
        <f>IF(O182="základní",K182,0)</f>
        <v>0</v>
      </c>
      <c r="BF182" s="225">
        <f>IF(O182="snížená",K182,0)</f>
        <v>0</v>
      </c>
      <c r="BG182" s="225">
        <f>IF(O182="zákl. přenesená",K182,0)</f>
        <v>0</v>
      </c>
      <c r="BH182" s="225">
        <f>IF(O182="sníž. přenesená",K182,0)</f>
        <v>0</v>
      </c>
      <c r="BI182" s="225">
        <f>IF(O182="nulová",K182,0)</f>
        <v>0</v>
      </c>
      <c r="BJ182" s="25" t="s">
        <v>79</v>
      </c>
      <c r="BK182" s="225">
        <f>ROUND(P182*H182,2)</f>
        <v>0</v>
      </c>
      <c r="BL182" s="25" t="s">
        <v>188</v>
      </c>
      <c r="BM182" s="25" t="s">
        <v>319</v>
      </c>
    </row>
    <row r="183" spans="2:65" s="11" customFormat="1" ht="29.85" customHeight="1">
      <c r="B183" s="197"/>
      <c r="C183" s="198"/>
      <c r="D183" s="199" t="s">
        <v>70</v>
      </c>
      <c r="E183" s="212" t="s">
        <v>211</v>
      </c>
      <c r="F183" s="212" t="s">
        <v>320</v>
      </c>
      <c r="G183" s="198"/>
      <c r="H183" s="198"/>
      <c r="I183" s="201"/>
      <c r="J183" s="201"/>
      <c r="K183" s="213">
        <f>BK183</f>
        <v>0</v>
      </c>
      <c r="L183" s="198"/>
      <c r="M183" s="203"/>
      <c r="N183" s="204"/>
      <c r="O183" s="205"/>
      <c r="P183" s="205"/>
      <c r="Q183" s="206">
        <f>SUM(Q184:Q233)</f>
        <v>0</v>
      </c>
      <c r="R183" s="206">
        <f>SUM(R184:R233)</f>
        <v>0</v>
      </c>
      <c r="S183" s="205"/>
      <c r="T183" s="207">
        <f>SUM(T184:T233)</f>
        <v>0</v>
      </c>
      <c r="U183" s="205"/>
      <c r="V183" s="207">
        <f>SUM(V184:V233)</f>
        <v>93.940255669999999</v>
      </c>
      <c r="W183" s="205"/>
      <c r="X183" s="208">
        <f>SUM(X184:X233)</f>
        <v>0</v>
      </c>
      <c r="AR183" s="209" t="s">
        <v>79</v>
      </c>
      <c r="AT183" s="210" t="s">
        <v>70</v>
      </c>
      <c r="AU183" s="210" t="s">
        <v>79</v>
      </c>
      <c r="AY183" s="209" t="s">
        <v>181</v>
      </c>
      <c r="BK183" s="211">
        <f>SUM(BK184:BK233)</f>
        <v>0</v>
      </c>
    </row>
    <row r="184" spans="2:65" s="1" customFormat="1" ht="38.25" customHeight="1">
      <c r="B184" s="42"/>
      <c r="C184" s="214" t="s">
        <v>321</v>
      </c>
      <c r="D184" s="214" t="s">
        <v>183</v>
      </c>
      <c r="E184" s="215" t="s">
        <v>322</v>
      </c>
      <c r="F184" s="216" t="s">
        <v>323</v>
      </c>
      <c r="G184" s="217" t="s">
        <v>253</v>
      </c>
      <c r="H184" s="218">
        <v>229.2</v>
      </c>
      <c r="I184" s="219"/>
      <c r="J184" s="219"/>
      <c r="K184" s="220">
        <f>ROUND(P184*H184,2)</f>
        <v>0</v>
      </c>
      <c r="L184" s="216" t="s">
        <v>187</v>
      </c>
      <c r="M184" s="62"/>
      <c r="N184" s="221" t="s">
        <v>22</v>
      </c>
      <c r="O184" s="222" t="s">
        <v>40</v>
      </c>
      <c r="P184" s="147">
        <f>I184+J184</f>
        <v>0</v>
      </c>
      <c r="Q184" s="147">
        <f>ROUND(I184*H184,2)</f>
        <v>0</v>
      </c>
      <c r="R184" s="147">
        <f>ROUND(J184*H184,2)</f>
        <v>0</v>
      </c>
      <c r="S184" s="43"/>
      <c r="T184" s="223">
        <f>S184*H184</f>
        <v>0</v>
      </c>
      <c r="U184" s="223">
        <v>1.7000000000000001E-2</v>
      </c>
      <c r="V184" s="223">
        <f>U184*H184</f>
        <v>3.8964000000000003</v>
      </c>
      <c r="W184" s="223">
        <v>0</v>
      </c>
      <c r="X184" s="224">
        <f>W184*H184</f>
        <v>0</v>
      </c>
      <c r="AR184" s="25" t="s">
        <v>188</v>
      </c>
      <c r="AT184" s="25" t="s">
        <v>183</v>
      </c>
      <c r="AU184" s="25" t="s">
        <v>81</v>
      </c>
      <c r="AY184" s="25" t="s">
        <v>181</v>
      </c>
      <c r="BE184" s="225">
        <f>IF(O184="základní",K184,0)</f>
        <v>0</v>
      </c>
      <c r="BF184" s="225">
        <f>IF(O184="snížená",K184,0)</f>
        <v>0</v>
      </c>
      <c r="BG184" s="225">
        <f>IF(O184="zákl. přenesená",K184,0)</f>
        <v>0</v>
      </c>
      <c r="BH184" s="225">
        <f>IF(O184="sníž. přenesená",K184,0)</f>
        <v>0</v>
      </c>
      <c r="BI184" s="225">
        <f>IF(O184="nulová",K184,0)</f>
        <v>0</v>
      </c>
      <c r="BJ184" s="25" t="s">
        <v>79</v>
      </c>
      <c r="BK184" s="225">
        <f>ROUND(P184*H184,2)</f>
        <v>0</v>
      </c>
      <c r="BL184" s="25" t="s">
        <v>188</v>
      </c>
      <c r="BM184" s="25" t="s">
        <v>324</v>
      </c>
    </row>
    <row r="185" spans="2:65" s="14" customFormat="1" ht="13.5">
      <c r="B185" s="251"/>
      <c r="C185" s="252"/>
      <c r="D185" s="226" t="s">
        <v>192</v>
      </c>
      <c r="E185" s="253" t="s">
        <v>22</v>
      </c>
      <c r="F185" s="254" t="s">
        <v>285</v>
      </c>
      <c r="G185" s="252"/>
      <c r="H185" s="253" t="s">
        <v>22</v>
      </c>
      <c r="I185" s="255"/>
      <c r="J185" s="255"/>
      <c r="K185" s="252"/>
      <c r="L185" s="252"/>
      <c r="M185" s="256"/>
      <c r="N185" s="257"/>
      <c r="O185" s="258"/>
      <c r="P185" s="258"/>
      <c r="Q185" s="258"/>
      <c r="R185" s="258"/>
      <c r="S185" s="258"/>
      <c r="T185" s="258"/>
      <c r="U185" s="258"/>
      <c r="V185" s="258"/>
      <c r="W185" s="258"/>
      <c r="X185" s="259"/>
      <c r="AT185" s="260" t="s">
        <v>192</v>
      </c>
      <c r="AU185" s="260" t="s">
        <v>81</v>
      </c>
      <c r="AV185" s="14" t="s">
        <v>79</v>
      </c>
      <c r="AW185" s="14" t="s">
        <v>7</v>
      </c>
      <c r="AX185" s="14" t="s">
        <v>71</v>
      </c>
      <c r="AY185" s="260" t="s">
        <v>181</v>
      </c>
    </row>
    <row r="186" spans="2:65" s="12" customFormat="1" ht="13.5">
      <c r="B186" s="229"/>
      <c r="C186" s="230"/>
      <c r="D186" s="226" t="s">
        <v>192</v>
      </c>
      <c r="E186" s="231" t="s">
        <v>22</v>
      </c>
      <c r="F186" s="232" t="s">
        <v>325</v>
      </c>
      <c r="G186" s="230"/>
      <c r="H186" s="233">
        <v>229.2</v>
      </c>
      <c r="I186" s="234"/>
      <c r="J186" s="234"/>
      <c r="K186" s="230"/>
      <c r="L186" s="230"/>
      <c r="M186" s="235"/>
      <c r="N186" s="236"/>
      <c r="O186" s="237"/>
      <c r="P186" s="237"/>
      <c r="Q186" s="237"/>
      <c r="R186" s="237"/>
      <c r="S186" s="237"/>
      <c r="T186" s="237"/>
      <c r="U186" s="237"/>
      <c r="V186" s="237"/>
      <c r="W186" s="237"/>
      <c r="X186" s="238"/>
      <c r="AT186" s="239" t="s">
        <v>192</v>
      </c>
      <c r="AU186" s="239" t="s">
        <v>81</v>
      </c>
      <c r="AV186" s="12" t="s">
        <v>81</v>
      </c>
      <c r="AW186" s="12" t="s">
        <v>7</v>
      </c>
      <c r="AX186" s="12" t="s">
        <v>71</v>
      </c>
      <c r="AY186" s="239" t="s">
        <v>181</v>
      </c>
    </row>
    <row r="187" spans="2:65" s="13" customFormat="1" ht="13.5">
      <c r="B187" s="240"/>
      <c r="C187" s="241"/>
      <c r="D187" s="226" t="s">
        <v>192</v>
      </c>
      <c r="E187" s="242" t="s">
        <v>22</v>
      </c>
      <c r="F187" s="243" t="s">
        <v>210</v>
      </c>
      <c r="G187" s="241"/>
      <c r="H187" s="244">
        <v>229.2</v>
      </c>
      <c r="I187" s="245"/>
      <c r="J187" s="245"/>
      <c r="K187" s="241"/>
      <c r="L187" s="241"/>
      <c r="M187" s="246"/>
      <c r="N187" s="247"/>
      <c r="O187" s="248"/>
      <c r="P187" s="248"/>
      <c r="Q187" s="248"/>
      <c r="R187" s="248"/>
      <c r="S187" s="248"/>
      <c r="T187" s="248"/>
      <c r="U187" s="248"/>
      <c r="V187" s="248"/>
      <c r="W187" s="248"/>
      <c r="X187" s="249"/>
      <c r="AT187" s="250" t="s">
        <v>192</v>
      </c>
      <c r="AU187" s="250" t="s">
        <v>81</v>
      </c>
      <c r="AV187" s="13" t="s">
        <v>188</v>
      </c>
      <c r="AW187" s="13" t="s">
        <v>7</v>
      </c>
      <c r="AX187" s="13" t="s">
        <v>79</v>
      </c>
      <c r="AY187" s="250" t="s">
        <v>181</v>
      </c>
    </row>
    <row r="188" spans="2:65" s="1" customFormat="1" ht="38.25" customHeight="1">
      <c r="B188" s="42"/>
      <c r="C188" s="214" t="s">
        <v>326</v>
      </c>
      <c r="D188" s="214" t="s">
        <v>183</v>
      </c>
      <c r="E188" s="215" t="s">
        <v>327</v>
      </c>
      <c r="F188" s="216" t="s">
        <v>328</v>
      </c>
      <c r="G188" s="217" t="s">
        <v>253</v>
      </c>
      <c r="H188" s="218">
        <v>229.2</v>
      </c>
      <c r="I188" s="219"/>
      <c r="J188" s="219"/>
      <c r="K188" s="220">
        <f>ROUND(P188*H188,2)</f>
        <v>0</v>
      </c>
      <c r="L188" s="216" t="s">
        <v>187</v>
      </c>
      <c r="M188" s="62"/>
      <c r="N188" s="221" t="s">
        <v>22</v>
      </c>
      <c r="O188" s="222" t="s">
        <v>40</v>
      </c>
      <c r="P188" s="147">
        <f>I188+J188</f>
        <v>0</v>
      </c>
      <c r="Q188" s="147">
        <f>ROUND(I188*H188,2)</f>
        <v>0</v>
      </c>
      <c r="R188" s="147">
        <f>ROUND(J188*H188,2)</f>
        <v>0</v>
      </c>
      <c r="S188" s="43"/>
      <c r="T188" s="223">
        <f>S188*H188</f>
        <v>0</v>
      </c>
      <c r="U188" s="223">
        <v>6.1999999999999998E-3</v>
      </c>
      <c r="V188" s="223">
        <f>U188*H188</f>
        <v>1.4210399999999999</v>
      </c>
      <c r="W188" s="223">
        <v>0</v>
      </c>
      <c r="X188" s="224">
        <f>W188*H188</f>
        <v>0</v>
      </c>
      <c r="AR188" s="25" t="s">
        <v>188</v>
      </c>
      <c r="AT188" s="25" t="s">
        <v>183</v>
      </c>
      <c r="AU188" s="25" t="s">
        <v>81</v>
      </c>
      <c r="AY188" s="25" t="s">
        <v>181</v>
      </c>
      <c r="BE188" s="225">
        <f>IF(O188="základní",K188,0)</f>
        <v>0</v>
      </c>
      <c r="BF188" s="225">
        <f>IF(O188="snížená",K188,0)</f>
        <v>0</v>
      </c>
      <c r="BG188" s="225">
        <f>IF(O188="zákl. přenesená",K188,0)</f>
        <v>0</v>
      </c>
      <c r="BH188" s="225">
        <f>IF(O188="sníž. přenesená",K188,0)</f>
        <v>0</v>
      </c>
      <c r="BI188" s="225">
        <f>IF(O188="nulová",K188,0)</f>
        <v>0</v>
      </c>
      <c r="BJ188" s="25" t="s">
        <v>79</v>
      </c>
      <c r="BK188" s="225">
        <f>ROUND(P188*H188,2)</f>
        <v>0</v>
      </c>
      <c r="BL188" s="25" t="s">
        <v>188</v>
      </c>
      <c r="BM188" s="25" t="s">
        <v>329</v>
      </c>
    </row>
    <row r="189" spans="2:65" s="1" customFormat="1" ht="40.5">
      <c r="B189" s="42"/>
      <c r="C189" s="64"/>
      <c r="D189" s="226" t="s">
        <v>190</v>
      </c>
      <c r="E189" s="64"/>
      <c r="F189" s="227" t="s">
        <v>330</v>
      </c>
      <c r="G189" s="64"/>
      <c r="H189" s="64"/>
      <c r="I189" s="181"/>
      <c r="J189" s="181"/>
      <c r="K189" s="64"/>
      <c r="L189" s="64"/>
      <c r="M189" s="62"/>
      <c r="N189" s="228"/>
      <c r="O189" s="43"/>
      <c r="P189" s="43"/>
      <c r="Q189" s="43"/>
      <c r="R189" s="43"/>
      <c r="S189" s="43"/>
      <c r="T189" s="43"/>
      <c r="U189" s="43"/>
      <c r="V189" s="43"/>
      <c r="W189" s="43"/>
      <c r="X189" s="78"/>
      <c r="AT189" s="25" t="s">
        <v>190</v>
      </c>
      <c r="AU189" s="25" t="s">
        <v>81</v>
      </c>
    </row>
    <row r="190" spans="2:65" s="12" customFormat="1" ht="13.5">
      <c r="B190" s="229"/>
      <c r="C190" s="230"/>
      <c r="D190" s="226" t="s">
        <v>192</v>
      </c>
      <c r="E190" s="231" t="s">
        <v>22</v>
      </c>
      <c r="F190" s="232" t="s">
        <v>331</v>
      </c>
      <c r="G190" s="230"/>
      <c r="H190" s="233">
        <v>229.2</v>
      </c>
      <c r="I190" s="234"/>
      <c r="J190" s="234"/>
      <c r="K190" s="230"/>
      <c r="L190" s="230"/>
      <c r="M190" s="235"/>
      <c r="N190" s="236"/>
      <c r="O190" s="237"/>
      <c r="P190" s="237"/>
      <c r="Q190" s="237"/>
      <c r="R190" s="237"/>
      <c r="S190" s="237"/>
      <c r="T190" s="237"/>
      <c r="U190" s="237"/>
      <c r="V190" s="237"/>
      <c r="W190" s="237"/>
      <c r="X190" s="238"/>
      <c r="AT190" s="239" t="s">
        <v>192</v>
      </c>
      <c r="AU190" s="239" t="s">
        <v>81</v>
      </c>
      <c r="AV190" s="12" t="s">
        <v>81</v>
      </c>
      <c r="AW190" s="12" t="s">
        <v>7</v>
      </c>
      <c r="AX190" s="12" t="s">
        <v>71</v>
      </c>
      <c r="AY190" s="239" t="s">
        <v>181</v>
      </c>
    </row>
    <row r="191" spans="2:65" s="13" customFormat="1" ht="13.5">
      <c r="B191" s="240"/>
      <c r="C191" s="241"/>
      <c r="D191" s="226" t="s">
        <v>192</v>
      </c>
      <c r="E191" s="242" t="s">
        <v>22</v>
      </c>
      <c r="F191" s="243" t="s">
        <v>210</v>
      </c>
      <c r="G191" s="241"/>
      <c r="H191" s="244">
        <v>229.2</v>
      </c>
      <c r="I191" s="245"/>
      <c r="J191" s="245"/>
      <c r="K191" s="241"/>
      <c r="L191" s="241"/>
      <c r="M191" s="246"/>
      <c r="N191" s="247"/>
      <c r="O191" s="248"/>
      <c r="P191" s="248"/>
      <c r="Q191" s="248"/>
      <c r="R191" s="248"/>
      <c r="S191" s="248"/>
      <c r="T191" s="248"/>
      <c r="U191" s="248"/>
      <c r="V191" s="248"/>
      <c r="W191" s="248"/>
      <c r="X191" s="249"/>
      <c r="AT191" s="250" t="s">
        <v>192</v>
      </c>
      <c r="AU191" s="250" t="s">
        <v>81</v>
      </c>
      <c r="AV191" s="13" t="s">
        <v>188</v>
      </c>
      <c r="AW191" s="13" t="s">
        <v>7</v>
      </c>
      <c r="AX191" s="13" t="s">
        <v>79</v>
      </c>
      <c r="AY191" s="250" t="s">
        <v>181</v>
      </c>
    </row>
    <row r="192" spans="2:65" s="1" customFormat="1" ht="38.25" customHeight="1">
      <c r="B192" s="42"/>
      <c r="C192" s="214" t="s">
        <v>332</v>
      </c>
      <c r="D192" s="214" t="s">
        <v>183</v>
      </c>
      <c r="E192" s="215" t="s">
        <v>333</v>
      </c>
      <c r="F192" s="216" t="s">
        <v>334</v>
      </c>
      <c r="G192" s="217" t="s">
        <v>253</v>
      </c>
      <c r="H192" s="218">
        <v>1647.425</v>
      </c>
      <c r="I192" s="219"/>
      <c r="J192" s="219"/>
      <c r="K192" s="220">
        <f>ROUND(P192*H192,2)</f>
        <v>0</v>
      </c>
      <c r="L192" s="216" t="s">
        <v>187</v>
      </c>
      <c r="M192" s="62"/>
      <c r="N192" s="221" t="s">
        <v>22</v>
      </c>
      <c r="O192" s="222" t="s">
        <v>40</v>
      </c>
      <c r="P192" s="147">
        <f>I192+J192</f>
        <v>0</v>
      </c>
      <c r="Q192" s="147">
        <f>ROUND(I192*H192,2)</f>
        <v>0</v>
      </c>
      <c r="R192" s="147">
        <f>ROUND(J192*H192,2)</f>
        <v>0</v>
      </c>
      <c r="S192" s="43"/>
      <c r="T192" s="223">
        <f>S192*H192</f>
        <v>0</v>
      </c>
      <c r="U192" s="223">
        <v>1.7000000000000001E-2</v>
      </c>
      <c r="V192" s="223">
        <f>U192*H192</f>
        <v>28.006225000000001</v>
      </c>
      <c r="W192" s="223">
        <v>0</v>
      </c>
      <c r="X192" s="224">
        <f>W192*H192</f>
        <v>0</v>
      </c>
      <c r="AR192" s="25" t="s">
        <v>188</v>
      </c>
      <c r="AT192" s="25" t="s">
        <v>183</v>
      </c>
      <c r="AU192" s="25" t="s">
        <v>81</v>
      </c>
      <c r="AY192" s="25" t="s">
        <v>181</v>
      </c>
      <c r="BE192" s="225">
        <f>IF(O192="základní",K192,0)</f>
        <v>0</v>
      </c>
      <c r="BF192" s="225">
        <f>IF(O192="snížená",K192,0)</f>
        <v>0</v>
      </c>
      <c r="BG192" s="225">
        <f>IF(O192="zákl. přenesená",K192,0)</f>
        <v>0</v>
      </c>
      <c r="BH192" s="225">
        <f>IF(O192="sníž. přenesená",K192,0)</f>
        <v>0</v>
      </c>
      <c r="BI192" s="225">
        <f>IF(O192="nulová",K192,0)</f>
        <v>0</v>
      </c>
      <c r="BJ192" s="25" t="s">
        <v>79</v>
      </c>
      <c r="BK192" s="225">
        <f>ROUND(P192*H192,2)</f>
        <v>0</v>
      </c>
      <c r="BL192" s="25" t="s">
        <v>188</v>
      </c>
      <c r="BM192" s="25" t="s">
        <v>335</v>
      </c>
    </row>
    <row r="193" spans="2:65" s="14" customFormat="1" ht="13.5">
      <c r="B193" s="251"/>
      <c r="C193" s="252"/>
      <c r="D193" s="226" t="s">
        <v>192</v>
      </c>
      <c r="E193" s="253" t="s">
        <v>22</v>
      </c>
      <c r="F193" s="254" t="s">
        <v>285</v>
      </c>
      <c r="G193" s="252"/>
      <c r="H193" s="253" t="s">
        <v>22</v>
      </c>
      <c r="I193" s="255"/>
      <c r="J193" s="255"/>
      <c r="K193" s="252"/>
      <c r="L193" s="252"/>
      <c r="M193" s="256"/>
      <c r="N193" s="257"/>
      <c r="O193" s="258"/>
      <c r="P193" s="258"/>
      <c r="Q193" s="258"/>
      <c r="R193" s="258"/>
      <c r="S193" s="258"/>
      <c r="T193" s="258"/>
      <c r="U193" s="258"/>
      <c r="V193" s="258"/>
      <c r="W193" s="258"/>
      <c r="X193" s="259"/>
      <c r="AT193" s="260" t="s">
        <v>192</v>
      </c>
      <c r="AU193" s="260" t="s">
        <v>81</v>
      </c>
      <c r="AV193" s="14" t="s">
        <v>79</v>
      </c>
      <c r="AW193" s="14" t="s">
        <v>7</v>
      </c>
      <c r="AX193" s="14" t="s">
        <v>71</v>
      </c>
      <c r="AY193" s="260" t="s">
        <v>181</v>
      </c>
    </row>
    <row r="194" spans="2:65" s="12" customFormat="1" ht="27">
      <c r="B194" s="229"/>
      <c r="C194" s="230"/>
      <c r="D194" s="226" t="s">
        <v>192</v>
      </c>
      <c r="E194" s="231" t="s">
        <v>22</v>
      </c>
      <c r="F194" s="232" t="s">
        <v>336</v>
      </c>
      <c r="G194" s="230"/>
      <c r="H194" s="233">
        <v>746.52499999999998</v>
      </c>
      <c r="I194" s="234"/>
      <c r="J194" s="234"/>
      <c r="K194" s="230"/>
      <c r="L194" s="230"/>
      <c r="M194" s="235"/>
      <c r="N194" s="236"/>
      <c r="O194" s="237"/>
      <c r="P194" s="237"/>
      <c r="Q194" s="237"/>
      <c r="R194" s="237"/>
      <c r="S194" s="237"/>
      <c r="T194" s="237"/>
      <c r="U194" s="237"/>
      <c r="V194" s="237"/>
      <c r="W194" s="237"/>
      <c r="X194" s="238"/>
      <c r="AT194" s="239" t="s">
        <v>192</v>
      </c>
      <c r="AU194" s="239" t="s">
        <v>81</v>
      </c>
      <c r="AV194" s="12" t="s">
        <v>81</v>
      </c>
      <c r="AW194" s="12" t="s">
        <v>7</v>
      </c>
      <c r="AX194" s="12" t="s">
        <v>71</v>
      </c>
      <c r="AY194" s="239" t="s">
        <v>181</v>
      </c>
    </row>
    <row r="195" spans="2:65" s="14" customFormat="1" ht="13.5">
      <c r="B195" s="251"/>
      <c r="C195" s="252"/>
      <c r="D195" s="226" t="s">
        <v>192</v>
      </c>
      <c r="E195" s="253" t="s">
        <v>22</v>
      </c>
      <c r="F195" s="254" t="s">
        <v>287</v>
      </c>
      <c r="G195" s="252"/>
      <c r="H195" s="253" t="s">
        <v>22</v>
      </c>
      <c r="I195" s="255"/>
      <c r="J195" s="255"/>
      <c r="K195" s="252"/>
      <c r="L195" s="252"/>
      <c r="M195" s="256"/>
      <c r="N195" s="257"/>
      <c r="O195" s="258"/>
      <c r="P195" s="258"/>
      <c r="Q195" s="258"/>
      <c r="R195" s="258"/>
      <c r="S195" s="258"/>
      <c r="T195" s="258"/>
      <c r="U195" s="258"/>
      <c r="V195" s="258"/>
      <c r="W195" s="258"/>
      <c r="X195" s="259"/>
      <c r="AT195" s="260" t="s">
        <v>192</v>
      </c>
      <c r="AU195" s="260" t="s">
        <v>81</v>
      </c>
      <c r="AV195" s="14" t="s">
        <v>79</v>
      </c>
      <c r="AW195" s="14" t="s">
        <v>7</v>
      </c>
      <c r="AX195" s="14" t="s">
        <v>71</v>
      </c>
      <c r="AY195" s="260" t="s">
        <v>181</v>
      </c>
    </row>
    <row r="196" spans="2:65" s="12" customFormat="1" ht="27">
      <c r="B196" s="229"/>
      <c r="C196" s="230"/>
      <c r="D196" s="226" t="s">
        <v>192</v>
      </c>
      <c r="E196" s="231" t="s">
        <v>22</v>
      </c>
      <c r="F196" s="232" t="s">
        <v>337</v>
      </c>
      <c r="G196" s="230"/>
      <c r="H196" s="233">
        <v>900.9</v>
      </c>
      <c r="I196" s="234"/>
      <c r="J196" s="234"/>
      <c r="K196" s="230"/>
      <c r="L196" s="230"/>
      <c r="M196" s="235"/>
      <c r="N196" s="236"/>
      <c r="O196" s="237"/>
      <c r="P196" s="237"/>
      <c r="Q196" s="237"/>
      <c r="R196" s="237"/>
      <c r="S196" s="237"/>
      <c r="T196" s="237"/>
      <c r="U196" s="237"/>
      <c r="V196" s="237"/>
      <c r="W196" s="237"/>
      <c r="X196" s="238"/>
      <c r="AT196" s="239" t="s">
        <v>192</v>
      </c>
      <c r="AU196" s="239" t="s">
        <v>81</v>
      </c>
      <c r="AV196" s="12" t="s">
        <v>81</v>
      </c>
      <c r="AW196" s="12" t="s">
        <v>7</v>
      </c>
      <c r="AX196" s="12" t="s">
        <v>71</v>
      </c>
      <c r="AY196" s="239" t="s">
        <v>181</v>
      </c>
    </row>
    <row r="197" spans="2:65" s="13" customFormat="1" ht="13.5">
      <c r="B197" s="240"/>
      <c r="C197" s="241"/>
      <c r="D197" s="226" t="s">
        <v>192</v>
      </c>
      <c r="E197" s="242" t="s">
        <v>22</v>
      </c>
      <c r="F197" s="243" t="s">
        <v>210</v>
      </c>
      <c r="G197" s="241"/>
      <c r="H197" s="244">
        <v>1647.425</v>
      </c>
      <c r="I197" s="245"/>
      <c r="J197" s="245"/>
      <c r="K197" s="241"/>
      <c r="L197" s="241"/>
      <c r="M197" s="246"/>
      <c r="N197" s="247"/>
      <c r="O197" s="248"/>
      <c r="P197" s="248"/>
      <c r="Q197" s="248"/>
      <c r="R197" s="248"/>
      <c r="S197" s="248"/>
      <c r="T197" s="248"/>
      <c r="U197" s="248"/>
      <c r="V197" s="248"/>
      <c r="W197" s="248"/>
      <c r="X197" s="249"/>
      <c r="AT197" s="250" t="s">
        <v>192</v>
      </c>
      <c r="AU197" s="250" t="s">
        <v>81</v>
      </c>
      <c r="AV197" s="13" t="s">
        <v>188</v>
      </c>
      <c r="AW197" s="13" t="s">
        <v>7</v>
      </c>
      <c r="AX197" s="13" t="s">
        <v>79</v>
      </c>
      <c r="AY197" s="250" t="s">
        <v>181</v>
      </c>
    </row>
    <row r="198" spans="2:65" s="1" customFormat="1" ht="38.25" customHeight="1">
      <c r="B198" s="42"/>
      <c r="C198" s="214" t="s">
        <v>338</v>
      </c>
      <c r="D198" s="214" t="s">
        <v>183</v>
      </c>
      <c r="E198" s="215" t="s">
        <v>339</v>
      </c>
      <c r="F198" s="216" t="s">
        <v>340</v>
      </c>
      <c r="G198" s="217" t="s">
        <v>253</v>
      </c>
      <c r="H198" s="218">
        <v>1647.425</v>
      </c>
      <c r="I198" s="219"/>
      <c r="J198" s="219"/>
      <c r="K198" s="220">
        <f>ROUND(P198*H198,2)</f>
        <v>0</v>
      </c>
      <c r="L198" s="216" t="s">
        <v>187</v>
      </c>
      <c r="M198" s="62"/>
      <c r="N198" s="221" t="s">
        <v>22</v>
      </c>
      <c r="O198" s="222" t="s">
        <v>40</v>
      </c>
      <c r="P198" s="147">
        <f>I198+J198</f>
        <v>0</v>
      </c>
      <c r="Q198" s="147">
        <f>ROUND(I198*H198,2)</f>
        <v>0</v>
      </c>
      <c r="R198" s="147">
        <f>ROUND(J198*H198,2)</f>
        <v>0</v>
      </c>
      <c r="S198" s="43"/>
      <c r="T198" s="223">
        <f>S198*H198</f>
        <v>0</v>
      </c>
      <c r="U198" s="223">
        <v>6.1999999999999998E-3</v>
      </c>
      <c r="V198" s="223">
        <f>U198*H198</f>
        <v>10.214034999999999</v>
      </c>
      <c r="W198" s="223">
        <v>0</v>
      </c>
      <c r="X198" s="224">
        <f>W198*H198</f>
        <v>0</v>
      </c>
      <c r="AR198" s="25" t="s">
        <v>188</v>
      </c>
      <c r="AT198" s="25" t="s">
        <v>183</v>
      </c>
      <c r="AU198" s="25" t="s">
        <v>81</v>
      </c>
      <c r="AY198" s="25" t="s">
        <v>181</v>
      </c>
      <c r="BE198" s="225">
        <f>IF(O198="základní",K198,0)</f>
        <v>0</v>
      </c>
      <c r="BF198" s="225">
        <f>IF(O198="snížená",K198,0)</f>
        <v>0</v>
      </c>
      <c r="BG198" s="225">
        <f>IF(O198="zákl. přenesená",K198,0)</f>
        <v>0</v>
      </c>
      <c r="BH198" s="225">
        <f>IF(O198="sníž. přenesená",K198,0)</f>
        <v>0</v>
      </c>
      <c r="BI198" s="225">
        <f>IF(O198="nulová",K198,0)</f>
        <v>0</v>
      </c>
      <c r="BJ198" s="25" t="s">
        <v>79</v>
      </c>
      <c r="BK198" s="225">
        <f>ROUND(P198*H198,2)</f>
        <v>0</v>
      </c>
      <c r="BL198" s="25" t="s">
        <v>188</v>
      </c>
      <c r="BM198" s="25" t="s">
        <v>341</v>
      </c>
    </row>
    <row r="199" spans="2:65" s="1" customFormat="1" ht="40.5">
      <c r="B199" s="42"/>
      <c r="C199" s="64"/>
      <c r="D199" s="226" t="s">
        <v>190</v>
      </c>
      <c r="E199" s="64"/>
      <c r="F199" s="227" t="s">
        <v>330</v>
      </c>
      <c r="G199" s="64"/>
      <c r="H199" s="64"/>
      <c r="I199" s="181"/>
      <c r="J199" s="181"/>
      <c r="K199" s="64"/>
      <c r="L199" s="64"/>
      <c r="M199" s="62"/>
      <c r="N199" s="228"/>
      <c r="O199" s="43"/>
      <c r="P199" s="43"/>
      <c r="Q199" s="43"/>
      <c r="R199" s="43"/>
      <c r="S199" s="43"/>
      <c r="T199" s="43"/>
      <c r="U199" s="43"/>
      <c r="V199" s="43"/>
      <c r="W199" s="43"/>
      <c r="X199" s="78"/>
      <c r="AT199" s="25" t="s">
        <v>190</v>
      </c>
      <c r="AU199" s="25" t="s">
        <v>81</v>
      </c>
    </row>
    <row r="200" spans="2:65" s="14" customFormat="1" ht="13.5">
      <c r="B200" s="251"/>
      <c r="C200" s="252"/>
      <c r="D200" s="226" t="s">
        <v>192</v>
      </c>
      <c r="E200" s="253" t="s">
        <v>22</v>
      </c>
      <c r="F200" s="254" t="s">
        <v>285</v>
      </c>
      <c r="G200" s="252"/>
      <c r="H200" s="253" t="s">
        <v>22</v>
      </c>
      <c r="I200" s="255"/>
      <c r="J200" s="255"/>
      <c r="K200" s="252"/>
      <c r="L200" s="252"/>
      <c r="M200" s="256"/>
      <c r="N200" s="257"/>
      <c r="O200" s="258"/>
      <c r="P200" s="258"/>
      <c r="Q200" s="258"/>
      <c r="R200" s="258"/>
      <c r="S200" s="258"/>
      <c r="T200" s="258"/>
      <c r="U200" s="258"/>
      <c r="V200" s="258"/>
      <c r="W200" s="258"/>
      <c r="X200" s="259"/>
      <c r="AT200" s="260" t="s">
        <v>192</v>
      </c>
      <c r="AU200" s="260" t="s">
        <v>81</v>
      </c>
      <c r="AV200" s="14" t="s">
        <v>79</v>
      </c>
      <c r="AW200" s="14" t="s">
        <v>7</v>
      </c>
      <c r="AX200" s="14" t="s">
        <v>71</v>
      </c>
      <c r="AY200" s="260" t="s">
        <v>181</v>
      </c>
    </row>
    <row r="201" spans="2:65" s="12" customFormat="1" ht="27">
      <c r="B201" s="229"/>
      <c r="C201" s="230"/>
      <c r="D201" s="226" t="s">
        <v>192</v>
      </c>
      <c r="E201" s="231" t="s">
        <v>22</v>
      </c>
      <c r="F201" s="232" t="s">
        <v>336</v>
      </c>
      <c r="G201" s="230"/>
      <c r="H201" s="233">
        <v>746.52499999999998</v>
      </c>
      <c r="I201" s="234"/>
      <c r="J201" s="234"/>
      <c r="K201" s="230"/>
      <c r="L201" s="230"/>
      <c r="M201" s="235"/>
      <c r="N201" s="236"/>
      <c r="O201" s="237"/>
      <c r="P201" s="237"/>
      <c r="Q201" s="237"/>
      <c r="R201" s="237"/>
      <c r="S201" s="237"/>
      <c r="T201" s="237"/>
      <c r="U201" s="237"/>
      <c r="V201" s="237"/>
      <c r="W201" s="237"/>
      <c r="X201" s="238"/>
      <c r="AT201" s="239" t="s">
        <v>192</v>
      </c>
      <c r="AU201" s="239" t="s">
        <v>81</v>
      </c>
      <c r="AV201" s="12" t="s">
        <v>81</v>
      </c>
      <c r="AW201" s="12" t="s">
        <v>7</v>
      </c>
      <c r="AX201" s="12" t="s">
        <v>71</v>
      </c>
      <c r="AY201" s="239" t="s">
        <v>181</v>
      </c>
    </row>
    <row r="202" spans="2:65" s="14" customFormat="1" ht="13.5">
      <c r="B202" s="251"/>
      <c r="C202" s="252"/>
      <c r="D202" s="226" t="s">
        <v>192</v>
      </c>
      <c r="E202" s="253" t="s">
        <v>22</v>
      </c>
      <c r="F202" s="254" t="s">
        <v>287</v>
      </c>
      <c r="G202" s="252"/>
      <c r="H202" s="253" t="s">
        <v>22</v>
      </c>
      <c r="I202" s="255"/>
      <c r="J202" s="255"/>
      <c r="K202" s="252"/>
      <c r="L202" s="252"/>
      <c r="M202" s="256"/>
      <c r="N202" s="257"/>
      <c r="O202" s="258"/>
      <c r="P202" s="258"/>
      <c r="Q202" s="258"/>
      <c r="R202" s="258"/>
      <c r="S202" s="258"/>
      <c r="T202" s="258"/>
      <c r="U202" s="258"/>
      <c r="V202" s="258"/>
      <c r="W202" s="258"/>
      <c r="X202" s="259"/>
      <c r="AT202" s="260" t="s">
        <v>192</v>
      </c>
      <c r="AU202" s="260" t="s">
        <v>81</v>
      </c>
      <c r="AV202" s="14" t="s">
        <v>79</v>
      </c>
      <c r="AW202" s="14" t="s">
        <v>7</v>
      </c>
      <c r="AX202" s="14" t="s">
        <v>71</v>
      </c>
      <c r="AY202" s="260" t="s">
        <v>181</v>
      </c>
    </row>
    <row r="203" spans="2:65" s="12" customFormat="1" ht="27">
      <c r="B203" s="229"/>
      <c r="C203" s="230"/>
      <c r="D203" s="226" t="s">
        <v>192</v>
      </c>
      <c r="E203" s="231" t="s">
        <v>22</v>
      </c>
      <c r="F203" s="232" t="s">
        <v>337</v>
      </c>
      <c r="G203" s="230"/>
      <c r="H203" s="233">
        <v>900.9</v>
      </c>
      <c r="I203" s="234"/>
      <c r="J203" s="234"/>
      <c r="K203" s="230"/>
      <c r="L203" s="230"/>
      <c r="M203" s="235"/>
      <c r="N203" s="236"/>
      <c r="O203" s="237"/>
      <c r="P203" s="237"/>
      <c r="Q203" s="237"/>
      <c r="R203" s="237"/>
      <c r="S203" s="237"/>
      <c r="T203" s="237"/>
      <c r="U203" s="237"/>
      <c r="V203" s="237"/>
      <c r="W203" s="237"/>
      <c r="X203" s="238"/>
      <c r="AT203" s="239" t="s">
        <v>192</v>
      </c>
      <c r="AU203" s="239" t="s">
        <v>81</v>
      </c>
      <c r="AV203" s="12" t="s">
        <v>81</v>
      </c>
      <c r="AW203" s="12" t="s">
        <v>7</v>
      </c>
      <c r="AX203" s="12" t="s">
        <v>71</v>
      </c>
      <c r="AY203" s="239" t="s">
        <v>181</v>
      </c>
    </row>
    <row r="204" spans="2:65" s="13" customFormat="1" ht="13.5">
      <c r="B204" s="240"/>
      <c r="C204" s="241"/>
      <c r="D204" s="226" t="s">
        <v>192</v>
      </c>
      <c r="E204" s="242" t="s">
        <v>22</v>
      </c>
      <c r="F204" s="243" t="s">
        <v>210</v>
      </c>
      <c r="G204" s="241"/>
      <c r="H204" s="244">
        <v>1647.425</v>
      </c>
      <c r="I204" s="245"/>
      <c r="J204" s="245"/>
      <c r="K204" s="241"/>
      <c r="L204" s="241"/>
      <c r="M204" s="246"/>
      <c r="N204" s="247"/>
      <c r="O204" s="248"/>
      <c r="P204" s="248"/>
      <c r="Q204" s="248"/>
      <c r="R204" s="248"/>
      <c r="S204" s="248"/>
      <c r="T204" s="248"/>
      <c r="U204" s="248"/>
      <c r="V204" s="248"/>
      <c r="W204" s="248"/>
      <c r="X204" s="249"/>
      <c r="AT204" s="250" t="s">
        <v>192</v>
      </c>
      <c r="AU204" s="250" t="s">
        <v>81</v>
      </c>
      <c r="AV204" s="13" t="s">
        <v>188</v>
      </c>
      <c r="AW204" s="13" t="s">
        <v>7</v>
      </c>
      <c r="AX204" s="13" t="s">
        <v>79</v>
      </c>
      <c r="AY204" s="250" t="s">
        <v>181</v>
      </c>
    </row>
    <row r="205" spans="2:65" s="1" customFormat="1" ht="16.5" customHeight="1">
      <c r="B205" s="42"/>
      <c r="C205" s="214" t="s">
        <v>342</v>
      </c>
      <c r="D205" s="214" t="s">
        <v>183</v>
      </c>
      <c r="E205" s="215" t="s">
        <v>343</v>
      </c>
      <c r="F205" s="216" t="s">
        <v>344</v>
      </c>
      <c r="G205" s="217" t="s">
        <v>186</v>
      </c>
      <c r="H205" s="218">
        <v>1.35</v>
      </c>
      <c r="I205" s="219"/>
      <c r="J205" s="219"/>
      <c r="K205" s="220">
        <f>ROUND(P205*H205,2)</f>
        <v>0</v>
      </c>
      <c r="L205" s="216" t="s">
        <v>187</v>
      </c>
      <c r="M205" s="62"/>
      <c r="N205" s="221" t="s">
        <v>22</v>
      </c>
      <c r="O205" s="222" t="s">
        <v>40</v>
      </c>
      <c r="P205" s="147">
        <f>I205+J205</f>
        <v>0</v>
      </c>
      <c r="Q205" s="147">
        <f>ROUND(I205*H205,2)</f>
        <v>0</v>
      </c>
      <c r="R205" s="147">
        <f>ROUND(J205*H205,2)</f>
        <v>0</v>
      </c>
      <c r="S205" s="43"/>
      <c r="T205" s="223">
        <f>S205*H205</f>
        <v>0</v>
      </c>
      <c r="U205" s="223">
        <v>2.2563399999999998</v>
      </c>
      <c r="V205" s="223">
        <f>U205*H205</f>
        <v>3.0460590000000001</v>
      </c>
      <c r="W205" s="223">
        <v>0</v>
      </c>
      <c r="X205" s="224">
        <f>W205*H205</f>
        <v>0</v>
      </c>
      <c r="AR205" s="25" t="s">
        <v>188</v>
      </c>
      <c r="AT205" s="25" t="s">
        <v>183</v>
      </c>
      <c r="AU205" s="25" t="s">
        <v>81</v>
      </c>
      <c r="AY205" s="25" t="s">
        <v>181</v>
      </c>
      <c r="BE205" s="225">
        <f>IF(O205="základní",K205,0)</f>
        <v>0</v>
      </c>
      <c r="BF205" s="225">
        <f>IF(O205="snížená",K205,0)</f>
        <v>0</v>
      </c>
      <c r="BG205" s="225">
        <f>IF(O205="zákl. přenesená",K205,0)</f>
        <v>0</v>
      </c>
      <c r="BH205" s="225">
        <f>IF(O205="sníž. přenesená",K205,0)</f>
        <v>0</v>
      </c>
      <c r="BI205" s="225">
        <f>IF(O205="nulová",K205,0)</f>
        <v>0</v>
      </c>
      <c r="BJ205" s="25" t="s">
        <v>79</v>
      </c>
      <c r="BK205" s="225">
        <f>ROUND(P205*H205,2)</f>
        <v>0</v>
      </c>
      <c r="BL205" s="25" t="s">
        <v>188</v>
      </c>
      <c r="BM205" s="25" t="s">
        <v>345</v>
      </c>
    </row>
    <row r="206" spans="2:65" s="12" customFormat="1" ht="13.5">
      <c r="B206" s="229"/>
      <c r="C206" s="230"/>
      <c r="D206" s="226" t="s">
        <v>192</v>
      </c>
      <c r="E206" s="231" t="s">
        <v>22</v>
      </c>
      <c r="F206" s="232" t="s">
        <v>346</v>
      </c>
      <c r="G206" s="230"/>
      <c r="H206" s="233">
        <v>1.35</v>
      </c>
      <c r="I206" s="234"/>
      <c r="J206" s="234"/>
      <c r="K206" s="230"/>
      <c r="L206" s="230"/>
      <c r="M206" s="235"/>
      <c r="N206" s="236"/>
      <c r="O206" s="237"/>
      <c r="P206" s="237"/>
      <c r="Q206" s="237"/>
      <c r="R206" s="237"/>
      <c r="S206" s="237"/>
      <c r="T206" s="237"/>
      <c r="U206" s="237"/>
      <c r="V206" s="237"/>
      <c r="W206" s="237"/>
      <c r="X206" s="238"/>
      <c r="AT206" s="239" t="s">
        <v>192</v>
      </c>
      <c r="AU206" s="239" t="s">
        <v>81</v>
      </c>
      <c r="AV206" s="12" t="s">
        <v>81</v>
      </c>
      <c r="AW206" s="12" t="s">
        <v>7</v>
      </c>
      <c r="AX206" s="12" t="s">
        <v>79</v>
      </c>
      <c r="AY206" s="239" t="s">
        <v>181</v>
      </c>
    </row>
    <row r="207" spans="2:65" s="1" customFormat="1" ht="38.25" customHeight="1">
      <c r="B207" s="42"/>
      <c r="C207" s="214" t="s">
        <v>347</v>
      </c>
      <c r="D207" s="214" t="s">
        <v>183</v>
      </c>
      <c r="E207" s="215" t="s">
        <v>348</v>
      </c>
      <c r="F207" s="216" t="s">
        <v>349</v>
      </c>
      <c r="G207" s="217" t="s">
        <v>186</v>
      </c>
      <c r="H207" s="218">
        <v>5.8460000000000001</v>
      </c>
      <c r="I207" s="219"/>
      <c r="J207" s="219"/>
      <c r="K207" s="220">
        <f>ROUND(P207*H207,2)</f>
        <v>0</v>
      </c>
      <c r="L207" s="216" t="s">
        <v>187</v>
      </c>
      <c r="M207" s="62"/>
      <c r="N207" s="221" t="s">
        <v>22</v>
      </c>
      <c r="O207" s="222" t="s">
        <v>40</v>
      </c>
      <c r="P207" s="147">
        <f>I207+J207</f>
        <v>0</v>
      </c>
      <c r="Q207" s="147">
        <f>ROUND(I207*H207,2)</f>
        <v>0</v>
      </c>
      <c r="R207" s="147">
        <f>ROUND(J207*H207,2)</f>
        <v>0</v>
      </c>
      <c r="S207" s="43"/>
      <c r="T207" s="223">
        <f>S207*H207</f>
        <v>0</v>
      </c>
      <c r="U207" s="223">
        <v>0.04</v>
      </c>
      <c r="V207" s="223">
        <f>U207*H207</f>
        <v>0.23384000000000002</v>
      </c>
      <c r="W207" s="223">
        <v>0</v>
      </c>
      <c r="X207" s="224">
        <f>W207*H207</f>
        <v>0</v>
      </c>
      <c r="AR207" s="25" t="s">
        <v>188</v>
      </c>
      <c r="AT207" s="25" t="s">
        <v>183</v>
      </c>
      <c r="AU207" s="25" t="s">
        <v>81</v>
      </c>
      <c r="AY207" s="25" t="s">
        <v>181</v>
      </c>
      <c r="BE207" s="225">
        <f>IF(O207="základní",K207,0)</f>
        <v>0</v>
      </c>
      <c r="BF207" s="225">
        <f>IF(O207="snížená",K207,0)</f>
        <v>0</v>
      </c>
      <c r="BG207" s="225">
        <f>IF(O207="zákl. přenesená",K207,0)</f>
        <v>0</v>
      </c>
      <c r="BH207" s="225">
        <f>IF(O207="sníž. přenesená",K207,0)</f>
        <v>0</v>
      </c>
      <c r="BI207" s="225">
        <f>IF(O207="nulová",K207,0)</f>
        <v>0</v>
      </c>
      <c r="BJ207" s="25" t="s">
        <v>79</v>
      </c>
      <c r="BK207" s="225">
        <f>ROUND(P207*H207,2)</f>
        <v>0</v>
      </c>
      <c r="BL207" s="25" t="s">
        <v>188</v>
      </c>
      <c r="BM207" s="25" t="s">
        <v>350</v>
      </c>
    </row>
    <row r="208" spans="2:65" s="1" customFormat="1" ht="38.25" customHeight="1">
      <c r="B208" s="42"/>
      <c r="C208" s="214" t="s">
        <v>351</v>
      </c>
      <c r="D208" s="214" t="s">
        <v>183</v>
      </c>
      <c r="E208" s="215" t="s">
        <v>352</v>
      </c>
      <c r="F208" s="216" t="s">
        <v>353</v>
      </c>
      <c r="G208" s="217" t="s">
        <v>186</v>
      </c>
      <c r="H208" s="218">
        <v>9.1959999999999997</v>
      </c>
      <c r="I208" s="219"/>
      <c r="J208" s="219"/>
      <c r="K208" s="220">
        <f>ROUND(P208*H208,2)</f>
        <v>0</v>
      </c>
      <c r="L208" s="216" t="s">
        <v>187</v>
      </c>
      <c r="M208" s="62"/>
      <c r="N208" s="221" t="s">
        <v>22</v>
      </c>
      <c r="O208" s="222" t="s">
        <v>40</v>
      </c>
      <c r="P208" s="147">
        <f>I208+J208</f>
        <v>0</v>
      </c>
      <c r="Q208" s="147">
        <f>ROUND(I208*H208,2)</f>
        <v>0</v>
      </c>
      <c r="R208" s="147">
        <f>ROUND(J208*H208,2)</f>
        <v>0</v>
      </c>
      <c r="S208" s="43"/>
      <c r="T208" s="223">
        <f>S208*H208</f>
        <v>0</v>
      </c>
      <c r="U208" s="223">
        <v>0</v>
      </c>
      <c r="V208" s="223">
        <f>U208*H208</f>
        <v>0</v>
      </c>
      <c r="W208" s="223">
        <v>0</v>
      </c>
      <c r="X208" s="224">
        <f>W208*H208</f>
        <v>0</v>
      </c>
      <c r="AR208" s="25" t="s">
        <v>188</v>
      </c>
      <c r="AT208" s="25" t="s">
        <v>183</v>
      </c>
      <c r="AU208" s="25" t="s">
        <v>81</v>
      </c>
      <c r="AY208" s="25" t="s">
        <v>181</v>
      </c>
      <c r="BE208" s="225">
        <f>IF(O208="základní",K208,0)</f>
        <v>0</v>
      </c>
      <c r="BF208" s="225">
        <f>IF(O208="snížená",K208,0)</f>
        <v>0</v>
      </c>
      <c r="BG208" s="225">
        <f>IF(O208="zákl. přenesená",K208,0)</f>
        <v>0</v>
      </c>
      <c r="BH208" s="225">
        <f>IF(O208="sníž. přenesená",K208,0)</f>
        <v>0</v>
      </c>
      <c r="BI208" s="225">
        <f>IF(O208="nulová",K208,0)</f>
        <v>0</v>
      </c>
      <c r="BJ208" s="25" t="s">
        <v>79</v>
      </c>
      <c r="BK208" s="225">
        <f>ROUND(P208*H208,2)</f>
        <v>0</v>
      </c>
      <c r="BL208" s="25" t="s">
        <v>188</v>
      </c>
      <c r="BM208" s="25" t="s">
        <v>354</v>
      </c>
    </row>
    <row r="209" spans="2:65" s="1" customFormat="1" ht="81">
      <c r="B209" s="42"/>
      <c r="C209" s="64"/>
      <c r="D209" s="226" t="s">
        <v>190</v>
      </c>
      <c r="E209" s="64"/>
      <c r="F209" s="227" t="s">
        <v>355</v>
      </c>
      <c r="G209" s="64"/>
      <c r="H209" s="64"/>
      <c r="I209" s="181"/>
      <c r="J209" s="181"/>
      <c r="K209" s="64"/>
      <c r="L209" s="64"/>
      <c r="M209" s="62"/>
      <c r="N209" s="228"/>
      <c r="O209" s="43"/>
      <c r="P209" s="43"/>
      <c r="Q209" s="43"/>
      <c r="R209" s="43"/>
      <c r="S209" s="43"/>
      <c r="T209" s="43"/>
      <c r="U209" s="43"/>
      <c r="V209" s="43"/>
      <c r="W209" s="43"/>
      <c r="X209" s="78"/>
      <c r="AT209" s="25" t="s">
        <v>190</v>
      </c>
      <c r="AU209" s="25" t="s">
        <v>81</v>
      </c>
    </row>
    <row r="210" spans="2:65" s="12" customFormat="1" ht="13.5">
      <c r="B210" s="229"/>
      <c r="C210" s="230"/>
      <c r="D210" s="226" t="s">
        <v>192</v>
      </c>
      <c r="E210" s="231" t="s">
        <v>22</v>
      </c>
      <c r="F210" s="232" t="s">
        <v>356</v>
      </c>
      <c r="G210" s="230"/>
      <c r="H210" s="233">
        <v>9.1959999999999997</v>
      </c>
      <c r="I210" s="234"/>
      <c r="J210" s="234"/>
      <c r="K210" s="230"/>
      <c r="L210" s="230"/>
      <c r="M210" s="235"/>
      <c r="N210" s="236"/>
      <c r="O210" s="237"/>
      <c r="P210" s="237"/>
      <c r="Q210" s="237"/>
      <c r="R210" s="237"/>
      <c r="S210" s="237"/>
      <c r="T210" s="237"/>
      <c r="U210" s="237"/>
      <c r="V210" s="237"/>
      <c r="W210" s="237"/>
      <c r="X210" s="238"/>
      <c r="AT210" s="239" t="s">
        <v>192</v>
      </c>
      <c r="AU210" s="239" t="s">
        <v>81</v>
      </c>
      <c r="AV210" s="12" t="s">
        <v>81</v>
      </c>
      <c r="AW210" s="12" t="s">
        <v>7</v>
      </c>
      <c r="AX210" s="12" t="s">
        <v>71</v>
      </c>
      <c r="AY210" s="239" t="s">
        <v>181</v>
      </c>
    </row>
    <row r="211" spans="2:65" s="13" customFormat="1" ht="13.5">
      <c r="B211" s="240"/>
      <c r="C211" s="241"/>
      <c r="D211" s="226" t="s">
        <v>192</v>
      </c>
      <c r="E211" s="242" t="s">
        <v>22</v>
      </c>
      <c r="F211" s="243" t="s">
        <v>210</v>
      </c>
      <c r="G211" s="241"/>
      <c r="H211" s="244">
        <v>9.1959999999999997</v>
      </c>
      <c r="I211" s="245"/>
      <c r="J211" s="245"/>
      <c r="K211" s="241"/>
      <c r="L211" s="241"/>
      <c r="M211" s="246"/>
      <c r="N211" s="247"/>
      <c r="O211" s="248"/>
      <c r="P211" s="248"/>
      <c r="Q211" s="248"/>
      <c r="R211" s="248"/>
      <c r="S211" s="248"/>
      <c r="T211" s="248"/>
      <c r="U211" s="248"/>
      <c r="V211" s="248"/>
      <c r="W211" s="248"/>
      <c r="X211" s="249"/>
      <c r="AT211" s="250" t="s">
        <v>192</v>
      </c>
      <c r="AU211" s="250" t="s">
        <v>81</v>
      </c>
      <c r="AV211" s="13" t="s">
        <v>188</v>
      </c>
      <c r="AW211" s="13" t="s">
        <v>7</v>
      </c>
      <c r="AX211" s="13" t="s">
        <v>79</v>
      </c>
      <c r="AY211" s="250" t="s">
        <v>181</v>
      </c>
    </row>
    <row r="212" spans="2:65" s="1" customFormat="1" ht="25.5" customHeight="1">
      <c r="B212" s="42"/>
      <c r="C212" s="214" t="s">
        <v>357</v>
      </c>
      <c r="D212" s="214" t="s">
        <v>183</v>
      </c>
      <c r="E212" s="215" t="s">
        <v>358</v>
      </c>
      <c r="F212" s="216" t="s">
        <v>359</v>
      </c>
      <c r="G212" s="217" t="s">
        <v>186</v>
      </c>
      <c r="H212" s="218">
        <v>2</v>
      </c>
      <c r="I212" s="219"/>
      <c r="J212" s="219"/>
      <c r="K212" s="220">
        <f>ROUND(P212*H212,2)</f>
        <v>0</v>
      </c>
      <c r="L212" s="216" t="s">
        <v>187</v>
      </c>
      <c r="M212" s="62"/>
      <c r="N212" s="221" t="s">
        <v>22</v>
      </c>
      <c r="O212" s="222" t="s">
        <v>40</v>
      </c>
      <c r="P212" s="147">
        <f>I212+J212</f>
        <v>0</v>
      </c>
      <c r="Q212" s="147">
        <f>ROUND(I212*H212,2)</f>
        <v>0</v>
      </c>
      <c r="R212" s="147">
        <f>ROUND(J212*H212,2)</f>
        <v>0</v>
      </c>
      <c r="S212" s="43"/>
      <c r="T212" s="223">
        <f>S212*H212</f>
        <v>0</v>
      </c>
      <c r="U212" s="223">
        <v>0</v>
      </c>
      <c r="V212" s="223">
        <f>U212*H212</f>
        <v>0</v>
      </c>
      <c r="W212" s="223">
        <v>0</v>
      </c>
      <c r="X212" s="224">
        <f>W212*H212</f>
        <v>0</v>
      </c>
      <c r="AR212" s="25" t="s">
        <v>188</v>
      </c>
      <c r="AT212" s="25" t="s">
        <v>183</v>
      </c>
      <c r="AU212" s="25" t="s">
        <v>81</v>
      </c>
      <c r="AY212" s="25" t="s">
        <v>181</v>
      </c>
      <c r="BE212" s="225">
        <f>IF(O212="základní",K212,0)</f>
        <v>0</v>
      </c>
      <c r="BF212" s="225">
        <f>IF(O212="snížená",K212,0)</f>
        <v>0</v>
      </c>
      <c r="BG212" s="225">
        <f>IF(O212="zákl. přenesená",K212,0)</f>
        <v>0</v>
      </c>
      <c r="BH212" s="225">
        <f>IF(O212="sníž. přenesená",K212,0)</f>
        <v>0</v>
      </c>
      <c r="BI212" s="225">
        <f>IF(O212="nulová",K212,0)</f>
        <v>0</v>
      </c>
      <c r="BJ212" s="25" t="s">
        <v>79</v>
      </c>
      <c r="BK212" s="225">
        <f>ROUND(P212*H212,2)</f>
        <v>0</v>
      </c>
      <c r="BL212" s="25" t="s">
        <v>188</v>
      </c>
      <c r="BM212" s="25" t="s">
        <v>360</v>
      </c>
    </row>
    <row r="213" spans="2:65" s="1" customFormat="1" ht="16.5" customHeight="1">
      <c r="B213" s="42"/>
      <c r="C213" s="214" t="s">
        <v>361</v>
      </c>
      <c r="D213" s="214" t="s">
        <v>183</v>
      </c>
      <c r="E213" s="215" t="s">
        <v>362</v>
      </c>
      <c r="F213" s="216" t="s">
        <v>363</v>
      </c>
      <c r="G213" s="217" t="s">
        <v>242</v>
      </c>
      <c r="H213" s="218">
        <v>7.0999999999999994E-2</v>
      </c>
      <c r="I213" s="219"/>
      <c r="J213" s="219"/>
      <c r="K213" s="220">
        <f>ROUND(P213*H213,2)</f>
        <v>0</v>
      </c>
      <c r="L213" s="216" t="s">
        <v>187</v>
      </c>
      <c r="M213" s="62"/>
      <c r="N213" s="221" t="s">
        <v>22</v>
      </c>
      <c r="O213" s="222" t="s">
        <v>40</v>
      </c>
      <c r="P213" s="147">
        <f>I213+J213</f>
        <v>0</v>
      </c>
      <c r="Q213" s="147">
        <f>ROUND(I213*H213,2)</f>
        <v>0</v>
      </c>
      <c r="R213" s="147">
        <f>ROUND(J213*H213,2)</f>
        <v>0</v>
      </c>
      <c r="S213" s="43"/>
      <c r="T213" s="223">
        <f>S213*H213</f>
        <v>0</v>
      </c>
      <c r="U213" s="223">
        <v>1.06277</v>
      </c>
      <c r="V213" s="223">
        <f>U213*H213</f>
        <v>7.545666999999999E-2</v>
      </c>
      <c r="W213" s="223">
        <v>0</v>
      </c>
      <c r="X213" s="224">
        <f>W213*H213</f>
        <v>0</v>
      </c>
      <c r="AR213" s="25" t="s">
        <v>188</v>
      </c>
      <c r="AT213" s="25" t="s">
        <v>183</v>
      </c>
      <c r="AU213" s="25" t="s">
        <v>81</v>
      </c>
      <c r="AY213" s="25" t="s">
        <v>181</v>
      </c>
      <c r="BE213" s="225">
        <f>IF(O213="základní",K213,0)</f>
        <v>0</v>
      </c>
      <c r="BF213" s="225">
        <f>IF(O213="snížená",K213,0)</f>
        <v>0</v>
      </c>
      <c r="BG213" s="225">
        <f>IF(O213="zákl. přenesená",K213,0)</f>
        <v>0</v>
      </c>
      <c r="BH213" s="225">
        <f>IF(O213="sníž. přenesená",K213,0)</f>
        <v>0</v>
      </c>
      <c r="BI213" s="225">
        <f>IF(O213="nulová",K213,0)</f>
        <v>0</v>
      </c>
      <c r="BJ213" s="25" t="s">
        <v>79</v>
      </c>
      <c r="BK213" s="225">
        <f>ROUND(P213*H213,2)</f>
        <v>0</v>
      </c>
      <c r="BL213" s="25" t="s">
        <v>188</v>
      </c>
      <c r="BM213" s="25" t="s">
        <v>364</v>
      </c>
    </row>
    <row r="214" spans="2:65" s="12" customFormat="1" ht="13.5">
      <c r="B214" s="229"/>
      <c r="C214" s="230"/>
      <c r="D214" s="226" t="s">
        <v>192</v>
      </c>
      <c r="E214" s="231" t="s">
        <v>22</v>
      </c>
      <c r="F214" s="232" t="s">
        <v>365</v>
      </c>
      <c r="G214" s="230"/>
      <c r="H214" s="233">
        <v>7.0999999999999994E-2</v>
      </c>
      <c r="I214" s="234"/>
      <c r="J214" s="234"/>
      <c r="K214" s="230"/>
      <c r="L214" s="230"/>
      <c r="M214" s="235"/>
      <c r="N214" s="236"/>
      <c r="O214" s="237"/>
      <c r="P214" s="237"/>
      <c r="Q214" s="237"/>
      <c r="R214" s="237"/>
      <c r="S214" s="237"/>
      <c r="T214" s="237"/>
      <c r="U214" s="237"/>
      <c r="V214" s="237"/>
      <c r="W214" s="237"/>
      <c r="X214" s="238"/>
      <c r="AT214" s="239" t="s">
        <v>192</v>
      </c>
      <c r="AU214" s="239" t="s">
        <v>81</v>
      </c>
      <c r="AV214" s="12" t="s">
        <v>81</v>
      </c>
      <c r="AW214" s="12" t="s">
        <v>7</v>
      </c>
      <c r="AX214" s="12" t="s">
        <v>71</v>
      </c>
      <c r="AY214" s="239" t="s">
        <v>181</v>
      </c>
    </row>
    <row r="215" spans="2:65" s="13" customFormat="1" ht="13.5">
      <c r="B215" s="240"/>
      <c r="C215" s="241"/>
      <c r="D215" s="226" t="s">
        <v>192</v>
      </c>
      <c r="E215" s="242" t="s">
        <v>22</v>
      </c>
      <c r="F215" s="243" t="s">
        <v>210</v>
      </c>
      <c r="G215" s="241"/>
      <c r="H215" s="244">
        <v>7.0999999999999994E-2</v>
      </c>
      <c r="I215" s="245"/>
      <c r="J215" s="245"/>
      <c r="K215" s="241"/>
      <c r="L215" s="241"/>
      <c r="M215" s="246"/>
      <c r="N215" s="247"/>
      <c r="O215" s="248"/>
      <c r="P215" s="248"/>
      <c r="Q215" s="248"/>
      <c r="R215" s="248"/>
      <c r="S215" s="248"/>
      <c r="T215" s="248"/>
      <c r="U215" s="248"/>
      <c r="V215" s="248"/>
      <c r="W215" s="248"/>
      <c r="X215" s="249"/>
      <c r="AT215" s="250" t="s">
        <v>192</v>
      </c>
      <c r="AU215" s="250" t="s">
        <v>81</v>
      </c>
      <c r="AV215" s="13" t="s">
        <v>188</v>
      </c>
      <c r="AW215" s="13" t="s">
        <v>7</v>
      </c>
      <c r="AX215" s="13" t="s">
        <v>79</v>
      </c>
      <c r="AY215" s="250" t="s">
        <v>181</v>
      </c>
    </row>
    <row r="216" spans="2:65" s="1" customFormat="1" ht="16.5" customHeight="1">
      <c r="B216" s="42"/>
      <c r="C216" s="214" t="s">
        <v>366</v>
      </c>
      <c r="D216" s="214" t="s">
        <v>183</v>
      </c>
      <c r="E216" s="215" t="s">
        <v>367</v>
      </c>
      <c r="F216" s="216" t="s">
        <v>368</v>
      </c>
      <c r="G216" s="217" t="s">
        <v>253</v>
      </c>
      <c r="H216" s="218">
        <v>20</v>
      </c>
      <c r="I216" s="219"/>
      <c r="J216" s="219"/>
      <c r="K216" s="220">
        <f>ROUND(P216*H216,2)</f>
        <v>0</v>
      </c>
      <c r="L216" s="216" t="s">
        <v>187</v>
      </c>
      <c r="M216" s="62"/>
      <c r="N216" s="221" t="s">
        <v>22</v>
      </c>
      <c r="O216" s="222" t="s">
        <v>40</v>
      </c>
      <c r="P216" s="147">
        <f>I216+J216</f>
        <v>0</v>
      </c>
      <c r="Q216" s="147">
        <f>ROUND(I216*H216,2)</f>
        <v>0</v>
      </c>
      <c r="R216" s="147">
        <f>ROUND(J216*H216,2)</f>
        <v>0</v>
      </c>
      <c r="S216" s="43"/>
      <c r="T216" s="223">
        <f>S216*H216</f>
        <v>0</v>
      </c>
      <c r="U216" s="223">
        <v>9.3359999999999999E-2</v>
      </c>
      <c r="V216" s="223">
        <f>U216*H216</f>
        <v>1.8672</v>
      </c>
      <c r="W216" s="223">
        <v>0</v>
      </c>
      <c r="X216" s="224">
        <f>W216*H216</f>
        <v>0</v>
      </c>
      <c r="AR216" s="25" t="s">
        <v>188</v>
      </c>
      <c r="AT216" s="25" t="s">
        <v>183</v>
      </c>
      <c r="AU216" s="25" t="s">
        <v>81</v>
      </c>
      <c r="AY216" s="25" t="s">
        <v>181</v>
      </c>
      <c r="BE216" s="225">
        <f>IF(O216="základní",K216,0)</f>
        <v>0</v>
      </c>
      <c r="BF216" s="225">
        <f>IF(O216="snížená",K216,0)</f>
        <v>0</v>
      </c>
      <c r="BG216" s="225">
        <f>IF(O216="zákl. přenesená",K216,0)</f>
        <v>0</v>
      </c>
      <c r="BH216" s="225">
        <f>IF(O216="sníž. přenesená",K216,0)</f>
        <v>0</v>
      </c>
      <c r="BI216" s="225">
        <f>IF(O216="nulová",K216,0)</f>
        <v>0</v>
      </c>
      <c r="BJ216" s="25" t="s">
        <v>79</v>
      </c>
      <c r="BK216" s="225">
        <f>ROUND(P216*H216,2)</f>
        <v>0</v>
      </c>
      <c r="BL216" s="25" t="s">
        <v>188</v>
      </c>
      <c r="BM216" s="25" t="s">
        <v>369</v>
      </c>
    </row>
    <row r="217" spans="2:65" s="1" customFormat="1" ht="16.5" customHeight="1">
      <c r="B217" s="42"/>
      <c r="C217" s="214" t="s">
        <v>370</v>
      </c>
      <c r="D217" s="214" t="s">
        <v>183</v>
      </c>
      <c r="E217" s="215" t="s">
        <v>371</v>
      </c>
      <c r="F217" s="216" t="s">
        <v>372</v>
      </c>
      <c r="G217" s="217" t="s">
        <v>186</v>
      </c>
      <c r="H217" s="218">
        <v>17.794</v>
      </c>
      <c r="I217" s="219"/>
      <c r="J217" s="219"/>
      <c r="K217" s="220">
        <f>ROUND(P217*H217,2)</f>
        <v>0</v>
      </c>
      <c r="L217" s="216" t="s">
        <v>187</v>
      </c>
      <c r="M217" s="62"/>
      <c r="N217" s="221" t="s">
        <v>22</v>
      </c>
      <c r="O217" s="222" t="s">
        <v>40</v>
      </c>
      <c r="P217" s="147">
        <f>I217+J217</f>
        <v>0</v>
      </c>
      <c r="Q217" s="147">
        <f>ROUND(I217*H217,2)</f>
        <v>0</v>
      </c>
      <c r="R217" s="147">
        <f>ROUND(J217*H217,2)</f>
        <v>0</v>
      </c>
      <c r="S217" s="43"/>
      <c r="T217" s="223">
        <f>S217*H217</f>
        <v>0</v>
      </c>
      <c r="U217" s="223">
        <v>1.98</v>
      </c>
      <c r="V217" s="223">
        <f>U217*H217</f>
        <v>35.232120000000002</v>
      </c>
      <c r="W217" s="223">
        <v>0</v>
      </c>
      <c r="X217" s="224">
        <f>W217*H217</f>
        <v>0</v>
      </c>
      <c r="AR217" s="25" t="s">
        <v>188</v>
      </c>
      <c r="AT217" s="25" t="s">
        <v>183</v>
      </c>
      <c r="AU217" s="25" t="s">
        <v>81</v>
      </c>
      <c r="AY217" s="25" t="s">
        <v>181</v>
      </c>
      <c r="BE217" s="225">
        <f>IF(O217="základní",K217,0)</f>
        <v>0</v>
      </c>
      <c r="BF217" s="225">
        <f>IF(O217="snížená",K217,0)</f>
        <v>0</v>
      </c>
      <c r="BG217" s="225">
        <f>IF(O217="zákl. přenesená",K217,0)</f>
        <v>0</v>
      </c>
      <c r="BH217" s="225">
        <f>IF(O217="sníž. přenesená",K217,0)</f>
        <v>0</v>
      </c>
      <c r="BI217" s="225">
        <f>IF(O217="nulová",K217,0)</f>
        <v>0</v>
      </c>
      <c r="BJ217" s="25" t="s">
        <v>79</v>
      </c>
      <c r="BK217" s="225">
        <f>ROUND(P217*H217,2)</f>
        <v>0</v>
      </c>
      <c r="BL217" s="25" t="s">
        <v>188</v>
      </c>
      <c r="BM217" s="25" t="s">
        <v>373</v>
      </c>
    </row>
    <row r="218" spans="2:65" s="14" customFormat="1" ht="13.5">
      <c r="B218" s="251"/>
      <c r="C218" s="252"/>
      <c r="D218" s="226" t="s">
        <v>192</v>
      </c>
      <c r="E218" s="253" t="s">
        <v>22</v>
      </c>
      <c r="F218" s="254" t="s">
        <v>374</v>
      </c>
      <c r="G218" s="252"/>
      <c r="H218" s="253" t="s">
        <v>22</v>
      </c>
      <c r="I218" s="255"/>
      <c r="J218" s="255"/>
      <c r="K218" s="252"/>
      <c r="L218" s="252"/>
      <c r="M218" s="256"/>
      <c r="N218" s="257"/>
      <c r="O218" s="258"/>
      <c r="P218" s="258"/>
      <c r="Q218" s="258"/>
      <c r="R218" s="258"/>
      <c r="S218" s="258"/>
      <c r="T218" s="258"/>
      <c r="U218" s="258"/>
      <c r="V218" s="258"/>
      <c r="W218" s="258"/>
      <c r="X218" s="259"/>
      <c r="AT218" s="260" t="s">
        <v>192</v>
      </c>
      <c r="AU218" s="260" t="s">
        <v>81</v>
      </c>
      <c r="AV218" s="14" t="s">
        <v>79</v>
      </c>
      <c r="AW218" s="14" t="s">
        <v>7</v>
      </c>
      <c r="AX218" s="14" t="s">
        <v>71</v>
      </c>
      <c r="AY218" s="260" t="s">
        <v>181</v>
      </c>
    </row>
    <row r="219" spans="2:65" s="12" customFormat="1" ht="13.5">
      <c r="B219" s="229"/>
      <c r="C219" s="230"/>
      <c r="D219" s="226" t="s">
        <v>192</v>
      </c>
      <c r="E219" s="231" t="s">
        <v>22</v>
      </c>
      <c r="F219" s="232" t="s">
        <v>233</v>
      </c>
      <c r="G219" s="230"/>
      <c r="H219" s="233">
        <v>10</v>
      </c>
      <c r="I219" s="234"/>
      <c r="J219" s="234"/>
      <c r="K219" s="230"/>
      <c r="L219" s="230"/>
      <c r="M219" s="235"/>
      <c r="N219" s="236"/>
      <c r="O219" s="237"/>
      <c r="P219" s="237"/>
      <c r="Q219" s="237"/>
      <c r="R219" s="237"/>
      <c r="S219" s="237"/>
      <c r="T219" s="237"/>
      <c r="U219" s="237"/>
      <c r="V219" s="237"/>
      <c r="W219" s="237"/>
      <c r="X219" s="238"/>
      <c r="AT219" s="239" t="s">
        <v>192</v>
      </c>
      <c r="AU219" s="239" t="s">
        <v>81</v>
      </c>
      <c r="AV219" s="12" t="s">
        <v>81</v>
      </c>
      <c r="AW219" s="12" t="s">
        <v>7</v>
      </c>
      <c r="AX219" s="12" t="s">
        <v>71</v>
      </c>
      <c r="AY219" s="239" t="s">
        <v>181</v>
      </c>
    </row>
    <row r="220" spans="2:65" s="14" customFormat="1" ht="13.5">
      <c r="B220" s="251"/>
      <c r="C220" s="252"/>
      <c r="D220" s="226" t="s">
        <v>192</v>
      </c>
      <c r="E220" s="253" t="s">
        <v>22</v>
      </c>
      <c r="F220" s="254" t="s">
        <v>375</v>
      </c>
      <c r="G220" s="252"/>
      <c r="H220" s="253" t="s">
        <v>22</v>
      </c>
      <c r="I220" s="255"/>
      <c r="J220" s="255"/>
      <c r="K220" s="252"/>
      <c r="L220" s="252"/>
      <c r="M220" s="256"/>
      <c r="N220" s="257"/>
      <c r="O220" s="258"/>
      <c r="P220" s="258"/>
      <c r="Q220" s="258"/>
      <c r="R220" s="258"/>
      <c r="S220" s="258"/>
      <c r="T220" s="258"/>
      <c r="U220" s="258"/>
      <c r="V220" s="258"/>
      <c r="W220" s="258"/>
      <c r="X220" s="259"/>
      <c r="AT220" s="260" t="s">
        <v>192</v>
      </c>
      <c r="AU220" s="260" t="s">
        <v>81</v>
      </c>
      <c r="AV220" s="14" t="s">
        <v>79</v>
      </c>
      <c r="AW220" s="14" t="s">
        <v>7</v>
      </c>
      <c r="AX220" s="14" t="s">
        <v>71</v>
      </c>
      <c r="AY220" s="260" t="s">
        <v>181</v>
      </c>
    </row>
    <row r="221" spans="2:65" s="12" customFormat="1" ht="13.5">
      <c r="B221" s="229"/>
      <c r="C221" s="230"/>
      <c r="D221" s="226" t="s">
        <v>192</v>
      </c>
      <c r="E221" s="231" t="s">
        <v>22</v>
      </c>
      <c r="F221" s="232" t="s">
        <v>376</v>
      </c>
      <c r="G221" s="230"/>
      <c r="H221" s="233">
        <v>7.7939999999999996</v>
      </c>
      <c r="I221" s="234"/>
      <c r="J221" s="234"/>
      <c r="K221" s="230"/>
      <c r="L221" s="230"/>
      <c r="M221" s="235"/>
      <c r="N221" s="236"/>
      <c r="O221" s="237"/>
      <c r="P221" s="237"/>
      <c r="Q221" s="237"/>
      <c r="R221" s="237"/>
      <c r="S221" s="237"/>
      <c r="T221" s="237"/>
      <c r="U221" s="237"/>
      <c r="V221" s="237"/>
      <c r="W221" s="237"/>
      <c r="X221" s="238"/>
      <c r="AT221" s="239" t="s">
        <v>192</v>
      </c>
      <c r="AU221" s="239" t="s">
        <v>81</v>
      </c>
      <c r="AV221" s="12" t="s">
        <v>81</v>
      </c>
      <c r="AW221" s="12" t="s">
        <v>7</v>
      </c>
      <c r="AX221" s="12" t="s">
        <v>71</v>
      </c>
      <c r="AY221" s="239" t="s">
        <v>181</v>
      </c>
    </row>
    <row r="222" spans="2:65" s="13" customFormat="1" ht="13.5">
      <c r="B222" s="240"/>
      <c r="C222" s="241"/>
      <c r="D222" s="226" t="s">
        <v>192</v>
      </c>
      <c r="E222" s="242" t="s">
        <v>22</v>
      </c>
      <c r="F222" s="243" t="s">
        <v>210</v>
      </c>
      <c r="G222" s="241"/>
      <c r="H222" s="244">
        <v>17.794</v>
      </c>
      <c r="I222" s="245"/>
      <c r="J222" s="245"/>
      <c r="K222" s="241"/>
      <c r="L222" s="241"/>
      <c r="M222" s="246"/>
      <c r="N222" s="247"/>
      <c r="O222" s="248"/>
      <c r="P222" s="248"/>
      <c r="Q222" s="248"/>
      <c r="R222" s="248"/>
      <c r="S222" s="248"/>
      <c r="T222" s="248"/>
      <c r="U222" s="248"/>
      <c r="V222" s="248"/>
      <c r="W222" s="248"/>
      <c r="X222" s="249"/>
      <c r="AT222" s="250" t="s">
        <v>192</v>
      </c>
      <c r="AU222" s="250" t="s">
        <v>81</v>
      </c>
      <c r="AV222" s="13" t="s">
        <v>188</v>
      </c>
      <c r="AW222" s="13" t="s">
        <v>7</v>
      </c>
      <c r="AX222" s="13" t="s">
        <v>79</v>
      </c>
      <c r="AY222" s="250" t="s">
        <v>181</v>
      </c>
    </row>
    <row r="223" spans="2:65" s="1" customFormat="1" ht="25.5" customHeight="1">
      <c r="B223" s="42"/>
      <c r="C223" s="214" t="s">
        <v>377</v>
      </c>
      <c r="D223" s="214" t="s">
        <v>183</v>
      </c>
      <c r="E223" s="215" t="s">
        <v>378</v>
      </c>
      <c r="F223" s="216" t="s">
        <v>379</v>
      </c>
      <c r="G223" s="217" t="s">
        <v>253</v>
      </c>
      <c r="H223" s="218">
        <v>302.5</v>
      </c>
      <c r="I223" s="219"/>
      <c r="J223" s="219"/>
      <c r="K223" s="220">
        <f>ROUND(P223*H223,2)</f>
        <v>0</v>
      </c>
      <c r="L223" s="216" t="s">
        <v>187</v>
      </c>
      <c r="M223" s="62"/>
      <c r="N223" s="221" t="s">
        <v>22</v>
      </c>
      <c r="O223" s="222" t="s">
        <v>40</v>
      </c>
      <c r="P223" s="147">
        <f>I223+J223</f>
        <v>0</v>
      </c>
      <c r="Q223" s="147">
        <f>ROUND(I223*H223,2)</f>
        <v>0</v>
      </c>
      <c r="R223" s="147">
        <f>ROUND(J223*H223,2)</f>
        <v>0</v>
      </c>
      <c r="S223" s="43"/>
      <c r="T223" s="223">
        <f>S223*H223</f>
        <v>0</v>
      </c>
      <c r="U223" s="223">
        <v>3.0599999999999999E-2</v>
      </c>
      <c r="V223" s="223">
        <f>U223*H223</f>
        <v>9.2564999999999991</v>
      </c>
      <c r="W223" s="223">
        <v>0</v>
      </c>
      <c r="X223" s="224">
        <f>W223*H223</f>
        <v>0</v>
      </c>
      <c r="AR223" s="25" t="s">
        <v>188</v>
      </c>
      <c r="AT223" s="25" t="s">
        <v>183</v>
      </c>
      <c r="AU223" s="25" t="s">
        <v>81</v>
      </c>
      <c r="AY223" s="25" t="s">
        <v>181</v>
      </c>
      <c r="BE223" s="225">
        <f>IF(O223="základní",K223,0)</f>
        <v>0</v>
      </c>
      <c r="BF223" s="225">
        <f>IF(O223="snížená",K223,0)</f>
        <v>0</v>
      </c>
      <c r="BG223" s="225">
        <f>IF(O223="zákl. přenesená",K223,0)</f>
        <v>0</v>
      </c>
      <c r="BH223" s="225">
        <f>IF(O223="sníž. přenesená",K223,0)</f>
        <v>0</v>
      </c>
      <c r="BI223" s="225">
        <f>IF(O223="nulová",K223,0)</f>
        <v>0</v>
      </c>
      <c r="BJ223" s="25" t="s">
        <v>79</v>
      </c>
      <c r="BK223" s="225">
        <f>ROUND(P223*H223,2)</f>
        <v>0</v>
      </c>
      <c r="BL223" s="25" t="s">
        <v>188</v>
      </c>
      <c r="BM223" s="25" t="s">
        <v>380</v>
      </c>
    </row>
    <row r="224" spans="2:65" s="14" customFormat="1" ht="13.5">
      <c r="B224" s="251"/>
      <c r="C224" s="252"/>
      <c r="D224" s="226" t="s">
        <v>192</v>
      </c>
      <c r="E224" s="253" t="s">
        <v>22</v>
      </c>
      <c r="F224" s="254" t="s">
        <v>381</v>
      </c>
      <c r="G224" s="252"/>
      <c r="H224" s="253" t="s">
        <v>22</v>
      </c>
      <c r="I224" s="255"/>
      <c r="J224" s="255"/>
      <c r="K224" s="252"/>
      <c r="L224" s="252"/>
      <c r="M224" s="256"/>
      <c r="N224" s="257"/>
      <c r="O224" s="258"/>
      <c r="P224" s="258"/>
      <c r="Q224" s="258"/>
      <c r="R224" s="258"/>
      <c r="S224" s="258"/>
      <c r="T224" s="258"/>
      <c r="U224" s="258"/>
      <c r="V224" s="258"/>
      <c r="W224" s="258"/>
      <c r="X224" s="259"/>
      <c r="AT224" s="260" t="s">
        <v>192</v>
      </c>
      <c r="AU224" s="260" t="s">
        <v>81</v>
      </c>
      <c r="AV224" s="14" t="s">
        <v>79</v>
      </c>
      <c r="AW224" s="14" t="s">
        <v>7</v>
      </c>
      <c r="AX224" s="14" t="s">
        <v>71</v>
      </c>
      <c r="AY224" s="260" t="s">
        <v>181</v>
      </c>
    </row>
    <row r="225" spans="2:65" s="12" customFormat="1" ht="13.5">
      <c r="B225" s="229"/>
      <c r="C225" s="230"/>
      <c r="D225" s="226" t="s">
        <v>192</v>
      </c>
      <c r="E225" s="231" t="s">
        <v>22</v>
      </c>
      <c r="F225" s="232" t="s">
        <v>382</v>
      </c>
      <c r="G225" s="230"/>
      <c r="H225" s="233">
        <v>26.7</v>
      </c>
      <c r="I225" s="234"/>
      <c r="J225" s="234"/>
      <c r="K225" s="230"/>
      <c r="L225" s="230"/>
      <c r="M225" s="235"/>
      <c r="N225" s="236"/>
      <c r="O225" s="237"/>
      <c r="P225" s="237"/>
      <c r="Q225" s="237"/>
      <c r="R225" s="237"/>
      <c r="S225" s="237"/>
      <c r="T225" s="237"/>
      <c r="U225" s="237"/>
      <c r="V225" s="237"/>
      <c r="W225" s="237"/>
      <c r="X225" s="238"/>
      <c r="AT225" s="239" t="s">
        <v>192</v>
      </c>
      <c r="AU225" s="239" t="s">
        <v>81</v>
      </c>
      <c r="AV225" s="12" t="s">
        <v>81</v>
      </c>
      <c r="AW225" s="12" t="s">
        <v>7</v>
      </c>
      <c r="AX225" s="12" t="s">
        <v>71</v>
      </c>
      <c r="AY225" s="239" t="s">
        <v>181</v>
      </c>
    </row>
    <row r="226" spans="2:65" s="14" customFormat="1" ht="13.5">
      <c r="B226" s="251"/>
      <c r="C226" s="252"/>
      <c r="D226" s="226" t="s">
        <v>192</v>
      </c>
      <c r="E226" s="253" t="s">
        <v>22</v>
      </c>
      <c r="F226" s="254" t="s">
        <v>383</v>
      </c>
      <c r="G226" s="252"/>
      <c r="H226" s="253" t="s">
        <v>22</v>
      </c>
      <c r="I226" s="255"/>
      <c r="J226" s="255"/>
      <c r="K226" s="252"/>
      <c r="L226" s="252"/>
      <c r="M226" s="256"/>
      <c r="N226" s="257"/>
      <c r="O226" s="258"/>
      <c r="P226" s="258"/>
      <c r="Q226" s="258"/>
      <c r="R226" s="258"/>
      <c r="S226" s="258"/>
      <c r="T226" s="258"/>
      <c r="U226" s="258"/>
      <c r="V226" s="258"/>
      <c r="W226" s="258"/>
      <c r="X226" s="259"/>
      <c r="AT226" s="260" t="s">
        <v>192</v>
      </c>
      <c r="AU226" s="260" t="s">
        <v>81</v>
      </c>
      <c r="AV226" s="14" t="s">
        <v>79</v>
      </c>
      <c r="AW226" s="14" t="s">
        <v>7</v>
      </c>
      <c r="AX226" s="14" t="s">
        <v>71</v>
      </c>
      <c r="AY226" s="260" t="s">
        <v>181</v>
      </c>
    </row>
    <row r="227" spans="2:65" s="12" customFormat="1" ht="13.5">
      <c r="B227" s="229"/>
      <c r="C227" s="230"/>
      <c r="D227" s="226" t="s">
        <v>192</v>
      </c>
      <c r="E227" s="231" t="s">
        <v>22</v>
      </c>
      <c r="F227" s="232" t="s">
        <v>384</v>
      </c>
      <c r="G227" s="230"/>
      <c r="H227" s="233">
        <v>275.8</v>
      </c>
      <c r="I227" s="234"/>
      <c r="J227" s="234"/>
      <c r="K227" s="230"/>
      <c r="L227" s="230"/>
      <c r="M227" s="235"/>
      <c r="N227" s="236"/>
      <c r="O227" s="237"/>
      <c r="P227" s="237"/>
      <c r="Q227" s="237"/>
      <c r="R227" s="237"/>
      <c r="S227" s="237"/>
      <c r="T227" s="237"/>
      <c r="U227" s="237"/>
      <c r="V227" s="237"/>
      <c r="W227" s="237"/>
      <c r="X227" s="238"/>
      <c r="AT227" s="239" t="s">
        <v>192</v>
      </c>
      <c r="AU227" s="239" t="s">
        <v>81</v>
      </c>
      <c r="AV227" s="12" t="s">
        <v>81</v>
      </c>
      <c r="AW227" s="12" t="s">
        <v>7</v>
      </c>
      <c r="AX227" s="12" t="s">
        <v>71</v>
      </c>
      <c r="AY227" s="239" t="s">
        <v>181</v>
      </c>
    </row>
    <row r="228" spans="2:65" s="13" customFormat="1" ht="13.5">
      <c r="B228" s="240"/>
      <c r="C228" s="241"/>
      <c r="D228" s="226" t="s">
        <v>192</v>
      </c>
      <c r="E228" s="242" t="s">
        <v>22</v>
      </c>
      <c r="F228" s="243" t="s">
        <v>210</v>
      </c>
      <c r="G228" s="241"/>
      <c r="H228" s="244">
        <v>302.5</v>
      </c>
      <c r="I228" s="245"/>
      <c r="J228" s="245"/>
      <c r="K228" s="241"/>
      <c r="L228" s="241"/>
      <c r="M228" s="246"/>
      <c r="N228" s="247"/>
      <c r="O228" s="248"/>
      <c r="P228" s="248"/>
      <c r="Q228" s="248"/>
      <c r="R228" s="248"/>
      <c r="S228" s="248"/>
      <c r="T228" s="248"/>
      <c r="U228" s="248"/>
      <c r="V228" s="248"/>
      <c r="W228" s="248"/>
      <c r="X228" s="249"/>
      <c r="AT228" s="250" t="s">
        <v>192</v>
      </c>
      <c r="AU228" s="250" t="s">
        <v>81</v>
      </c>
      <c r="AV228" s="13" t="s">
        <v>188</v>
      </c>
      <c r="AW228" s="13" t="s">
        <v>7</v>
      </c>
      <c r="AX228" s="13" t="s">
        <v>79</v>
      </c>
      <c r="AY228" s="250" t="s">
        <v>181</v>
      </c>
    </row>
    <row r="229" spans="2:65" s="1" customFormat="1" ht="25.5" customHeight="1">
      <c r="B229" s="42"/>
      <c r="C229" s="214" t="s">
        <v>385</v>
      </c>
      <c r="D229" s="214" t="s">
        <v>183</v>
      </c>
      <c r="E229" s="215" t="s">
        <v>386</v>
      </c>
      <c r="F229" s="216" t="s">
        <v>387</v>
      </c>
      <c r="G229" s="217" t="s">
        <v>318</v>
      </c>
      <c r="H229" s="218">
        <v>12</v>
      </c>
      <c r="I229" s="219"/>
      <c r="J229" s="219"/>
      <c r="K229" s="220">
        <f>ROUND(P229*H229,2)</f>
        <v>0</v>
      </c>
      <c r="L229" s="216" t="s">
        <v>187</v>
      </c>
      <c r="M229" s="62"/>
      <c r="N229" s="221" t="s">
        <v>22</v>
      </c>
      <c r="O229" s="222" t="s">
        <v>40</v>
      </c>
      <c r="P229" s="147">
        <f>I229+J229</f>
        <v>0</v>
      </c>
      <c r="Q229" s="147">
        <f>ROUND(I229*H229,2)</f>
        <v>0</v>
      </c>
      <c r="R229" s="147">
        <f>ROUND(J229*H229,2)</f>
        <v>0</v>
      </c>
      <c r="S229" s="43"/>
      <c r="T229" s="223">
        <f>S229*H229</f>
        <v>0</v>
      </c>
      <c r="U229" s="223">
        <v>4.684E-2</v>
      </c>
      <c r="V229" s="223">
        <f>U229*H229</f>
        <v>0.56208000000000002</v>
      </c>
      <c r="W229" s="223">
        <v>0</v>
      </c>
      <c r="X229" s="224">
        <f>W229*H229</f>
        <v>0</v>
      </c>
      <c r="AR229" s="25" t="s">
        <v>188</v>
      </c>
      <c r="AT229" s="25" t="s">
        <v>183</v>
      </c>
      <c r="AU229" s="25" t="s">
        <v>81</v>
      </c>
      <c r="AY229" s="25" t="s">
        <v>181</v>
      </c>
      <c r="BE229" s="225">
        <f>IF(O229="základní",K229,0)</f>
        <v>0</v>
      </c>
      <c r="BF229" s="225">
        <f>IF(O229="snížená",K229,0)</f>
        <v>0</v>
      </c>
      <c r="BG229" s="225">
        <f>IF(O229="zákl. přenesená",K229,0)</f>
        <v>0</v>
      </c>
      <c r="BH229" s="225">
        <f>IF(O229="sníž. přenesená",K229,0)</f>
        <v>0</v>
      </c>
      <c r="BI229" s="225">
        <f>IF(O229="nulová",K229,0)</f>
        <v>0</v>
      </c>
      <c r="BJ229" s="25" t="s">
        <v>79</v>
      </c>
      <c r="BK229" s="225">
        <f>ROUND(P229*H229,2)</f>
        <v>0</v>
      </c>
      <c r="BL229" s="25" t="s">
        <v>188</v>
      </c>
      <c r="BM229" s="25" t="s">
        <v>388</v>
      </c>
    </row>
    <row r="230" spans="2:65" s="1" customFormat="1" ht="16.5" customHeight="1">
      <c r="B230" s="42"/>
      <c r="C230" s="261" t="s">
        <v>389</v>
      </c>
      <c r="D230" s="261" t="s">
        <v>390</v>
      </c>
      <c r="E230" s="262" t="s">
        <v>391</v>
      </c>
      <c r="F230" s="263" t="s">
        <v>392</v>
      </c>
      <c r="G230" s="264" t="s">
        <v>318</v>
      </c>
      <c r="H230" s="265">
        <v>1</v>
      </c>
      <c r="I230" s="266"/>
      <c r="J230" s="267"/>
      <c r="K230" s="268">
        <f>ROUND(P230*H230,2)</f>
        <v>0</v>
      </c>
      <c r="L230" s="263" t="s">
        <v>187</v>
      </c>
      <c r="M230" s="269"/>
      <c r="N230" s="270" t="s">
        <v>22</v>
      </c>
      <c r="O230" s="222" t="s">
        <v>40</v>
      </c>
      <c r="P230" s="147">
        <f>I230+J230</f>
        <v>0</v>
      </c>
      <c r="Q230" s="147">
        <f>ROUND(I230*H230,2)</f>
        <v>0</v>
      </c>
      <c r="R230" s="147">
        <f>ROUND(J230*H230,2)</f>
        <v>0</v>
      </c>
      <c r="S230" s="43"/>
      <c r="T230" s="223">
        <f>S230*H230</f>
        <v>0</v>
      </c>
      <c r="U230" s="223">
        <v>1.15E-2</v>
      </c>
      <c r="V230" s="223">
        <f>U230*H230</f>
        <v>1.15E-2</v>
      </c>
      <c r="W230" s="223">
        <v>0</v>
      </c>
      <c r="X230" s="224">
        <f>W230*H230</f>
        <v>0</v>
      </c>
      <c r="AR230" s="25" t="s">
        <v>221</v>
      </c>
      <c r="AT230" s="25" t="s">
        <v>390</v>
      </c>
      <c r="AU230" s="25" t="s">
        <v>81</v>
      </c>
      <c r="AY230" s="25" t="s">
        <v>181</v>
      </c>
      <c r="BE230" s="225">
        <f>IF(O230="základní",K230,0)</f>
        <v>0</v>
      </c>
      <c r="BF230" s="225">
        <f>IF(O230="snížená",K230,0)</f>
        <v>0</v>
      </c>
      <c r="BG230" s="225">
        <f>IF(O230="zákl. přenesená",K230,0)</f>
        <v>0</v>
      </c>
      <c r="BH230" s="225">
        <f>IF(O230="sníž. přenesená",K230,0)</f>
        <v>0</v>
      </c>
      <c r="BI230" s="225">
        <f>IF(O230="nulová",K230,0)</f>
        <v>0</v>
      </c>
      <c r="BJ230" s="25" t="s">
        <v>79</v>
      </c>
      <c r="BK230" s="225">
        <f>ROUND(P230*H230,2)</f>
        <v>0</v>
      </c>
      <c r="BL230" s="25" t="s">
        <v>188</v>
      </c>
      <c r="BM230" s="25" t="s">
        <v>393</v>
      </c>
    </row>
    <row r="231" spans="2:65" s="1" customFormat="1" ht="16.5" customHeight="1">
      <c r="B231" s="42"/>
      <c r="C231" s="261" t="s">
        <v>394</v>
      </c>
      <c r="D231" s="261" t="s">
        <v>390</v>
      </c>
      <c r="E231" s="262" t="s">
        <v>395</v>
      </c>
      <c r="F231" s="263" t="s">
        <v>396</v>
      </c>
      <c r="G231" s="264" t="s">
        <v>318</v>
      </c>
      <c r="H231" s="265">
        <v>7</v>
      </c>
      <c r="I231" s="266"/>
      <c r="J231" s="267"/>
      <c r="K231" s="268">
        <f>ROUND(P231*H231,2)</f>
        <v>0</v>
      </c>
      <c r="L231" s="263" t="s">
        <v>187</v>
      </c>
      <c r="M231" s="269"/>
      <c r="N231" s="270" t="s">
        <v>22</v>
      </c>
      <c r="O231" s="222" t="s">
        <v>40</v>
      </c>
      <c r="P231" s="147">
        <f>I231+J231</f>
        <v>0</v>
      </c>
      <c r="Q231" s="147">
        <f>ROUND(I231*H231,2)</f>
        <v>0</v>
      </c>
      <c r="R231" s="147">
        <f>ROUND(J231*H231,2)</f>
        <v>0</v>
      </c>
      <c r="S231" s="43"/>
      <c r="T231" s="223">
        <f>S231*H231</f>
        <v>0</v>
      </c>
      <c r="U231" s="223">
        <v>1.0800000000000001E-2</v>
      </c>
      <c r="V231" s="223">
        <f>U231*H231</f>
        <v>7.5600000000000001E-2</v>
      </c>
      <c r="W231" s="223">
        <v>0</v>
      </c>
      <c r="X231" s="224">
        <f>W231*H231</f>
        <v>0</v>
      </c>
      <c r="AR231" s="25" t="s">
        <v>221</v>
      </c>
      <c r="AT231" s="25" t="s">
        <v>390</v>
      </c>
      <c r="AU231" s="25" t="s">
        <v>81</v>
      </c>
      <c r="AY231" s="25" t="s">
        <v>181</v>
      </c>
      <c r="BE231" s="225">
        <f>IF(O231="základní",K231,0)</f>
        <v>0</v>
      </c>
      <c r="BF231" s="225">
        <f>IF(O231="snížená",K231,0)</f>
        <v>0</v>
      </c>
      <c r="BG231" s="225">
        <f>IF(O231="zákl. přenesená",K231,0)</f>
        <v>0</v>
      </c>
      <c r="BH231" s="225">
        <f>IF(O231="sníž. přenesená",K231,0)</f>
        <v>0</v>
      </c>
      <c r="BI231" s="225">
        <f>IF(O231="nulová",K231,0)</f>
        <v>0</v>
      </c>
      <c r="BJ231" s="25" t="s">
        <v>79</v>
      </c>
      <c r="BK231" s="225">
        <f>ROUND(P231*H231,2)</f>
        <v>0</v>
      </c>
      <c r="BL231" s="25" t="s">
        <v>188</v>
      </c>
      <c r="BM231" s="25" t="s">
        <v>397</v>
      </c>
    </row>
    <row r="232" spans="2:65" s="1" customFormat="1" ht="16.5" customHeight="1">
      <c r="B232" s="42"/>
      <c r="C232" s="261" t="s">
        <v>398</v>
      </c>
      <c r="D232" s="261" t="s">
        <v>390</v>
      </c>
      <c r="E232" s="262" t="s">
        <v>399</v>
      </c>
      <c r="F232" s="263" t="s">
        <v>400</v>
      </c>
      <c r="G232" s="264" t="s">
        <v>318</v>
      </c>
      <c r="H232" s="265">
        <v>3</v>
      </c>
      <c r="I232" s="266"/>
      <c r="J232" s="267"/>
      <c r="K232" s="268">
        <f>ROUND(P232*H232,2)</f>
        <v>0</v>
      </c>
      <c r="L232" s="263" t="s">
        <v>187</v>
      </c>
      <c r="M232" s="269"/>
      <c r="N232" s="270" t="s">
        <v>22</v>
      </c>
      <c r="O232" s="222" t="s">
        <v>40</v>
      </c>
      <c r="P232" s="147">
        <f>I232+J232</f>
        <v>0</v>
      </c>
      <c r="Q232" s="147">
        <f>ROUND(I232*H232,2)</f>
        <v>0</v>
      </c>
      <c r="R232" s="147">
        <f>ROUND(J232*H232,2)</f>
        <v>0</v>
      </c>
      <c r="S232" s="43"/>
      <c r="T232" s="223">
        <f>S232*H232</f>
        <v>0</v>
      </c>
      <c r="U232" s="223">
        <v>1.06E-2</v>
      </c>
      <c r="V232" s="223">
        <f>U232*H232</f>
        <v>3.1800000000000002E-2</v>
      </c>
      <c r="W232" s="223">
        <v>0</v>
      </c>
      <c r="X232" s="224">
        <f>W232*H232</f>
        <v>0</v>
      </c>
      <c r="AR232" s="25" t="s">
        <v>221</v>
      </c>
      <c r="AT232" s="25" t="s">
        <v>390</v>
      </c>
      <c r="AU232" s="25" t="s">
        <v>81</v>
      </c>
      <c r="AY232" s="25" t="s">
        <v>181</v>
      </c>
      <c r="BE232" s="225">
        <f>IF(O232="základní",K232,0)</f>
        <v>0</v>
      </c>
      <c r="BF232" s="225">
        <f>IF(O232="snížená",K232,0)</f>
        <v>0</v>
      </c>
      <c r="BG232" s="225">
        <f>IF(O232="zákl. přenesená",K232,0)</f>
        <v>0</v>
      </c>
      <c r="BH232" s="225">
        <f>IF(O232="sníž. přenesená",K232,0)</f>
        <v>0</v>
      </c>
      <c r="BI232" s="225">
        <f>IF(O232="nulová",K232,0)</f>
        <v>0</v>
      </c>
      <c r="BJ232" s="25" t="s">
        <v>79</v>
      </c>
      <c r="BK232" s="225">
        <f>ROUND(P232*H232,2)</f>
        <v>0</v>
      </c>
      <c r="BL232" s="25" t="s">
        <v>188</v>
      </c>
      <c r="BM232" s="25" t="s">
        <v>401</v>
      </c>
    </row>
    <row r="233" spans="2:65" s="1" customFormat="1" ht="16.5" customHeight="1">
      <c r="B233" s="42"/>
      <c r="C233" s="261" t="s">
        <v>402</v>
      </c>
      <c r="D233" s="261" t="s">
        <v>390</v>
      </c>
      <c r="E233" s="262" t="s">
        <v>403</v>
      </c>
      <c r="F233" s="263" t="s">
        <v>404</v>
      </c>
      <c r="G233" s="264" t="s">
        <v>318</v>
      </c>
      <c r="H233" s="265">
        <v>1</v>
      </c>
      <c r="I233" s="266"/>
      <c r="J233" s="267"/>
      <c r="K233" s="268">
        <f>ROUND(P233*H233,2)</f>
        <v>0</v>
      </c>
      <c r="L233" s="263" t="s">
        <v>187</v>
      </c>
      <c r="M233" s="269"/>
      <c r="N233" s="270" t="s">
        <v>22</v>
      </c>
      <c r="O233" s="222" t="s">
        <v>40</v>
      </c>
      <c r="P233" s="147">
        <f>I233+J233</f>
        <v>0</v>
      </c>
      <c r="Q233" s="147">
        <f>ROUND(I233*H233,2)</f>
        <v>0</v>
      </c>
      <c r="R233" s="147">
        <f>ROUND(J233*H233,2)</f>
        <v>0</v>
      </c>
      <c r="S233" s="43"/>
      <c r="T233" s="223">
        <f>S233*H233</f>
        <v>0</v>
      </c>
      <c r="U233" s="223">
        <v>1.04E-2</v>
      </c>
      <c r="V233" s="223">
        <f>U233*H233</f>
        <v>1.04E-2</v>
      </c>
      <c r="W233" s="223">
        <v>0</v>
      </c>
      <c r="X233" s="224">
        <f>W233*H233</f>
        <v>0</v>
      </c>
      <c r="AR233" s="25" t="s">
        <v>221</v>
      </c>
      <c r="AT233" s="25" t="s">
        <v>390</v>
      </c>
      <c r="AU233" s="25" t="s">
        <v>81</v>
      </c>
      <c r="AY233" s="25" t="s">
        <v>181</v>
      </c>
      <c r="BE233" s="225">
        <f>IF(O233="základní",K233,0)</f>
        <v>0</v>
      </c>
      <c r="BF233" s="225">
        <f>IF(O233="snížená",K233,0)</f>
        <v>0</v>
      </c>
      <c r="BG233" s="225">
        <f>IF(O233="zákl. přenesená",K233,0)</f>
        <v>0</v>
      </c>
      <c r="BH233" s="225">
        <f>IF(O233="sníž. přenesená",K233,0)</f>
        <v>0</v>
      </c>
      <c r="BI233" s="225">
        <f>IF(O233="nulová",K233,0)</f>
        <v>0</v>
      </c>
      <c r="BJ233" s="25" t="s">
        <v>79</v>
      </c>
      <c r="BK233" s="225">
        <f>ROUND(P233*H233,2)</f>
        <v>0</v>
      </c>
      <c r="BL233" s="25" t="s">
        <v>188</v>
      </c>
      <c r="BM233" s="25" t="s">
        <v>405</v>
      </c>
    </row>
    <row r="234" spans="2:65" s="11" customFormat="1" ht="29.85" customHeight="1">
      <c r="B234" s="197"/>
      <c r="C234" s="198"/>
      <c r="D234" s="199" t="s">
        <v>70</v>
      </c>
      <c r="E234" s="212" t="s">
        <v>227</v>
      </c>
      <c r="F234" s="212" t="s">
        <v>406</v>
      </c>
      <c r="G234" s="198"/>
      <c r="H234" s="198"/>
      <c r="I234" s="201"/>
      <c r="J234" s="201"/>
      <c r="K234" s="213">
        <f>BK234</f>
        <v>0</v>
      </c>
      <c r="L234" s="198"/>
      <c r="M234" s="203"/>
      <c r="N234" s="204"/>
      <c r="O234" s="205"/>
      <c r="P234" s="205"/>
      <c r="Q234" s="206">
        <f>SUM(Q235:Q291)</f>
        <v>0</v>
      </c>
      <c r="R234" s="206">
        <f>SUM(R235:R291)</f>
        <v>0</v>
      </c>
      <c r="S234" s="205"/>
      <c r="T234" s="207">
        <f>SUM(T235:T291)</f>
        <v>0</v>
      </c>
      <c r="U234" s="205"/>
      <c r="V234" s="207">
        <f>SUM(V235:V291)</f>
        <v>0.37618190000000007</v>
      </c>
      <c r="W234" s="205"/>
      <c r="X234" s="208">
        <f>SUM(X235:X291)</f>
        <v>77.070617999999996</v>
      </c>
      <c r="AR234" s="209" t="s">
        <v>79</v>
      </c>
      <c r="AT234" s="210" t="s">
        <v>70</v>
      </c>
      <c r="AU234" s="210" t="s">
        <v>79</v>
      </c>
      <c r="AY234" s="209" t="s">
        <v>181</v>
      </c>
      <c r="BK234" s="211">
        <f>SUM(BK235:BK291)</f>
        <v>0</v>
      </c>
    </row>
    <row r="235" spans="2:65" s="1" customFormat="1" ht="25.5" customHeight="1">
      <c r="B235" s="42"/>
      <c r="C235" s="214" t="s">
        <v>407</v>
      </c>
      <c r="D235" s="214" t="s">
        <v>183</v>
      </c>
      <c r="E235" s="215" t="s">
        <v>408</v>
      </c>
      <c r="F235" s="216" t="s">
        <v>409</v>
      </c>
      <c r="G235" s="217" t="s">
        <v>253</v>
      </c>
      <c r="H235" s="218">
        <v>620.05999999999995</v>
      </c>
      <c r="I235" s="219"/>
      <c r="J235" s="219"/>
      <c r="K235" s="220">
        <f>ROUND(P235*H235,2)</f>
        <v>0</v>
      </c>
      <c r="L235" s="216" t="s">
        <v>187</v>
      </c>
      <c r="M235" s="62"/>
      <c r="N235" s="221" t="s">
        <v>22</v>
      </c>
      <c r="O235" s="222" t="s">
        <v>40</v>
      </c>
      <c r="P235" s="147">
        <f>I235+J235</f>
        <v>0</v>
      </c>
      <c r="Q235" s="147">
        <f>ROUND(I235*H235,2)</f>
        <v>0</v>
      </c>
      <c r="R235" s="147">
        <f>ROUND(J235*H235,2)</f>
        <v>0</v>
      </c>
      <c r="S235" s="43"/>
      <c r="T235" s="223">
        <f>S235*H235</f>
        <v>0</v>
      </c>
      <c r="U235" s="223">
        <v>4.0000000000000003E-5</v>
      </c>
      <c r="V235" s="223">
        <f>U235*H235</f>
        <v>2.4802399999999999E-2</v>
      </c>
      <c r="W235" s="223">
        <v>0</v>
      </c>
      <c r="X235" s="224">
        <f>W235*H235</f>
        <v>0</v>
      </c>
      <c r="AR235" s="25" t="s">
        <v>188</v>
      </c>
      <c r="AT235" s="25" t="s">
        <v>183</v>
      </c>
      <c r="AU235" s="25" t="s">
        <v>81</v>
      </c>
      <c r="AY235" s="25" t="s">
        <v>181</v>
      </c>
      <c r="BE235" s="225">
        <f>IF(O235="základní",K235,0)</f>
        <v>0</v>
      </c>
      <c r="BF235" s="225">
        <f>IF(O235="snížená",K235,0)</f>
        <v>0</v>
      </c>
      <c r="BG235" s="225">
        <f>IF(O235="zákl. přenesená",K235,0)</f>
        <v>0</v>
      </c>
      <c r="BH235" s="225">
        <f>IF(O235="sníž. přenesená",K235,0)</f>
        <v>0</v>
      </c>
      <c r="BI235" s="225">
        <f>IF(O235="nulová",K235,0)</f>
        <v>0</v>
      </c>
      <c r="BJ235" s="25" t="s">
        <v>79</v>
      </c>
      <c r="BK235" s="225">
        <f>ROUND(P235*H235,2)</f>
        <v>0</v>
      </c>
      <c r="BL235" s="25" t="s">
        <v>188</v>
      </c>
      <c r="BM235" s="25" t="s">
        <v>410</v>
      </c>
    </row>
    <row r="236" spans="2:65" s="1" customFormat="1" ht="216">
      <c r="B236" s="42"/>
      <c r="C236" s="64"/>
      <c r="D236" s="226" t="s">
        <v>190</v>
      </c>
      <c r="E236" s="64"/>
      <c r="F236" s="227" t="s">
        <v>411</v>
      </c>
      <c r="G236" s="64"/>
      <c r="H236" s="64"/>
      <c r="I236" s="181"/>
      <c r="J236" s="181"/>
      <c r="K236" s="64"/>
      <c r="L236" s="64"/>
      <c r="M236" s="62"/>
      <c r="N236" s="228"/>
      <c r="O236" s="43"/>
      <c r="P236" s="43"/>
      <c r="Q236" s="43"/>
      <c r="R236" s="43"/>
      <c r="S236" s="43"/>
      <c r="T236" s="43"/>
      <c r="U236" s="43"/>
      <c r="V236" s="43"/>
      <c r="W236" s="43"/>
      <c r="X236" s="78"/>
      <c r="AT236" s="25" t="s">
        <v>190</v>
      </c>
      <c r="AU236" s="25" t="s">
        <v>81</v>
      </c>
    </row>
    <row r="237" spans="2:65" s="12" customFormat="1" ht="13.5">
      <c r="B237" s="229"/>
      <c r="C237" s="230"/>
      <c r="D237" s="226" t="s">
        <v>192</v>
      </c>
      <c r="E237" s="231" t="s">
        <v>22</v>
      </c>
      <c r="F237" s="232" t="s">
        <v>412</v>
      </c>
      <c r="G237" s="230"/>
      <c r="H237" s="233">
        <v>433</v>
      </c>
      <c r="I237" s="234"/>
      <c r="J237" s="234"/>
      <c r="K237" s="230"/>
      <c r="L237" s="230"/>
      <c r="M237" s="235"/>
      <c r="N237" s="236"/>
      <c r="O237" s="237"/>
      <c r="P237" s="237"/>
      <c r="Q237" s="237"/>
      <c r="R237" s="237"/>
      <c r="S237" s="237"/>
      <c r="T237" s="237"/>
      <c r="U237" s="237"/>
      <c r="V237" s="237"/>
      <c r="W237" s="237"/>
      <c r="X237" s="238"/>
      <c r="AT237" s="239" t="s">
        <v>192</v>
      </c>
      <c r="AU237" s="239" t="s">
        <v>81</v>
      </c>
      <c r="AV237" s="12" t="s">
        <v>81</v>
      </c>
      <c r="AW237" s="12" t="s">
        <v>7</v>
      </c>
      <c r="AX237" s="12" t="s">
        <v>71</v>
      </c>
      <c r="AY237" s="239" t="s">
        <v>181</v>
      </c>
    </row>
    <row r="238" spans="2:65" s="12" customFormat="1" ht="13.5">
      <c r="B238" s="229"/>
      <c r="C238" s="230"/>
      <c r="D238" s="226" t="s">
        <v>192</v>
      </c>
      <c r="E238" s="231" t="s">
        <v>22</v>
      </c>
      <c r="F238" s="232" t="s">
        <v>413</v>
      </c>
      <c r="G238" s="230"/>
      <c r="H238" s="233">
        <v>125.58</v>
      </c>
      <c r="I238" s="234"/>
      <c r="J238" s="234"/>
      <c r="K238" s="230"/>
      <c r="L238" s="230"/>
      <c r="M238" s="235"/>
      <c r="N238" s="236"/>
      <c r="O238" s="237"/>
      <c r="P238" s="237"/>
      <c r="Q238" s="237"/>
      <c r="R238" s="237"/>
      <c r="S238" s="237"/>
      <c r="T238" s="237"/>
      <c r="U238" s="237"/>
      <c r="V238" s="237"/>
      <c r="W238" s="237"/>
      <c r="X238" s="238"/>
      <c r="AT238" s="239" t="s">
        <v>192</v>
      </c>
      <c r="AU238" s="239" t="s">
        <v>81</v>
      </c>
      <c r="AV238" s="12" t="s">
        <v>81</v>
      </c>
      <c r="AW238" s="12" t="s">
        <v>7</v>
      </c>
      <c r="AX238" s="12" t="s">
        <v>71</v>
      </c>
      <c r="AY238" s="239" t="s">
        <v>181</v>
      </c>
    </row>
    <row r="239" spans="2:65" s="12" customFormat="1" ht="13.5">
      <c r="B239" s="229"/>
      <c r="C239" s="230"/>
      <c r="D239" s="226" t="s">
        <v>192</v>
      </c>
      <c r="E239" s="231" t="s">
        <v>22</v>
      </c>
      <c r="F239" s="232" t="s">
        <v>414</v>
      </c>
      <c r="G239" s="230"/>
      <c r="H239" s="233">
        <v>61.48</v>
      </c>
      <c r="I239" s="234"/>
      <c r="J239" s="234"/>
      <c r="K239" s="230"/>
      <c r="L239" s="230"/>
      <c r="M239" s="235"/>
      <c r="N239" s="236"/>
      <c r="O239" s="237"/>
      <c r="P239" s="237"/>
      <c r="Q239" s="237"/>
      <c r="R239" s="237"/>
      <c r="S239" s="237"/>
      <c r="T239" s="237"/>
      <c r="U239" s="237"/>
      <c r="V239" s="237"/>
      <c r="W239" s="237"/>
      <c r="X239" s="238"/>
      <c r="AT239" s="239" t="s">
        <v>192</v>
      </c>
      <c r="AU239" s="239" t="s">
        <v>81</v>
      </c>
      <c r="AV239" s="12" t="s">
        <v>81</v>
      </c>
      <c r="AW239" s="12" t="s">
        <v>7</v>
      </c>
      <c r="AX239" s="12" t="s">
        <v>71</v>
      </c>
      <c r="AY239" s="239" t="s">
        <v>181</v>
      </c>
    </row>
    <row r="240" spans="2:65" s="13" customFormat="1" ht="13.5">
      <c r="B240" s="240"/>
      <c r="C240" s="241"/>
      <c r="D240" s="226" t="s">
        <v>192</v>
      </c>
      <c r="E240" s="242" t="s">
        <v>22</v>
      </c>
      <c r="F240" s="243" t="s">
        <v>210</v>
      </c>
      <c r="G240" s="241"/>
      <c r="H240" s="244">
        <v>620.05999999999995</v>
      </c>
      <c r="I240" s="245"/>
      <c r="J240" s="245"/>
      <c r="K240" s="241"/>
      <c r="L240" s="241"/>
      <c r="M240" s="246"/>
      <c r="N240" s="247"/>
      <c r="O240" s="248"/>
      <c r="P240" s="248"/>
      <c r="Q240" s="248"/>
      <c r="R240" s="248"/>
      <c r="S240" s="248"/>
      <c r="T240" s="248"/>
      <c r="U240" s="248"/>
      <c r="V240" s="248"/>
      <c r="W240" s="248"/>
      <c r="X240" s="249"/>
      <c r="AT240" s="250" t="s">
        <v>192</v>
      </c>
      <c r="AU240" s="250" t="s">
        <v>81</v>
      </c>
      <c r="AV240" s="13" t="s">
        <v>188</v>
      </c>
      <c r="AW240" s="13" t="s">
        <v>7</v>
      </c>
      <c r="AX240" s="13" t="s">
        <v>79</v>
      </c>
      <c r="AY240" s="250" t="s">
        <v>181</v>
      </c>
    </row>
    <row r="241" spans="2:65" s="1" customFormat="1" ht="25.5" customHeight="1">
      <c r="B241" s="42"/>
      <c r="C241" s="214" t="s">
        <v>415</v>
      </c>
      <c r="D241" s="214" t="s">
        <v>183</v>
      </c>
      <c r="E241" s="215" t="s">
        <v>416</v>
      </c>
      <c r="F241" s="216" t="s">
        <v>417</v>
      </c>
      <c r="G241" s="217" t="s">
        <v>253</v>
      </c>
      <c r="H241" s="218">
        <v>77.837999999999994</v>
      </c>
      <c r="I241" s="219"/>
      <c r="J241" s="219"/>
      <c r="K241" s="220">
        <f>ROUND(P241*H241,2)</f>
        <v>0</v>
      </c>
      <c r="L241" s="216" t="s">
        <v>187</v>
      </c>
      <c r="M241" s="62"/>
      <c r="N241" s="221" t="s">
        <v>22</v>
      </c>
      <c r="O241" s="222" t="s">
        <v>40</v>
      </c>
      <c r="P241" s="147">
        <f>I241+J241</f>
        <v>0</v>
      </c>
      <c r="Q241" s="147">
        <f>ROUND(I241*H241,2)</f>
        <v>0</v>
      </c>
      <c r="R241" s="147">
        <f>ROUND(J241*H241,2)</f>
        <v>0</v>
      </c>
      <c r="S241" s="43"/>
      <c r="T241" s="223">
        <f>S241*H241</f>
        <v>0</v>
      </c>
      <c r="U241" s="223">
        <v>0</v>
      </c>
      <c r="V241" s="223">
        <f>U241*H241</f>
        <v>0</v>
      </c>
      <c r="W241" s="223">
        <v>0.26100000000000001</v>
      </c>
      <c r="X241" s="224">
        <f>W241*H241</f>
        <v>20.315718</v>
      </c>
      <c r="AR241" s="25" t="s">
        <v>188</v>
      </c>
      <c r="AT241" s="25" t="s">
        <v>183</v>
      </c>
      <c r="AU241" s="25" t="s">
        <v>81</v>
      </c>
      <c r="AY241" s="25" t="s">
        <v>181</v>
      </c>
      <c r="BE241" s="225">
        <f>IF(O241="základní",K241,0)</f>
        <v>0</v>
      </c>
      <c r="BF241" s="225">
        <f>IF(O241="snížená",K241,0)</f>
        <v>0</v>
      </c>
      <c r="BG241" s="225">
        <f>IF(O241="zákl. přenesená",K241,0)</f>
        <v>0</v>
      </c>
      <c r="BH241" s="225">
        <f>IF(O241="sníž. přenesená",K241,0)</f>
        <v>0</v>
      </c>
      <c r="BI241" s="225">
        <f>IF(O241="nulová",K241,0)</f>
        <v>0</v>
      </c>
      <c r="BJ241" s="25" t="s">
        <v>79</v>
      </c>
      <c r="BK241" s="225">
        <f>ROUND(P241*H241,2)</f>
        <v>0</v>
      </c>
      <c r="BL241" s="25" t="s">
        <v>188</v>
      </c>
      <c r="BM241" s="25" t="s">
        <v>418</v>
      </c>
    </row>
    <row r="242" spans="2:65" s="14" customFormat="1" ht="13.5">
      <c r="B242" s="251"/>
      <c r="C242" s="252"/>
      <c r="D242" s="226" t="s">
        <v>192</v>
      </c>
      <c r="E242" s="253" t="s">
        <v>22</v>
      </c>
      <c r="F242" s="254" t="s">
        <v>419</v>
      </c>
      <c r="G242" s="252"/>
      <c r="H242" s="253" t="s">
        <v>22</v>
      </c>
      <c r="I242" s="255"/>
      <c r="J242" s="255"/>
      <c r="K242" s="252"/>
      <c r="L242" s="252"/>
      <c r="M242" s="256"/>
      <c r="N242" s="257"/>
      <c r="O242" s="258"/>
      <c r="P242" s="258"/>
      <c r="Q242" s="258"/>
      <c r="R242" s="258"/>
      <c r="S242" s="258"/>
      <c r="T242" s="258"/>
      <c r="U242" s="258"/>
      <c r="V242" s="258"/>
      <c r="W242" s="258"/>
      <c r="X242" s="259"/>
      <c r="AT242" s="260" t="s">
        <v>192</v>
      </c>
      <c r="AU242" s="260" t="s">
        <v>81</v>
      </c>
      <c r="AV242" s="14" t="s">
        <v>79</v>
      </c>
      <c r="AW242" s="14" t="s">
        <v>7</v>
      </c>
      <c r="AX242" s="14" t="s">
        <v>71</v>
      </c>
      <c r="AY242" s="260" t="s">
        <v>181</v>
      </c>
    </row>
    <row r="243" spans="2:65" s="12" customFormat="1" ht="13.5">
      <c r="B243" s="229"/>
      <c r="C243" s="230"/>
      <c r="D243" s="226" t="s">
        <v>192</v>
      </c>
      <c r="E243" s="231" t="s">
        <v>22</v>
      </c>
      <c r="F243" s="232" t="s">
        <v>420</v>
      </c>
      <c r="G243" s="230"/>
      <c r="H243" s="233">
        <v>2.9249999999999998</v>
      </c>
      <c r="I243" s="234"/>
      <c r="J243" s="234"/>
      <c r="K243" s="230"/>
      <c r="L243" s="230"/>
      <c r="M243" s="235"/>
      <c r="N243" s="236"/>
      <c r="O243" s="237"/>
      <c r="P243" s="237"/>
      <c r="Q243" s="237"/>
      <c r="R243" s="237"/>
      <c r="S243" s="237"/>
      <c r="T243" s="237"/>
      <c r="U243" s="237"/>
      <c r="V243" s="237"/>
      <c r="W243" s="237"/>
      <c r="X243" s="238"/>
      <c r="AT243" s="239" t="s">
        <v>192</v>
      </c>
      <c r="AU243" s="239" t="s">
        <v>81</v>
      </c>
      <c r="AV243" s="12" t="s">
        <v>81</v>
      </c>
      <c r="AW243" s="12" t="s">
        <v>7</v>
      </c>
      <c r="AX243" s="12" t="s">
        <v>71</v>
      </c>
      <c r="AY243" s="239" t="s">
        <v>181</v>
      </c>
    </row>
    <row r="244" spans="2:65" s="14" customFormat="1" ht="13.5">
      <c r="B244" s="251"/>
      <c r="C244" s="252"/>
      <c r="D244" s="226" t="s">
        <v>192</v>
      </c>
      <c r="E244" s="253" t="s">
        <v>22</v>
      </c>
      <c r="F244" s="254" t="s">
        <v>421</v>
      </c>
      <c r="G244" s="252"/>
      <c r="H244" s="253" t="s">
        <v>22</v>
      </c>
      <c r="I244" s="255"/>
      <c r="J244" s="255"/>
      <c r="K244" s="252"/>
      <c r="L244" s="252"/>
      <c r="M244" s="256"/>
      <c r="N244" s="257"/>
      <c r="O244" s="258"/>
      <c r="P244" s="258"/>
      <c r="Q244" s="258"/>
      <c r="R244" s="258"/>
      <c r="S244" s="258"/>
      <c r="T244" s="258"/>
      <c r="U244" s="258"/>
      <c r="V244" s="258"/>
      <c r="W244" s="258"/>
      <c r="X244" s="259"/>
      <c r="AT244" s="260" t="s">
        <v>192</v>
      </c>
      <c r="AU244" s="260" t="s">
        <v>81</v>
      </c>
      <c r="AV244" s="14" t="s">
        <v>79</v>
      </c>
      <c r="AW244" s="14" t="s">
        <v>7</v>
      </c>
      <c r="AX244" s="14" t="s">
        <v>71</v>
      </c>
      <c r="AY244" s="260" t="s">
        <v>181</v>
      </c>
    </row>
    <row r="245" spans="2:65" s="12" customFormat="1" ht="13.5">
      <c r="B245" s="229"/>
      <c r="C245" s="230"/>
      <c r="D245" s="226" t="s">
        <v>192</v>
      </c>
      <c r="E245" s="231" t="s">
        <v>22</v>
      </c>
      <c r="F245" s="232" t="s">
        <v>422</v>
      </c>
      <c r="G245" s="230"/>
      <c r="H245" s="233">
        <v>20.475000000000001</v>
      </c>
      <c r="I245" s="234"/>
      <c r="J245" s="234"/>
      <c r="K245" s="230"/>
      <c r="L245" s="230"/>
      <c r="M245" s="235"/>
      <c r="N245" s="236"/>
      <c r="O245" s="237"/>
      <c r="P245" s="237"/>
      <c r="Q245" s="237"/>
      <c r="R245" s="237"/>
      <c r="S245" s="237"/>
      <c r="T245" s="237"/>
      <c r="U245" s="237"/>
      <c r="V245" s="237"/>
      <c r="W245" s="237"/>
      <c r="X245" s="238"/>
      <c r="AT245" s="239" t="s">
        <v>192</v>
      </c>
      <c r="AU245" s="239" t="s">
        <v>81</v>
      </c>
      <c r="AV245" s="12" t="s">
        <v>81</v>
      </c>
      <c r="AW245" s="12" t="s">
        <v>7</v>
      </c>
      <c r="AX245" s="12" t="s">
        <v>71</v>
      </c>
      <c r="AY245" s="239" t="s">
        <v>181</v>
      </c>
    </row>
    <row r="246" spans="2:65" s="14" customFormat="1" ht="13.5">
      <c r="B246" s="251"/>
      <c r="C246" s="252"/>
      <c r="D246" s="226" t="s">
        <v>192</v>
      </c>
      <c r="E246" s="253" t="s">
        <v>22</v>
      </c>
      <c r="F246" s="254" t="s">
        <v>423</v>
      </c>
      <c r="G246" s="252"/>
      <c r="H246" s="253" t="s">
        <v>22</v>
      </c>
      <c r="I246" s="255"/>
      <c r="J246" s="255"/>
      <c r="K246" s="252"/>
      <c r="L246" s="252"/>
      <c r="M246" s="256"/>
      <c r="N246" s="257"/>
      <c r="O246" s="258"/>
      <c r="P246" s="258"/>
      <c r="Q246" s="258"/>
      <c r="R246" s="258"/>
      <c r="S246" s="258"/>
      <c r="T246" s="258"/>
      <c r="U246" s="258"/>
      <c r="V246" s="258"/>
      <c r="W246" s="258"/>
      <c r="X246" s="259"/>
      <c r="AT246" s="260" t="s">
        <v>192</v>
      </c>
      <c r="AU246" s="260" t="s">
        <v>81</v>
      </c>
      <c r="AV246" s="14" t="s">
        <v>79</v>
      </c>
      <c r="AW246" s="14" t="s">
        <v>7</v>
      </c>
      <c r="AX246" s="14" t="s">
        <v>71</v>
      </c>
      <c r="AY246" s="260" t="s">
        <v>181</v>
      </c>
    </row>
    <row r="247" spans="2:65" s="12" customFormat="1" ht="13.5">
      <c r="B247" s="229"/>
      <c r="C247" s="230"/>
      <c r="D247" s="226" t="s">
        <v>192</v>
      </c>
      <c r="E247" s="231" t="s">
        <v>22</v>
      </c>
      <c r="F247" s="232" t="s">
        <v>424</v>
      </c>
      <c r="G247" s="230"/>
      <c r="H247" s="233">
        <v>29.088000000000001</v>
      </c>
      <c r="I247" s="234"/>
      <c r="J247" s="234"/>
      <c r="K247" s="230"/>
      <c r="L247" s="230"/>
      <c r="M247" s="235"/>
      <c r="N247" s="236"/>
      <c r="O247" s="237"/>
      <c r="P247" s="237"/>
      <c r="Q247" s="237"/>
      <c r="R247" s="237"/>
      <c r="S247" s="237"/>
      <c r="T247" s="237"/>
      <c r="U247" s="237"/>
      <c r="V247" s="237"/>
      <c r="W247" s="237"/>
      <c r="X247" s="238"/>
      <c r="AT247" s="239" t="s">
        <v>192</v>
      </c>
      <c r="AU247" s="239" t="s">
        <v>81</v>
      </c>
      <c r="AV247" s="12" t="s">
        <v>81</v>
      </c>
      <c r="AW247" s="12" t="s">
        <v>7</v>
      </c>
      <c r="AX247" s="12" t="s">
        <v>71</v>
      </c>
      <c r="AY247" s="239" t="s">
        <v>181</v>
      </c>
    </row>
    <row r="248" spans="2:65" s="14" customFormat="1" ht="13.5">
      <c r="B248" s="251"/>
      <c r="C248" s="252"/>
      <c r="D248" s="226" t="s">
        <v>192</v>
      </c>
      <c r="E248" s="253" t="s">
        <v>22</v>
      </c>
      <c r="F248" s="254" t="s">
        <v>425</v>
      </c>
      <c r="G248" s="252"/>
      <c r="H248" s="253" t="s">
        <v>22</v>
      </c>
      <c r="I248" s="255"/>
      <c r="J248" s="255"/>
      <c r="K248" s="252"/>
      <c r="L248" s="252"/>
      <c r="M248" s="256"/>
      <c r="N248" s="257"/>
      <c r="O248" s="258"/>
      <c r="P248" s="258"/>
      <c r="Q248" s="258"/>
      <c r="R248" s="258"/>
      <c r="S248" s="258"/>
      <c r="T248" s="258"/>
      <c r="U248" s="258"/>
      <c r="V248" s="258"/>
      <c r="W248" s="258"/>
      <c r="X248" s="259"/>
      <c r="AT248" s="260" t="s">
        <v>192</v>
      </c>
      <c r="AU248" s="260" t="s">
        <v>81</v>
      </c>
      <c r="AV248" s="14" t="s">
        <v>79</v>
      </c>
      <c r="AW248" s="14" t="s">
        <v>7</v>
      </c>
      <c r="AX248" s="14" t="s">
        <v>71</v>
      </c>
      <c r="AY248" s="260" t="s">
        <v>181</v>
      </c>
    </row>
    <row r="249" spans="2:65" s="12" customFormat="1" ht="13.5">
      <c r="B249" s="229"/>
      <c r="C249" s="230"/>
      <c r="D249" s="226" t="s">
        <v>192</v>
      </c>
      <c r="E249" s="231" t="s">
        <v>22</v>
      </c>
      <c r="F249" s="232" t="s">
        <v>426</v>
      </c>
      <c r="G249" s="230"/>
      <c r="H249" s="233">
        <v>25.35</v>
      </c>
      <c r="I249" s="234"/>
      <c r="J249" s="234"/>
      <c r="K249" s="230"/>
      <c r="L249" s="230"/>
      <c r="M249" s="235"/>
      <c r="N249" s="236"/>
      <c r="O249" s="237"/>
      <c r="P249" s="237"/>
      <c r="Q249" s="237"/>
      <c r="R249" s="237"/>
      <c r="S249" s="237"/>
      <c r="T249" s="237"/>
      <c r="U249" s="237"/>
      <c r="V249" s="237"/>
      <c r="W249" s="237"/>
      <c r="X249" s="238"/>
      <c r="AT249" s="239" t="s">
        <v>192</v>
      </c>
      <c r="AU249" s="239" t="s">
        <v>81</v>
      </c>
      <c r="AV249" s="12" t="s">
        <v>81</v>
      </c>
      <c r="AW249" s="12" t="s">
        <v>7</v>
      </c>
      <c r="AX249" s="12" t="s">
        <v>71</v>
      </c>
      <c r="AY249" s="239" t="s">
        <v>181</v>
      </c>
    </row>
    <row r="250" spans="2:65" s="13" customFormat="1" ht="13.5">
      <c r="B250" s="240"/>
      <c r="C250" s="241"/>
      <c r="D250" s="226" t="s">
        <v>192</v>
      </c>
      <c r="E250" s="242" t="s">
        <v>22</v>
      </c>
      <c r="F250" s="243" t="s">
        <v>210</v>
      </c>
      <c r="G250" s="241"/>
      <c r="H250" s="244">
        <v>77.837999999999994</v>
      </c>
      <c r="I250" s="245"/>
      <c r="J250" s="245"/>
      <c r="K250" s="241"/>
      <c r="L250" s="241"/>
      <c r="M250" s="246"/>
      <c r="N250" s="247"/>
      <c r="O250" s="248"/>
      <c r="P250" s="248"/>
      <c r="Q250" s="248"/>
      <c r="R250" s="248"/>
      <c r="S250" s="248"/>
      <c r="T250" s="248"/>
      <c r="U250" s="248"/>
      <c r="V250" s="248"/>
      <c r="W250" s="248"/>
      <c r="X250" s="249"/>
      <c r="AT250" s="250" t="s">
        <v>192</v>
      </c>
      <c r="AU250" s="250" t="s">
        <v>81</v>
      </c>
      <c r="AV250" s="13" t="s">
        <v>188</v>
      </c>
      <c r="AW250" s="13" t="s">
        <v>7</v>
      </c>
      <c r="AX250" s="13" t="s">
        <v>79</v>
      </c>
      <c r="AY250" s="250" t="s">
        <v>181</v>
      </c>
    </row>
    <row r="251" spans="2:65" s="1" customFormat="1" ht="38.25" customHeight="1">
      <c r="B251" s="42"/>
      <c r="C251" s="214" t="s">
        <v>427</v>
      </c>
      <c r="D251" s="214" t="s">
        <v>183</v>
      </c>
      <c r="E251" s="215" t="s">
        <v>428</v>
      </c>
      <c r="F251" s="216" t="s">
        <v>429</v>
      </c>
      <c r="G251" s="217" t="s">
        <v>186</v>
      </c>
      <c r="H251" s="218">
        <v>8.9250000000000007</v>
      </c>
      <c r="I251" s="219"/>
      <c r="J251" s="219"/>
      <c r="K251" s="220">
        <f>ROUND(P251*H251,2)</f>
        <v>0</v>
      </c>
      <c r="L251" s="216" t="s">
        <v>187</v>
      </c>
      <c r="M251" s="62"/>
      <c r="N251" s="221" t="s">
        <v>22</v>
      </c>
      <c r="O251" s="222" t="s">
        <v>40</v>
      </c>
      <c r="P251" s="147">
        <f>I251+J251</f>
        <v>0</v>
      </c>
      <c r="Q251" s="147">
        <f>ROUND(I251*H251,2)</f>
        <v>0</v>
      </c>
      <c r="R251" s="147">
        <f>ROUND(J251*H251,2)</f>
        <v>0</v>
      </c>
      <c r="S251" s="43"/>
      <c r="T251" s="223">
        <f>S251*H251</f>
        <v>0</v>
      </c>
      <c r="U251" s="223">
        <v>0</v>
      </c>
      <c r="V251" s="223">
        <f>U251*H251</f>
        <v>0</v>
      </c>
      <c r="W251" s="223">
        <v>1.8</v>
      </c>
      <c r="X251" s="224">
        <f>W251*H251</f>
        <v>16.065000000000001</v>
      </c>
      <c r="AR251" s="25" t="s">
        <v>188</v>
      </c>
      <c r="AT251" s="25" t="s">
        <v>183</v>
      </c>
      <c r="AU251" s="25" t="s">
        <v>81</v>
      </c>
      <c r="AY251" s="25" t="s">
        <v>181</v>
      </c>
      <c r="BE251" s="225">
        <f>IF(O251="základní",K251,0)</f>
        <v>0</v>
      </c>
      <c r="BF251" s="225">
        <f>IF(O251="snížená",K251,0)</f>
        <v>0</v>
      </c>
      <c r="BG251" s="225">
        <f>IF(O251="zákl. přenesená",K251,0)</f>
        <v>0</v>
      </c>
      <c r="BH251" s="225">
        <f>IF(O251="sníž. přenesená",K251,0)</f>
        <v>0</v>
      </c>
      <c r="BI251" s="225">
        <f>IF(O251="nulová",K251,0)</f>
        <v>0</v>
      </c>
      <c r="BJ251" s="25" t="s">
        <v>79</v>
      </c>
      <c r="BK251" s="225">
        <f>ROUND(P251*H251,2)</f>
        <v>0</v>
      </c>
      <c r="BL251" s="25" t="s">
        <v>188</v>
      </c>
      <c r="BM251" s="25" t="s">
        <v>430</v>
      </c>
    </row>
    <row r="252" spans="2:65" s="14" customFormat="1" ht="13.5">
      <c r="B252" s="251"/>
      <c r="C252" s="252"/>
      <c r="D252" s="226" t="s">
        <v>192</v>
      </c>
      <c r="E252" s="253" t="s">
        <v>22</v>
      </c>
      <c r="F252" s="254" t="s">
        <v>431</v>
      </c>
      <c r="G252" s="252"/>
      <c r="H252" s="253" t="s">
        <v>22</v>
      </c>
      <c r="I252" s="255"/>
      <c r="J252" s="255"/>
      <c r="K252" s="252"/>
      <c r="L252" s="252"/>
      <c r="M252" s="256"/>
      <c r="N252" s="257"/>
      <c r="O252" s="258"/>
      <c r="P252" s="258"/>
      <c r="Q252" s="258"/>
      <c r="R252" s="258"/>
      <c r="S252" s="258"/>
      <c r="T252" s="258"/>
      <c r="U252" s="258"/>
      <c r="V252" s="258"/>
      <c r="W252" s="258"/>
      <c r="X252" s="259"/>
      <c r="AT252" s="260" t="s">
        <v>192</v>
      </c>
      <c r="AU252" s="260" t="s">
        <v>81</v>
      </c>
      <c r="AV252" s="14" t="s">
        <v>79</v>
      </c>
      <c r="AW252" s="14" t="s">
        <v>7</v>
      </c>
      <c r="AX252" s="14" t="s">
        <v>71</v>
      </c>
      <c r="AY252" s="260" t="s">
        <v>181</v>
      </c>
    </row>
    <row r="253" spans="2:65" s="12" customFormat="1" ht="13.5">
      <c r="B253" s="229"/>
      <c r="C253" s="230"/>
      <c r="D253" s="226" t="s">
        <v>192</v>
      </c>
      <c r="E253" s="231" t="s">
        <v>22</v>
      </c>
      <c r="F253" s="232" t="s">
        <v>432</v>
      </c>
      <c r="G253" s="230"/>
      <c r="H253" s="233">
        <v>8.9250000000000007</v>
      </c>
      <c r="I253" s="234"/>
      <c r="J253" s="234"/>
      <c r="K253" s="230"/>
      <c r="L253" s="230"/>
      <c r="M253" s="235"/>
      <c r="N253" s="236"/>
      <c r="O253" s="237"/>
      <c r="P253" s="237"/>
      <c r="Q253" s="237"/>
      <c r="R253" s="237"/>
      <c r="S253" s="237"/>
      <c r="T253" s="237"/>
      <c r="U253" s="237"/>
      <c r="V253" s="237"/>
      <c r="W253" s="237"/>
      <c r="X253" s="238"/>
      <c r="AT253" s="239" t="s">
        <v>192</v>
      </c>
      <c r="AU253" s="239" t="s">
        <v>81</v>
      </c>
      <c r="AV253" s="12" t="s">
        <v>81</v>
      </c>
      <c r="AW253" s="12" t="s">
        <v>7</v>
      </c>
      <c r="AX253" s="12" t="s">
        <v>79</v>
      </c>
      <c r="AY253" s="239" t="s">
        <v>181</v>
      </c>
    </row>
    <row r="254" spans="2:65" s="1" customFormat="1" ht="16.5" customHeight="1">
      <c r="B254" s="42"/>
      <c r="C254" s="214" t="s">
        <v>433</v>
      </c>
      <c r="D254" s="214" t="s">
        <v>183</v>
      </c>
      <c r="E254" s="215" t="s">
        <v>434</v>
      </c>
      <c r="F254" s="216" t="s">
        <v>435</v>
      </c>
      <c r="G254" s="217" t="s">
        <v>253</v>
      </c>
      <c r="H254" s="218">
        <v>74.099999999999994</v>
      </c>
      <c r="I254" s="219"/>
      <c r="J254" s="219"/>
      <c r="K254" s="220">
        <f>ROUND(P254*H254,2)</f>
        <v>0</v>
      </c>
      <c r="L254" s="216" t="s">
        <v>187</v>
      </c>
      <c r="M254" s="62"/>
      <c r="N254" s="221" t="s">
        <v>22</v>
      </c>
      <c r="O254" s="222" t="s">
        <v>40</v>
      </c>
      <c r="P254" s="147">
        <f>I254+J254</f>
        <v>0</v>
      </c>
      <c r="Q254" s="147">
        <f>ROUND(I254*H254,2)</f>
        <v>0</v>
      </c>
      <c r="R254" s="147">
        <f>ROUND(J254*H254,2)</f>
        <v>0</v>
      </c>
      <c r="S254" s="43"/>
      <c r="T254" s="223">
        <f>S254*H254</f>
        <v>0</v>
      </c>
      <c r="U254" s="223">
        <v>0</v>
      </c>
      <c r="V254" s="223">
        <f>U254*H254</f>
        <v>0</v>
      </c>
      <c r="W254" s="223">
        <v>0.32400000000000001</v>
      </c>
      <c r="X254" s="224">
        <f>W254*H254</f>
        <v>24.008399999999998</v>
      </c>
      <c r="AR254" s="25" t="s">
        <v>188</v>
      </c>
      <c r="AT254" s="25" t="s">
        <v>183</v>
      </c>
      <c r="AU254" s="25" t="s">
        <v>81</v>
      </c>
      <c r="AY254" s="25" t="s">
        <v>181</v>
      </c>
      <c r="BE254" s="225">
        <f>IF(O254="základní",K254,0)</f>
        <v>0</v>
      </c>
      <c r="BF254" s="225">
        <f>IF(O254="snížená",K254,0)</f>
        <v>0</v>
      </c>
      <c r="BG254" s="225">
        <f>IF(O254="zákl. přenesená",K254,0)</f>
        <v>0</v>
      </c>
      <c r="BH254" s="225">
        <f>IF(O254="sníž. přenesená",K254,0)</f>
        <v>0</v>
      </c>
      <c r="BI254" s="225">
        <f>IF(O254="nulová",K254,0)</f>
        <v>0</v>
      </c>
      <c r="BJ254" s="25" t="s">
        <v>79</v>
      </c>
      <c r="BK254" s="225">
        <f>ROUND(P254*H254,2)</f>
        <v>0</v>
      </c>
      <c r="BL254" s="25" t="s">
        <v>188</v>
      </c>
      <c r="BM254" s="25" t="s">
        <v>436</v>
      </c>
    </row>
    <row r="255" spans="2:65" s="14" customFormat="1" ht="13.5">
      <c r="B255" s="251"/>
      <c r="C255" s="252"/>
      <c r="D255" s="226" t="s">
        <v>192</v>
      </c>
      <c r="E255" s="253" t="s">
        <v>22</v>
      </c>
      <c r="F255" s="254" t="s">
        <v>419</v>
      </c>
      <c r="G255" s="252"/>
      <c r="H255" s="253" t="s">
        <v>22</v>
      </c>
      <c r="I255" s="255"/>
      <c r="J255" s="255"/>
      <c r="K255" s="252"/>
      <c r="L255" s="252"/>
      <c r="M255" s="256"/>
      <c r="N255" s="257"/>
      <c r="O255" s="258"/>
      <c r="P255" s="258"/>
      <c r="Q255" s="258"/>
      <c r="R255" s="258"/>
      <c r="S255" s="258"/>
      <c r="T255" s="258"/>
      <c r="U255" s="258"/>
      <c r="V255" s="258"/>
      <c r="W255" s="258"/>
      <c r="X255" s="259"/>
      <c r="AT255" s="260" t="s">
        <v>192</v>
      </c>
      <c r="AU255" s="260" t="s">
        <v>81</v>
      </c>
      <c r="AV255" s="14" t="s">
        <v>79</v>
      </c>
      <c r="AW255" s="14" t="s">
        <v>7</v>
      </c>
      <c r="AX255" s="14" t="s">
        <v>71</v>
      </c>
      <c r="AY255" s="260" t="s">
        <v>181</v>
      </c>
    </row>
    <row r="256" spans="2:65" s="12" customFormat="1" ht="13.5">
      <c r="B256" s="229"/>
      <c r="C256" s="230"/>
      <c r="D256" s="226" t="s">
        <v>192</v>
      </c>
      <c r="E256" s="231" t="s">
        <v>22</v>
      </c>
      <c r="F256" s="232" t="s">
        <v>437</v>
      </c>
      <c r="G256" s="230"/>
      <c r="H256" s="233">
        <v>27.3</v>
      </c>
      <c r="I256" s="234"/>
      <c r="J256" s="234"/>
      <c r="K256" s="230"/>
      <c r="L256" s="230"/>
      <c r="M256" s="235"/>
      <c r="N256" s="236"/>
      <c r="O256" s="237"/>
      <c r="P256" s="237"/>
      <c r="Q256" s="237"/>
      <c r="R256" s="237"/>
      <c r="S256" s="237"/>
      <c r="T256" s="237"/>
      <c r="U256" s="237"/>
      <c r="V256" s="237"/>
      <c r="W256" s="237"/>
      <c r="X256" s="238"/>
      <c r="AT256" s="239" t="s">
        <v>192</v>
      </c>
      <c r="AU256" s="239" t="s">
        <v>81</v>
      </c>
      <c r="AV256" s="12" t="s">
        <v>81</v>
      </c>
      <c r="AW256" s="12" t="s">
        <v>7</v>
      </c>
      <c r="AX256" s="12" t="s">
        <v>71</v>
      </c>
      <c r="AY256" s="239" t="s">
        <v>181</v>
      </c>
    </row>
    <row r="257" spans="2:65" s="14" customFormat="1" ht="13.5">
      <c r="B257" s="251"/>
      <c r="C257" s="252"/>
      <c r="D257" s="226" t="s">
        <v>192</v>
      </c>
      <c r="E257" s="253" t="s">
        <v>22</v>
      </c>
      <c r="F257" s="254" t="s">
        <v>423</v>
      </c>
      <c r="G257" s="252"/>
      <c r="H257" s="253" t="s">
        <v>22</v>
      </c>
      <c r="I257" s="255"/>
      <c r="J257" s="255"/>
      <c r="K257" s="252"/>
      <c r="L257" s="252"/>
      <c r="M257" s="256"/>
      <c r="N257" s="257"/>
      <c r="O257" s="258"/>
      <c r="P257" s="258"/>
      <c r="Q257" s="258"/>
      <c r="R257" s="258"/>
      <c r="S257" s="258"/>
      <c r="T257" s="258"/>
      <c r="U257" s="258"/>
      <c r="V257" s="258"/>
      <c r="W257" s="258"/>
      <c r="X257" s="259"/>
      <c r="AT257" s="260" t="s">
        <v>192</v>
      </c>
      <c r="AU257" s="260" t="s">
        <v>81</v>
      </c>
      <c r="AV257" s="14" t="s">
        <v>79</v>
      </c>
      <c r="AW257" s="14" t="s">
        <v>7</v>
      </c>
      <c r="AX257" s="14" t="s">
        <v>71</v>
      </c>
      <c r="AY257" s="260" t="s">
        <v>181</v>
      </c>
    </row>
    <row r="258" spans="2:65" s="12" customFormat="1" ht="13.5">
      <c r="B258" s="229"/>
      <c r="C258" s="230"/>
      <c r="D258" s="226" t="s">
        <v>192</v>
      </c>
      <c r="E258" s="231" t="s">
        <v>22</v>
      </c>
      <c r="F258" s="232" t="s">
        <v>438</v>
      </c>
      <c r="G258" s="230"/>
      <c r="H258" s="233">
        <v>46.8</v>
      </c>
      <c r="I258" s="234"/>
      <c r="J258" s="234"/>
      <c r="K258" s="230"/>
      <c r="L258" s="230"/>
      <c r="M258" s="235"/>
      <c r="N258" s="236"/>
      <c r="O258" s="237"/>
      <c r="P258" s="237"/>
      <c r="Q258" s="237"/>
      <c r="R258" s="237"/>
      <c r="S258" s="237"/>
      <c r="T258" s="237"/>
      <c r="U258" s="237"/>
      <c r="V258" s="237"/>
      <c r="W258" s="237"/>
      <c r="X258" s="238"/>
      <c r="AT258" s="239" t="s">
        <v>192</v>
      </c>
      <c r="AU258" s="239" t="s">
        <v>81</v>
      </c>
      <c r="AV258" s="12" t="s">
        <v>81</v>
      </c>
      <c r="AW258" s="12" t="s">
        <v>7</v>
      </c>
      <c r="AX258" s="12" t="s">
        <v>71</v>
      </c>
      <c r="AY258" s="239" t="s">
        <v>181</v>
      </c>
    </row>
    <row r="259" spans="2:65" s="13" customFormat="1" ht="13.5">
      <c r="B259" s="240"/>
      <c r="C259" s="241"/>
      <c r="D259" s="226" t="s">
        <v>192</v>
      </c>
      <c r="E259" s="242" t="s">
        <v>22</v>
      </c>
      <c r="F259" s="243" t="s">
        <v>210</v>
      </c>
      <c r="G259" s="241"/>
      <c r="H259" s="244">
        <v>74.099999999999994</v>
      </c>
      <c r="I259" s="245"/>
      <c r="J259" s="245"/>
      <c r="K259" s="241"/>
      <c r="L259" s="241"/>
      <c r="M259" s="246"/>
      <c r="N259" s="247"/>
      <c r="O259" s="248"/>
      <c r="P259" s="248"/>
      <c r="Q259" s="248"/>
      <c r="R259" s="248"/>
      <c r="S259" s="248"/>
      <c r="T259" s="248"/>
      <c r="U259" s="248"/>
      <c r="V259" s="248"/>
      <c r="W259" s="248"/>
      <c r="X259" s="249"/>
      <c r="AT259" s="250" t="s">
        <v>192</v>
      </c>
      <c r="AU259" s="250" t="s">
        <v>81</v>
      </c>
      <c r="AV259" s="13" t="s">
        <v>188</v>
      </c>
      <c r="AW259" s="13" t="s">
        <v>7</v>
      </c>
      <c r="AX259" s="13" t="s">
        <v>79</v>
      </c>
      <c r="AY259" s="250" t="s">
        <v>181</v>
      </c>
    </row>
    <row r="260" spans="2:65" s="1" customFormat="1" ht="25.5" customHeight="1">
      <c r="B260" s="42"/>
      <c r="C260" s="214" t="s">
        <v>439</v>
      </c>
      <c r="D260" s="214" t="s">
        <v>183</v>
      </c>
      <c r="E260" s="215" t="s">
        <v>440</v>
      </c>
      <c r="F260" s="216" t="s">
        <v>441</v>
      </c>
      <c r="G260" s="217" t="s">
        <v>186</v>
      </c>
      <c r="H260" s="218">
        <v>7.4550000000000001</v>
      </c>
      <c r="I260" s="219"/>
      <c r="J260" s="219"/>
      <c r="K260" s="220">
        <f>ROUND(P260*H260,2)</f>
        <v>0</v>
      </c>
      <c r="L260" s="216" t="s">
        <v>187</v>
      </c>
      <c r="M260" s="62"/>
      <c r="N260" s="221" t="s">
        <v>22</v>
      </c>
      <c r="O260" s="222" t="s">
        <v>40</v>
      </c>
      <c r="P260" s="147">
        <f>I260+J260</f>
        <v>0</v>
      </c>
      <c r="Q260" s="147">
        <f>ROUND(I260*H260,2)</f>
        <v>0</v>
      </c>
      <c r="R260" s="147">
        <f>ROUND(J260*H260,2)</f>
        <v>0</v>
      </c>
      <c r="S260" s="43"/>
      <c r="T260" s="223">
        <f>S260*H260</f>
        <v>0</v>
      </c>
      <c r="U260" s="223">
        <v>0</v>
      </c>
      <c r="V260" s="223">
        <f>U260*H260</f>
        <v>0</v>
      </c>
      <c r="W260" s="223">
        <v>2.2000000000000002</v>
      </c>
      <c r="X260" s="224">
        <f>W260*H260</f>
        <v>16.401</v>
      </c>
      <c r="AR260" s="25" t="s">
        <v>188</v>
      </c>
      <c r="AT260" s="25" t="s">
        <v>183</v>
      </c>
      <c r="AU260" s="25" t="s">
        <v>81</v>
      </c>
      <c r="AY260" s="25" t="s">
        <v>181</v>
      </c>
      <c r="BE260" s="225">
        <f>IF(O260="základní",K260,0)</f>
        <v>0</v>
      </c>
      <c r="BF260" s="225">
        <f>IF(O260="snížená",K260,0)</f>
        <v>0</v>
      </c>
      <c r="BG260" s="225">
        <f>IF(O260="zákl. přenesená",K260,0)</f>
        <v>0</v>
      </c>
      <c r="BH260" s="225">
        <f>IF(O260="sníž. přenesená",K260,0)</f>
        <v>0</v>
      </c>
      <c r="BI260" s="225">
        <f>IF(O260="nulová",K260,0)</f>
        <v>0</v>
      </c>
      <c r="BJ260" s="25" t="s">
        <v>79</v>
      </c>
      <c r="BK260" s="225">
        <f>ROUND(P260*H260,2)</f>
        <v>0</v>
      </c>
      <c r="BL260" s="25" t="s">
        <v>188</v>
      </c>
      <c r="BM260" s="25" t="s">
        <v>442</v>
      </c>
    </row>
    <row r="261" spans="2:65" s="14" customFormat="1" ht="13.5">
      <c r="B261" s="251"/>
      <c r="C261" s="252"/>
      <c r="D261" s="226" t="s">
        <v>192</v>
      </c>
      <c r="E261" s="253" t="s">
        <v>22</v>
      </c>
      <c r="F261" s="254" t="s">
        <v>285</v>
      </c>
      <c r="G261" s="252"/>
      <c r="H261" s="253" t="s">
        <v>22</v>
      </c>
      <c r="I261" s="255"/>
      <c r="J261" s="255"/>
      <c r="K261" s="252"/>
      <c r="L261" s="252"/>
      <c r="M261" s="256"/>
      <c r="N261" s="257"/>
      <c r="O261" s="258"/>
      <c r="P261" s="258"/>
      <c r="Q261" s="258"/>
      <c r="R261" s="258"/>
      <c r="S261" s="258"/>
      <c r="T261" s="258"/>
      <c r="U261" s="258"/>
      <c r="V261" s="258"/>
      <c r="W261" s="258"/>
      <c r="X261" s="259"/>
      <c r="AT261" s="260" t="s">
        <v>192</v>
      </c>
      <c r="AU261" s="260" t="s">
        <v>81</v>
      </c>
      <c r="AV261" s="14" t="s">
        <v>79</v>
      </c>
      <c r="AW261" s="14" t="s">
        <v>7</v>
      </c>
      <c r="AX261" s="14" t="s">
        <v>71</v>
      </c>
      <c r="AY261" s="260" t="s">
        <v>181</v>
      </c>
    </row>
    <row r="262" spans="2:65" s="12" customFormat="1" ht="13.5">
      <c r="B262" s="229"/>
      <c r="C262" s="230"/>
      <c r="D262" s="226" t="s">
        <v>192</v>
      </c>
      <c r="E262" s="231" t="s">
        <v>22</v>
      </c>
      <c r="F262" s="232" t="s">
        <v>443</v>
      </c>
      <c r="G262" s="230"/>
      <c r="H262" s="233">
        <v>2.835</v>
      </c>
      <c r="I262" s="234"/>
      <c r="J262" s="234"/>
      <c r="K262" s="230"/>
      <c r="L262" s="230"/>
      <c r="M262" s="235"/>
      <c r="N262" s="236"/>
      <c r="O262" s="237"/>
      <c r="P262" s="237"/>
      <c r="Q262" s="237"/>
      <c r="R262" s="237"/>
      <c r="S262" s="237"/>
      <c r="T262" s="237"/>
      <c r="U262" s="237"/>
      <c r="V262" s="237"/>
      <c r="W262" s="237"/>
      <c r="X262" s="238"/>
      <c r="AT262" s="239" t="s">
        <v>192</v>
      </c>
      <c r="AU262" s="239" t="s">
        <v>81</v>
      </c>
      <c r="AV262" s="12" t="s">
        <v>81</v>
      </c>
      <c r="AW262" s="12" t="s">
        <v>7</v>
      </c>
      <c r="AX262" s="12" t="s">
        <v>71</v>
      </c>
      <c r="AY262" s="239" t="s">
        <v>181</v>
      </c>
    </row>
    <row r="263" spans="2:65" s="14" customFormat="1" ht="13.5">
      <c r="B263" s="251"/>
      <c r="C263" s="252"/>
      <c r="D263" s="226" t="s">
        <v>192</v>
      </c>
      <c r="E263" s="253" t="s">
        <v>22</v>
      </c>
      <c r="F263" s="254" t="s">
        <v>287</v>
      </c>
      <c r="G263" s="252"/>
      <c r="H263" s="253" t="s">
        <v>22</v>
      </c>
      <c r="I263" s="255"/>
      <c r="J263" s="255"/>
      <c r="K263" s="252"/>
      <c r="L263" s="252"/>
      <c r="M263" s="256"/>
      <c r="N263" s="257"/>
      <c r="O263" s="258"/>
      <c r="P263" s="258"/>
      <c r="Q263" s="258"/>
      <c r="R263" s="258"/>
      <c r="S263" s="258"/>
      <c r="T263" s="258"/>
      <c r="U263" s="258"/>
      <c r="V263" s="258"/>
      <c r="W263" s="258"/>
      <c r="X263" s="259"/>
      <c r="AT263" s="260" t="s">
        <v>192</v>
      </c>
      <c r="AU263" s="260" t="s">
        <v>81</v>
      </c>
      <c r="AV263" s="14" t="s">
        <v>79</v>
      </c>
      <c r="AW263" s="14" t="s">
        <v>7</v>
      </c>
      <c r="AX263" s="14" t="s">
        <v>71</v>
      </c>
      <c r="AY263" s="260" t="s">
        <v>181</v>
      </c>
    </row>
    <row r="264" spans="2:65" s="12" customFormat="1" ht="13.5">
      <c r="B264" s="229"/>
      <c r="C264" s="230"/>
      <c r="D264" s="226" t="s">
        <v>192</v>
      </c>
      <c r="E264" s="231" t="s">
        <v>22</v>
      </c>
      <c r="F264" s="232" t="s">
        <v>444</v>
      </c>
      <c r="G264" s="230"/>
      <c r="H264" s="233">
        <v>1.02</v>
      </c>
      <c r="I264" s="234"/>
      <c r="J264" s="234"/>
      <c r="K264" s="230"/>
      <c r="L264" s="230"/>
      <c r="M264" s="235"/>
      <c r="N264" s="236"/>
      <c r="O264" s="237"/>
      <c r="P264" s="237"/>
      <c r="Q264" s="237"/>
      <c r="R264" s="237"/>
      <c r="S264" s="237"/>
      <c r="T264" s="237"/>
      <c r="U264" s="237"/>
      <c r="V264" s="237"/>
      <c r="W264" s="237"/>
      <c r="X264" s="238"/>
      <c r="AT264" s="239" t="s">
        <v>192</v>
      </c>
      <c r="AU264" s="239" t="s">
        <v>81</v>
      </c>
      <c r="AV264" s="12" t="s">
        <v>81</v>
      </c>
      <c r="AW264" s="12" t="s">
        <v>7</v>
      </c>
      <c r="AX264" s="12" t="s">
        <v>71</v>
      </c>
      <c r="AY264" s="239" t="s">
        <v>181</v>
      </c>
    </row>
    <row r="265" spans="2:65" s="14" customFormat="1" ht="13.5">
      <c r="B265" s="251"/>
      <c r="C265" s="252"/>
      <c r="D265" s="226" t="s">
        <v>192</v>
      </c>
      <c r="E265" s="253" t="s">
        <v>22</v>
      </c>
      <c r="F265" s="254" t="s">
        <v>445</v>
      </c>
      <c r="G265" s="252"/>
      <c r="H265" s="253" t="s">
        <v>22</v>
      </c>
      <c r="I265" s="255"/>
      <c r="J265" s="255"/>
      <c r="K265" s="252"/>
      <c r="L265" s="252"/>
      <c r="M265" s="256"/>
      <c r="N265" s="257"/>
      <c r="O265" s="258"/>
      <c r="P265" s="258"/>
      <c r="Q265" s="258"/>
      <c r="R265" s="258"/>
      <c r="S265" s="258"/>
      <c r="T265" s="258"/>
      <c r="U265" s="258"/>
      <c r="V265" s="258"/>
      <c r="W265" s="258"/>
      <c r="X265" s="259"/>
      <c r="AT265" s="260" t="s">
        <v>192</v>
      </c>
      <c r="AU265" s="260" t="s">
        <v>81</v>
      </c>
      <c r="AV265" s="14" t="s">
        <v>79</v>
      </c>
      <c r="AW265" s="14" t="s">
        <v>7</v>
      </c>
      <c r="AX265" s="14" t="s">
        <v>71</v>
      </c>
      <c r="AY265" s="260" t="s">
        <v>181</v>
      </c>
    </row>
    <row r="266" spans="2:65" s="12" customFormat="1" ht="13.5">
      <c r="B266" s="229"/>
      <c r="C266" s="230"/>
      <c r="D266" s="226" t="s">
        <v>192</v>
      </c>
      <c r="E266" s="231" t="s">
        <v>22</v>
      </c>
      <c r="F266" s="232" t="s">
        <v>446</v>
      </c>
      <c r="G266" s="230"/>
      <c r="H266" s="233">
        <v>3.6</v>
      </c>
      <c r="I266" s="234"/>
      <c r="J266" s="234"/>
      <c r="K266" s="230"/>
      <c r="L266" s="230"/>
      <c r="M266" s="235"/>
      <c r="N266" s="236"/>
      <c r="O266" s="237"/>
      <c r="P266" s="237"/>
      <c r="Q266" s="237"/>
      <c r="R266" s="237"/>
      <c r="S266" s="237"/>
      <c r="T266" s="237"/>
      <c r="U266" s="237"/>
      <c r="V266" s="237"/>
      <c r="W266" s="237"/>
      <c r="X266" s="238"/>
      <c r="AT266" s="239" t="s">
        <v>192</v>
      </c>
      <c r="AU266" s="239" t="s">
        <v>81</v>
      </c>
      <c r="AV266" s="12" t="s">
        <v>81</v>
      </c>
      <c r="AW266" s="12" t="s">
        <v>7</v>
      </c>
      <c r="AX266" s="12" t="s">
        <v>71</v>
      </c>
      <c r="AY266" s="239" t="s">
        <v>181</v>
      </c>
    </row>
    <row r="267" spans="2:65" s="13" customFormat="1" ht="13.5">
      <c r="B267" s="240"/>
      <c r="C267" s="241"/>
      <c r="D267" s="226" t="s">
        <v>192</v>
      </c>
      <c r="E267" s="242" t="s">
        <v>22</v>
      </c>
      <c r="F267" s="243" t="s">
        <v>210</v>
      </c>
      <c r="G267" s="241"/>
      <c r="H267" s="244">
        <v>7.4550000000000001</v>
      </c>
      <c r="I267" s="245"/>
      <c r="J267" s="245"/>
      <c r="K267" s="241"/>
      <c r="L267" s="241"/>
      <c r="M267" s="246"/>
      <c r="N267" s="247"/>
      <c r="O267" s="248"/>
      <c r="P267" s="248"/>
      <c r="Q267" s="248"/>
      <c r="R267" s="248"/>
      <c r="S267" s="248"/>
      <c r="T267" s="248"/>
      <c r="U267" s="248"/>
      <c r="V267" s="248"/>
      <c r="W267" s="248"/>
      <c r="X267" s="249"/>
      <c r="AT267" s="250" t="s">
        <v>192</v>
      </c>
      <c r="AU267" s="250" t="s">
        <v>81</v>
      </c>
      <c r="AV267" s="13" t="s">
        <v>188</v>
      </c>
      <c r="AW267" s="13" t="s">
        <v>7</v>
      </c>
      <c r="AX267" s="13" t="s">
        <v>79</v>
      </c>
      <c r="AY267" s="250" t="s">
        <v>181</v>
      </c>
    </row>
    <row r="268" spans="2:65" s="1" customFormat="1" ht="16.5" customHeight="1">
      <c r="B268" s="42"/>
      <c r="C268" s="214" t="s">
        <v>447</v>
      </c>
      <c r="D268" s="214" t="s">
        <v>183</v>
      </c>
      <c r="E268" s="215" t="s">
        <v>448</v>
      </c>
      <c r="F268" s="216" t="s">
        <v>449</v>
      </c>
      <c r="G268" s="217" t="s">
        <v>292</v>
      </c>
      <c r="H268" s="218">
        <v>1.5</v>
      </c>
      <c r="I268" s="219"/>
      <c r="J268" s="219"/>
      <c r="K268" s="220">
        <f>ROUND(P268*H268,2)</f>
        <v>0</v>
      </c>
      <c r="L268" s="216" t="s">
        <v>187</v>
      </c>
      <c r="M268" s="62"/>
      <c r="N268" s="221" t="s">
        <v>22</v>
      </c>
      <c r="O268" s="222" t="s">
        <v>40</v>
      </c>
      <c r="P268" s="147">
        <f>I268+J268</f>
        <v>0</v>
      </c>
      <c r="Q268" s="147">
        <f>ROUND(I268*H268,2)</f>
        <v>0</v>
      </c>
      <c r="R268" s="147">
        <f>ROUND(J268*H268,2)</f>
        <v>0</v>
      </c>
      <c r="S268" s="43"/>
      <c r="T268" s="223">
        <f>S268*H268</f>
        <v>0</v>
      </c>
      <c r="U268" s="223">
        <v>0</v>
      </c>
      <c r="V268" s="223">
        <f>U268*H268</f>
        <v>0</v>
      </c>
      <c r="W268" s="223">
        <v>0.187</v>
      </c>
      <c r="X268" s="224">
        <f>W268*H268</f>
        <v>0.28049999999999997</v>
      </c>
      <c r="AR268" s="25" t="s">
        <v>188</v>
      </c>
      <c r="AT268" s="25" t="s">
        <v>183</v>
      </c>
      <c r="AU268" s="25" t="s">
        <v>81</v>
      </c>
      <c r="AY268" s="25" t="s">
        <v>181</v>
      </c>
      <c r="BE268" s="225">
        <f>IF(O268="základní",K268,0)</f>
        <v>0</v>
      </c>
      <c r="BF268" s="225">
        <f>IF(O268="snížená",K268,0)</f>
        <v>0</v>
      </c>
      <c r="BG268" s="225">
        <f>IF(O268="zákl. přenesená",K268,0)</f>
        <v>0</v>
      </c>
      <c r="BH268" s="225">
        <f>IF(O268="sníž. přenesená",K268,0)</f>
        <v>0</v>
      </c>
      <c r="BI268" s="225">
        <f>IF(O268="nulová",K268,0)</f>
        <v>0</v>
      </c>
      <c r="BJ268" s="25" t="s">
        <v>79</v>
      </c>
      <c r="BK268" s="225">
        <f>ROUND(P268*H268,2)</f>
        <v>0</v>
      </c>
      <c r="BL268" s="25" t="s">
        <v>188</v>
      </c>
      <c r="BM268" s="25" t="s">
        <v>450</v>
      </c>
    </row>
    <row r="269" spans="2:65" s="1" customFormat="1" ht="38.25" customHeight="1">
      <c r="B269" s="42"/>
      <c r="C269" s="214" t="s">
        <v>451</v>
      </c>
      <c r="D269" s="214" t="s">
        <v>183</v>
      </c>
      <c r="E269" s="215" t="s">
        <v>452</v>
      </c>
      <c r="F269" s="216" t="s">
        <v>453</v>
      </c>
      <c r="G269" s="217" t="s">
        <v>292</v>
      </c>
      <c r="H269" s="218">
        <v>6.7</v>
      </c>
      <c r="I269" s="219"/>
      <c r="J269" s="219"/>
      <c r="K269" s="220">
        <f>ROUND(P269*H269,2)</f>
        <v>0</v>
      </c>
      <c r="L269" s="216" t="s">
        <v>187</v>
      </c>
      <c r="M269" s="62"/>
      <c r="N269" s="221" t="s">
        <v>22</v>
      </c>
      <c r="O269" s="222" t="s">
        <v>40</v>
      </c>
      <c r="P269" s="147">
        <f>I269+J269</f>
        <v>0</v>
      </c>
      <c r="Q269" s="147">
        <f>ROUND(I269*H269,2)</f>
        <v>0</v>
      </c>
      <c r="R269" s="147">
        <f>ROUND(J269*H269,2)</f>
        <v>0</v>
      </c>
      <c r="S269" s="43"/>
      <c r="T269" s="223">
        <f>S269*H269</f>
        <v>0</v>
      </c>
      <c r="U269" s="223">
        <v>4.938E-2</v>
      </c>
      <c r="V269" s="223">
        <f>U269*H269</f>
        <v>0.33084600000000003</v>
      </c>
      <c r="W269" s="223">
        <v>0</v>
      </c>
      <c r="X269" s="224">
        <f>W269*H269</f>
        <v>0</v>
      </c>
      <c r="AR269" s="25" t="s">
        <v>188</v>
      </c>
      <c r="AT269" s="25" t="s">
        <v>183</v>
      </c>
      <c r="AU269" s="25" t="s">
        <v>81</v>
      </c>
      <c r="AY269" s="25" t="s">
        <v>181</v>
      </c>
      <c r="BE269" s="225">
        <f>IF(O269="základní",K269,0)</f>
        <v>0</v>
      </c>
      <c r="BF269" s="225">
        <f>IF(O269="snížená",K269,0)</f>
        <v>0</v>
      </c>
      <c r="BG269" s="225">
        <f>IF(O269="zákl. přenesená",K269,0)</f>
        <v>0</v>
      </c>
      <c r="BH269" s="225">
        <f>IF(O269="sníž. přenesená",K269,0)</f>
        <v>0</v>
      </c>
      <c r="BI269" s="225">
        <f>IF(O269="nulová",K269,0)</f>
        <v>0</v>
      </c>
      <c r="BJ269" s="25" t="s">
        <v>79</v>
      </c>
      <c r="BK269" s="225">
        <f>ROUND(P269*H269,2)</f>
        <v>0</v>
      </c>
      <c r="BL269" s="25" t="s">
        <v>188</v>
      </c>
      <c r="BM269" s="25" t="s">
        <v>454</v>
      </c>
    </row>
    <row r="270" spans="2:65" s="12" customFormat="1" ht="13.5">
      <c r="B270" s="229"/>
      <c r="C270" s="230"/>
      <c r="D270" s="226" t="s">
        <v>192</v>
      </c>
      <c r="E270" s="231" t="s">
        <v>22</v>
      </c>
      <c r="F270" s="232" t="s">
        <v>455</v>
      </c>
      <c r="G270" s="230"/>
      <c r="H270" s="233">
        <v>6.7</v>
      </c>
      <c r="I270" s="234"/>
      <c r="J270" s="234"/>
      <c r="K270" s="230"/>
      <c r="L270" s="230"/>
      <c r="M270" s="235"/>
      <c r="N270" s="236"/>
      <c r="O270" s="237"/>
      <c r="P270" s="237"/>
      <c r="Q270" s="237"/>
      <c r="R270" s="237"/>
      <c r="S270" s="237"/>
      <c r="T270" s="237"/>
      <c r="U270" s="237"/>
      <c r="V270" s="237"/>
      <c r="W270" s="237"/>
      <c r="X270" s="238"/>
      <c r="AT270" s="239" t="s">
        <v>192</v>
      </c>
      <c r="AU270" s="239" t="s">
        <v>81</v>
      </c>
      <c r="AV270" s="12" t="s">
        <v>81</v>
      </c>
      <c r="AW270" s="12" t="s">
        <v>7</v>
      </c>
      <c r="AX270" s="12" t="s">
        <v>79</v>
      </c>
      <c r="AY270" s="239" t="s">
        <v>181</v>
      </c>
    </row>
    <row r="271" spans="2:65" s="1" customFormat="1" ht="25.5" customHeight="1">
      <c r="B271" s="42"/>
      <c r="C271" s="214" t="s">
        <v>456</v>
      </c>
      <c r="D271" s="214" t="s">
        <v>183</v>
      </c>
      <c r="E271" s="215" t="s">
        <v>457</v>
      </c>
      <c r="F271" s="216" t="s">
        <v>458</v>
      </c>
      <c r="G271" s="217" t="s">
        <v>292</v>
      </c>
      <c r="H271" s="218">
        <v>18.75</v>
      </c>
      <c r="I271" s="219"/>
      <c r="J271" s="219"/>
      <c r="K271" s="220">
        <f>ROUND(P271*H271,2)</f>
        <v>0</v>
      </c>
      <c r="L271" s="216" t="s">
        <v>187</v>
      </c>
      <c r="M271" s="62"/>
      <c r="N271" s="221" t="s">
        <v>22</v>
      </c>
      <c r="O271" s="222" t="s">
        <v>40</v>
      </c>
      <c r="P271" s="147">
        <f>I271+J271</f>
        <v>0</v>
      </c>
      <c r="Q271" s="147">
        <f>ROUND(I271*H271,2)</f>
        <v>0</v>
      </c>
      <c r="R271" s="147">
        <f>ROUND(J271*H271,2)</f>
        <v>0</v>
      </c>
      <c r="S271" s="43"/>
      <c r="T271" s="223">
        <f>S271*H271</f>
        <v>0</v>
      </c>
      <c r="U271" s="223">
        <v>3.0000000000000001E-5</v>
      </c>
      <c r="V271" s="223">
        <f>U271*H271</f>
        <v>5.6250000000000007E-4</v>
      </c>
      <c r="W271" s="223">
        <v>0</v>
      </c>
      <c r="X271" s="224">
        <f>W271*H271</f>
        <v>0</v>
      </c>
      <c r="AR271" s="25" t="s">
        <v>188</v>
      </c>
      <c r="AT271" s="25" t="s">
        <v>183</v>
      </c>
      <c r="AU271" s="25" t="s">
        <v>81</v>
      </c>
      <c r="AY271" s="25" t="s">
        <v>181</v>
      </c>
      <c r="BE271" s="225">
        <f>IF(O271="základní",K271,0)</f>
        <v>0</v>
      </c>
      <c r="BF271" s="225">
        <f>IF(O271="snížená",K271,0)</f>
        <v>0</v>
      </c>
      <c r="BG271" s="225">
        <f>IF(O271="zákl. přenesená",K271,0)</f>
        <v>0</v>
      </c>
      <c r="BH271" s="225">
        <f>IF(O271="sníž. přenesená",K271,0)</f>
        <v>0</v>
      </c>
      <c r="BI271" s="225">
        <f>IF(O271="nulová",K271,0)</f>
        <v>0</v>
      </c>
      <c r="BJ271" s="25" t="s">
        <v>79</v>
      </c>
      <c r="BK271" s="225">
        <f>ROUND(P271*H271,2)</f>
        <v>0</v>
      </c>
      <c r="BL271" s="25" t="s">
        <v>188</v>
      </c>
      <c r="BM271" s="25" t="s">
        <v>459</v>
      </c>
    </row>
    <row r="272" spans="2:65" s="1" customFormat="1" ht="54">
      <c r="B272" s="42"/>
      <c r="C272" s="64"/>
      <c r="D272" s="226" t="s">
        <v>190</v>
      </c>
      <c r="E272" s="64"/>
      <c r="F272" s="227" t="s">
        <v>460</v>
      </c>
      <c r="G272" s="64"/>
      <c r="H272" s="64"/>
      <c r="I272" s="181"/>
      <c r="J272" s="181"/>
      <c r="K272" s="64"/>
      <c r="L272" s="64"/>
      <c r="M272" s="62"/>
      <c r="N272" s="228"/>
      <c r="O272" s="43"/>
      <c r="P272" s="43"/>
      <c r="Q272" s="43"/>
      <c r="R272" s="43"/>
      <c r="S272" s="43"/>
      <c r="T272" s="43"/>
      <c r="U272" s="43"/>
      <c r="V272" s="43"/>
      <c r="W272" s="43"/>
      <c r="X272" s="78"/>
      <c r="AT272" s="25" t="s">
        <v>190</v>
      </c>
      <c r="AU272" s="25" t="s">
        <v>81</v>
      </c>
    </row>
    <row r="273" spans="2:65" s="14" customFormat="1" ht="13.5">
      <c r="B273" s="251"/>
      <c r="C273" s="252"/>
      <c r="D273" s="226" t="s">
        <v>192</v>
      </c>
      <c r="E273" s="253" t="s">
        <v>22</v>
      </c>
      <c r="F273" s="254" t="s">
        <v>461</v>
      </c>
      <c r="G273" s="252"/>
      <c r="H273" s="253" t="s">
        <v>22</v>
      </c>
      <c r="I273" s="255"/>
      <c r="J273" s="255"/>
      <c r="K273" s="252"/>
      <c r="L273" s="252"/>
      <c r="M273" s="256"/>
      <c r="N273" s="257"/>
      <c r="O273" s="258"/>
      <c r="P273" s="258"/>
      <c r="Q273" s="258"/>
      <c r="R273" s="258"/>
      <c r="S273" s="258"/>
      <c r="T273" s="258"/>
      <c r="U273" s="258"/>
      <c r="V273" s="258"/>
      <c r="W273" s="258"/>
      <c r="X273" s="259"/>
      <c r="AT273" s="260" t="s">
        <v>192</v>
      </c>
      <c r="AU273" s="260" t="s">
        <v>81</v>
      </c>
      <c r="AV273" s="14" t="s">
        <v>79</v>
      </c>
      <c r="AW273" s="14" t="s">
        <v>7</v>
      </c>
      <c r="AX273" s="14" t="s">
        <v>71</v>
      </c>
      <c r="AY273" s="260" t="s">
        <v>181</v>
      </c>
    </row>
    <row r="274" spans="2:65" s="12" customFormat="1" ht="13.5">
      <c r="B274" s="229"/>
      <c r="C274" s="230"/>
      <c r="D274" s="226" t="s">
        <v>192</v>
      </c>
      <c r="E274" s="231" t="s">
        <v>22</v>
      </c>
      <c r="F274" s="232" t="s">
        <v>462</v>
      </c>
      <c r="G274" s="230"/>
      <c r="H274" s="233">
        <v>18.75</v>
      </c>
      <c r="I274" s="234"/>
      <c r="J274" s="234"/>
      <c r="K274" s="230"/>
      <c r="L274" s="230"/>
      <c r="M274" s="235"/>
      <c r="N274" s="236"/>
      <c r="O274" s="237"/>
      <c r="P274" s="237"/>
      <c r="Q274" s="237"/>
      <c r="R274" s="237"/>
      <c r="S274" s="237"/>
      <c r="T274" s="237"/>
      <c r="U274" s="237"/>
      <c r="V274" s="237"/>
      <c r="W274" s="237"/>
      <c r="X274" s="238"/>
      <c r="AT274" s="239" t="s">
        <v>192</v>
      </c>
      <c r="AU274" s="239" t="s">
        <v>81</v>
      </c>
      <c r="AV274" s="12" t="s">
        <v>81</v>
      </c>
      <c r="AW274" s="12" t="s">
        <v>7</v>
      </c>
      <c r="AX274" s="12" t="s">
        <v>71</v>
      </c>
      <c r="AY274" s="239" t="s">
        <v>181</v>
      </c>
    </row>
    <row r="275" spans="2:65" s="13" customFormat="1" ht="13.5">
      <c r="B275" s="240"/>
      <c r="C275" s="241"/>
      <c r="D275" s="226" t="s">
        <v>192</v>
      </c>
      <c r="E275" s="242" t="s">
        <v>22</v>
      </c>
      <c r="F275" s="243" t="s">
        <v>210</v>
      </c>
      <c r="G275" s="241"/>
      <c r="H275" s="244">
        <v>18.75</v>
      </c>
      <c r="I275" s="245"/>
      <c r="J275" s="245"/>
      <c r="K275" s="241"/>
      <c r="L275" s="241"/>
      <c r="M275" s="246"/>
      <c r="N275" s="247"/>
      <c r="O275" s="248"/>
      <c r="P275" s="248"/>
      <c r="Q275" s="248"/>
      <c r="R275" s="248"/>
      <c r="S275" s="248"/>
      <c r="T275" s="248"/>
      <c r="U275" s="248"/>
      <c r="V275" s="248"/>
      <c r="W275" s="248"/>
      <c r="X275" s="249"/>
      <c r="AT275" s="250" t="s">
        <v>192</v>
      </c>
      <c r="AU275" s="250" t="s">
        <v>81</v>
      </c>
      <c r="AV275" s="13" t="s">
        <v>188</v>
      </c>
      <c r="AW275" s="13" t="s">
        <v>7</v>
      </c>
      <c r="AX275" s="13" t="s">
        <v>79</v>
      </c>
      <c r="AY275" s="250" t="s">
        <v>181</v>
      </c>
    </row>
    <row r="276" spans="2:65" s="1" customFormat="1" ht="25.5" customHeight="1">
      <c r="B276" s="42"/>
      <c r="C276" s="214" t="s">
        <v>463</v>
      </c>
      <c r="D276" s="214" t="s">
        <v>183</v>
      </c>
      <c r="E276" s="215" t="s">
        <v>464</v>
      </c>
      <c r="F276" s="216" t="s">
        <v>465</v>
      </c>
      <c r="G276" s="217" t="s">
        <v>292</v>
      </c>
      <c r="H276" s="218">
        <v>95.1</v>
      </c>
      <c r="I276" s="219"/>
      <c r="J276" s="219"/>
      <c r="K276" s="220">
        <f>ROUND(P276*H276,2)</f>
        <v>0</v>
      </c>
      <c r="L276" s="216" t="s">
        <v>187</v>
      </c>
      <c r="M276" s="62"/>
      <c r="N276" s="221" t="s">
        <v>22</v>
      </c>
      <c r="O276" s="222" t="s">
        <v>40</v>
      </c>
      <c r="P276" s="147">
        <f>I276+J276</f>
        <v>0</v>
      </c>
      <c r="Q276" s="147">
        <f>ROUND(I276*H276,2)</f>
        <v>0</v>
      </c>
      <c r="R276" s="147">
        <f>ROUND(J276*H276,2)</f>
        <v>0</v>
      </c>
      <c r="S276" s="43"/>
      <c r="T276" s="223">
        <f>S276*H276</f>
        <v>0</v>
      </c>
      <c r="U276" s="223">
        <v>2.1000000000000001E-4</v>
      </c>
      <c r="V276" s="223">
        <f>U276*H276</f>
        <v>1.9970999999999999E-2</v>
      </c>
      <c r="W276" s="223">
        <v>0</v>
      </c>
      <c r="X276" s="224">
        <f>W276*H276</f>
        <v>0</v>
      </c>
      <c r="AR276" s="25" t="s">
        <v>188</v>
      </c>
      <c r="AT276" s="25" t="s">
        <v>183</v>
      </c>
      <c r="AU276" s="25" t="s">
        <v>81</v>
      </c>
      <c r="AY276" s="25" t="s">
        <v>181</v>
      </c>
      <c r="BE276" s="225">
        <f>IF(O276="základní",K276,0)</f>
        <v>0</v>
      </c>
      <c r="BF276" s="225">
        <f>IF(O276="snížená",K276,0)</f>
        <v>0</v>
      </c>
      <c r="BG276" s="225">
        <f>IF(O276="zákl. přenesená",K276,0)</f>
        <v>0</v>
      </c>
      <c r="BH276" s="225">
        <f>IF(O276="sníž. přenesená",K276,0)</f>
        <v>0</v>
      </c>
      <c r="BI276" s="225">
        <f>IF(O276="nulová",K276,0)</f>
        <v>0</v>
      </c>
      <c r="BJ276" s="25" t="s">
        <v>79</v>
      </c>
      <c r="BK276" s="225">
        <f>ROUND(P276*H276,2)</f>
        <v>0</v>
      </c>
      <c r="BL276" s="25" t="s">
        <v>188</v>
      </c>
      <c r="BM276" s="25" t="s">
        <v>466</v>
      </c>
    </row>
    <row r="277" spans="2:65" s="1" customFormat="1" ht="54">
      <c r="B277" s="42"/>
      <c r="C277" s="64"/>
      <c r="D277" s="226" t="s">
        <v>190</v>
      </c>
      <c r="E277" s="64"/>
      <c r="F277" s="227" t="s">
        <v>460</v>
      </c>
      <c r="G277" s="64"/>
      <c r="H277" s="64"/>
      <c r="I277" s="181"/>
      <c r="J277" s="181"/>
      <c r="K277" s="64"/>
      <c r="L277" s="64"/>
      <c r="M277" s="62"/>
      <c r="N277" s="228"/>
      <c r="O277" s="43"/>
      <c r="P277" s="43"/>
      <c r="Q277" s="43"/>
      <c r="R277" s="43"/>
      <c r="S277" s="43"/>
      <c r="T277" s="43"/>
      <c r="U277" s="43"/>
      <c r="V277" s="43"/>
      <c r="W277" s="43"/>
      <c r="X277" s="78"/>
      <c r="AT277" s="25" t="s">
        <v>190</v>
      </c>
      <c r="AU277" s="25" t="s">
        <v>81</v>
      </c>
    </row>
    <row r="278" spans="2:65" s="14" customFormat="1" ht="13.5">
      <c r="B278" s="251"/>
      <c r="C278" s="252"/>
      <c r="D278" s="226" t="s">
        <v>192</v>
      </c>
      <c r="E278" s="253" t="s">
        <v>22</v>
      </c>
      <c r="F278" s="254" t="s">
        <v>467</v>
      </c>
      <c r="G278" s="252"/>
      <c r="H278" s="253" t="s">
        <v>22</v>
      </c>
      <c r="I278" s="255"/>
      <c r="J278" s="255"/>
      <c r="K278" s="252"/>
      <c r="L278" s="252"/>
      <c r="M278" s="256"/>
      <c r="N278" s="257"/>
      <c r="O278" s="258"/>
      <c r="P278" s="258"/>
      <c r="Q278" s="258"/>
      <c r="R278" s="258"/>
      <c r="S278" s="258"/>
      <c r="T278" s="258"/>
      <c r="U278" s="258"/>
      <c r="V278" s="258"/>
      <c r="W278" s="258"/>
      <c r="X278" s="259"/>
      <c r="AT278" s="260" t="s">
        <v>192</v>
      </c>
      <c r="AU278" s="260" t="s">
        <v>81</v>
      </c>
      <c r="AV278" s="14" t="s">
        <v>79</v>
      </c>
      <c r="AW278" s="14" t="s">
        <v>7</v>
      </c>
      <c r="AX278" s="14" t="s">
        <v>71</v>
      </c>
      <c r="AY278" s="260" t="s">
        <v>181</v>
      </c>
    </row>
    <row r="279" spans="2:65" s="12" customFormat="1" ht="13.5">
      <c r="B279" s="229"/>
      <c r="C279" s="230"/>
      <c r="D279" s="226" t="s">
        <v>192</v>
      </c>
      <c r="E279" s="231" t="s">
        <v>22</v>
      </c>
      <c r="F279" s="232" t="s">
        <v>468</v>
      </c>
      <c r="G279" s="230"/>
      <c r="H279" s="233">
        <v>13.8</v>
      </c>
      <c r="I279" s="234"/>
      <c r="J279" s="234"/>
      <c r="K279" s="230"/>
      <c r="L279" s="230"/>
      <c r="M279" s="235"/>
      <c r="N279" s="236"/>
      <c r="O279" s="237"/>
      <c r="P279" s="237"/>
      <c r="Q279" s="237"/>
      <c r="R279" s="237"/>
      <c r="S279" s="237"/>
      <c r="T279" s="237"/>
      <c r="U279" s="237"/>
      <c r="V279" s="237"/>
      <c r="W279" s="237"/>
      <c r="X279" s="238"/>
      <c r="AT279" s="239" t="s">
        <v>192</v>
      </c>
      <c r="AU279" s="239" t="s">
        <v>81</v>
      </c>
      <c r="AV279" s="12" t="s">
        <v>81</v>
      </c>
      <c r="AW279" s="12" t="s">
        <v>7</v>
      </c>
      <c r="AX279" s="12" t="s">
        <v>71</v>
      </c>
      <c r="AY279" s="239" t="s">
        <v>181</v>
      </c>
    </row>
    <row r="280" spans="2:65" s="12" customFormat="1" ht="13.5">
      <c r="B280" s="229"/>
      <c r="C280" s="230"/>
      <c r="D280" s="226" t="s">
        <v>192</v>
      </c>
      <c r="E280" s="231" t="s">
        <v>22</v>
      </c>
      <c r="F280" s="232" t="s">
        <v>469</v>
      </c>
      <c r="G280" s="230"/>
      <c r="H280" s="233">
        <v>24.5</v>
      </c>
      <c r="I280" s="234"/>
      <c r="J280" s="234"/>
      <c r="K280" s="230"/>
      <c r="L280" s="230"/>
      <c r="M280" s="235"/>
      <c r="N280" s="236"/>
      <c r="O280" s="237"/>
      <c r="P280" s="237"/>
      <c r="Q280" s="237"/>
      <c r="R280" s="237"/>
      <c r="S280" s="237"/>
      <c r="T280" s="237"/>
      <c r="U280" s="237"/>
      <c r="V280" s="237"/>
      <c r="W280" s="237"/>
      <c r="X280" s="238"/>
      <c r="AT280" s="239" t="s">
        <v>192</v>
      </c>
      <c r="AU280" s="239" t="s">
        <v>81</v>
      </c>
      <c r="AV280" s="12" t="s">
        <v>81</v>
      </c>
      <c r="AW280" s="12" t="s">
        <v>7</v>
      </c>
      <c r="AX280" s="12" t="s">
        <v>71</v>
      </c>
      <c r="AY280" s="239" t="s">
        <v>181</v>
      </c>
    </row>
    <row r="281" spans="2:65" s="12" customFormat="1" ht="13.5">
      <c r="B281" s="229"/>
      <c r="C281" s="230"/>
      <c r="D281" s="226" t="s">
        <v>192</v>
      </c>
      <c r="E281" s="231" t="s">
        <v>22</v>
      </c>
      <c r="F281" s="232" t="s">
        <v>470</v>
      </c>
      <c r="G281" s="230"/>
      <c r="H281" s="233">
        <v>23</v>
      </c>
      <c r="I281" s="234"/>
      <c r="J281" s="234"/>
      <c r="K281" s="230"/>
      <c r="L281" s="230"/>
      <c r="M281" s="235"/>
      <c r="N281" s="236"/>
      <c r="O281" s="237"/>
      <c r="P281" s="237"/>
      <c r="Q281" s="237"/>
      <c r="R281" s="237"/>
      <c r="S281" s="237"/>
      <c r="T281" s="237"/>
      <c r="U281" s="237"/>
      <c r="V281" s="237"/>
      <c r="W281" s="237"/>
      <c r="X281" s="238"/>
      <c r="AT281" s="239" t="s">
        <v>192</v>
      </c>
      <c r="AU281" s="239" t="s">
        <v>81</v>
      </c>
      <c r="AV281" s="12" t="s">
        <v>81</v>
      </c>
      <c r="AW281" s="12" t="s">
        <v>7</v>
      </c>
      <c r="AX281" s="12" t="s">
        <v>71</v>
      </c>
      <c r="AY281" s="239" t="s">
        <v>181</v>
      </c>
    </row>
    <row r="282" spans="2:65" s="12" customFormat="1" ht="13.5">
      <c r="B282" s="229"/>
      <c r="C282" s="230"/>
      <c r="D282" s="226" t="s">
        <v>192</v>
      </c>
      <c r="E282" s="231" t="s">
        <v>22</v>
      </c>
      <c r="F282" s="232" t="s">
        <v>471</v>
      </c>
      <c r="G282" s="230"/>
      <c r="H282" s="233">
        <v>12.3</v>
      </c>
      <c r="I282" s="234"/>
      <c r="J282" s="234"/>
      <c r="K282" s="230"/>
      <c r="L282" s="230"/>
      <c r="M282" s="235"/>
      <c r="N282" s="236"/>
      <c r="O282" s="237"/>
      <c r="P282" s="237"/>
      <c r="Q282" s="237"/>
      <c r="R282" s="237"/>
      <c r="S282" s="237"/>
      <c r="T282" s="237"/>
      <c r="U282" s="237"/>
      <c r="V282" s="237"/>
      <c r="W282" s="237"/>
      <c r="X282" s="238"/>
      <c r="AT282" s="239" t="s">
        <v>192</v>
      </c>
      <c r="AU282" s="239" t="s">
        <v>81</v>
      </c>
      <c r="AV282" s="12" t="s">
        <v>81</v>
      </c>
      <c r="AW282" s="12" t="s">
        <v>7</v>
      </c>
      <c r="AX282" s="12" t="s">
        <v>71</v>
      </c>
      <c r="AY282" s="239" t="s">
        <v>181</v>
      </c>
    </row>
    <row r="283" spans="2:65" s="12" customFormat="1" ht="13.5">
      <c r="B283" s="229"/>
      <c r="C283" s="230"/>
      <c r="D283" s="226" t="s">
        <v>192</v>
      </c>
      <c r="E283" s="231" t="s">
        <v>22</v>
      </c>
      <c r="F283" s="232" t="s">
        <v>472</v>
      </c>
      <c r="G283" s="230"/>
      <c r="H283" s="233">
        <v>11.3</v>
      </c>
      <c r="I283" s="234"/>
      <c r="J283" s="234"/>
      <c r="K283" s="230"/>
      <c r="L283" s="230"/>
      <c r="M283" s="235"/>
      <c r="N283" s="236"/>
      <c r="O283" s="237"/>
      <c r="P283" s="237"/>
      <c r="Q283" s="237"/>
      <c r="R283" s="237"/>
      <c r="S283" s="237"/>
      <c r="T283" s="237"/>
      <c r="U283" s="237"/>
      <c r="V283" s="237"/>
      <c r="W283" s="237"/>
      <c r="X283" s="238"/>
      <c r="AT283" s="239" t="s">
        <v>192</v>
      </c>
      <c r="AU283" s="239" t="s">
        <v>81</v>
      </c>
      <c r="AV283" s="12" t="s">
        <v>81</v>
      </c>
      <c r="AW283" s="12" t="s">
        <v>7</v>
      </c>
      <c r="AX283" s="12" t="s">
        <v>71</v>
      </c>
      <c r="AY283" s="239" t="s">
        <v>181</v>
      </c>
    </row>
    <row r="284" spans="2:65" s="14" customFormat="1" ht="13.5">
      <c r="B284" s="251"/>
      <c r="C284" s="252"/>
      <c r="D284" s="226" t="s">
        <v>192</v>
      </c>
      <c r="E284" s="253" t="s">
        <v>22</v>
      </c>
      <c r="F284" s="254" t="s">
        <v>473</v>
      </c>
      <c r="G284" s="252"/>
      <c r="H284" s="253" t="s">
        <v>22</v>
      </c>
      <c r="I284" s="255"/>
      <c r="J284" s="255"/>
      <c r="K284" s="252"/>
      <c r="L284" s="252"/>
      <c r="M284" s="256"/>
      <c r="N284" s="257"/>
      <c r="O284" s="258"/>
      <c r="P284" s="258"/>
      <c r="Q284" s="258"/>
      <c r="R284" s="258"/>
      <c r="S284" s="258"/>
      <c r="T284" s="258"/>
      <c r="U284" s="258"/>
      <c r="V284" s="258"/>
      <c r="W284" s="258"/>
      <c r="X284" s="259"/>
      <c r="AT284" s="260" t="s">
        <v>192</v>
      </c>
      <c r="AU284" s="260" t="s">
        <v>81</v>
      </c>
      <c r="AV284" s="14" t="s">
        <v>79</v>
      </c>
      <c r="AW284" s="14" t="s">
        <v>7</v>
      </c>
      <c r="AX284" s="14" t="s">
        <v>71</v>
      </c>
      <c r="AY284" s="260" t="s">
        <v>181</v>
      </c>
    </row>
    <row r="285" spans="2:65" s="12" customFormat="1" ht="13.5">
      <c r="B285" s="229"/>
      <c r="C285" s="230"/>
      <c r="D285" s="226" t="s">
        <v>192</v>
      </c>
      <c r="E285" s="231" t="s">
        <v>22</v>
      </c>
      <c r="F285" s="232" t="s">
        <v>474</v>
      </c>
      <c r="G285" s="230"/>
      <c r="H285" s="233">
        <v>10.199999999999999</v>
      </c>
      <c r="I285" s="234"/>
      <c r="J285" s="234"/>
      <c r="K285" s="230"/>
      <c r="L285" s="230"/>
      <c r="M285" s="235"/>
      <c r="N285" s="236"/>
      <c r="O285" s="237"/>
      <c r="P285" s="237"/>
      <c r="Q285" s="237"/>
      <c r="R285" s="237"/>
      <c r="S285" s="237"/>
      <c r="T285" s="237"/>
      <c r="U285" s="237"/>
      <c r="V285" s="237"/>
      <c r="W285" s="237"/>
      <c r="X285" s="238"/>
      <c r="AT285" s="239" t="s">
        <v>192</v>
      </c>
      <c r="AU285" s="239" t="s">
        <v>81</v>
      </c>
      <c r="AV285" s="12" t="s">
        <v>81</v>
      </c>
      <c r="AW285" s="12" t="s">
        <v>7</v>
      </c>
      <c r="AX285" s="12" t="s">
        <v>71</v>
      </c>
      <c r="AY285" s="239" t="s">
        <v>181</v>
      </c>
    </row>
    <row r="286" spans="2:65" s="13" customFormat="1" ht="13.5">
      <c r="B286" s="240"/>
      <c r="C286" s="241"/>
      <c r="D286" s="226" t="s">
        <v>192</v>
      </c>
      <c r="E286" s="242" t="s">
        <v>22</v>
      </c>
      <c r="F286" s="243" t="s">
        <v>210</v>
      </c>
      <c r="G286" s="241"/>
      <c r="H286" s="244">
        <v>95.1</v>
      </c>
      <c r="I286" s="245"/>
      <c r="J286" s="245"/>
      <c r="K286" s="241"/>
      <c r="L286" s="241"/>
      <c r="M286" s="246"/>
      <c r="N286" s="247"/>
      <c r="O286" s="248"/>
      <c r="P286" s="248"/>
      <c r="Q286" s="248"/>
      <c r="R286" s="248"/>
      <c r="S286" s="248"/>
      <c r="T286" s="248"/>
      <c r="U286" s="248"/>
      <c r="V286" s="248"/>
      <c r="W286" s="248"/>
      <c r="X286" s="249"/>
      <c r="AT286" s="250" t="s">
        <v>192</v>
      </c>
      <c r="AU286" s="250" t="s">
        <v>81</v>
      </c>
      <c r="AV286" s="13" t="s">
        <v>188</v>
      </c>
      <c r="AW286" s="13" t="s">
        <v>7</v>
      </c>
      <c r="AX286" s="13" t="s">
        <v>79</v>
      </c>
      <c r="AY286" s="250" t="s">
        <v>181</v>
      </c>
    </row>
    <row r="287" spans="2:65" s="1" customFormat="1" ht="25.5" customHeight="1">
      <c r="B287" s="42"/>
      <c r="C287" s="214" t="s">
        <v>475</v>
      </c>
      <c r="D287" s="214" t="s">
        <v>183</v>
      </c>
      <c r="E287" s="215" t="s">
        <v>476</v>
      </c>
      <c r="F287" s="216" t="s">
        <v>477</v>
      </c>
      <c r="G287" s="217" t="s">
        <v>292</v>
      </c>
      <c r="H287" s="218">
        <v>34.155000000000001</v>
      </c>
      <c r="I287" s="219"/>
      <c r="J287" s="219"/>
      <c r="K287" s="220">
        <f>ROUND(P287*H287,2)</f>
        <v>0</v>
      </c>
      <c r="L287" s="216" t="s">
        <v>187</v>
      </c>
      <c r="M287" s="62"/>
      <c r="N287" s="221" t="s">
        <v>22</v>
      </c>
      <c r="O287" s="222" t="s">
        <v>40</v>
      </c>
      <c r="P287" s="147">
        <f>I287+J287</f>
        <v>0</v>
      </c>
      <c r="Q287" s="147">
        <f>ROUND(I287*H287,2)</f>
        <v>0</v>
      </c>
      <c r="R287" s="147">
        <f>ROUND(J287*H287,2)</f>
        <v>0</v>
      </c>
      <c r="S287" s="43"/>
      <c r="T287" s="223">
        <f>S287*H287</f>
        <v>0</v>
      </c>
      <c r="U287" s="223">
        <v>0</v>
      </c>
      <c r="V287" s="223">
        <f>U287*H287</f>
        <v>0</v>
      </c>
      <c r="W287" s="223">
        <v>0</v>
      </c>
      <c r="X287" s="224">
        <f>W287*H287</f>
        <v>0</v>
      </c>
      <c r="AR287" s="25" t="s">
        <v>188</v>
      </c>
      <c r="AT287" s="25" t="s">
        <v>183</v>
      </c>
      <c r="AU287" s="25" t="s">
        <v>81</v>
      </c>
      <c r="AY287" s="25" t="s">
        <v>181</v>
      </c>
      <c r="BE287" s="225">
        <f>IF(O287="základní",K287,0)</f>
        <v>0</v>
      </c>
      <c r="BF287" s="225">
        <f>IF(O287="snížená",K287,0)</f>
        <v>0</v>
      </c>
      <c r="BG287" s="225">
        <f>IF(O287="zákl. přenesená",K287,0)</f>
        <v>0</v>
      </c>
      <c r="BH287" s="225">
        <f>IF(O287="sníž. přenesená",K287,0)</f>
        <v>0</v>
      </c>
      <c r="BI287" s="225">
        <f>IF(O287="nulová",K287,0)</f>
        <v>0</v>
      </c>
      <c r="BJ287" s="25" t="s">
        <v>79</v>
      </c>
      <c r="BK287" s="225">
        <f>ROUND(P287*H287,2)</f>
        <v>0</v>
      </c>
      <c r="BL287" s="25" t="s">
        <v>188</v>
      </c>
      <c r="BM287" s="25" t="s">
        <v>478</v>
      </c>
    </row>
    <row r="288" spans="2:65" s="1" customFormat="1" ht="54">
      <c r="B288" s="42"/>
      <c r="C288" s="64"/>
      <c r="D288" s="226" t="s">
        <v>190</v>
      </c>
      <c r="E288" s="64"/>
      <c r="F288" s="227" t="s">
        <v>460</v>
      </c>
      <c r="G288" s="64"/>
      <c r="H288" s="64"/>
      <c r="I288" s="181"/>
      <c r="J288" s="181"/>
      <c r="K288" s="64"/>
      <c r="L288" s="64"/>
      <c r="M288" s="62"/>
      <c r="N288" s="228"/>
      <c r="O288" s="43"/>
      <c r="P288" s="43"/>
      <c r="Q288" s="43"/>
      <c r="R288" s="43"/>
      <c r="S288" s="43"/>
      <c r="T288" s="43"/>
      <c r="U288" s="43"/>
      <c r="V288" s="43"/>
      <c r="W288" s="43"/>
      <c r="X288" s="78"/>
      <c r="AT288" s="25" t="s">
        <v>190</v>
      </c>
      <c r="AU288" s="25" t="s">
        <v>81</v>
      </c>
    </row>
    <row r="289" spans="2:65" s="14" customFormat="1" ht="13.5">
      <c r="B289" s="251"/>
      <c r="C289" s="252"/>
      <c r="D289" s="226" t="s">
        <v>192</v>
      </c>
      <c r="E289" s="253" t="s">
        <v>22</v>
      </c>
      <c r="F289" s="254" t="s">
        <v>479</v>
      </c>
      <c r="G289" s="252"/>
      <c r="H289" s="253" t="s">
        <v>22</v>
      </c>
      <c r="I289" s="255"/>
      <c r="J289" s="255"/>
      <c r="K289" s="252"/>
      <c r="L289" s="252"/>
      <c r="M289" s="256"/>
      <c r="N289" s="257"/>
      <c r="O289" s="258"/>
      <c r="P289" s="258"/>
      <c r="Q289" s="258"/>
      <c r="R289" s="258"/>
      <c r="S289" s="258"/>
      <c r="T289" s="258"/>
      <c r="U289" s="258"/>
      <c r="V289" s="258"/>
      <c r="W289" s="258"/>
      <c r="X289" s="259"/>
      <c r="AT289" s="260" t="s">
        <v>192</v>
      </c>
      <c r="AU289" s="260" t="s">
        <v>81</v>
      </c>
      <c r="AV289" s="14" t="s">
        <v>79</v>
      </c>
      <c r="AW289" s="14" t="s">
        <v>7</v>
      </c>
      <c r="AX289" s="14" t="s">
        <v>71</v>
      </c>
      <c r="AY289" s="260" t="s">
        <v>181</v>
      </c>
    </row>
    <row r="290" spans="2:65" s="12" customFormat="1" ht="13.5">
      <c r="B290" s="229"/>
      <c r="C290" s="230"/>
      <c r="D290" s="226" t="s">
        <v>192</v>
      </c>
      <c r="E290" s="231" t="s">
        <v>22</v>
      </c>
      <c r="F290" s="232" t="s">
        <v>480</v>
      </c>
      <c r="G290" s="230"/>
      <c r="H290" s="233">
        <v>34.155000000000001</v>
      </c>
      <c r="I290" s="234"/>
      <c r="J290" s="234"/>
      <c r="K290" s="230"/>
      <c r="L290" s="230"/>
      <c r="M290" s="235"/>
      <c r="N290" s="236"/>
      <c r="O290" s="237"/>
      <c r="P290" s="237"/>
      <c r="Q290" s="237"/>
      <c r="R290" s="237"/>
      <c r="S290" s="237"/>
      <c r="T290" s="237"/>
      <c r="U290" s="237"/>
      <c r="V290" s="237"/>
      <c r="W290" s="237"/>
      <c r="X290" s="238"/>
      <c r="AT290" s="239" t="s">
        <v>192</v>
      </c>
      <c r="AU290" s="239" t="s">
        <v>81</v>
      </c>
      <c r="AV290" s="12" t="s">
        <v>81</v>
      </c>
      <c r="AW290" s="12" t="s">
        <v>7</v>
      </c>
      <c r="AX290" s="12" t="s">
        <v>71</v>
      </c>
      <c r="AY290" s="239" t="s">
        <v>181</v>
      </c>
    </row>
    <row r="291" spans="2:65" s="13" customFormat="1" ht="13.5">
      <c r="B291" s="240"/>
      <c r="C291" s="241"/>
      <c r="D291" s="226" t="s">
        <v>192</v>
      </c>
      <c r="E291" s="242" t="s">
        <v>22</v>
      </c>
      <c r="F291" s="243" t="s">
        <v>210</v>
      </c>
      <c r="G291" s="241"/>
      <c r="H291" s="244">
        <v>34.155000000000001</v>
      </c>
      <c r="I291" s="245"/>
      <c r="J291" s="245"/>
      <c r="K291" s="241"/>
      <c r="L291" s="241"/>
      <c r="M291" s="246"/>
      <c r="N291" s="247"/>
      <c r="O291" s="248"/>
      <c r="P291" s="248"/>
      <c r="Q291" s="248"/>
      <c r="R291" s="248"/>
      <c r="S291" s="248"/>
      <c r="T291" s="248"/>
      <c r="U291" s="248"/>
      <c r="V291" s="248"/>
      <c r="W291" s="248"/>
      <c r="X291" s="249"/>
      <c r="AT291" s="250" t="s">
        <v>192</v>
      </c>
      <c r="AU291" s="250" t="s">
        <v>81</v>
      </c>
      <c r="AV291" s="13" t="s">
        <v>188</v>
      </c>
      <c r="AW291" s="13" t="s">
        <v>7</v>
      </c>
      <c r="AX291" s="13" t="s">
        <v>79</v>
      </c>
      <c r="AY291" s="250" t="s">
        <v>181</v>
      </c>
    </row>
    <row r="292" spans="2:65" s="11" customFormat="1" ht="29.85" customHeight="1">
      <c r="B292" s="197"/>
      <c r="C292" s="198"/>
      <c r="D292" s="199" t="s">
        <v>70</v>
      </c>
      <c r="E292" s="212" t="s">
        <v>481</v>
      </c>
      <c r="F292" s="212" t="s">
        <v>482</v>
      </c>
      <c r="G292" s="198"/>
      <c r="H292" s="198"/>
      <c r="I292" s="201"/>
      <c r="J292" s="201"/>
      <c r="K292" s="213">
        <f>BK292</f>
        <v>0</v>
      </c>
      <c r="L292" s="198"/>
      <c r="M292" s="203"/>
      <c r="N292" s="204"/>
      <c r="O292" s="205"/>
      <c r="P292" s="205"/>
      <c r="Q292" s="206">
        <f>SUM(Q293:Q298)</f>
        <v>0</v>
      </c>
      <c r="R292" s="206">
        <f>SUM(R293:R298)</f>
        <v>0</v>
      </c>
      <c r="S292" s="205"/>
      <c r="T292" s="207">
        <f>SUM(T293:T298)</f>
        <v>0</v>
      </c>
      <c r="U292" s="205"/>
      <c r="V292" s="207">
        <f>SUM(V293:V298)</f>
        <v>0</v>
      </c>
      <c r="W292" s="205"/>
      <c r="X292" s="208">
        <f>SUM(X293:X298)</f>
        <v>0</v>
      </c>
      <c r="AR292" s="209" t="s">
        <v>79</v>
      </c>
      <c r="AT292" s="210" t="s">
        <v>70</v>
      </c>
      <c r="AU292" s="210" t="s">
        <v>79</v>
      </c>
      <c r="AY292" s="209" t="s">
        <v>181</v>
      </c>
      <c r="BK292" s="211">
        <f>SUM(BK293:BK298)</f>
        <v>0</v>
      </c>
    </row>
    <row r="293" spans="2:65" s="1" customFormat="1" ht="38.25" customHeight="1">
      <c r="B293" s="42"/>
      <c r="C293" s="214" t="s">
        <v>483</v>
      </c>
      <c r="D293" s="214" t="s">
        <v>183</v>
      </c>
      <c r="E293" s="215" t="s">
        <v>484</v>
      </c>
      <c r="F293" s="216" t="s">
        <v>485</v>
      </c>
      <c r="G293" s="217" t="s">
        <v>242</v>
      </c>
      <c r="H293" s="218">
        <v>108.114</v>
      </c>
      <c r="I293" s="219"/>
      <c r="J293" s="219"/>
      <c r="K293" s="220">
        <f>ROUND(P293*H293,2)</f>
        <v>0</v>
      </c>
      <c r="L293" s="216" t="s">
        <v>187</v>
      </c>
      <c r="M293" s="62"/>
      <c r="N293" s="221" t="s">
        <v>22</v>
      </c>
      <c r="O293" s="222" t="s">
        <v>40</v>
      </c>
      <c r="P293" s="147">
        <f>I293+J293</f>
        <v>0</v>
      </c>
      <c r="Q293" s="147">
        <f>ROUND(I293*H293,2)</f>
        <v>0</v>
      </c>
      <c r="R293" s="147">
        <f>ROUND(J293*H293,2)</f>
        <v>0</v>
      </c>
      <c r="S293" s="43"/>
      <c r="T293" s="223">
        <f>S293*H293</f>
        <v>0</v>
      </c>
      <c r="U293" s="223">
        <v>0</v>
      </c>
      <c r="V293" s="223">
        <f>U293*H293</f>
        <v>0</v>
      </c>
      <c r="W293" s="223">
        <v>0</v>
      </c>
      <c r="X293" s="224">
        <f>W293*H293</f>
        <v>0</v>
      </c>
      <c r="AR293" s="25" t="s">
        <v>188</v>
      </c>
      <c r="AT293" s="25" t="s">
        <v>183</v>
      </c>
      <c r="AU293" s="25" t="s">
        <v>81</v>
      </c>
      <c r="AY293" s="25" t="s">
        <v>181</v>
      </c>
      <c r="BE293" s="225">
        <f>IF(O293="základní",K293,0)</f>
        <v>0</v>
      </c>
      <c r="BF293" s="225">
        <f>IF(O293="snížená",K293,0)</f>
        <v>0</v>
      </c>
      <c r="BG293" s="225">
        <f>IF(O293="zákl. přenesená",K293,0)</f>
        <v>0</v>
      </c>
      <c r="BH293" s="225">
        <f>IF(O293="sníž. přenesená",K293,0)</f>
        <v>0</v>
      </c>
      <c r="BI293" s="225">
        <f>IF(O293="nulová",K293,0)</f>
        <v>0</v>
      </c>
      <c r="BJ293" s="25" t="s">
        <v>79</v>
      </c>
      <c r="BK293" s="225">
        <f>ROUND(P293*H293,2)</f>
        <v>0</v>
      </c>
      <c r="BL293" s="25" t="s">
        <v>188</v>
      </c>
      <c r="BM293" s="25" t="s">
        <v>486</v>
      </c>
    </row>
    <row r="294" spans="2:65" s="1" customFormat="1" ht="121.5">
      <c r="B294" s="42"/>
      <c r="C294" s="64"/>
      <c r="D294" s="226" t="s">
        <v>190</v>
      </c>
      <c r="E294" s="64"/>
      <c r="F294" s="227" t="s">
        <v>487</v>
      </c>
      <c r="G294" s="64"/>
      <c r="H294" s="64"/>
      <c r="I294" s="181"/>
      <c r="J294" s="181"/>
      <c r="K294" s="64"/>
      <c r="L294" s="64"/>
      <c r="M294" s="62"/>
      <c r="N294" s="228"/>
      <c r="O294" s="43"/>
      <c r="P294" s="43"/>
      <c r="Q294" s="43"/>
      <c r="R294" s="43"/>
      <c r="S294" s="43"/>
      <c r="T294" s="43"/>
      <c r="U294" s="43"/>
      <c r="V294" s="43"/>
      <c r="W294" s="43"/>
      <c r="X294" s="78"/>
      <c r="AT294" s="25" t="s">
        <v>190</v>
      </c>
      <c r="AU294" s="25" t="s">
        <v>81</v>
      </c>
    </row>
    <row r="295" spans="2:65" s="1" customFormat="1" ht="25.5" customHeight="1">
      <c r="B295" s="42"/>
      <c r="C295" s="214" t="s">
        <v>488</v>
      </c>
      <c r="D295" s="214" t="s">
        <v>183</v>
      </c>
      <c r="E295" s="215" t="s">
        <v>489</v>
      </c>
      <c r="F295" s="216" t="s">
        <v>490</v>
      </c>
      <c r="G295" s="217" t="s">
        <v>242</v>
      </c>
      <c r="H295" s="218">
        <v>108.114</v>
      </c>
      <c r="I295" s="219"/>
      <c r="J295" s="219"/>
      <c r="K295" s="220">
        <f>ROUND(P295*H295,2)</f>
        <v>0</v>
      </c>
      <c r="L295" s="216" t="s">
        <v>187</v>
      </c>
      <c r="M295" s="62"/>
      <c r="N295" s="221" t="s">
        <v>22</v>
      </c>
      <c r="O295" s="222" t="s">
        <v>40</v>
      </c>
      <c r="P295" s="147">
        <f>I295+J295</f>
        <v>0</v>
      </c>
      <c r="Q295" s="147">
        <f>ROUND(I295*H295,2)</f>
        <v>0</v>
      </c>
      <c r="R295" s="147">
        <f>ROUND(J295*H295,2)</f>
        <v>0</v>
      </c>
      <c r="S295" s="43"/>
      <c r="T295" s="223">
        <f>S295*H295</f>
        <v>0</v>
      </c>
      <c r="U295" s="223">
        <v>0</v>
      </c>
      <c r="V295" s="223">
        <f>U295*H295</f>
        <v>0</v>
      </c>
      <c r="W295" s="223">
        <v>0</v>
      </c>
      <c r="X295" s="224">
        <f>W295*H295</f>
        <v>0</v>
      </c>
      <c r="AR295" s="25" t="s">
        <v>188</v>
      </c>
      <c r="AT295" s="25" t="s">
        <v>183</v>
      </c>
      <c r="AU295" s="25" t="s">
        <v>81</v>
      </c>
      <c r="AY295" s="25" t="s">
        <v>181</v>
      </c>
      <c r="BE295" s="225">
        <f>IF(O295="základní",K295,0)</f>
        <v>0</v>
      </c>
      <c r="BF295" s="225">
        <f>IF(O295="snížená",K295,0)</f>
        <v>0</v>
      </c>
      <c r="BG295" s="225">
        <f>IF(O295="zákl. přenesená",K295,0)</f>
        <v>0</v>
      </c>
      <c r="BH295" s="225">
        <f>IF(O295="sníž. přenesená",K295,0)</f>
        <v>0</v>
      </c>
      <c r="BI295" s="225">
        <f>IF(O295="nulová",K295,0)</f>
        <v>0</v>
      </c>
      <c r="BJ295" s="25" t="s">
        <v>79</v>
      </c>
      <c r="BK295" s="225">
        <f>ROUND(P295*H295,2)</f>
        <v>0</v>
      </c>
      <c r="BL295" s="25" t="s">
        <v>188</v>
      </c>
      <c r="BM295" s="25" t="s">
        <v>491</v>
      </c>
    </row>
    <row r="296" spans="2:65" s="1" customFormat="1" ht="25.5" customHeight="1">
      <c r="B296" s="42"/>
      <c r="C296" s="214" t="s">
        <v>492</v>
      </c>
      <c r="D296" s="214" t="s">
        <v>183</v>
      </c>
      <c r="E296" s="215" t="s">
        <v>493</v>
      </c>
      <c r="F296" s="216" t="s">
        <v>494</v>
      </c>
      <c r="G296" s="217" t="s">
        <v>242</v>
      </c>
      <c r="H296" s="218">
        <v>1297.3679999999999</v>
      </c>
      <c r="I296" s="219"/>
      <c r="J296" s="219"/>
      <c r="K296" s="220">
        <f>ROUND(P296*H296,2)</f>
        <v>0</v>
      </c>
      <c r="L296" s="216" t="s">
        <v>187</v>
      </c>
      <c r="M296" s="62"/>
      <c r="N296" s="221" t="s">
        <v>22</v>
      </c>
      <c r="O296" s="222" t="s">
        <v>40</v>
      </c>
      <c r="P296" s="147">
        <f>I296+J296</f>
        <v>0</v>
      </c>
      <c r="Q296" s="147">
        <f>ROUND(I296*H296,2)</f>
        <v>0</v>
      </c>
      <c r="R296" s="147">
        <f>ROUND(J296*H296,2)</f>
        <v>0</v>
      </c>
      <c r="S296" s="43"/>
      <c r="T296" s="223">
        <f>S296*H296</f>
        <v>0</v>
      </c>
      <c r="U296" s="223">
        <v>0</v>
      </c>
      <c r="V296" s="223">
        <f>U296*H296</f>
        <v>0</v>
      </c>
      <c r="W296" s="223">
        <v>0</v>
      </c>
      <c r="X296" s="224">
        <f>W296*H296</f>
        <v>0</v>
      </c>
      <c r="AR296" s="25" t="s">
        <v>188</v>
      </c>
      <c r="AT296" s="25" t="s">
        <v>183</v>
      </c>
      <c r="AU296" s="25" t="s">
        <v>81</v>
      </c>
      <c r="AY296" s="25" t="s">
        <v>181</v>
      </c>
      <c r="BE296" s="225">
        <f>IF(O296="základní",K296,0)</f>
        <v>0</v>
      </c>
      <c r="BF296" s="225">
        <f>IF(O296="snížená",K296,0)</f>
        <v>0</v>
      </c>
      <c r="BG296" s="225">
        <f>IF(O296="zákl. přenesená",K296,0)</f>
        <v>0</v>
      </c>
      <c r="BH296" s="225">
        <f>IF(O296="sníž. přenesená",K296,0)</f>
        <v>0</v>
      </c>
      <c r="BI296" s="225">
        <f>IF(O296="nulová",K296,0)</f>
        <v>0</v>
      </c>
      <c r="BJ296" s="25" t="s">
        <v>79</v>
      </c>
      <c r="BK296" s="225">
        <f>ROUND(P296*H296,2)</f>
        <v>0</v>
      </c>
      <c r="BL296" s="25" t="s">
        <v>188</v>
      </c>
      <c r="BM296" s="25" t="s">
        <v>495</v>
      </c>
    </row>
    <row r="297" spans="2:65" s="12" customFormat="1" ht="13.5">
      <c r="B297" s="229"/>
      <c r="C297" s="230"/>
      <c r="D297" s="226" t="s">
        <v>192</v>
      </c>
      <c r="E297" s="230"/>
      <c r="F297" s="232" t="s">
        <v>496</v>
      </c>
      <c r="G297" s="230"/>
      <c r="H297" s="233">
        <v>1297.3679999999999</v>
      </c>
      <c r="I297" s="234"/>
      <c r="J297" s="234"/>
      <c r="K297" s="230"/>
      <c r="L297" s="230"/>
      <c r="M297" s="235"/>
      <c r="N297" s="236"/>
      <c r="O297" s="237"/>
      <c r="P297" s="237"/>
      <c r="Q297" s="237"/>
      <c r="R297" s="237"/>
      <c r="S297" s="237"/>
      <c r="T297" s="237"/>
      <c r="U297" s="237"/>
      <c r="V297" s="237"/>
      <c r="W297" s="237"/>
      <c r="X297" s="238"/>
      <c r="AT297" s="239" t="s">
        <v>192</v>
      </c>
      <c r="AU297" s="239" t="s">
        <v>81</v>
      </c>
      <c r="AV297" s="12" t="s">
        <v>81</v>
      </c>
      <c r="AW297" s="12" t="s">
        <v>6</v>
      </c>
      <c r="AX297" s="12" t="s">
        <v>79</v>
      </c>
      <c r="AY297" s="239" t="s">
        <v>181</v>
      </c>
    </row>
    <row r="298" spans="2:65" s="1" customFormat="1" ht="38.25" customHeight="1">
      <c r="B298" s="42"/>
      <c r="C298" s="214" t="s">
        <v>497</v>
      </c>
      <c r="D298" s="214" t="s">
        <v>183</v>
      </c>
      <c r="E298" s="215" t="s">
        <v>498</v>
      </c>
      <c r="F298" s="216" t="s">
        <v>499</v>
      </c>
      <c r="G298" s="217" t="s">
        <v>242</v>
      </c>
      <c r="H298" s="218">
        <v>108.114</v>
      </c>
      <c r="I298" s="219"/>
      <c r="J298" s="219"/>
      <c r="K298" s="220">
        <f>ROUND(P298*H298,2)</f>
        <v>0</v>
      </c>
      <c r="L298" s="216" t="s">
        <v>187</v>
      </c>
      <c r="M298" s="62"/>
      <c r="N298" s="221" t="s">
        <v>22</v>
      </c>
      <c r="O298" s="222" t="s">
        <v>40</v>
      </c>
      <c r="P298" s="147">
        <f>I298+J298</f>
        <v>0</v>
      </c>
      <c r="Q298" s="147">
        <f>ROUND(I298*H298,2)</f>
        <v>0</v>
      </c>
      <c r="R298" s="147">
        <f>ROUND(J298*H298,2)</f>
        <v>0</v>
      </c>
      <c r="S298" s="43"/>
      <c r="T298" s="223">
        <f>S298*H298</f>
        <v>0</v>
      </c>
      <c r="U298" s="223">
        <v>0</v>
      </c>
      <c r="V298" s="223">
        <f>U298*H298</f>
        <v>0</v>
      </c>
      <c r="W298" s="223">
        <v>0</v>
      </c>
      <c r="X298" s="224">
        <f>W298*H298</f>
        <v>0</v>
      </c>
      <c r="AR298" s="25" t="s">
        <v>188</v>
      </c>
      <c r="AT298" s="25" t="s">
        <v>183</v>
      </c>
      <c r="AU298" s="25" t="s">
        <v>81</v>
      </c>
      <c r="AY298" s="25" t="s">
        <v>181</v>
      </c>
      <c r="BE298" s="225">
        <f>IF(O298="základní",K298,0)</f>
        <v>0</v>
      </c>
      <c r="BF298" s="225">
        <f>IF(O298="snížená",K298,0)</f>
        <v>0</v>
      </c>
      <c r="BG298" s="225">
        <f>IF(O298="zákl. přenesená",K298,0)</f>
        <v>0</v>
      </c>
      <c r="BH298" s="225">
        <f>IF(O298="sníž. přenesená",K298,0)</f>
        <v>0</v>
      </c>
      <c r="BI298" s="225">
        <f>IF(O298="nulová",K298,0)</f>
        <v>0</v>
      </c>
      <c r="BJ298" s="25" t="s">
        <v>79</v>
      </c>
      <c r="BK298" s="225">
        <f>ROUND(P298*H298,2)</f>
        <v>0</v>
      </c>
      <c r="BL298" s="25" t="s">
        <v>188</v>
      </c>
      <c r="BM298" s="25" t="s">
        <v>500</v>
      </c>
    </row>
    <row r="299" spans="2:65" s="11" customFormat="1" ht="29.85" customHeight="1">
      <c r="B299" s="197"/>
      <c r="C299" s="198"/>
      <c r="D299" s="199" t="s">
        <v>70</v>
      </c>
      <c r="E299" s="212" t="s">
        <v>501</v>
      </c>
      <c r="F299" s="212" t="s">
        <v>502</v>
      </c>
      <c r="G299" s="198"/>
      <c r="H299" s="198"/>
      <c r="I299" s="201"/>
      <c r="J299" s="201"/>
      <c r="K299" s="213">
        <f>BK299</f>
        <v>0</v>
      </c>
      <c r="L299" s="198"/>
      <c r="M299" s="203"/>
      <c r="N299" s="204"/>
      <c r="O299" s="205"/>
      <c r="P299" s="205"/>
      <c r="Q299" s="206">
        <f>SUM(Q300:Q301)</f>
        <v>0</v>
      </c>
      <c r="R299" s="206">
        <f>SUM(R300:R301)</f>
        <v>0</v>
      </c>
      <c r="S299" s="205"/>
      <c r="T299" s="207">
        <f>SUM(T300:T301)</f>
        <v>0</v>
      </c>
      <c r="U299" s="205"/>
      <c r="V299" s="207">
        <f>SUM(V300:V301)</f>
        <v>0</v>
      </c>
      <c r="W299" s="205"/>
      <c r="X299" s="208">
        <f>SUM(X300:X301)</f>
        <v>0</v>
      </c>
      <c r="AR299" s="209" t="s">
        <v>79</v>
      </c>
      <c r="AT299" s="210" t="s">
        <v>70</v>
      </c>
      <c r="AU299" s="210" t="s">
        <v>79</v>
      </c>
      <c r="AY299" s="209" t="s">
        <v>181</v>
      </c>
      <c r="BK299" s="211">
        <f>SUM(BK300:BK301)</f>
        <v>0</v>
      </c>
    </row>
    <row r="300" spans="2:65" s="1" customFormat="1" ht="38.25" customHeight="1">
      <c r="B300" s="42"/>
      <c r="C300" s="214" t="s">
        <v>503</v>
      </c>
      <c r="D300" s="214" t="s">
        <v>183</v>
      </c>
      <c r="E300" s="215" t="s">
        <v>504</v>
      </c>
      <c r="F300" s="216" t="s">
        <v>505</v>
      </c>
      <c r="G300" s="217" t="s">
        <v>242</v>
      </c>
      <c r="H300" s="218">
        <v>162.89400000000001</v>
      </c>
      <c r="I300" s="219"/>
      <c r="J300" s="219"/>
      <c r="K300" s="220">
        <f>ROUND(P300*H300,2)</f>
        <v>0</v>
      </c>
      <c r="L300" s="216" t="s">
        <v>187</v>
      </c>
      <c r="M300" s="62"/>
      <c r="N300" s="221" t="s">
        <v>22</v>
      </c>
      <c r="O300" s="222" t="s">
        <v>40</v>
      </c>
      <c r="P300" s="147">
        <f>I300+J300</f>
        <v>0</v>
      </c>
      <c r="Q300" s="147">
        <f>ROUND(I300*H300,2)</f>
        <v>0</v>
      </c>
      <c r="R300" s="147">
        <f>ROUND(J300*H300,2)</f>
        <v>0</v>
      </c>
      <c r="S300" s="43"/>
      <c r="T300" s="223">
        <f>S300*H300</f>
        <v>0</v>
      </c>
      <c r="U300" s="223">
        <v>0</v>
      </c>
      <c r="V300" s="223">
        <f>U300*H300</f>
        <v>0</v>
      </c>
      <c r="W300" s="223">
        <v>0</v>
      </c>
      <c r="X300" s="224">
        <f>W300*H300</f>
        <v>0</v>
      </c>
      <c r="AR300" s="25" t="s">
        <v>188</v>
      </c>
      <c r="AT300" s="25" t="s">
        <v>183</v>
      </c>
      <c r="AU300" s="25" t="s">
        <v>81</v>
      </c>
      <c r="AY300" s="25" t="s">
        <v>181</v>
      </c>
      <c r="BE300" s="225">
        <f>IF(O300="základní",K300,0)</f>
        <v>0</v>
      </c>
      <c r="BF300" s="225">
        <f>IF(O300="snížená",K300,0)</f>
        <v>0</v>
      </c>
      <c r="BG300" s="225">
        <f>IF(O300="zákl. přenesená",K300,0)</f>
        <v>0</v>
      </c>
      <c r="BH300" s="225">
        <f>IF(O300="sníž. přenesená",K300,0)</f>
        <v>0</v>
      </c>
      <c r="BI300" s="225">
        <f>IF(O300="nulová",K300,0)</f>
        <v>0</v>
      </c>
      <c r="BJ300" s="25" t="s">
        <v>79</v>
      </c>
      <c r="BK300" s="225">
        <f>ROUND(P300*H300,2)</f>
        <v>0</v>
      </c>
      <c r="BL300" s="25" t="s">
        <v>188</v>
      </c>
      <c r="BM300" s="25" t="s">
        <v>506</v>
      </c>
    </row>
    <row r="301" spans="2:65" s="1" customFormat="1" ht="81">
      <c r="B301" s="42"/>
      <c r="C301" s="64"/>
      <c r="D301" s="226" t="s">
        <v>190</v>
      </c>
      <c r="E301" s="64"/>
      <c r="F301" s="227" t="s">
        <v>507</v>
      </c>
      <c r="G301" s="64"/>
      <c r="H301" s="64"/>
      <c r="I301" s="181"/>
      <c r="J301" s="181"/>
      <c r="K301" s="64"/>
      <c r="L301" s="64"/>
      <c r="M301" s="62"/>
      <c r="N301" s="228"/>
      <c r="O301" s="43"/>
      <c r="P301" s="43"/>
      <c r="Q301" s="43"/>
      <c r="R301" s="43"/>
      <c r="S301" s="43"/>
      <c r="T301" s="43"/>
      <c r="U301" s="43"/>
      <c r="V301" s="43"/>
      <c r="W301" s="43"/>
      <c r="X301" s="78"/>
      <c r="AT301" s="25" t="s">
        <v>190</v>
      </c>
      <c r="AU301" s="25" t="s">
        <v>81</v>
      </c>
    </row>
    <row r="302" spans="2:65" s="11" customFormat="1" ht="37.35" customHeight="1">
      <c r="B302" s="197"/>
      <c r="C302" s="198"/>
      <c r="D302" s="199" t="s">
        <v>70</v>
      </c>
      <c r="E302" s="200" t="s">
        <v>508</v>
      </c>
      <c r="F302" s="200" t="s">
        <v>509</v>
      </c>
      <c r="G302" s="198"/>
      <c r="H302" s="198"/>
      <c r="I302" s="201"/>
      <c r="J302" s="201"/>
      <c r="K302" s="202">
        <f>BK302</f>
        <v>0</v>
      </c>
      <c r="L302" s="198"/>
      <c r="M302" s="203"/>
      <c r="N302" s="204"/>
      <c r="O302" s="205"/>
      <c r="P302" s="205"/>
      <c r="Q302" s="206">
        <f>Q303+Q312+Q316+Q322+Q342+Q367+Q383+Q387+Q391+Q393+Q406+Q429+Q449+Q476+Q504+Q514+Q541+Q550</f>
        <v>0</v>
      </c>
      <c r="R302" s="206">
        <f>R303+R312+R316+R322+R342+R367+R383+R387+R391+R393+R406+R429+R449+R476+R504+R514+R541+R550</f>
        <v>0</v>
      </c>
      <c r="S302" s="205"/>
      <c r="T302" s="207">
        <f>T303+T312+T316+T322+T342+T367+T383+T387+T391+T393+T406+T429+T449+T476+T504+T514+T541+T550</f>
        <v>0</v>
      </c>
      <c r="U302" s="205"/>
      <c r="V302" s="207">
        <f>V303+V312+V316+V322+V342+V367+V383+V387+V391+V393+V406+V429+V449+V476+V504+V514+V541+V550</f>
        <v>16.858361420000001</v>
      </c>
      <c r="W302" s="205"/>
      <c r="X302" s="208">
        <f>X303+X312+X316+X322+X342+X367+X383+X387+X391+X393+X406+X429+X449+X476+X504+X514+X541+X550</f>
        <v>12.80379965</v>
      </c>
      <c r="AR302" s="209" t="s">
        <v>81</v>
      </c>
      <c r="AT302" s="210" t="s">
        <v>70</v>
      </c>
      <c r="AU302" s="210" t="s">
        <v>71</v>
      </c>
      <c r="AY302" s="209" t="s">
        <v>181</v>
      </c>
      <c r="BK302" s="211">
        <f>BK303+BK312+BK316+BK322+BK342+BK367+BK383+BK387+BK391+BK393+BK406+BK429+BK449+BK476+BK504+BK514+BK541+BK550</f>
        <v>0</v>
      </c>
    </row>
    <row r="303" spans="2:65" s="11" customFormat="1" ht="19.899999999999999" customHeight="1">
      <c r="B303" s="197"/>
      <c r="C303" s="198"/>
      <c r="D303" s="199" t="s">
        <v>70</v>
      </c>
      <c r="E303" s="212" t="s">
        <v>510</v>
      </c>
      <c r="F303" s="212" t="s">
        <v>511</v>
      </c>
      <c r="G303" s="198"/>
      <c r="H303" s="198"/>
      <c r="I303" s="201"/>
      <c r="J303" s="201"/>
      <c r="K303" s="213">
        <f>BK303</f>
        <v>0</v>
      </c>
      <c r="L303" s="198"/>
      <c r="M303" s="203"/>
      <c r="N303" s="204"/>
      <c r="O303" s="205"/>
      <c r="P303" s="205"/>
      <c r="Q303" s="206">
        <f>SUM(Q304:Q311)</f>
        <v>0</v>
      </c>
      <c r="R303" s="206">
        <f>SUM(R304:R311)</f>
        <v>0</v>
      </c>
      <c r="S303" s="205"/>
      <c r="T303" s="207">
        <f>SUM(T304:T311)</f>
        <v>0</v>
      </c>
      <c r="U303" s="205"/>
      <c r="V303" s="207">
        <f>SUM(V304:V311)</f>
        <v>5.8349999999999999E-2</v>
      </c>
      <c r="W303" s="205"/>
      <c r="X303" s="208">
        <f>SUM(X304:X311)</f>
        <v>0</v>
      </c>
      <c r="AR303" s="209" t="s">
        <v>81</v>
      </c>
      <c r="AT303" s="210" t="s">
        <v>70</v>
      </c>
      <c r="AU303" s="210" t="s">
        <v>79</v>
      </c>
      <c r="AY303" s="209" t="s">
        <v>181</v>
      </c>
      <c r="BK303" s="211">
        <f>SUM(BK304:BK311)</f>
        <v>0</v>
      </c>
    </row>
    <row r="304" spans="2:65" s="1" customFormat="1" ht="25.5" customHeight="1">
      <c r="B304" s="42"/>
      <c r="C304" s="214" t="s">
        <v>512</v>
      </c>
      <c r="D304" s="214" t="s">
        <v>183</v>
      </c>
      <c r="E304" s="215" t="s">
        <v>513</v>
      </c>
      <c r="F304" s="216" t="s">
        <v>514</v>
      </c>
      <c r="G304" s="217" t="s">
        <v>253</v>
      </c>
      <c r="H304" s="218">
        <v>9</v>
      </c>
      <c r="I304" s="219"/>
      <c r="J304" s="219"/>
      <c r="K304" s="220">
        <f>ROUND(P304*H304,2)</f>
        <v>0</v>
      </c>
      <c r="L304" s="216" t="s">
        <v>187</v>
      </c>
      <c r="M304" s="62"/>
      <c r="N304" s="221" t="s">
        <v>22</v>
      </c>
      <c r="O304" s="222" t="s">
        <v>40</v>
      </c>
      <c r="P304" s="147">
        <f>I304+J304</f>
        <v>0</v>
      </c>
      <c r="Q304" s="147">
        <f>ROUND(I304*H304,2)</f>
        <v>0</v>
      </c>
      <c r="R304" s="147">
        <f>ROUND(J304*H304,2)</f>
        <v>0</v>
      </c>
      <c r="S304" s="43"/>
      <c r="T304" s="223">
        <f>S304*H304</f>
        <v>0</v>
      </c>
      <c r="U304" s="223">
        <v>0</v>
      </c>
      <c r="V304" s="223">
        <f>U304*H304</f>
        <v>0</v>
      </c>
      <c r="W304" s="223">
        <v>0</v>
      </c>
      <c r="X304" s="224">
        <f>W304*H304</f>
        <v>0</v>
      </c>
      <c r="AR304" s="25" t="s">
        <v>265</v>
      </c>
      <c r="AT304" s="25" t="s">
        <v>183</v>
      </c>
      <c r="AU304" s="25" t="s">
        <v>81</v>
      </c>
      <c r="AY304" s="25" t="s">
        <v>181</v>
      </c>
      <c r="BE304" s="225">
        <f>IF(O304="základní",K304,0)</f>
        <v>0</v>
      </c>
      <c r="BF304" s="225">
        <f>IF(O304="snížená",K304,0)</f>
        <v>0</v>
      </c>
      <c r="BG304" s="225">
        <f>IF(O304="zákl. přenesená",K304,0)</f>
        <v>0</v>
      </c>
      <c r="BH304" s="225">
        <f>IF(O304="sníž. přenesená",K304,0)</f>
        <v>0</v>
      </c>
      <c r="BI304" s="225">
        <f>IF(O304="nulová",K304,0)</f>
        <v>0</v>
      </c>
      <c r="BJ304" s="25" t="s">
        <v>79</v>
      </c>
      <c r="BK304" s="225">
        <f>ROUND(P304*H304,2)</f>
        <v>0</v>
      </c>
      <c r="BL304" s="25" t="s">
        <v>265</v>
      </c>
      <c r="BM304" s="25" t="s">
        <v>515</v>
      </c>
    </row>
    <row r="305" spans="2:65" s="1" customFormat="1" ht="16.5" customHeight="1">
      <c r="B305" s="42"/>
      <c r="C305" s="261" t="s">
        <v>516</v>
      </c>
      <c r="D305" s="261" t="s">
        <v>390</v>
      </c>
      <c r="E305" s="262" t="s">
        <v>517</v>
      </c>
      <c r="F305" s="263" t="s">
        <v>518</v>
      </c>
      <c r="G305" s="264" t="s">
        <v>242</v>
      </c>
      <c r="H305" s="265">
        <v>3.0000000000000001E-3</v>
      </c>
      <c r="I305" s="266"/>
      <c r="J305" s="267"/>
      <c r="K305" s="268">
        <f>ROUND(P305*H305,2)</f>
        <v>0</v>
      </c>
      <c r="L305" s="263" t="s">
        <v>187</v>
      </c>
      <c r="M305" s="269"/>
      <c r="N305" s="270" t="s">
        <v>22</v>
      </c>
      <c r="O305" s="222" t="s">
        <v>40</v>
      </c>
      <c r="P305" s="147">
        <f>I305+J305</f>
        <v>0</v>
      </c>
      <c r="Q305" s="147">
        <f>ROUND(I305*H305,2)</f>
        <v>0</v>
      </c>
      <c r="R305" s="147">
        <f>ROUND(J305*H305,2)</f>
        <v>0</v>
      </c>
      <c r="S305" s="43"/>
      <c r="T305" s="223">
        <f>S305*H305</f>
        <v>0</v>
      </c>
      <c r="U305" s="223">
        <v>1</v>
      </c>
      <c r="V305" s="223">
        <f>U305*H305</f>
        <v>3.0000000000000001E-3</v>
      </c>
      <c r="W305" s="223">
        <v>0</v>
      </c>
      <c r="X305" s="224">
        <f>W305*H305</f>
        <v>0</v>
      </c>
      <c r="AR305" s="25" t="s">
        <v>351</v>
      </c>
      <c r="AT305" s="25" t="s">
        <v>390</v>
      </c>
      <c r="AU305" s="25" t="s">
        <v>81</v>
      </c>
      <c r="AY305" s="25" t="s">
        <v>181</v>
      </c>
      <c r="BE305" s="225">
        <f>IF(O305="základní",K305,0)</f>
        <v>0</v>
      </c>
      <c r="BF305" s="225">
        <f>IF(O305="snížená",K305,0)</f>
        <v>0</v>
      </c>
      <c r="BG305" s="225">
        <f>IF(O305="zákl. přenesená",K305,0)</f>
        <v>0</v>
      </c>
      <c r="BH305" s="225">
        <f>IF(O305="sníž. přenesená",K305,0)</f>
        <v>0</v>
      </c>
      <c r="BI305" s="225">
        <f>IF(O305="nulová",K305,0)</f>
        <v>0</v>
      </c>
      <c r="BJ305" s="25" t="s">
        <v>79</v>
      </c>
      <c r="BK305" s="225">
        <f>ROUND(P305*H305,2)</f>
        <v>0</v>
      </c>
      <c r="BL305" s="25" t="s">
        <v>265</v>
      </c>
      <c r="BM305" s="25" t="s">
        <v>519</v>
      </c>
    </row>
    <row r="306" spans="2:65" s="12" customFormat="1" ht="13.5">
      <c r="B306" s="229"/>
      <c r="C306" s="230"/>
      <c r="D306" s="226" t="s">
        <v>192</v>
      </c>
      <c r="E306" s="230"/>
      <c r="F306" s="232" t="s">
        <v>520</v>
      </c>
      <c r="G306" s="230"/>
      <c r="H306" s="233">
        <v>3.0000000000000001E-3</v>
      </c>
      <c r="I306" s="234"/>
      <c r="J306" s="234"/>
      <c r="K306" s="230"/>
      <c r="L306" s="230"/>
      <c r="M306" s="235"/>
      <c r="N306" s="236"/>
      <c r="O306" s="237"/>
      <c r="P306" s="237"/>
      <c r="Q306" s="237"/>
      <c r="R306" s="237"/>
      <c r="S306" s="237"/>
      <c r="T306" s="237"/>
      <c r="U306" s="237"/>
      <c r="V306" s="237"/>
      <c r="W306" s="237"/>
      <c r="X306" s="238"/>
      <c r="AT306" s="239" t="s">
        <v>192</v>
      </c>
      <c r="AU306" s="239" t="s">
        <v>81</v>
      </c>
      <c r="AV306" s="12" t="s">
        <v>81</v>
      </c>
      <c r="AW306" s="12" t="s">
        <v>6</v>
      </c>
      <c r="AX306" s="12" t="s">
        <v>79</v>
      </c>
      <c r="AY306" s="239" t="s">
        <v>181</v>
      </c>
    </row>
    <row r="307" spans="2:65" s="1" customFormat="1" ht="25.5" customHeight="1">
      <c r="B307" s="42"/>
      <c r="C307" s="214" t="s">
        <v>521</v>
      </c>
      <c r="D307" s="214" t="s">
        <v>183</v>
      </c>
      <c r="E307" s="215" t="s">
        <v>522</v>
      </c>
      <c r="F307" s="216" t="s">
        <v>523</v>
      </c>
      <c r="G307" s="217" t="s">
        <v>253</v>
      </c>
      <c r="H307" s="218">
        <v>9</v>
      </c>
      <c r="I307" s="219"/>
      <c r="J307" s="219"/>
      <c r="K307" s="220">
        <f>ROUND(P307*H307,2)</f>
        <v>0</v>
      </c>
      <c r="L307" s="216" t="s">
        <v>187</v>
      </c>
      <c r="M307" s="62"/>
      <c r="N307" s="221" t="s">
        <v>22</v>
      </c>
      <c r="O307" s="222" t="s">
        <v>40</v>
      </c>
      <c r="P307" s="147">
        <f>I307+J307</f>
        <v>0</v>
      </c>
      <c r="Q307" s="147">
        <f>ROUND(I307*H307,2)</f>
        <v>0</v>
      </c>
      <c r="R307" s="147">
        <f>ROUND(J307*H307,2)</f>
        <v>0</v>
      </c>
      <c r="S307" s="43"/>
      <c r="T307" s="223">
        <f>S307*H307</f>
        <v>0</v>
      </c>
      <c r="U307" s="223">
        <v>4.0000000000000002E-4</v>
      </c>
      <c r="V307" s="223">
        <f>U307*H307</f>
        <v>3.6000000000000003E-3</v>
      </c>
      <c r="W307" s="223">
        <v>0</v>
      </c>
      <c r="X307" s="224">
        <f>W307*H307</f>
        <v>0</v>
      </c>
      <c r="AR307" s="25" t="s">
        <v>265</v>
      </c>
      <c r="AT307" s="25" t="s">
        <v>183</v>
      </c>
      <c r="AU307" s="25" t="s">
        <v>81</v>
      </c>
      <c r="AY307" s="25" t="s">
        <v>181</v>
      </c>
      <c r="BE307" s="225">
        <f>IF(O307="základní",K307,0)</f>
        <v>0</v>
      </c>
      <c r="BF307" s="225">
        <f>IF(O307="snížená",K307,0)</f>
        <v>0</v>
      </c>
      <c r="BG307" s="225">
        <f>IF(O307="zákl. přenesená",K307,0)</f>
        <v>0</v>
      </c>
      <c r="BH307" s="225">
        <f>IF(O307="sníž. přenesená",K307,0)</f>
        <v>0</v>
      </c>
      <c r="BI307" s="225">
        <f>IF(O307="nulová",K307,0)</f>
        <v>0</v>
      </c>
      <c r="BJ307" s="25" t="s">
        <v>79</v>
      </c>
      <c r="BK307" s="225">
        <f>ROUND(P307*H307,2)</f>
        <v>0</v>
      </c>
      <c r="BL307" s="25" t="s">
        <v>265</v>
      </c>
      <c r="BM307" s="25" t="s">
        <v>524</v>
      </c>
    </row>
    <row r="308" spans="2:65" s="1" customFormat="1" ht="16.5" customHeight="1">
      <c r="B308" s="42"/>
      <c r="C308" s="261" t="s">
        <v>525</v>
      </c>
      <c r="D308" s="261" t="s">
        <v>390</v>
      </c>
      <c r="E308" s="262" t="s">
        <v>526</v>
      </c>
      <c r="F308" s="263" t="s">
        <v>527</v>
      </c>
      <c r="G308" s="264" t="s">
        <v>253</v>
      </c>
      <c r="H308" s="265">
        <v>10.35</v>
      </c>
      <c r="I308" s="266"/>
      <c r="J308" s="267"/>
      <c r="K308" s="268">
        <f>ROUND(P308*H308,2)</f>
        <v>0</v>
      </c>
      <c r="L308" s="263" t="s">
        <v>187</v>
      </c>
      <c r="M308" s="269"/>
      <c r="N308" s="270" t="s">
        <v>22</v>
      </c>
      <c r="O308" s="222" t="s">
        <v>40</v>
      </c>
      <c r="P308" s="147">
        <f>I308+J308</f>
        <v>0</v>
      </c>
      <c r="Q308" s="147">
        <f>ROUND(I308*H308,2)</f>
        <v>0</v>
      </c>
      <c r="R308" s="147">
        <f>ROUND(J308*H308,2)</f>
        <v>0</v>
      </c>
      <c r="S308" s="43"/>
      <c r="T308" s="223">
        <f>S308*H308</f>
        <v>0</v>
      </c>
      <c r="U308" s="223">
        <v>5.0000000000000001E-3</v>
      </c>
      <c r="V308" s="223">
        <f>U308*H308</f>
        <v>5.1749999999999997E-2</v>
      </c>
      <c r="W308" s="223">
        <v>0</v>
      </c>
      <c r="X308" s="224">
        <f>W308*H308</f>
        <v>0</v>
      </c>
      <c r="AR308" s="25" t="s">
        <v>351</v>
      </c>
      <c r="AT308" s="25" t="s">
        <v>390</v>
      </c>
      <c r="AU308" s="25" t="s">
        <v>81</v>
      </c>
      <c r="AY308" s="25" t="s">
        <v>181</v>
      </c>
      <c r="BE308" s="225">
        <f>IF(O308="základní",K308,0)</f>
        <v>0</v>
      </c>
      <c r="BF308" s="225">
        <f>IF(O308="snížená",K308,0)</f>
        <v>0</v>
      </c>
      <c r="BG308" s="225">
        <f>IF(O308="zákl. přenesená",K308,0)</f>
        <v>0</v>
      </c>
      <c r="BH308" s="225">
        <f>IF(O308="sníž. přenesená",K308,0)</f>
        <v>0</v>
      </c>
      <c r="BI308" s="225">
        <f>IF(O308="nulová",K308,0)</f>
        <v>0</v>
      </c>
      <c r="BJ308" s="25" t="s">
        <v>79</v>
      </c>
      <c r="BK308" s="225">
        <f>ROUND(P308*H308,2)</f>
        <v>0</v>
      </c>
      <c r="BL308" s="25" t="s">
        <v>265</v>
      </c>
      <c r="BM308" s="25" t="s">
        <v>528</v>
      </c>
    </row>
    <row r="309" spans="2:65" s="12" customFormat="1" ht="13.5">
      <c r="B309" s="229"/>
      <c r="C309" s="230"/>
      <c r="D309" s="226" t="s">
        <v>192</v>
      </c>
      <c r="E309" s="230"/>
      <c r="F309" s="232" t="s">
        <v>529</v>
      </c>
      <c r="G309" s="230"/>
      <c r="H309" s="233">
        <v>10.35</v>
      </c>
      <c r="I309" s="234"/>
      <c r="J309" s="234"/>
      <c r="K309" s="230"/>
      <c r="L309" s="230"/>
      <c r="M309" s="235"/>
      <c r="N309" s="236"/>
      <c r="O309" s="237"/>
      <c r="P309" s="237"/>
      <c r="Q309" s="237"/>
      <c r="R309" s="237"/>
      <c r="S309" s="237"/>
      <c r="T309" s="237"/>
      <c r="U309" s="237"/>
      <c r="V309" s="237"/>
      <c r="W309" s="237"/>
      <c r="X309" s="238"/>
      <c r="AT309" s="239" t="s">
        <v>192</v>
      </c>
      <c r="AU309" s="239" t="s">
        <v>81</v>
      </c>
      <c r="AV309" s="12" t="s">
        <v>81</v>
      </c>
      <c r="AW309" s="12" t="s">
        <v>6</v>
      </c>
      <c r="AX309" s="12" t="s">
        <v>79</v>
      </c>
      <c r="AY309" s="239" t="s">
        <v>181</v>
      </c>
    </row>
    <row r="310" spans="2:65" s="1" customFormat="1" ht="38.25" customHeight="1">
      <c r="B310" s="42"/>
      <c r="C310" s="214" t="s">
        <v>530</v>
      </c>
      <c r="D310" s="214" t="s">
        <v>183</v>
      </c>
      <c r="E310" s="215" t="s">
        <v>531</v>
      </c>
      <c r="F310" s="216" t="s">
        <v>532</v>
      </c>
      <c r="G310" s="217" t="s">
        <v>533</v>
      </c>
      <c r="H310" s="271"/>
      <c r="I310" s="219"/>
      <c r="J310" s="219"/>
      <c r="K310" s="220">
        <f>ROUND(P310*H310,2)</f>
        <v>0</v>
      </c>
      <c r="L310" s="216" t="s">
        <v>187</v>
      </c>
      <c r="M310" s="62"/>
      <c r="N310" s="221" t="s">
        <v>22</v>
      </c>
      <c r="O310" s="222" t="s">
        <v>40</v>
      </c>
      <c r="P310" s="147">
        <f>I310+J310</f>
        <v>0</v>
      </c>
      <c r="Q310" s="147">
        <f>ROUND(I310*H310,2)</f>
        <v>0</v>
      </c>
      <c r="R310" s="147">
        <f>ROUND(J310*H310,2)</f>
        <v>0</v>
      </c>
      <c r="S310" s="43"/>
      <c r="T310" s="223">
        <f>S310*H310</f>
        <v>0</v>
      </c>
      <c r="U310" s="223">
        <v>0</v>
      </c>
      <c r="V310" s="223">
        <f>U310*H310</f>
        <v>0</v>
      </c>
      <c r="W310" s="223">
        <v>0</v>
      </c>
      <c r="X310" s="224">
        <f>W310*H310</f>
        <v>0</v>
      </c>
      <c r="AR310" s="25" t="s">
        <v>265</v>
      </c>
      <c r="AT310" s="25" t="s">
        <v>183</v>
      </c>
      <c r="AU310" s="25" t="s">
        <v>81</v>
      </c>
      <c r="AY310" s="25" t="s">
        <v>181</v>
      </c>
      <c r="BE310" s="225">
        <f>IF(O310="základní",K310,0)</f>
        <v>0</v>
      </c>
      <c r="BF310" s="225">
        <f>IF(O310="snížená",K310,0)</f>
        <v>0</v>
      </c>
      <c r="BG310" s="225">
        <f>IF(O310="zákl. přenesená",K310,0)</f>
        <v>0</v>
      </c>
      <c r="BH310" s="225">
        <f>IF(O310="sníž. přenesená",K310,0)</f>
        <v>0</v>
      </c>
      <c r="BI310" s="225">
        <f>IF(O310="nulová",K310,0)</f>
        <v>0</v>
      </c>
      <c r="BJ310" s="25" t="s">
        <v>79</v>
      </c>
      <c r="BK310" s="225">
        <f>ROUND(P310*H310,2)</f>
        <v>0</v>
      </c>
      <c r="BL310" s="25" t="s">
        <v>265</v>
      </c>
      <c r="BM310" s="25" t="s">
        <v>534</v>
      </c>
    </row>
    <row r="311" spans="2:65" s="1" customFormat="1" ht="121.5">
      <c r="B311" s="42"/>
      <c r="C311" s="64"/>
      <c r="D311" s="226" t="s">
        <v>190</v>
      </c>
      <c r="E311" s="64"/>
      <c r="F311" s="227" t="s">
        <v>535</v>
      </c>
      <c r="G311" s="64"/>
      <c r="H311" s="64"/>
      <c r="I311" s="181"/>
      <c r="J311" s="181"/>
      <c r="K311" s="64"/>
      <c r="L311" s="64"/>
      <c r="M311" s="62"/>
      <c r="N311" s="228"/>
      <c r="O311" s="43"/>
      <c r="P311" s="43"/>
      <c r="Q311" s="43"/>
      <c r="R311" s="43"/>
      <c r="S311" s="43"/>
      <c r="T311" s="43"/>
      <c r="U311" s="43"/>
      <c r="V311" s="43"/>
      <c r="W311" s="43"/>
      <c r="X311" s="78"/>
      <c r="AT311" s="25" t="s">
        <v>190</v>
      </c>
      <c r="AU311" s="25" t="s">
        <v>81</v>
      </c>
    </row>
    <row r="312" spans="2:65" s="11" customFormat="1" ht="29.85" customHeight="1">
      <c r="B312" s="197"/>
      <c r="C312" s="198"/>
      <c r="D312" s="199" t="s">
        <v>70</v>
      </c>
      <c r="E312" s="212" t="s">
        <v>536</v>
      </c>
      <c r="F312" s="212" t="s">
        <v>537</v>
      </c>
      <c r="G312" s="198"/>
      <c r="H312" s="198"/>
      <c r="I312" s="201"/>
      <c r="J312" s="201"/>
      <c r="K312" s="213">
        <f>BK312</f>
        <v>0</v>
      </c>
      <c r="L312" s="198"/>
      <c r="M312" s="203"/>
      <c r="N312" s="204"/>
      <c r="O312" s="205"/>
      <c r="P312" s="205"/>
      <c r="Q312" s="206">
        <f>SUM(Q313:Q315)</f>
        <v>0</v>
      </c>
      <c r="R312" s="206">
        <f>SUM(R313:R315)</f>
        <v>0</v>
      </c>
      <c r="S312" s="205"/>
      <c r="T312" s="207">
        <f>SUM(T313:T315)</f>
        <v>0</v>
      </c>
      <c r="U312" s="205"/>
      <c r="V312" s="207">
        <f>SUM(V313:V315)</f>
        <v>8.8000000000000003E-4</v>
      </c>
      <c r="W312" s="205"/>
      <c r="X312" s="208">
        <f>SUM(X313:X315)</f>
        <v>0</v>
      </c>
      <c r="AR312" s="209" t="s">
        <v>81</v>
      </c>
      <c r="AT312" s="210" t="s">
        <v>70</v>
      </c>
      <c r="AU312" s="210" t="s">
        <v>79</v>
      </c>
      <c r="AY312" s="209" t="s">
        <v>181</v>
      </c>
      <c r="BK312" s="211">
        <f>SUM(BK313:BK315)</f>
        <v>0</v>
      </c>
    </row>
    <row r="313" spans="2:65" s="1" customFormat="1" ht="25.5" customHeight="1">
      <c r="B313" s="42"/>
      <c r="C313" s="214" t="s">
        <v>538</v>
      </c>
      <c r="D313" s="214" t="s">
        <v>183</v>
      </c>
      <c r="E313" s="215" t="s">
        <v>539</v>
      </c>
      <c r="F313" s="216" t="s">
        <v>540</v>
      </c>
      <c r="G313" s="217" t="s">
        <v>318</v>
      </c>
      <c r="H313" s="218">
        <v>1</v>
      </c>
      <c r="I313" s="219"/>
      <c r="J313" s="219"/>
      <c r="K313" s="220">
        <f>ROUND(P313*H313,2)</f>
        <v>0</v>
      </c>
      <c r="L313" s="216" t="s">
        <v>22</v>
      </c>
      <c r="M313" s="62"/>
      <c r="N313" s="221" t="s">
        <v>22</v>
      </c>
      <c r="O313" s="222" t="s">
        <v>40</v>
      </c>
      <c r="P313" s="147">
        <f>I313+J313</f>
        <v>0</v>
      </c>
      <c r="Q313" s="147">
        <f>ROUND(I313*H313,2)</f>
        <v>0</v>
      </c>
      <c r="R313" s="147">
        <f>ROUND(J313*H313,2)</f>
        <v>0</v>
      </c>
      <c r="S313" s="43"/>
      <c r="T313" s="223">
        <f>S313*H313</f>
        <v>0</v>
      </c>
      <c r="U313" s="223">
        <v>8.8000000000000003E-4</v>
      </c>
      <c r="V313" s="223">
        <f>U313*H313</f>
        <v>8.8000000000000003E-4</v>
      </c>
      <c r="W313" s="223">
        <v>0</v>
      </c>
      <c r="X313" s="224">
        <f>W313*H313</f>
        <v>0</v>
      </c>
      <c r="AR313" s="25" t="s">
        <v>265</v>
      </c>
      <c r="AT313" s="25" t="s">
        <v>183</v>
      </c>
      <c r="AU313" s="25" t="s">
        <v>81</v>
      </c>
      <c r="AY313" s="25" t="s">
        <v>181</v>
      </c>
      <c r="BE313" s="225">
        <f>IF(O313="základní",K313,0)</f>
        <v>0</v>
      </c>
      <c r="BF313" s="225">
        <f>IF(O313="snížená",K313,0)</f>
        <v>0</v>
      </c>
      <c r="BG313" s="225">
        <f>IF(O313="zákl. přenesená",K313,0)</f>
        <v>0</v>
      </c>
      <c r="BH313" s="225">
        <f>IF(O313="sníž. přenesená",K313,0)</f>
        <v>0</v>
      </c>
      <c r="BI313" s="225">
        <f>IF(O313="nulová",K313,0)</f>
        <v>0</v>
      </c>
      <c r="BJ313" s="25" t="s">
        <v>79</v>
      </c>
      <c r="BK313" s="225">
        <f>ROUND(P313*H313,2)</f>
        <v>0</v>
      </c>
      <c r="BL313" s="25" t="s">
        <v>265</v>
      </c>
      <c r="BM313" s="25" t="s">
        <v>541</v>
      </c>
    </row>
    <row r="314" spans="2:65" s="1" customFormat="1" ht="38.25" customHeight="1">
      <c r="B314" s="42"/>
      <c r="C314" s="214" t="s">
        <v>542</v>
      </c>
      <c r="D314" s="214" t="s">
        <v>183</v>
      </c>
      <c r="E314" s="215" t="s">
        <v>543</v>
      </c>
      <c r="F314" s="216" t="s">
        <v>544</v>
      </c>
      <c r="G314" s="217" t="s">
        <v>533</v>
      </c>
      <c r="H314" s="271"/>
      <c r="I314" s="219"/>
      <c r="J314" s="219"/>
      <c r="K314" s="220">
        <f>ROUND(P314*H314,2)</f>
        <v>0</v>
      </c>
      <c r="L314" s="216" t="s">
        <v>187</v>
      </c>
      <c r="M314" s="62"/>
      <c r="N314" s="221" t="s">
        <v>22</v>
      </c>
      <c r="O314" s="222" t="s">
        <v>40</v>
      </c>
      <c r="P314" s="147">
        <f>I314+J314</f>
        <v>0</v>
      </c>
      <c r="Q314" s="147">
        <f>ROUND(I314*H314,2)</f>
        <v>0</v>
      </c>
      <c r="R314" s="147">
        <f>ROUND(J314*H314,2)</f>
        <v>0</v>
      </c>
      <c r="S314" s="43"/>
      <c r="T314" s="223">
        <f>S314*H314</f>
        <v>0</v>
      </c>
      <c r="U314" s="223">
        <v>0</v>
      </c>
      <c r="V314" s="223">
        <f>U314*H314</f>
        <v>0</v>
      </c>
      <c r="W314" s="223">
        <v>0</v>
      </c>
      <c r="X314" s="224">
        <f>W314*H314</f>
        <v>0</v>
      </c>
      <c r="AR314" s="25" t="s">
        <v>265</v>
      </c>
      <c r="AT314" s="25" t="s">
        <v>183</v>
      </c>
      <c r="AU314" s="25" t="s">
        <v>81</v>
      </c>
      <c r="AY314" s="25" t="s">
        <v>181</v>
      </c>
      <c r="BE314" s="225">
        <f>IF(O314="základní",K314,0)</f>
        <v>0</v>
      </c>
      <c r="BF314" s="225">
        <f>IF(O314="snížená",K314,0)</f>
        <v>0</v>
      </c>
      <c r="BG314" s="225">
        <f>IF(O314="zákl. přenesená",K314,0)</f>
        <v>0</v>
      </c>
      <c r="BH314" s="225">
        <f>IF(O314="sníž. přenesená",K314,0)</f>
        <v>0</v>
      </c>
      <c r="BI314" s="225">
        <f>IF(O314="nulová",K314,0)</f>
        <v>0</v>
      </c>
      <c r="BJ314" s="25" t="s">
        <v>79</v>
      </c>
      <c r="BK314" s="225">
        <f>ROUND(P314*H314,2)</f>
        <v>0</v>
      </c>
      <c r="BL314" s="25" t="s">
        <v>265</v>
      </c>
      <c r="BM314" s="25" t="s">
        <v>545</v>
      </c>
    </row>
    <row r="315" spans="2:65" s="1" customFormat="1" ht="121.5">
      <c r="B315" s="42"/>
      <c r="C315" s="64"/>
      <c r="D315" s="226" t="s">
        <v>190</v>
      </c>
      <c r="E315" s="64"/>
      <c r="F315" s="227" t="s">
        <v>546</v>
      </c>
      <c r="G315" s="64"/>
      <c r="H315" s="64"/>
      <c r="I315" s="181"/>
      <c r="J315" s="181"/>
      <c r="K315" s="64"/>
      <c r="L315" s="64"/>
      <c r="M315" s="62"/>
      <c r="N315" s="228"/>
      <c r="O315" s="43"/>
      <c r="P315" s="43"/>
      <c r="Q315" s="43"/>
      <c r="R315" s="43"/>
      <c r="S315" s="43"/>
      <c r="T315" s="43"/>
      <c r="U315" s="43"/>
      <c r="V315" s="43"/>
      <c r="W315" s="43"/>
      <c r="X315" s="78"/>
      <c r="AT315" s="25" t="s">
        <v>190</v>
      </c>
      <c r="AU315" s="25" t="s">
        <v>81</v>
      </c>
    </row>
    <row r="316" spans="2:65" s="11" customFormat="1" ht="29.85" customHeight="1">
      <c r="B316" s="197"/>
      <c r="C316" s="198"/>
      <c r="D316" s="199" t="s">
        <v>70</v>
      </c>
      <c r="E316" s="212" t="s">
        <v>547</v>
      </c>
      <c r="F316" s="212" t="s">
        <v>548</v>
      </c>
      <c r="G316" s="198"/>
      <c r="H316" s="198"/>
      <c r="I316" s="201"/>
      <c r="J316" s="201"/>
      <c r="K316" s="213">
        <f>BK316</f>
        <v>0</v>
      </c>
      <c r="L316" s="198"/>
      <c r="M316" s="203"/>
      <c r="N316" s="204"/>
      <c r="O316" s="205"/>
      <c r="P316" s="205"/>
      <c r="Q316" s="206">
        <f>SUM(Q317:Q321)</f>
        <v>0</v>
      </c>
      <c r="R316" s="206">
        <f>SUM(R317:R321)</f>
        <v>0</v>
      </c>
      <c r="S316" s="205"/>
      <c r="T316" s="207">
        <f>SUM(T317:T321)</f>
        <v>0</v>
      </c>
      <c r="U316" s="205"/>
      <c r="V316" s="207">
        <f>SUM(V317:V321)</f>
        <v>0.54367199999999993</v>
      </c>
      <c r="W316" s="205"/>
      <c r="X316" s="208">
        <f>SUM(X317:X321)</f>
        <v>0</v>
      </c>
      <c r="AR316" s="209" t="s">
        <v>81</v>
      </c>
      <c r="AT316" s="210" t="s">
        <v>70</v>
      </c>
      <c r="AU316" s="210" t="s">
        <v>79</v>
      </c>
      <c r="AY316" s="209" t="s">
        <v>181</v>
      </c>
      <c r="BK316" s="211">
        <f>SUM(BK317:BK321)</f>
        <v>0</v>
      </c>
    </row>
    <row r="317" spans="2:65" s="1" customFormat="1" ht="25.5" customHeight="1">
      <c r="B317" s="42"/>
      <c r="C317" s="214" t="s">
        <v>549</v>
      </c>
      <c r="D317" s="214" t="s">
        <v>183</v>
      </c>
      <c r="E317" s="215" t="s">
        <v>550</v>
      </c>
      <c r="F317" s="216" t="s">
        <v>551</v>
      </c>
      <c r="G317" s="217" t="s">
        <v>253</v>
      </c>
      <c r="H317" s="218">
        <v>270</v>
      </c>
      <c r="I317" s="219"/>
      <c r="J317" s="219"/>
      <c r="K317" s="220">
        <f>ROUND(P317*H317,2)</f>
        <v>0</v>
      </c>
      <c r="L317" s="216" t="s">
        <v>187</v>
      </c>
      <c r="M317" s="62"/>
      <c r="N317" s="221" t="s">
        <v>22</v>
      </c>
      <c r="O317" s="222" t="s">
        <v>40</v>
      </c>
      <c r="P317" s="147">
        <f>I317+J317</f>
        <v>0</v>
      </c>
      <c r="Q317" s="147">
        <f>ROUND(I317*H317,2)</f>
        <v>0</v>
      </c>
      <c r="R317" s="147">
        <f>ROUND(J317*H317,2)</f>
        <v>0</v>
      </c>
      <c r="S317" s="43"/>
      <c r="T317" s="223">
        <f>S317*H317</f>
        <v>0</v>
      </c>
      <c r="U317" s="223">
        <v>2.9999999999999997E-4</v>
      </c>
      <c r="V317" s="223">
        <f>U317*H317</f>
        <v>8.0999999999999989E-2</v>
      </c>
      <c r="W317" s="223">
        <v>0</v>
      </c>
      <c r="X317" s="224">
        <f>W317*H317</f>
        <v>0</v>
      </c>
      <c r="AR317" s="25" t="s">
        <v>265</v>
      </c>
      <c r="AT317" s="25" t="s">
        <v>183</v>
      </c>
      <c r="AU317" s="25" t="s">
        <v>81</v>
      </c>
      <c r="AY317" s="25" t="s">
        <v>181</v>
      </c>
      <c r="BE317" s="225">
        <f>IF(O317="základní",K317,0)</f>
        <v>0</v>
      </c>
      <c r="BF317" s="225">
        <f>IF(O317="snížená",K317,0)</f>
        <v>0</v>
      </c>
      <c r="BG317" s="225">
        <f>IF(O317="zákl. přenesená",K317,0)</f>
        <v>0</v>
      </c>
      <c r="BH317" s="225">
        <f>IF(O317="sníž. přenesená",K317,0)</f>
        <v>0</v>
      </c>
      <c r="BI317" s="225">
        <f>IF(O317="nulová",K317,0)</f>
        <v>0</v>
      </c>
      <c r="BJ317" s="25" t="s">
        <v>79</v>
      </c>
      <c r="BK317" s="225">
        <f>ROUND(P317*H317,2)</f>
        <v>0</v>
      </c>
      <c r="BL317" s="25" t="s">
        <v>265</v>
      </c>
      <c r="BM317" s="25" t="s">
        <v>552</v>
      </c>
    </row>
    <row r="318" spans="2:65" s="1" customFormat="1" ht="16.5" customHeight="1">
      <c r="B318" s="42"/>
      <c r="C318" s="261" t="s">
        <v>553</v>
      </c>
      <c r="D318" s="261" t="s">
        <v>390</v>
      </c>
      <c r="E318" s="262" t="s">
        <v>554</v>
      </c>
      <c r="F318" s="263" t="s">
        <v>555</v>
      </c>
      <c r="G318" s="264" t="s">
        <v>253</v>
      </c>
      <c r="H318" s="265">
        <v>275.39999999999998</v>
      </c>
      <c r="I318" s="266"/>
      <c r="J318" s="267"/>
      <c r="K318" s="268">
        <f>ROUND(P318*H318,2)</f>
        <v>0</v>
      </c>
      <c r="L318" s="263" t="s">
        <v>187</v>
      </c>
      <c r="M318" s="269"/>
      <c r="N318" s="270" t="s">
        <v>22</v>
      </c>
      <c r="O318" s="222" t="s">
        <v>40</v>
      </c>
      <c r="P318" s="147">
        <f>I318+J318</f>
        <v>0</v>
      </c>
      <c r="Q318" s="147">
        <f>ROUND(I318*H318,2)</f>
        <v>0</v>
      </c>
      <c r="R318" s="147">
        <f>ROUND(J318*H318,2)</f>
        <v>0</v>
      </c>
      <c r="S318" s="43"/>
      <c r="T318" s="223">
        <f>S318*H318</f>
        <v>0</v>
      </c>
      <c r="U318" s="223">
        <v>1.6800000000000001E-3</v>
      </c>
      <c r="V318" s="223">
        <f>U318*H318</f>
        <v>0.46267199999999997</v>
      </c>
      <c r="W318" s="223">
        <v>0</v>
      </c>
      <c r="X318" s="224">
        <f>W318*H318</f>
        <v>0</v>
      </c>
      <c r="AR318" s="25" t="s">
        <v>351</v>
      </c>
      <c r="AT318" s="25" t="s">
        <v>390</v>
      </c>
      <c r="AU318" s="25" t="s">
        <v>81</v>
      </c>
      <c r="AY318" s="25" t="s">
        <v>181</v>
      </c>
      <c r="BE318" s="225">
        <f>IF(O318="základní",K318,0)</f>
        <v>0</v>
      </c>
      <c r="BF318" s="225">
        <f>IF(O318="snížená",K318,0)</f>
        <v>0</v>
      </c>
      <c r="BG318" s="225">
        <f>IF(O318="zákl. přenesená",K318,0)</f>
        <v>0</v>
      </c>
      <c r="BH318" s="225">
        <f>IF(O318="sníž. přenesená",K318,0)</f>
        <v>0</v>
      </c>
      <c r="BI318" s="225">
        <f>IF(O318="nulová",K318,0)</f>
        <v>0</v>
      </c>
      <c r="BJ318" s="25" t="s">
        <v>79</v>
      </c>
      <c r="BK318" s="225">
        <f>ROUND(P318*H318,2)</f>
        <v>0</v>
      </c>
      <c r="BL318" s="25" t="s">
        <v>265</v>
      </c>
      <c r="BM318" s="25" t="s">
        <v>556</v>
      </c>
    </row>
    <row r="319" spans="2:65" s="12" customFormat="1" ht="13.5">
      <c r="B319" s="229"/>
      <c r="C319" s="230"/>
      <c r="D319" s="226" t="s">
        <v>192</v>
      </c>
      <c r="E319" s="230"/>
      <c r="F319" s="232" t="s">
        <v>557</v>
      </c>
      <c r="G319" s="230"/>
      <c r="H319" s="233">
        <v>275.39999999999998</v>
      </c>
      <c r="I319" s="234"/>
      <c r="J319" s="234"/>
      <c r="K319" s="230"/>
      <c r="L319" s="230"/>
      <c r="M319" s="235"/>
      <c r="N319" s="236"/>
      <c r="O319" s="237"/>
      <c r="P319" s="237"/>
      <c r="Q319" s="237"/>
      <c r="R319" s="237"/>
      <c r="S319" s="237"/>
      <c r="T319" s="237"/>
      <c r="U319" s="237"/>
      <c r="V319" s="237"/>
      <c r="W319" s="237"/>
      <c r="X319" s="238"/>
      <c r="AT319" s="239" t="s">
        <v>192</v>
      </c>
      <c r="AU319" s="239" t="s">
        <v>81</v>
      </c>
      <c r="AV319" s="12" t="s">
        <v>81</v>
      </c>
      <c r="AW319" s="12" t="s">
        <v>6</v>
      </c>
      <c r="AX319" s="12" t="s">
        <v>79</v>
      </c>
      <c r="AY319" s="239" t="s">
        <v>181</v>
      </c>
    </row>
    <row r="320" spans="2:65" s="1" customFormat="1" ht="38.25" customHeight="1">
      <c r="B320" s="42"/>
      <c r="C320" s="214" t="s">
        <v>558</v>
      </c>
      <c r="D320" s="214" t="s">
        <v>183</v>
      </c>
      <c r="E320" s="215" t="s">
        <v>559</v>
      </c>
      <c r="F320" s="216" t="s">
        <v>560</v>
      </c>
      <c r="G320" s="217" t="s">
        <v>533</v>
      </c>
      <c r="H320" s="271"/>
      <c r="I320" s="219"/>
      <c r="J320" s="219"/>
      <c r="K320" s="220">
        <f>ROUND(P320*H320,2)</f>
        <v>0</v>
      </c>
      <c r="L320" s="216" t="s">
        <v>187</v>
      </c>
      <c r="M320" s="62"/>
      <c r="N320" s="221" t="s">
        <v>22</v>
      </c>
      <c r="O320" s="222" t="s">
        <v>40</v>
      </c>
      <c r="P320" s="147">
        <f>I320+J320</f>
        <v>0</v>
      </c>
      <c r="Q320" s="147">
        <f>ROUND(I320*H320,2)</f>
        <v>0</v>
      </c>
      <c r="R320" s="147">
        <f>ROUND(J320*H320,2)</f>
        <v>0</v>
      </c>
      <c r="S320" s="43"/>
      <c r="T320" s="223">
        <f>S320*H320</f>
        <v>0</v>
      </c>
      <c r="U320" s="223">
        <v>0</v>
      </c>
      <c r="V320" s="223">
        <f>U320*H320</f>
        <v>0</v>
      </c>
      <c r="W320" s="223">
        <v>0</v>
      </c>
      <c r="X320" s="224">
        <f>W320*H320</f>
        <v>0</v>
      </c>
      <c r="AR320" s="25" t="s">
        <v>265</v>
      </c>
      <c r="AT320" s="25" t="s">
        <v>183</v>
      </c>
      <c r="AU320" s="25" t="s">
        <v>81</v>
      </c>
      <c r="AY320" s="25" t="s">
        <v>181</v>
      </c>
      <c r="BE320" s="225">
        <f>IF(O320="základní",K320,0)</f>
        <v>0</v>
      </c>
      <c r="BF320" s="225">
        <f>IF(O320="snížená",K320,0)</f>
        <v>0</v>
      </c>
      <c r="BG320" s="225">
        <f>IF(O320="zákl. přenesená",K320,0)</f>
        <v>0</v>
      </c>
      <c r="BH320" s="225">
        <f>IF(O320="sníž. přenesená",K320,0)</f>
        <v>0</v>
      </c>
      <c r="BI320" s="225">
        <f>IF(O320="nulová",K320,0)</f>
        <v>0</v>
      </c>
      <c r="BJ320" s="25" t="s">
        <v>79</v>
      </c>
      <c r="BK320" s="225">
        <f>ROUND(P320*H320,2)</f>
        <v>0</v>
      </c>
      <c r="BL320" s="25" t="s">
        <v>265</v>
      </c>
      <c r="BM320" s="25" t="s">
        <v>561</v>
      </c>
    </row>
    <row r="321" spans="2:65" s="1" customFormat="1" ht="121.5">
      <c r="B321" s="42"/>
      <c r="C321" s="64"/>
      <c r="D321" s="226" t="s">
        <v>190</v>
      </c>
      <c r="E321" s="64"/>
      <c r="F321" s="227" t="s">
        <v>562</v>
      </c>
      <c r="G321" s="64"/>
      <c r="H321" s="64"/>
      <c r="I321" s="181"/>
      <c r="J321" s="181"/>
      <c r="K321" s="64"/>
      <c r="L321" s="64"/>
      <c r="M321" s="62"/>
      <c r="N321" s="228"/>
      <c r="O321" s="43"/>
      <c r="P321" s="43"/>
      <c r="Q321" s="43"/>
      <c r="R321" s="43"/>
      <c r="S321" s="43"/>
      <c r="T321" s="43"/>
      <c r="U321" s="43"/>
      <c r="V321" s="43"/>
      <c r="W321" s="43"/>
      <c r="X321" s="78"/>
      <c r="AT321" s="25" t="s">
        <v>190</v>
      </c>
      <c r="AU321" s="25" t="s">
        <v>81</v>
      </c>
    </row>
    <row r="322" spans="2:65" s="11" customFormat="1" ht="29.85" customHeight="1">
      <c r="B322" s="197"/>
      <c r="C322" s="198"/>
      <c r="D322" s="199" t="s">
        <v>70</v>
      </c>
      <c r="E322" s="212" t="s">
        <v>563</v>
      </c>
      <c r="F322" s="212" t="s">
        <v>564</v>
      </c>
      <c r="G322" s="198"/>
      <c r="H322" s="198"/>
      <c r="I322" s="201"/>
      <c r="J322" s="201"/>
      <c r="K322" s="213">
        <f>BK322</f>
        <v>0</v>
      </c>
      <c r="L322" s="198"/>
      <c r="M322" s="203"/>
      <c r="N322" s="204"/>
      <c r="O322" s="205"/>
      <c r="P322" s="205"/>
      <c r="Q322" s="206">
        <f>SUM(Q323:Q341)</f>
        <v>0</v>
      </c>
      <c r="R322" s="206">
        <f>SUM(R323:R341)</f>
        <v>0</v>
      </c>
      <c r="S322" s="205"/>
      <c r="T322" s="207">
        <f>SUM(T323:T341)</f>
        <v>0</v>
      </c>
      <c r="U322" s="205"/>
      <c r="V322" s="207">
        <f>SUM(V323:V341)</f>
        <v>6.1355E-2</v>
      </c>
      <c r="W322" s="205"/>
      <c r="X322" s="208">
        <f>SUM(X323:X341)</f>
        <v>0.14355000000000001</v>
      </c>
      <c r="AR322" s="209" t="s">
        <v>81</v>
      </c>
      <c r="AT322" s="210" t="s">
        <v>70</v>
      </c>
      <c r="AU322" s="210" t="s">
        <v>79</v>
      </c>
      <c r="AY322" s="209" t="s">
        <v>181</v>
      </c>
      <c r="BK322" s="211">
        <f>SUM(BK323:BK341)</f>
        <v>0</v>
      </c>
    </row>
    <row r="323" spans="2:65" s="1" customFormat="1" ht="25.5" customHeight="1">
      <c r="B323" s="42"/>
      <c r="C323" s="214" t="s">
        <v>565</v>
      </c>
      <c r="D323" s="214" t="s">
        <v>183</v>
      </c>
      <c r="E323" s="215" t="s">
        <v>566</v>
      </c>
      <c r="F323" s="216" t="s">
        <v>567</v>
      </c>
      <c r="G323" s="217" t="s">
        <v>292</v>
      </c>
      <c r="H323" s="218">
        <v>72.5</v>
      </c>
      <c r="I323" s="219"/>
      <c r="J323" s="219"/>
      <c r="K323" s="220">
        <f>ROUND(P323*H323,2)</f>
        <v>0</v>
      </c>
      <c r="L323" s="216" t="s">
        <v>187</v>
      </c>
      <c r="M323" s="62"/>
      <c r="N323" s="221" t="s">
        <v>22</v>
      </c>
      <c r="O323" s="222" t="s">
        <v>40</v>
      </c>
      <c r="P323" s="147">
        <f>I323+J323</f>
        <v>0</v>
      </c>
      <c r="Q323" s="147">
        <f>ROUND(I323*H323,2)</f>
        <v>0</v>
      </c>
      <c r="R323" s="147">
        <f>ROUND(J323*H323,2)</f>
        <v>0</v>
      </c>
      <c r="S323" s="43"/>
      <c r="T323" s="223">
        <f>S323*H323</f>
        <v>0</v>
      </c>
      <c r="U323" s="223">
        <v>0</v>
      </c>
      <c r="V323" s="223">
        <f>U323*H323</f>
        <v>0</v>
      </c>
      <c r="W323" s="223">
        <v>1.98E-3</v>
      </c>
      <c r="X323" s="224">
        <f>W323*H323</f>
        <v>0.14355000000000001</v>
      </c>
      <c r="AR323" s="25" t="s">
        <v>188</v>
      </c>
      <c r="AT323" s="25" t="s">
        <v>183</v>
      </c>
      <c r="AU323" s="25" t="s">
        <v>81</v>
      </c>
      <c r="AY323" s="25" t="s">
        <v>181</v>
      </c>
      <c r="BE323" s="225">
        <f>IF(O323="základní",K323,0)</f>
        <v>0</v>
      </c>
      <c r="BF323" s="225">
        <f>IF(O323="snížená",K323,0)</f>
        <v>0</v>
      </c>
      <c r="BG323" s="225">
        <f>IF(O323="zákl. přenesená",K323,0)</f>
        <v>0</v>
      </c>
      <c r="BH323" s="225">
        <f>IF(O323="sníž. přenesená",K323,0)</f>
        <v>0</v>
      </c>
      <c r="BI323" s="225">
        <f>IF(O323="nulová",K323,0)</f>
        <v>0</v>
      </c>
      <c r="BJ323" s="25" t="s">
        <v>79</v>
      </c>
      <c r="BK323" s="225">
        <f>ROUND(P323*H323,2)</f>
        <v>0</v>
      </c>
      <c r="BL323" s="25" t="s">
        <v>188</v>
      </c>
      <c r="BM323" s="25" t="s">
        <v>568</v>
      </c>
    </row>
    <row r="324" spans="2:65" s="12" customFormat="1" ht="13.5">
      <c r="B324" s="229"/>
      <c r="C324" s="230"/>
      <c r="D324" s="226" t="s">
        <v>192</v>
      </c>
      <c r="E324" s="231" t="s">
        <v>22</v>
      </c>
      <c r="F324" s="232" t="s">
        <v>569</v>
      </c>
      <c r="G324" s="230"/>
      <c r="H324" s="233">
        <v>72.5</v>
      </c>
      <c r="I324" s="234"/>
      <c r="J324" s="234"/>
      <c r="K324" s="230"/>
      <c r="L324" s="230"/>
      <c r="M324" s="235"/>
      <c r="N324" s="236"/>
      <c r="O324" s="237"/>
      <c r="P324" s="237"/>
      <c r="Q324" s="237"/>
      <c r="R324" s="237"/>
      <c r="S324" s="237"/>
      <c r="T324" s="237"/>
      <c r="U324" s="237"/>
      <c r="V324" s="237"/>
      <c r="W324" s="237"/>
      <c r="X324" s="238"/>
      <c r="AT324" s="239" t="s">
        <v>192</v>
      </c>
      <c r="AU324" s="239" t="s">
        <v>81</v>
      </c>
      <c r="AV324" s="12" t="s">
        <v>81</v>
      </c>
      <c r="AW324" s="12" t="s">
        <v>7</v>
      </c>
      <c r="AX324" s="12" t="s">
        <v>79</v>
      </c>
      <c r="AY324" s="239" t="s">
        <v>181</v>
      </c>
    </row>
    <row r="325" spans="2:65" s="1" customFormat="1" ht="16.5" customHeight="1">
      <c r="B325" s="42"/>
      <c r="C325" s="214" t="s">
        <v>570</v>
      </c>
      <c r="D325" s="214" t="s">
        <v>183</v>
      </c>
      <c r="E325" s="215" t="s">
        <v>571</v>
      </c>
      <c r="F325" s="216" t="s">
        <v>572</v>
      </c>
      <c r="G325" s="217" t="s">
        <v>318</v>
      </c>
      <c r="H325" s="218">
        <v>1</v>
      </c>
      <c r="I325" s="219"/>
      <c r="J325" s="219"/>
      <c r="K325" s="220">
        <f>ROUND(P325*H325,2)</f>
        <v>0</v>
      </c>
      <c r="L325" s="216" t="s">
        <v>187</v>
      </c>
      <c r="M325" s="62"/>
      <c r="N325" s="221" t="s">
        <v>22</v>
      </c>
      <c r="O325" s="222" t="s">
        <v>40</v>
      </c>
      <c r="P325" s="147">
        <f>I325+J325</f>
        <v>0</v>
      </c>
      <c r="Q325" s="147">
        <f>ROUND(I325*H325,2)</f>
        <v>0</v>
      </c>
      <c r="R325" s="147">
        <f>ROUND(J325*H325,2)</f>
        <v>0</v>
      </c>
      <c r="S325" s="43"/>
      <c r="T325" s="223">
        <f>S325*H325</f>
        <v>0</v>
      </c>
      <c r="U325" s="223">
        <v>2.0400000000000001E-3</v>
      </c>
      <c r="V325" s="223">
        <f>U325*H325</f>
        <v>2.0400000000000001E-3</v>
      </c>
      <c r="W325" s="223">
        <v>0</v>
      </c>
      <c r="X325" s="224">
        <f>W325*H325</f>
        <v>0</v>
      </c>
      <c r="AR325" s="25" t="s">
        <v>265</v>
      </c>
      <c r="AT325" s="25" t="s">
        <v>183</v>
      </c>
      <c r="AU325" s="25" t="s">
        <v>81</v>
      </c>
      <c r="AY325" s="25" t="s">
        <v>181</v>
      </c>
      <c r="BE325" s="225">
        <f>IF(O325="základní",K325,0)</f>
        <v>0</v>
      </c>
      <c r="BF325" s="225">
        <f>IF(O325="snížená",K325,0)</f>
        <v>0</v>
      </c>
      <c r="BG325" s="225">
        <f>IF(O325="zákl. přenesená",K325,0)</f>
        <v>0</v>
      </c>
      <c r="BH325" s="225">
        <f>IF(O325="sníž. přenesená",K325,0)</f>
        <v>0</v>
      </c>
      <c r="BI325" s="225">
        <f>IF(O325="nulová",K325,0)</f>
        <v>0</v>
      </c>
      <c r="BJ325" s="25" t="s">
        <v>79</v>
      </c>
      <c r="BK325" s="225">
        <f>ROUND(P325*H325,2)</f>
        <v>0</v>
      </c>
      <c r="BL325" s="25" t="s">
        <v>265</v>
      </c>
      <c r="BM325" s="25" t="s">
        <v>573</v>
      </c>
    </row>
    <row r="326" spans="2:65" s="1" customFormat="1" ht="16.5" customHeight="1">
      <c r="B326" s="42"/>
      <c r="C326" s="214" t="s">
        <v>574</v>
      </c>
      <c r="D326" s="214" t="s">
        <v>183</v>
      </c>
      <c r="E326" s="215" t="s">
        <v>575</v>
      </c>
      <c r="F326" s="216" t="s">
        <v>576</v>
      </c>
      <c r="G326" s="217" t="s">
        <v>292</v>
      </c>
      <c r="H326" s="218">
        <v>5</v>
      </c>
      <c r="I326" s="219"/>
      <c r="J326" s="219"/>
      <c r="K326" s="220">
        <f>ROUND(P326*H326,2)</f>
        <v>0</v>
      </c>
      <c r="L326" s="216" t="s">
        <v>187</v>
      </c>
      <c r="M326" s="62"/>
      <c r="N326" s="221" t="s">
        <v>22</v>
      </c>
      <c r="O326" s="222" t="s">
        <v>40</v>
      </c>
      <c r="P326" s="147">
        <f>I326+J326</f>
        <v>0</v>
      </c>
      <c r="Q326" s="147">
        <f>ROUND(I326*H326,2)</f>
        <v>0</v>
      </c>
      <c r="R326" s="147">
        <f>ROUND(J326*H326,2)</f>
        <v>0</v>
      </c>
      <c r="S326" s="43"/>
      <c r="T326" s="223">
        <f>S326*H326</f>
        <v>0</v>
      </c>
      <c r="U326" s="223">
        <v>5.5999999999999995E-4</v>
      </c>
      <c r="V326" s="223">
        <f>U326*H326</f>
        <v>2.7999999999999995E-3</v>
      </c>
      <c r="W326" s="223">
        <v>0</v>
      </c>
      <c r="X326" s="224">
        <f>W326*H326</f>
        <v>0</v>
      </c>
      <c r="AR326" s="25" t="s">
        <v>265</v>
      </c>
      <c r="AT326" s="25" t="s">
        <v>183</v>
      </c>
      <c r="AU326" s="25" t="s">
        <v>81</v>
      </c>
      <c r="AY326" s="25" t="s">
        <v>181</v>
      </c>
      <c r="BE326" s="225">
        <f>IF(O326="základní",K326,0)</f>
        <v>0</v>
      </c>
      <c r="BF326" s="225">
        <f>IF(O326="snížená",K326,0)</f>
        <v>0</v>
      </c>
      <c r="BG326" s="225">
        <f>IF(O326="zákl. přenesená",K326,0)</f>
        <v>0</v>
      </c>
      <c r="BH326" s="225">
        <f>IF(O326="sníž. přenesená",K326,0)</f>
        <v>0</v>
      </c>
      <c r="BI326" s="225">
        <f>IF(O326="nulová",K326,0)</f>
        <v>0</v>
      </c>
      <c r="BJ326" s="25" t="s">
        <v>79</v>
      </c>
      <c r="BK326" s="225">
        <f>ROUND(P326*H326,2)</f>
        <v>0</v>
      </c>
      <c r="BL326" s="25" t="s">
        <v>265</v>
      </c>
      <c r="BM326" s="25" t="s">
        <v>577</v>
      </c>
    </row>
    <row r="327" spans="2:65" s="12" customFormat="1" ht="13.5">
      <c r="B327" s="229"/>
      <c r="C327" s="230"/>
      <c r="D327" s="226" t="s">
        <v>192</v>
      </c>
      <c r="E327" s="231" t="s">
        <v>22</v>
      </c>
      <c r="F327" s="232" t="s">
        <v>578</v>
      </c>
      <c r="G327" s="230"/>
      <c r="H327" s="233">
        <v>5</v>
      </c>
      <c r="I327" s="234"/>
      <c r="J327" s="234"/>
      <c r="K327" s="230"/>
      <c r="L327" s="230"/>
      <c r="M327" s="235"/>
      <c r="N327" s="236"/>
      <c r="O327" s="237"/>
      <c r="P327" s="237"/>
      <c r="Q327" s="237"/>
      <c r="R327" s="237"/>
      <c r="S327" s="237"/>
      <c r="T327" s="237"/>
      <c r="U327" s="237"/>
      <c r="V327" s="237"/>
      <c r="W327" s="237"/>
      <c r="X327" s="238"/>
      <c r="AT327" s="239" t="s">
        <v>192</v>
      </c>
      <c r="AU327" s="239" t="s">
        <v>81</v>
      </c>
      <c r="AV327" s="12" t="s">
        <v>81</v>
      </c>
      <c r="AW327" s="12" t="s">
        <v>7</v>
      </c>
      <c r="AX327" s="12" t="s">
        <v>79</v>
      </c>
      <c r="AY327" s="239" t="s">
        <v>181</v>
      </c>
    </row>
    <row r="328" spans="2:65" s="1" customFormat="1" ht="16.5" customHeight="1">
      <c r="B328" s="42"/>
      <c r="C328" s="214" t="s">
        <v>579</v>
      </c>
      <c r="D328" s="214" t="s">
        <v>183</v>
      </c>
      <c r="E328" s="215" t="s">
        <v>580</v>
      </c>
      <c r="F328" s="216" t="s">
        <v>581</v>
      </c>
      <c r="G328" s="217" t="s">
        <v>292</v>
      </c>
      <c r="H328" s="218">
        <v>5</v>
      </c>
      <c r="I328" s="219"/>
      <c r="J328" s="219"/>
      <c r="K328" s="220">
        <f>ROUND(P328*H328,2)</f>
        <v>0</v>
      </c>
      <c r="L328" s="216" t="s">
        <v>187</v>
      </c>
      <c r="M328" s="62"/>
      <c r="N328" s="221" t="s">
        <v>22</v>
      </c>
      <c r="O328" s="222" t="s">
        <v>40</v>
      </c>
      <c r="P328" s="147">
        <f>I328+J328</f>
        <v>0</v>
      </c>
      <c r="Q328" s="147">
        <f>ROUND(I328*H328,2)</f>
        <v>0</v>
      </c>
      <c r="R328" s="147">
        <f>ROUND(J328*H328,2)</f>
        <v>0</v>
      </c>
      <c r="S328" s="43"/>
      <c r="T328" s="223">
        <f>S328*H328</f>
        <v>0</v>
      </c>
      <c r="U328" s="223">
        <v>1.1000000000000001E-3</v>
      </c>
      <c r="V328" s="223">
        <f>U328*H328</f>
        <v>5.5000000000000005E-3</v>
      </c>
      <c r="W328" s="223">
        <v>0</v>
      </c>
      <c r="X328" s="224">
        <f>W328*H328</f>
        <v>0</v>
      </c>
      <c r="AR328" s="25" t="s">
        <v>265</v>
      </c>
      <c r="AT328" s="25" t="s">
        <v>183</v>
      </c>
      <c r="AU328" s="25" t="s">
        <v>81</v>
      </c>
      <c r="AY328" s="25" t="s">
        <v>181</v>
      </c>
      <c r="BE328" s="225">
        <f>IF(O328="základní",K328,0)</f>
        <v>0</v>
      </c>
      <c r="BF328" s="225">
        <f>IF(O328="snížená",K328,0)</f>
        <v>0</v>
      </c>
      <c r="BG328" s="225">
        <f>IF(O328="zákl. přenesená",K328,0)</f>
        <v>0</v>
      </c>
      <c r="BH328" s="225">
        <f>IF(O328="sníž. přenesená",K328,0)</f>
        <v>0</v>
      </c>
      <c r="BI328" s="225">
        <f>IF(O328="nulová",K328,0)</f>
        <v>0</v>
      </c>
      <c r="BJ328" s="25" t="s">
        <v>79</v>
      </c>
      <c r="BK328" s="225">
        <f>ROUND(P328*H328,2)</f>
        <v>0</v>
      </c>
      <c r="BL328" s="25" t="s">
        <v>265</v>
      </c>
      <c r="BM328" s="25" t="s">
        <v>582</v>
      </c>
    </row>
    <row r="329" spans="2:65" s="12" customFormat="1" ht="13.5">
      <c r="B329" s="229"/>
      <c r="C329" s="230"/>
      <c r="D329" s="226" t="s">
        <v>192</v>
      </c>
      <c r="E329" s="231" t="s">
        <v>22</v>
      </c>
      <c r="F329" s="232" t="s">
        <v>583</v>
      </c>
      <c r="G329" s="230"/>
      <c r="H329" s="233">
        <v>5</v>
      </c>
      <c r="I329" s="234"/>
      <c r="J329" s="234"/>
      <c r="K329" s="230"/>
      <c r="L329" s="230"/>
      <c r="M329" s="235"/>
      <c r="N329" s="236"/>
      <c r="O329" s="237"/>
      <c r="P329" s="237"/>
      <c r="Q329" s="237"/>
      <c r="R329" s="237"/>
      <c r="S329" s="237"/>
      <c r="T329" s="237"/>
      <c r="U329" s="237"/>
      <c r="V329" s="237"/>
      <c r="W329" s="237"/>
      <c r="X329" s="238"/>
      <c r="AT329" s="239" t="s">
        <v>192</v>
      </c>
      <c r="AU329" s="239" t="s">
        <v>81</v>
      </c>
      <c r="AV329" s="12" t="s">
        <v>81</v>
      </c>
      <c r="AW329" s="12" t="s">
        <v>7</v>
      </c>
      <c r="AX329" s="12" t="s">
        <v>79</v>
      </c>
      <c r="AY329" s="239" t="s">
        <v>181</v>
      </c>
    </row>
    <row r="330" spans="2:65" s="1" customFormat="1" ht="16.5" customHeight="1">
      <c r="B330" s="42"/>
      <c r="C330" s="214" t="s">
        <v>584</v>
      </c>
      <c r="D330" s="214" t="s">
        <v>183</v>
      </c>
      <c r="E330" s="215" t="s">
        <v>585</v>
      </c>
      <c r="F330" s="216" t="s">
        <v>586</v>
      </c>
      <c r="G330" s="217" t="s">
        <v>292</v>
      </c>
      <c r="H330" s="218">
        <v>2.5</v>
      </c>
      <c r="I330" s="219"/>
      <c r="J330" s="219"/>
      <c r="K330" s="220">
        <f>ROUND(P330*H330,2)</f>
        <v>0</v>
      </c>
      <c r="L330" s="216" t="s">
        <v>187</v>
      </c>
      <c r="M330" s="62"/>
      <c r="N330" s="221" t="s">
        <v>22</v>
      </c>
      <c r="O330" s="222" t="s">
        <v>40</v>
      </c>
      <c r="P330" s="147">
        <f>I330+J330</f>
        <v>0</v>
      </c>
      <c r="Q330" s="147">
        <f>ROUND(I330*H330,2)</f>
        <v>0</v>
      </c>
      <c r="R330" s="147">
        <f>ROUND(J330*H330,2)</f>
        <v>0</v>
      </c>
      <c r="S330" s="43"/>
      <c r="T330" s="223">
        <f>S330*H330</f>
        <v>0</v>
      </c>
      <c r="U330" s="223">
        <v>8.1999999999999998E-4</v>
      </c>
      <c r="V330" s="223">
        <f>U330*H330</f>
        <v>2.0499999999999997E-3</v>
      </c>
      <c r="W330" s="223">
        <v>0</v>
      </c>
      <c r="X330" s="224">
        <f>W330*H330</f>
        <v>0</v>
      </c>
      <c r="AR330" s="25" t="s">
        <v>265</v>
      </c>
      <c r="AT330" s="25" t="s">
        <v>183</v>
      </c>
      <c r="AU330" s="25" t="s">
        <v>81</v>
      </c>
      <c r="AY330" s="25" t="s">
        <v>181</v>
      </c>
      <c r="BE330" s="225">
        <f>IF(O330="základní",K330,0)</f>
        <v>0</v>
      </c>
      <c r="BF330" s="225">
        <f>IF(O330="snížená",K330,0)</f>
        <v>0</v>
      </c>
      <c r="BG330" s="225">
        <f>IF(O330="zákl. přenesená",K330,0)</f>
        <v>0</v>
      </c>
      <c r="BH330" s="225">
        <f>IF(O330="sníž. přenesená",K330,0)</f>
        <v>0</v>
      </c>
      <c r="BI330" s="225">
        <f>IF(O330="nulová",K330,0)</f>
        <v>0</v>
      </c>
      <c r="BJ330" s="25" t="s">
        <v>79</v>
      </c>
      <c r="BK330" s="225">
        <f>ROUND(P330*H330,2)</f>
        <v>0</v>
      </c>
      <c r="BL330" s="25" t="s">
        <v>265</v>
      </c>
      <c r="BM330" s="25" t="s">
        <v>587</v>
      </c>
    </row>
    <row r="331" spans="2:65" s="1" customFormat="1" ht="16.5" customHeight="1">
      <c r="B331" s="42"/>
      <c r="C331" s="214" t="s">
        <v>588</v>
      </c>
      <c r="D331" s="214" t="s">
        <v>183</v>
      </c>
      <c r="E331" s="215" t="s">
        <v>589</v>
      </c>
      <c r="F331" s="216" t="s">
        <v>590</v>
      </c>
      <c r="G331" s="217" t="s">
        <v>292</v>
      </c>
      <c r="H331" s="218">
        <v>12</v>
      </c>
      <c r="I331" s="219"/>
      <c r="J331" s="219"/>
      <c r="K331" s="220">
        <f>ROUND(P331*H331,2)</f>
        <v>0</v>
      </c>
      <c r="L331" s="216" t="s">
        <v>187</v>
      </c>
      <c r="M331" s="62"/>
      <c r="N331" s="221" t="s">
        <v>22</v>
      </c>
      <c r="O331" s="222" t="s">
        <v>40</v>
      </c>
      <c r="P331" s="147">
        <f>I331+J331</f>
        <v>0</v>
      </c>
      <c r="Q331" s="147">
        <f>ROUND(I331*H331,2)</f>
        <v>0</v>
      </c>
      <c r="R331" s="147">
        <f>ROUND(J331*H331,2)</f>
        <v>0</v>
      </c>
      <c r="S331" s="43"/>
      <c r="T331" s="223">
        <f>S331*H331</f>
        <v>0</v>
      </c>
      <c r="U331" s="223">
        <v>2.2200000000000002E-3</v>
      </c>
      <c r="V331" s="223">
        <f>U331*H331</f>
        <v>2.6640000000000004E-2</v>
      </c>
      <c r="W331" s="223">
        <v>0</v>
      </c>
      <c r="X331" s="224">
        <f>W331*H331</f>
        <v>0</v>
      </c>
      <c r="AR331" s="25" t="s">
        <v>265</v>
      </c>
      <c r="AT331" s="25" t="s">
        <v>183</v>
      </c>
      <c r="AU331" s="25" t="s">
        <v>81</v>
      </c>
      <c r="AY331" s="25" t="s">
        <v>181</v>
      </c>
      <c r="BE331" s="225">
        <f>IF(O331="základní",K331,0)</f>
        <v>0</v>
      </c>
      <c r="BF331" s="225">
        <f>IF(O331="snížená",K331,0)</f>
        <v>0</v>
      </c>
      <c r="BG331" s="225">
        <f>IF(O331="zákl. přenesená",K331,0)</f>
        <v>0</v>
      </c>
      <c r="BH331" s="225">
        <f>IF(O331="sníž. přenesená",K331,0)</f>
        <v>0</v>
      </c>
      <c r="BI331" s="225">
        <f>IF(O331="nulová",K331,0)</f>
        <v>0</v>
      </c>
      <c r="BJ331" s="25" t="s">
        <v>79</v>
      </c>
      <c r="BK331" s="225">
        <f>ROUND(P331*H331,2)</f>
        <v>0</v>
      </c>
      <c r="BL331" s="25" t="s">
        <v>265</v>
      </c>
      <c r="BM331" s="25" t="s">
        <v>591</v>
      </c>
    </row>
    <row r="332" spans="2:65" s="1" customFormat="1" ht="16.5" customHeight="1">
      <c r="B332" s="42"/>
      <c r="C332" s="214" t="s">
        <v>592</v>
      </c>
      <c r="D332" s="214" t="s">
        <v>183</v>
      </c>
      <c r="E332" s="215" t="s">
        <v>593</v>
      </c>
      <c r="F332" s="216" t="s">
        <v>594</v>
      </c>
      <c r="G332" s="217" t="s">
        <v>292</v>
      </c>
      <c r="H332" s="218">
        <v>5</v>
      </c>
      <c r="I332" s="219"/>
      <c r="J332" s="219"/>
      <c r="K332" s="220">
        <f>ROUND(P332*H332,2)</f>
        <v>0</v>
      </c>
      <c r="L332" s="216" t="s">
        <v>187</v>
      </c>
      <c r="M332" s="62"/>
      <c r="N332" s="221" t="s">
        <v>22</v>
      </c>
      <c r="O332" s="222" t="s">
        <v>40</v>
      </c>
      <c r="P332" s="147">
        <f>I332+J332</f>
        <v>0</v>
      </c>
      <c r="Q332" s="147">
        <f>ROUND(I332*H332,2)</f>
        <v>0</v>
      </c>
      <c r="R332" s="147">
        <f>ROUND(J332*H332,2)</f>
        <v>0</v>
      </c>
      <c r="S332" s="43"/>
      <c r="T332" s="223">
        <f>S332*H332</f>
        <v>0</v>
      </c>
      <c r="U332" s="223">
        <v>8.9999999999999998E-4</v>
      </c>
      <c r="V332" s="223">
        <f>U332*H332</f>
        <v>4.4999999999999997E-3</v>
      </c>
      <c r="W332" s="223">
        <v>0</v>
      </c>
      <c r="X332" s="224">
        <f>W332*H332</f>
        <v>0</v>
      </c>
      <c r="AR332" s="25" t="s">
        <v>265</v>
      </c>
      <c r="AT332" s="25" t="s">
        <v>183</v>
      </c>
      <c r="AU332" s="25" t="s">
        <v>81</v>
      </c>
      <c r="AY332" s="25" t="s">
        <v>181</v>
      </c>
      <c r="BE332" s="225">
        <f>IF(O332="základní",K332,0)</f>
        <v>0</v>
      </c>
      <c r="BF332" s="225">
        <f>IF(O332="snížená",K332,0)</f>
        <v>0</v>
      </c>
      <c r="BG332" s="225">
        <f>IF(O332="zákl. přenesená",K332,0)</f>
        <v>0</v>
      </c>
      <c r="BH332" s="225">
        <f>IF(O332="sníž. přenesená",K332,0)</f>
        <v>0</v>
      </c>
      <c r="BI332" s="225">
        <f>IF(O332="nulová",K332,0)</f>
        <v>0</v>
      </c>
      <c r="BJ332" s="25" t="s">
        <v>79</v>
      </c>
      <c r="BK332" s="225">
        <f>ROUND(P332*H332,2)</f>
        <v>0</v>
      </c>
      <c r="BL332" s="25" t="s">
        <v>265</v>
      </c>
      <c r="BM332" s="25" t="s">
        <v>595</v>
      </c>
    </row>
    <row r="333" spans="2:65" s="1" customFormat="1" ht="16.5" customHeight="1">
      <c r="B333" s="42"/>
      <c r="C333" s="214" t="s">
        <v>596</v>
      </c>
      <c r="D333" s="214" t="s">
        <v>183</v>
      </c>
      <c r="E333" s="215" t="s">
        <v>597</v>
      </c>
      <c r="F333" s="216" t="s">
        <v>598</v>
      </c>
      <c r="G333" s="217" t="s">
        <v>292</v>
      </c>
      <c r="H333" s="218">
        <v>18.5</v>
      </c>
      <c r="I333" s="219"/>
      <c r="J333" s="219"/>
      <c r="K333" s="220">
        <f>ROUND(P333*H333,2)</f>
        <v>0</v>
      </c>
      <c r="L333" s="216" t="s">
        <v>187</v>
      </c>
      <c r="M333" s="62"/>
      <c r="N333" s="221" t="s">
        <v>22</v>
      </c>
      <c r="O333" s="222" t="s">
        <v>40</v>
      </c>
      <c r="P333" s="147">
        <f>I333+J333</f>
        <v>0</v>
      </c>
      <c r="Q333" s="147">
        <f>ROUND(I333*H333,2)</f>
        <v>0</v>
      </c>
      <c r="R333" s="147">
        <f>ROUND(J333*H333,2)</f>
        <v>0</v>
      </c>
      <c r="S333" s="43"/>
      <c r="T333" s="223">
        <f>S333*H333</f>
        <v>0</v>
      </c>
      <c r="U333" s="223">
        <v>3.5E-4</v>
      </c>
      <c r="V333" s="223">
        <f>U333*H333</f>
        <v>6.4749999999999999E-3</v>
      </c>
      <c r="W333" s="223">
        <v>0</v>
      </c>
      <c r="X333" s="224">
        <f>W333*H333</f>
        <v>0</v>
      </c>
      <c r="AR333" s="25" t="s">
        <v>265</v>
      </c>
      <c r="AT333" s="25" t="s">
        <v>183</v>
      </c>
      <c r="AU333" s="25" t="s">
        <v>81</v>
      </c>
      <c r="AY333" s="25" t="s">
        <v>181</v>
      </c>
      <c r="BE333" s="225">
        <f>IF(O333="základní",K333,0)</f>
        <v>0</v>
      </c>
      <c r="BF333" s="225">
        <f>IF(O333="snížená",K333,0)</f>
        <v>0</v>
      </c>
      <c r="BG333" s="225">
        <f>IF(O333="zákl. přenesená",K333,0)</f>
        <v>0</v>
      </c>
      <c r="BH333" s="225">
        <f>IF(O333="sníž. přenesená",K333,0)</f>
        <v>0</v>
      </c>
      <c r="BI333" s="225">
        <f>IF(O333="nulová",K333,0)</f>
        <v>0</v>
      </c>
      <c r="BJ333" s="25" t="s">
        <v>79</v>
      </c>
      <c r="BK333" s="225">
        <f>ROUND(P333*H333,2)</f>
        <v>0</v>
      </c>
      <c r="BL333" s="25" t="s">
        <v>265</v>
      </c>
      <c r="BM333" s="25" t="s">
        <v>599</v>
      </c>
    </row>
    <row r="334" spans="2:65" s="12" customFormat="1" ht="13.5">
      <c r="B334" s="229"/>
      <c r="C334" s="230"/>
      <c r="D334" s="226" t="s">
        <v>192</v>
      </c>
      <c r="E334" s="231" t="s">
        <v>22</v>
      </c>
      <c r="F334" s="232" t="s">
        <v>600</v>
      </c>
      <c r="G334" s="230"/>
      <c r="H334" s="233">
        <v>18.5</v>
      </c>
      <c r="I334" s="234"/>
      <c r="J334" s="234"/>
      <c r="K334" s="230"/>
      <c r="L334" s="230"/>
      <c r="M334" s="235"/>
      <c r="N334" s="236"/>
      <c r="O334" s="237"/>
      <c r="P334" s="237"/>
      <c r="Q334" s="237"/>
      <c r="R334" s="237"/>
      <c r="S334" s="237"/>
      <c r="T334" s="237"/>
      <c r="U334" s="237"/>
      <c r="V334" s="237"/>
      <c r="W334" s="237"/>
      <c r="X334" s="238"/>
      <c r="AT334" s="239" t="s">
        <v>192</v>
      </c>
      <c r="AU334" s="239" t="s">
        <v>81</v>
      </c>
      <c r="AV334" s="12" t="s">
        <v>81</v>
      </c>
      <c r="AW334" s="12" t="s">
        <v>7</v>
      </c>
      <c r="AX334" s="12" t="s">
        <v>79</v>
      </c>
      <c r="AY334" s="239" t="s">
        <v>181</v>
      </c>
    </row>
    <row r="335" spans="2:65" s="1" customFormat="1" ht="16.5" customHeight="1">
      <c r="B335" s="42"/>
      <c r="C335" s="214" t="s">
        <v>601</v>
      </c>
      <c r="D335" s="214" t="s">
        <v>183</v>
      </c>
      <c r="E335" s="215" t="s">
        <v>602</v>
      </c>
      <c r="F335" s="216" t="s">
        <v>603</v>
      </c>
      <c r="G335" s="217" t="s">
        <v>292</v>
      </c>
      <c r="H335" s="218">
        <v>5</v>
      </c>
      <c r="I335" s="219"/>
      <c r="J335" s="219"/>
      <c r="K335" s="220">
        <f t="shared" ref="K335:K340" si="1">ROUND(P335*H335,2)</f>
        <v>0</v>
      </c>
      <c r="L335" s="216" t="s">
        <v>187</v>
      </c>
      <c r="M335" s="62"/>
      <c r="N335" s="221" t="s">
        <v>22</v>
      </c>
      <c r="O335" s="222" t="s">
        <v>40</v>
      </c>
      <c r="P335" s="147">
        <f t="shared" ref="P335:P340" si="2">I335+J335</f>
        <v>0</v>
      </c>
      <c r="Q335" s="147">
        <f t="shared" ref="Q335:Q340" si="3">ROUND(I335*H335,2)</f>
        <v>0</v>
      </c>
      <c r="R335" s="147">
        <f t="shared" ref="R335:R340" si="4">ROUND(J335*H335,2)</f>
        <v>0</v>
      </c>
      <c r="S335" s="43"/>
      <c r="T335" s="223">
        <f t="shared" ref="T335:T340" si="5">S335*H335</f>
        <v>0</v>
      </c>
      <c r="U335" s="223">
        <v>8.0000000000000004E-4</v>
      </c>
      <c r="V335" s="223">
        <f t="shared" ref="V335:V340" si="6">U335*H335</f>
        <v>4.0000000000000001E-3</v>
      </c>
      <c r="W335" s="223">
        <v>0</v>
      </c>
      <c r="X335" s="224">
        <f t="shared" ref="X335:X340" si="7">W335*H335</f>
        <v>0</v>
      </c>
      <c r="AR335" s="25" t="s">
        <v>265</v>
      </c>
      <c r="AT335" s="25" t="s">
        <v>183</v>
      </c>
      <c r="AU335" s="25" t="s">
        <v>81</v>
      </c>
      <c r="AY335" s="25" t="s">
        <v>181</v>
      </c>
      <c r="BE335" s="225">
        <f t="shared" ref="BE335:BE340" si="8">IF(O335="základní",K335,0)</f>
        <v>0</v>
      </c>
      <c r="BF335" s="225">
        <f t="shared" ref="BF335:BF340" si="9">IF(O335="snížená",K335,0)</f>
        <v>0</v>
      </c>
      <c r="BG335" s="225">
        <f t="shared" ref="BG335:BG340" si="10">IF(O335="zákl. přenesená",K335,0)</f>
        <v>0</v>
      </c>
      <c r="BH335" s="225">
        <f t="shared" ref="BH335:BH340" si="11">IF(O335="sníž. přenesená",K335,0)</f>
        <v>0</v>
      </c>
      <c r="BI335" s="225">
        <f t="shared" ref="BI335:BI340" si="12">IF(O335="nulová",K335,0)</f>
        <v>0</v>
      </c>
      <c r="BJ335" s="25" t="s">
        <v>79</v>
      </c>
      <c r="BK335" s="225">
        <f t="shared" ref="BK335:BK340" si="13">ROUND(P335*H335,2)</f>
        <v>0</v>
      </c>
      <c r="BL335" s="25" t="s">
        <v>265</v>
      </c>
      <c r="BM335" s="25" t="s">
        <v>604</v>
      </c>
    </row>
    <row r="336" spans="2:65" s="1" customFormat="1" ht="25.5" customHeight="1">
      <c r="B336" s="42"/>
      <c r="C336" s="214" t="s">
        <v>605</v>
      </c>
      <c r="D336" s="214" t="s">
        <v>183</v>
      </c>
      <c r="E336" s="215" t="s">
        <v>606</v>
      </c>
      <c r="F336" s="216" t="s">
        <v>607</v>
      </c>
      <c r="G336" s="217" t="s">
        <v>318</v>
      </c>
      <c r="H336" s="218">
        <v>10</v>
      </c>
      <c r="I336" s="219"/>
      <c r="J336" s="219"/>
      <c r="K336" s="220">
        <f t="shared" si="1"/>
        <v>0</v>
      </c>
      <c r="L336" s="216" t="s">
        <v>187</v>
      </c>
      <c r="M336" s="62"/>
      <c r="N336" s="221" t="s">
        <v>22</v>
      </c>
      <c r="O336" s="222" t="s">
        <v>40</v>
      </c>
      <c r="P336" s="147">
        <f t="shared" si="2"/>
        <v>0</v>
      </c>
      <c r="Q336" s="147">
        <f t="shared" si="3"/>
        <v>0</v>
      </c>
      <c r="R336" s="147">
        <f t="shared" si="4"/>
        <v>0</v>
      </c>
      <c r="S336" s="43"/>
      <c r="T336" s="223">
        <f t="shared" si="5"/>
        <v>0</v>
      </c>
      <c r="U336" s="223">
        <v>0</v>
      </c>
      <c r="V336" s="223">
        <f t="shared" si="6"/>
        <v>0</v>
      </c>
      <c r="W336" s="223">
        <v>0</v>
      </c>
      <c r="X336" s="224">
        <f t="shared" si="7"/>
        <v>0</v>
      </c>
      <c r="AR336" s="25" t="s">
        <v>265</v>
      </c>
      <c r="AT336" s="25" t="s">
        <v>183</v>
      </c>
      <c r="AU336" s="25" t="s">
        <v>81</v>
      </c>
      <c r="AY336" s="25" t="s">
        <v>181</v>
      </c>
      <c r="BE336" s="225">
        <f t="shared" si="8"/>
        <v>0</v>
      </c>
      <c r="BF336" s="225">
        <f t="shared" si="9"/>
        <v>0</v>
      </c>
      <c r="BG336" s="225">
        <f t="shared" si="10"/>
        <v>0</v>
      </c>
      <c r="BH336" s="225">
        <f t="shared" si="11"/>
        <v>0</v>
      </c>
      <c r="BI336" s="225">
        <f t="shared" si="12"/>
        <v>0</v>
      </c>
      <c r="BJ336" s="25" t="s">
        <v>79</v>
      </c>
      <c r="BK336" s="225">
        <f t="shared" si="13"/>
        <v>0</v>
      </c>
      <c r="BL336" s="25" t="s">
        <v>265</v>
      </c>
      <c r="BM336" s="25" t="s">
        <v>608</v>
      </c>
    </row>
    <row r="337" spans="2:65" s="1" customFormat="1" ht="25.5" customHeight="1">
      <c r="B337" s="42"/>
      <c r="C337" s="214" t="s">
        <v>609</v>
      </c>
      <c r="D337" s="214" t="s">
        <v>183</v>
      </c>
      <c r="E337" s="215" t="s">
        <v>610</v>
      </c>
      <c r="F337" s="216" t="s">
        <v>611</v>
      </c>
      <c r="G337" s="217" t="s">
        <v>318</v>
      </c>
      <c r="H337" s="218">
        <v>1</v>
      </c>
      <c r="I337" s="219"/>
      <c r="J337" s="219"/>
      <c r="K337" s="220">
        <f t="shared" si="1"/>
        <v>0</v>
      </c>
      <c r="L337" s="216" t="s">
        <v>187</v>
      </c>
      <c r="M337" s="62"/>
      <c r="N337" s="221" t="s">
        <v>22</v>
      </c>
      <c r="O337" s="222" t="s">
        <v>40</v>
      </c>
      <c r="P337" s="147">
        <f t="shared" si="2"/>
        <v>0</v>
      </c>
      <c r="Q337" s="147">
        <f t="shared" si="3"/>
        <v>0</v>
      </c>
      <c r="R337" s="147">
        <f t="shared" si="4"/>
        <v>0</v>
      </c>
      <c r="S337" s="43"/>
      <c r="T337" s="223">
        <f t="shared" si="5"/>
        <v>0</v>
      </c>
      <c r="U337" s="223">
        <v>6.8999999999999999E-3</v>
      </c>
      <c r="V337" s="223">
        <f t="shared" si="6"/>
        <v>6.8999999999999999E-3</v>
      </c>
      <c r="W337" s="223">
        <v>0</v>
      </c>
      <c r="X337" s="224">
        <f t="shared" si="7"/>
        <v>0</v>
      </c>
      <c r="AR337" s="25" t="s">
        <v>265</v>
      </c>
      <c r="AT337" s="25" t="s">
        <v>183</v>
      </c>
      <c r="AU337" s="25" t="s">
        <v>81</v>
      </c>
      <c r="AY337" s="25" t="s">
        <v>181</v>
      </c>
      <c r="BE337" s="225">
        <f t="shared" si="8"/>
        <v>0</v>
      </c>
      <c r="BF337" s="225">
        <f t="shared" si="9"/>
        <v>0</v>
      </c>
      <c r="BG337" s="225">
        <f t="shared" si="10"/>
        <v>0</v>
      </c>
      <c r="BH337" s="225">
        <f t="shared" si="11"/>
        <v>0</v>
      </c>
      <c r="BI337" s="225">
        <f t="shared" si="12"/>
        <v>0</v>
      </c>
      <c r="BJ337" s="25" t="s">
        <v>79</v>
      </c>
      <c r="BK337" s="225">
        <f t="shared" si="13"/>
        <v>0</v>
      </c>
      <c r="BL337" s="25" t="s">
        <v>265</v>
      </c>
      <c r="BM337" s="25" t="s">
        <v>612</v>
      </c>
    </row>
    <row r="338" spans="2:65" s="1" customFormat="1" ht="16.5" customHeight="1">
      <c r="B338" s="42"/>
      <c r="C338" s="214" t="s">
        <v>613</v>
      </c>
      <c r="D338" s="214" t="s">
        <v>183</v>
      </c>
      <c r="E338" s="215" t="s">
        <v>614</v>
      </c>
      <c r="F338" s="216" t="s">
        <v>615</v>
      </c>
      <c r="G338" s="217" t="s">
        <v>318</v>
      </c>
      <c r="H338" s="218">
        <v>5</v>
      </c>
      <c r="I338" s="219"/>
      <c r="J338" s="219"/>
      <c r="K338" s="220">
        <f t="shared" si="1"/>
        <v>0</v>
      </c>
      <c r="L338" s="216" t="s">
        <v>187</v>
      </c>
      <c r="M338" s="62"/>
      <c r="N338" s="221" t="s">
        <v>22</v>
      </c>
      <c r="O338" s="222" t="s">
        <v>40</v>
      </c>
      <c r="P338" s="147">
        <f t="shared" si="2"/>
        <v>0</v>
      </c>
      <c r="Q338" s="147">
        <f t="shared" si="3"/>
        <v>0</v>
      </c>
      <c r="R338" s="147">
        <f t="shared" si="4"/>
        <v>0</v>
      </c>
      <c r="S338" s="43"/>
      <c r="T338" s="223">
        <f t="shared" si="5"/>
        <v>0</v>
      </c>
      <c r="U338" s="223">
        <v>9.0000000000000006E-5</v>
      </c>
      <c r="V338" s="223">
        <f t="shared" si="6"/>
        <v>4.5000000000000004E-4</v>
      </c>
      <c r="W338" s="223">
        <v>0</v>
      </c>
      <c r="X338" s="224">
        <f t="shared" si="7"/>
        <v>0</v>
      </c>
      <c r="AR338" s="25" t="s">
        <v>265</v>
      </c>
      <c r="AT338" s="25" t="s">
        <v>183</v>
      </c>
      <c r="AU338" s="25" t="s">
        <v>81</v>
      </c>
      <c r="AY338" s="25" t="s">
        <v>181</v>
      </c>
      <c r="BE338" s="225">
        <f t="shared" si="8"/>
        <v>0</v>
      </c>
      <c r="BF338" s="225">
        <f t="shared" si="9"/>
        <v>0</v>
      </c>
      <c r="BG338" s="225">
        <f t="shared" si="10"/>
        <v>0</v>
      </c>
      <c r="BH338" s="225">
        <f t="shared" si="11"/>
        <v>0</v>
      </c>
      <c r="BI338" s="225">
        <f t="shared" si="12"/>
        <v>0</v>
      </c>
      <c r="BJ338" s="25" t="s">
        <v>79</v>
      </c>
      <c r="BK338" s="225">
        <f t="shared" si="13"/>
        <v>0</v>
      </c>
      <c r="BL338" s="25" t="s">
        <v>265</v>
      </c>
      <c r="BM338" s="25" t="s">
        <v>616</v>
      </c>
    </row>
    <row r="339" spans="2:65" s="1" customFormat="1" ht="16.5" customHeight="1">
      <c r="B339" s="42"/>
      <c r="C339" s="214" t="s">
        <v>617</v>
      </c>
      <c r="D339" s="214" t="s">
        <v>183</v>
      </c>
      <c r="E339" s="215" t="s">
        <v>618</v>
      </c>
      <c r="F339" s="216" t="s">
        <v>619</v>
      </c>
      <c r="G339" s="217" t="s">
        <v>292</v>
      </c>
      <c r="H339" s="218">
        <v>63</v>
      </c>
      <c r="I339" s="219"/>
      <c r="J339" s="219"/>
      <c r="K339" s="220">
        <f t="shared" si="1"/>
        <v>0</v>
      </c>
      <c r="L339" s="216" t="s">
        <v>187</v>
      </c>
      <c r="M339" s="62"/>
      <c r="N339" s="221" t="s">
        <v>22</v>
      </c>
      <c r="O339" s="222" t="s">
        <v>40</v>
      </c>
      <c r="P339" s="147">
        <f t="shared" si="2"/>
        <v>0</v>
      </c>
      <c r="Q339" s="147">
        <f t="shared" si="3"/>
        <v>0</v>
      </c>
      <c r="R339" s="147">
        <f t="shared" si="4"/>
        <v>0</v>
      </c>
      <c r="S339" s="43"/>
      <c r="T339" s="223">
        <f t="shared" si="5"/>
        <v>0</v>
      </c>
      <c r="U339" s="223">
        <v>0</v>
      </c>
      <c r="V339" s="223">
        <f t="shared" si="6"/>
        <v>0</v>
      </c>
      <c r="W339" s="223">
        <v>0</v>
      </c>
      <c r="X339" s="224">
        <f t="shared" si="7"/>
        <v>0</v>
      </c>
      <c r="AR339" s="25" t="s">
        <v>265</v>
      </c>
      <c r="AT339" s="25" t="s">
        <v>183</v>
      </c>
      <c r="AU339" s="25" t="s">
        <v>81</v>
      </c>
      <c r="AY339" s="25" t="s">
        <v>181</v>
      </c>
      <c r="BE339" s="225">
        <f t="shared" si="8"/>
        <v>0</v>
      </c>
      <c r="BF339" s="225">
        <f t="shared" si="9"/>
        <v>0</v>
      </c>
      <c r="BG339" s="225">
        <f t="shared" si="10"/>
        <v>0</v>
      </c>
      <c r="BH339" s="225">
        <f t="shared" si="11"/>
        <v>0</v>
      </c>
      <c r="BI339" s="225">
        <f t="shared" si="12"/>
        <v>0</v>
      </c>
      <c r="BJ339" s="25" t="s">
        <v>79</v>
      </c>
      <c r="BK339" s="225">
        <f t="shared" si="13"/>
        <v>0</v>
      </c>
      <c r="BL339" s="25" t="s">
        <v>265</v>
      </c>
      <c r="BM339" s="25" t="s">
        <v>620</v>
      </c>
    </row>
    <row r="340" spans="2:65" s="1" customFormat="1" ht="38.25" customHeight="1">
      <c r="B340" s="42"/>
      <c r="C340" s="214" t="s">
        <v>621</v>
      </c>
      <c r="D340" s="214" t="s">
        <v>183</v>
      </c>
      <c r="E340" s="215" t="s">
        <v>622</v>
      </c>
      <c r="F340" s="216" t="s">
        <v>623</v>
      </c>
      <c r="G340" s="217" t="s">
        <v>533</v>
      </c>
      <c r="H340" s="271"/>
      <c r="I340" s="219"/>
      <c r="J340" s="219"/>
      <c r="K340" s="220">
        <f t="shared" si="1"/>
        <v>0</v>
      </c>
      <c r="L340" s="216" t="s">
        <v>187</v>
      </c>
      <c r="M340" s="62"/>
      <c r="N340" s="221" t="s">
        <v>22</v>
      </c>
      <c r="O340" s="222" t="s">
        <v>40</v>
      </c>
      <c r="P340" s="147">
        <f t="shared" si="2"/>
        <v>0</v>
      </c>
      <c r="Q340" s="147">
        <f t="shared" si="3"/>
        <v>0</v>
      </c>
      <c r="R340" s="147">
        <f t="shared" si="4"/>
        <v>0</v>
      </c>
      <c r="S340" s="43"/>
      <c r="T340" s="223">
        <f t="shared" si="5"/>
        <v>0</v>
      </c>
      <c r="U340" s="223">
        <v>0</v>
      </c>
      <c r="V340" s="223">
        <f t="shared" si="6"/>
        <v>0</v>
      </c>
      <c r="W340" s="223">
        <v>0</v>
      </c>
      <c r="X340" s="224">
        <f t="shared" si="7"/>
        <v>0</v>
      </c>
      <c r="AR340" s="25" t="s">
        <v>265</v>
      </c>
      <c r="AT340" s="25" t="s">
        <v>183</v>
      </c>
      <c r="AU340" s="25" t="s">
        <v>81</v>
      </c>
      <c r="AY340" s="25" t="s">
        <v>181</v>
      </c>
      <c r="BE340" s="225">
        <f t="shared" si="8"/>
        <v>0</v>
      </c>
      <c r="BF340" s="225">
        <f t="shared" si="9"/>
        <v>0</v>
      </c>
      <c r="BG340" s="225">
        <f t="shared" si="10"/>
        <v>0</v>
      </c>
      <c r="BH340" s="225">
        <f t="shared" si="11"/>
        <v>0</v>
      </c>
      <c r="BI340" s="225">
        <f t="shared" si="12"/>
        <v>0</v>
      </c>
      <c r="BJ340" s="25" t="s">
        <v>79</v>
      </c>
      <c r="BK340" s="225">
        <f t="shared" si="13"/>
        <v>0</v>
      </c>
      <c r="BL340" s="25" t="s">
        <v>265</v>
      </c>
      <c r="BM340" s="25" t="s">
        <v>624</v>
      </c>
    </row>
    <row r="341" spans="2:65" s="1" customFormat="1" ht="121.5">
      <c r="B341" s="42"/>
      <c r="C341" s="64"/>
      <c r="D341" s="226" t="s">
        <v>190</v>
      </c>
      <c r="E341" s="64"/>
      <c r="F341" s="227" t="s">
        <v>535</v>
      </c>
      <c r="G341" s="64"/>
      <c r="H341" s="64"/>
      <c r="I341" s="181"/>
      <c r="J341" s="181"/>
      <c r="K341" s="64"/>
      <c r="L341" s="64"/>
      <c r="M341" s="62"/>
      <c r="N341" s="228"/>
      <c r="O341" s="43"/>
      <c r="P341" s="43"/>
      <c r="Q341" s="43"/>
      <c r="R341" s="43"/>
      <c r="S341" s="43"/>
      <c r="T341" s="43"/>
      <c r="U341" s="43"/>
      <c r="V341" s="43"/>
      <c r="W341" s="43"/>
      <c r="X341" s="78"/>
      <c r="AT341" s="25" t="s">
        <v>190</v>
      </c>
      <c r="AU341" s="25" t="s">
        <v>81</v>
      </c>
    </row>
    <row r="342" spans="2:65" s="11" customFormat="1" ht="29.85" customHeight="1">
      <c r="B342" s="197"/>
      <c r="C342" s="198"/>
      <c r="D342" s="199" t="s">
        <v>70</v>
      </c>
      <c r="E342" s="212" t="s">
        <v>625</v>
      </c>
      <c r="F342" s="212" t="s">
        <v>626</v>
      </c>
      <c r="G342" s="198"/>
      <c r="H342" s="198"/>
      <c r="I342" s="201"/>
      <c r="J342" s="201"/>
      <c r="K342" s="213">
        <f>BK342</f>
        <v>0</v>
      </c>
      <c r="L342" s="198"/>
      <c r="M342" s="203"/>
      <c r="N342" s="204"/>
      <c r="O342" s="205"/>
      <c r="P342" s="205"/>
      <c r="Q342" s="206">
        <f>SUM(Q343:Q366)</f>
        <v>0</v>
      </c>
      <c r="R342" s="206">
        <f>SUM(R343:R366)</f>
        <v>0</v>
      </c>
      <c r="S342" s="205"/>
      <c r="T342" s="207">
        <f>SUM(T343:T366)</f>
        <v>0</v>
      </c>
      <c r="U342" s="205"/>
      <c r="V342" s="207">
        <f>SUM(V343:V366)</f>
        <v>8.9995000000000006E-2</v>
      </c>
      <c r="W342" s="205"/>
      <c r="X342" s="208">
        <f>SUM(X343:X366)</f>
        <v>0.49699999999999994</v>
      </c>
      <c r="AR342" s="209" t="s">
        <v>81</v>
      </c>
      <c r="AT342" s="210" t="s">
        <v>70</v>
      </c>
      <c r="AU342" s="210" t="s">
        <v>79</v>
      </c>
      <c r="AY342" s="209" t="s">
        <v>181</v>
      </c>
      <c r="BK342" s="211">
        <f>SUM(BK343:BK366)</f>
        <v>0</v>
      </c>
    </row>
    <row r="343" spans="2:65" s="1" customFormat="1" ht="25.5" customHeight="1">
      <c r="B343" s="42"/>
      <c r="C343" s="214" t="s">
        <v>627</v>
      </c>
      <c r="D343" s="214" t="s">
        <v>183</v>
      </c>
      <c r="E343" s="215" t="s">
        <v>628</v>
      </c>
      <c r="F343" s="216" t="s">
        <v>629</v>
      </c>
      <c r="G343" s="217" t="s">
        <v>292</v>
      </c>
      <c r="H343" s="218">
        <v>100</v>
      </c>
      <c r="I343" s="219"/>
      <c r="J343" s="219"/>
      <c r="K343" s="220">
        <f>ROUND(P343*H343,2)</f>
        <v>0</v>
      </c>
      <c r="L343" s="216" t="s">
        <v>187</v>
      </c>
      <c r="M343" s="62"/>
      <c r="N343" s="221" t="s">
        <v>22</v>
      </c>
      <c r="O343" s="222" t="s">
        <v>40</v>
      </c>
      <c r="P343" s="147">
        <f>I343+J343</f>
        <v>0</v>
      </c>
      <c r="Q343" s="147">
        <f>ROUND(I343*H343,2)</f>
        <v>0</v>
      </c>
      <c r="R343" s="147">
        <f>ROUND(J343*H343,2)</f>
        <v>0</v>
      </c>
      <c r="S343" s="43"/>
      <c r="T343" s="223">
        <f>S343*H343</f>
        <v>0</v>
      </c>
      <c r="U343" s="223">
        <v>0</v>
      </c>
      <c r="V343" s="223">
        <f>U343*H343</f>
        <v>0</v>
      </c>
      <c r="W343" s="223">
        <v>4.9699999999999996E-3</v>
      </c>
      <c r="X343" s="224">
        <f>W343*H343</f>
        <v>0.49699999999999994</v>
      </c>
      <c r="AR343" s="25" t="s">
        <v>265</v>
      </c>
      <c r="AT343" s="25" t="s">
        <v>183</v>
      </c>
      <c r="AU343" s="25" t="s">
        <v>81</v>
      </c>
      <c r="AY343" s="25" t="s">
        <v>181</v>
      </c>
      <c r="BE343" s="225">
        <f>IF(O343="základní",K343,0)</f>
        <v>0</v>
      </c>
      <c r="BF343" s="225">
        <f>IF(O343="snížená",K343,0)</f>
        <v>0</v>
      </c>
      <c r="BG343" s="225">
        <f>IF(O343="zákl. přenesená",K343,0)</f>
        <v>0</v>
      </c>
      <c r="BH343" s="225">
        <f>IF(O343="sníž. přenesená",K343,0)</f>
        <v>0</v>
      </c>
      <c r="BI343" s="225">
        <f>IF(O343="nulová",K343,0)</f>
        <v>0</v>
      </c>
      <c r="BJ343" s="25" t="s">
        <v>79</v>
      </c>
      <c r="BK343" s="225">
        <f>ROUND(P343*H343,2)</f>
        <v>0</v>
      </c>
      <c r="BL343" s="25" t="s">
        <v>265</v>
      </c>
      <c r="BM343" s="25" t="s">
        <v>630</v>
      </c>
    </row>
    <row r="344" spans="2:65" s="1" customFormat="1" ht="16.5" customHeight="1">
      <c r="B344" s="42"/>
      <c r="C344" s="214" t="s">
        <v>631</v>
      </c>
      <c r="D344" s="214" t="s">
        <v>183</v>
      </c>
      <c r="E344" s="215" t="s">
        <v>632</v>
      </c>
      <c r="F344" s="216" t="s">
        <v>633</v>
      </c>
      <c r="G344" s="217" t="s">
        <v>292</v>
      </c>
      <c r="H344" s="218">
        <v>28.5</v>
      </c>
      <c r="I344" s="219"/>
      <c r="J344" s="219"/>
      <c r="K344" s="220">
        <f>ROUND(P344*H344,2)</f>
        <v>0</v>
      </c>
      <c r="L344" s="216" t="s">
        <v>187</v>
      </c>
      <c r="M344" s="62"/>
      <c r="N344" s="221" t="s">
        <v>22</v>
      </c>
      <c r="O344" s="222" t="s">
        <v>40</v>
      </c>
      <c r="P344" s="147">
        <f>I344+J344</f>
        <v>0</v>
      </c>
      <c r="Q344" s="147">
        <f>ROUND(I344*H344,2)</f>
        <v>0</v>
      </c>
      <c r="R344" s="147">
        <f>ROUND(J344*H344,2)</f>
        <v>0</v>
      </c>
      <c r="S344" s="43"/>
      <c r="T344" s="223">
        <f>S344*H344</f>
        <v>0</v>
      </c>
      <c r="U344" s="223">
        <v>1.4999999999999999E-4</v>
      </c>
      <c r="V344" s="223">
        <f>U344*H344</f>
        <v>4.2749999999999993E-3</v>
      </c>
      <c r="W344" s="223">
        <v>0</v>
      </c>
      <c r="X344" s="224">
        <f>W344*H344</f>
        <v>0</v>
      </c>
      <c r="AR344" s="25" t="s">
        <v>265</v>
      </c>
      <c r="AT344" s="25" t="s">
        <v>183</v>
      </c>
      <c r="AU344" s="25" t="s">
        <v>81</v>
      </c>
      <c r="AY344" s="25" t="s">
        <v>181</v>
      </c>
      <c r="BE344" s="225">
        <f>IF(O344="základní",K344,0)</f>
        <v>0</v>
      </c>
      <c r="BF344" s="225">
        <f>IF(O344="snížená",K344,0)</f>
        <v>0</v>
      </c>
      <c r="BG344" s="225">
        <f>IF(O344="zákl. přenesená",K344,0)</f>
        <v>0</v>
      </c>
      <c r="BH344" s="225">
        <f>IF(O344="sníž. přenesená",K344,0)</f>
        <v>0</v>
      </c>
      <c r="BI344" s="225">
        <f>IF(O344="nulová",K344,0)</f>
        <v>0</v>
      </c>
      <c r="BJ344" s="25" t="s">
        <v>79</v>
      </c>
      <c r="BK344" s="225">
        <f>ROUND(P344*H344,2)</f>
        <v>0</v>
      </c>
      <c r="BL344" s="25" t="s">
        <v>265</v>
      </c>
      <c r="BM344" s="25" t="s">
        <v>634</v>
      </c>
    </row>
    <row r="345" spans="2:65" s="14" customFormat="1" ht="13.5">
      <c r="B345" s="251"/>
      <c r="C345" s="252"/>
      <c r="D345" s="226" t="s">
        <v>192</v>
      </c>
      <c r="E345" s="253" t="s">
        <v>22</v>
      </c>
      <c r="F345" s="254" t="s">
        <v>635</v>
      </c>
      <c r="G345" s="252"/>
      <c r="H345" s="253" t="s">
        <v>22</v>
      </c>
      <c r="I345" s="255"/>
      <c r="J345" s="255"/>
      <c r="K345" s="252"/>
      <c r="L345" s="252"/>
      <c r="M345" s="256"/>
      <c r="N345" s="257"/>
      <c r="O345" s="258"/>
      <c r="P345" s="258"/>
      <c r="Q345" s="258"/>
      <c r="R345" s="258"/>
      <c r="S345" s="258"/>
      <c r="T345" s="258"/>
      <c r="U345" s="258"/>
      <c r="V345" s="258"/>
      <c r="W345" s="258"/>
      <c r="X345" s="259"/>
      <c r="AT345" s="260" t="s">
        <v>192</v>
      </c>
      <c r="AU345" s="260" t="s">
        <v>81</v>
      </c>
      <c r="AV345" s="14" t="s">
        <v>79</v>
      </c>
      <c r="AW345" s="14" t="s">
        <v>7</v>
      </c>
      <c r="AX345" s="14" t="s">
        <v>71</v>
      </c>
      <c r="AY345" s="260" t="s">
        <v>181</v>
      </c>
    </row>
    <row r="346" spans="2:65" s="12" customFormat="1" ht="13.5">
      <c r="B346" s="229"/>
      <c r="C346" s="230"/>
      <c r="D346" s="226" t="s">
        <v>192</v>
      </c>
      <c r="E346" s="231" t="s">
        <v>22</v>
      </c>
      <c r="F346" s="232" t="s">
        <v>636</v>
      </c>
      <c r="G346" s="230"/>
      <c r="H346" s="233">
        <v>20.5</v>
      </c>
      <c r="I346" s="234"/>
      <c r="J346" s="234"/>
      <c r="K346" s="230"/>
      <c r="L346" s="230"/>
      <c r="M346" s="235"/>
      <c r="N346" s="236"/>
      <c r="O346" s="237"/>
      <c r="P346" s="237"/>
      <c r="Q346" s="237"/>
      <c r="R346" s="237"/>
      <c r="S346" s="237"/>
      <c r="T346" s="237"/>
      <c r="U346" s="237"/>
      <c r="V346" s="237"/>
      <c r="W346" s="237"/>
      <c r="X346" s="238"/>
      <c r="AT346" s="239" t="s">
        <v>192</v>
      </c>
      <c r="AU346" s="239" t="s">
        <v>81</v>
      </c>
      <c r="AV346" s="12" t="s">
        <v>81</v>
      </c>
      <c r="AW346" s="12" t="s">
        <v>7</v>
      </c>
      <c r="AX346" s="12" t="s">
        <v>71</v>
      </c>
      <c r="AY346" s="239" t="s">
        <v>181</v>
      </c>
    </row>
    <row r="347" spans="2:65" s="14" customFormat="1" ht="13.5">
      <c r="B347" s="251"/>
      <c r="C347" s="252"/>
      <c r="D347" s="226" t="s">
        <v>192</v>
      </c>
      <c r="E347" s="253" t="s">
        <v>22</v>
      </c>
      <c r="F347" s="254" t="s">
        <v>637</v>
      </c>
      <c r="G347" s="252"/>
      <c r="H347" s="253" t="s">
        <v>22</v>
      </c>
      <c r="I347" s="255"/>
      <c r="J347" s="255"/>
      <c r="K347" s="252"/>
      <c r="L347" s="252"/>
      <c r="M347" s="256"/>
      <c r="N347" s="257"/>
      <c r="O347" s="258"/>
      <c r="P347" s="258"/>
      <c r="Q347" s="258"/>
      <c r="R347" s="258"/>
      <c r="S347" s="258"/>
      <c r="T347" s="258"/>
      <c r="U347" s="258"/>
      <c r="V347" s="258"/>
      <c r="W347" s="258"/>
      <c r="X347" s="259"/>
      <c r="AT347" s="260" t="s">
        <v>192</v>
      </c>
      <c r="AU347" s="260" t="s">
        <v>81</v>
      </c>
      <c r="AV347" s="14" t="s">
        <v>79</v>
      </c>
      <c r="AW347" s="14" t="s">
        <v>7</v>
      </c>
      <c r="AX347" s="14" t="s">
        <v>71</v>
      </c>
      <c r="AY347" s="260" t="s">
        <v>181</v>
      </c>
    </row>
    <row r="348" spans="2:65" s="12" customFormat="1" ht="13.5">
      <c r="B348" s="229"/>
      <c r="C348" s="230"/>
      <c r="D348" s="226" t="s">
        <v>192</v>
      </c>
      <c r="E348" s="231" t="s">
        <v>22</v>
      </c>
      <c r="F348" s="232" t="s">
        <v>221</v>
      </c>
      <c r="G348" s="230"/>
      <c r="H348" s="233">
        <v>8</v>
      </c>
      <c r="I348" s="234"/>
      <c r="J348" s="234"/>
      <c r="K348" s="230"/>
      <c r="L348" s="230"/>
      <c r="M348" s="235"/>
      <c r="N348" s="236"/>
      <c r="O348" s="237"/>
      <c r="P348" s="237"/>
      <c r="Q348" s="237"/>
      <c r="R348" s="237"/>
      <c r="S348" s="237"/>
      <c r="T348" s="237"/>
      <c r="U348" s="237"/>
      <c r="V348" s="237"/>
      <c r="W348" s="237"/>
      <c r="X348" s="238"/>
      <c r="AT348" s="239" t="s">
        <v>192</v>
      </c>
      <c r="AU348" s="239" t="s">
        <v>81</v>
      </c>
      <c r="AV348" s="12" t="s">
        <v>81</v>
      </c>
      <c r="AW348" s="12" t="s">
        <v>7</v>
      </c>
      <c r="AX348" s="12" t="s">
        <v>71</v>
      </c>
      <c r="AY348" s="239" t="s">
        <v>181</v>
      </c>
    </row>
    <row r="349" spans="2:65" s="13" customFormat="1" ht="13.5">
      <c r="B349" s="240"/>
      <c r="C349" s="241"/>
      <c r="D349" s="226" t="s">
        <v>192</v>
      </c>
      <c r="E349" s="242" t="s">
        <v>22</v>
      </c>
      <c r="F349" s="243" t="s">
        <v>210</v>
      </c>
      <c r="G349" s="241"/>
      <c r="H349" s="244">
        <v>28.5</v>
      </c>
      <c r="I349" s="245"/>
      <c r="J349" s="245"/>
      <c r="K349" s="241"/>
      <c r="L349" s="241"/>
      <c r="M349" s="246"/>
      <c r="N349" s="247"/>
      <c r="O349" s="248"/>
      <c r="P349" s="248"/>
      <c r="Q349" s="248"/>
      <c r="R349" s="248"/>
      <c r="S349" s="248"/>
      <c r="T349" s="248"/>
      <c r="U349" s="248"/>
      <c r="V349" s="248"/>
      <c r="W349" s="248"/>
      <c r="X349" s="249"/>
      <c r="AT349" s="250" t="s">
        <v>192</v>
      </c>
      <c r="AU349" s="250" t="s">
        <v>81</v>
      </c>
      <c r="AV349" s="13" t="s">
        <v>188</v>
      </c>
      <c r="AW349" s="13" t="s">
        <v>7</v>
      </c>
      <c r="AX349" s="13" t="s">
        <v>79</v>
      </c>
      <c r="AY349" s="250" t="s">
        <v>181</v>
      </c>
    </row>
    <row r="350" spans="2:65" s="1" customFormat="1" ht="16.5" customHeight="1">
      <c r="B350" s="42"/>
      <c r="C350" s="214" t="s">
        <v>638</v>
      </c>
      <c r="D350" s="214" t="s">
        <v>183</v>
      </c>
      <c r="E350" s="215" t="s">
        <v>639</v>
      </c>
      <c r="F350" s="216" t="s">
        <v>640</v>
      </c>
      <c r="G350" s="217" t="s">
        <v>292</v>
      </c>
      <c r="H350" s="218">
        <v>21</v>
      </c>
      <c r="I350" s="219"/>
      <c r="J350" s="219"/>
      <c r="K350" s="220">
        <f>ROUND(P350*H350,2)</f>
        <v>0</v>
      </c>
      <c r="L350" s="216" t="s">
        <v>187</v>
      </c>
      <c r="M350" s="62"/>
      <c r="N350" s="221" t="s">
        <v>22</v>
      </c>
      <c r="O350" s="222" t="s">
        <v>40</v>
      </c>
      <c r="P350" s="147">
        <f>I350+J350</f>
        <v>0</v>
      </c>
      <c r="Q350" s="147">
        <f>ROUND(I350*H350,2)</f>
        <v>0</v>
      </c>
      <c r="R350" s="147">
        <f>ROUND(J350*H350,2)</f>
        <v>0</v>
      </c>
      <c r="S350" s="43"/>
      <c r="T350" s="223">
        <f>S350*H350</f>
        <v>0</v>
      </c>
      <c r="U350" s="223">
        <v>2.5000000000000001E-4</v>
      </c>
      <c r="V350" s="223">
        <f>U350*H350</f>
        <v>5.2500000000000003E-3</v>
      </c>
      <c r="W350" s="223">
        <v>0</v>
      </c>
      <c r="X350" s="224">
        <f>W350*H350</f>
        <v>0</v>
      </c>
      <c r="AR350" s="25" t="s">
        <v>265</v>
      </c>
      <c r="AT350" s="25" t="s">
        <v>183</v>
      </c>
      <c r="AU350" s="25" t="s">
        <v>81</v>
      </c>
      <c r="AY350" s="25" t="s">
        <v>181</v>
      </c>
      <c r="BE350" s="225">
        <f>IF(O350="základní",K350,0)</f>
        <v>0</v>
      </c>
      <c r="BF350" s="225">
        <f>IF(O350="snížená",K350,0)</f>
        <v>0</v>
      </c>
      <c r="BG350" s="225">
        <f>IF(O350="zákl. přenesená",K350,0)</f>
        <v>0</v>
      </c>
      <c r="BH350" s="225">
        <f>IF(O350="sníž. přenesená",K350,0)</f>
        <v>0</v>
      </c>
      <c r="BI350" s="225">
        <f>IF(O350="nulová",K350,0)</f>
        <v>0</v>
      </c>
      <c r="BJ350" s="25" t="s">
        <v>79</v>
      </c>
      <c r="BK350" s="225">
        <f>ROUND(P350*H350,2)</f>
        <v>0</v>
      </c>
      <c r="BL350" s="25" t="s">
        <v>265</v>
      </c>
      <c r="BM350" s="25" t="s">
        <v>641</v>
      </c>
    </row>
    <row r="351" spans="2:65" s="14" customFormat="1" ht="13.5">
      <c r="B351" s="251"/>
      <c r="C351" s="252"/>
      <c r="D351" s="226" t="s">
        <v>192</v>
      </c>
      <c r="E351" s="253" t="s">
        <v>22</v>
      </c>
      <c r="F351" s="254" t="s">
        <v>635</v>
      </c>
      <c r="G351" s="252"/>
      <c r="H351" s="253" t="s">
        <v>22</v>
      </c>
      <c r="I351" s="255"/>
      <c r="J351" s="255"/>
      <c r="K351" s="252"/>
      <c r="L351" s="252"/>
      <c r="M351" s="256"/>
      <c r="N351" s="257"/>
      <c r="O351" s="258"/>
      <c r="P351" s="258"/>
      <c r="Q351" s="258"/>
      <c r="R351" s="258"/>
      <c r="S351" s="258"/>
      <c r="T351" s="258"/>
      <c r="U351" s="258"/>
      <c r="V351" s="258"/>
      <c r="W351" s="258"/>
      <c r="X351" s="259"/>
      <c r="AT351" s="260" t="s">
        <v>192</v>
      </c>
      <c r="AU351" s="260" t="s">
        <v>81</v>
      </c>
      <c r="AV351" s="14" t="s">
        <v>79</v>
      </c>
      <c r="AW351" s="14" t="s">
        <v>7</v>
      </c>
      <c r="AX351" s="14" t="s">
        <v>71</v>
      </c>
      <c r="AY351" s="260" t="s">
        <v>181</v>
      </c>
    </row>
    <row r="352" spans="2:65" s="12" customFormat="1" ht="13.5">
      <c r="B352" s="229"/>
      <c r="C352" s="230"/>
      <c r="D352" s="226" t="s">
        <v>192</v>
      </c>
      <c r="E352" s="231" t="s">
        <v>22</v>
      </c>
      <c r="F352" s="232" t="s">
        <v>642</v>
      </c>
      <c r="G352" s="230"/>
      <c r="H352" s="233">
        <v>7.5</v>
      </c>
      <c r="I352" s="234"/>
      <c r="J352" s="234"/>
      <c r="K352" s="230"/>
      <c r="L352" s="230"/>
      <c r="M352" s="235"/>
      <c r="N352" s="236"/>
      <c r="O352" s="237"/>
      <c r="P352" s="237"/>
      <c r="Q352" s="237"/>
      <c r="R352" s="237"/>
      <c r="S352" s="237"/>
      <c r="T352" s="237"/>
      <c r="U352" s="237"/>
      <c r="V352" s="237"/>
      <c r="W352" s="237"/>
      <c r="X352" s="238"/>
      <c r="AT352" s="239" t="s">
        <v>192</v>
      </c>
      <c r="AU352" s="239" t="s">
        <v>81</v>
      </c>
      <c r="AV352" s="12" t="s">
        <v>81</v>
      </c>
      <c r="AW352" s="12" t="s">
        <v>7</v>
      </c>
      <c r="AX352" s="12" t="s">
        <v>71</v>
      </c>
      <c r="AY352" s="239" t="s">
        <v>181</v>
      </c>
    </row>
    <row r="353" spans="2:65" s="14" customFormat="1" ht="13.5">
      <c r="B353" s="251"/>
      <c r="C353" s="252"/>
      <c r="D353" s="226" t="s">
        <v>192</v>
      </c>
      <c r="E353" s="253" t="s">
        <v>22</v>
      </c>
      <c r="F353" s="254" t="s">
        <v>637</v>
      </c>
      <c r="G353" s="252"/>
      <c r="H353" s="253" t="s">
        <v>22</v>
      </c>
      <c r="I353" s="255"/>
      <c r="J353" s="255"/>
      <c r="K353" s="252"/>
      <c r="L353" s="252"/>
      <c r="M353" s="256"/>
      <c r="N353" s="257"/>
      <c r="O353" s="258"/>
      <c r="P353" s="258"/>
      <c r="Q353" s="258"/>
      <c r="R353" s="258"/>
      <c r="S353" s="258"/>
      <c r="T353" s="258"/>
      <c r="U353" s="258"/>
      <c r="V353" s="258"/>
      <c r="W353" s="258"/>
      <c r="X353" s="259"/>
      <c r="AT353" s="260" t="s">
        <v>192</v>
      </c>
      <c r="AU353" s="260" t="s">
        <v>81</v>
      </c>
      <c r="AV353" s="14" t="s">
        <v>79</v>
      </c>
      <c r="AW353" s="14" t="s">
        <v>7</v>
      </c>
      <c r="AX353" s="14" t="s">
        <v>71</v>
      </c>
      <c r="AY353" s="260" t="s">
        <v>181</v>
      </c>
    </row>
    <row r="354" spans="2:65" s="12" customFormat="1" ht="13.5">
      <c r="B354" s="229"/>
      <c r="C354" s="230"/>
      <c r="D354" s="226" t="s">
        <v>192</v>
      </c>
      <c r="E354" s="231" t="s">
        <v>22</v>
      </c>
      <c r="F354" s="232" t="s">
        <v>643</v>
      </c>
      <c r="G354" s="230"/>
      <c r="H354" s="233">
        <v>13.5</v>
      </c>
      <c r="I354" s="234"/>
      <c r="J354" s="234"/>
      <c r="K354" s="230"/>
      <c r="L354" s="230"/>
      <c r="M354" s="235"/>
      <c r="N354" s="236"/>
      <c r="O354" s="237"/>
      <c r="P354" s="237"/>
      <c r="Q354" s="237"/>
      <c r="R354" s="237"/>
      <c r="S354" s="237"/>
      <c r="T354" s="237"/>
      <c r="U354" s="237"/>
      <c r="V354" s="237"/>
      <c r="W354" s="237"/>
      <c r="X354" s="238"/>
      <c r="AT354" s="239" t="s">
        <v>192</v>
      </c>
      <c r="AU354" s="239" t="s">
        <v>81</v>
      </c>
      <c r="AV354" s="12" t="s">
        <v>81</v>
      </c>
      <c r="AW354" s="12" t="s">
        <v>7</v>
      </c>
      <c r="AX354" s="12" t="s">
        <v>71</v>
      </c>
      <c r="AY354" s="239" t="s">
        <v>181</v>
      </c>
    </row>
    <row r="355" spans="2:65" s="13" customFormat="1" ht="13.5">
      <c r="B355" s="240"/>
      <c r="C355" s="241"/>
      <c r="D355" s="226" t="s">
        <v>192</v>
      </c>
      <c r="E355" s="242" t="s">
        <v>22</v>
      </c>
      <c r="F355" s="243" t="s">
        <v>210</v>
      </c>
      <c r="G355" s="241"/>
      <c r="H355" s="244">
        <v>21</v>
      </c>
      <c r="I355" s="245"/>
      <c r="J355" s="245"/>
      <c r="K355" s="241"/>
      <c r="L355" s="241"/>
      <c r="M355" s="246"/>
      <c r="N355" s="247"/>
      <c r="O355" s="248"/>
      <c r="P355" s="248"/>
      <c r="Q355" s="248"/>
      <c r="R355" s="248"/>
      <c r="S355" s="248"/>
      <c r="T355" s="248"/>
      <c r="U355" s="248"/>
      <c r="V355" s="248"/>
      <c r="W355" s="248"/>
      <c r="X355" s="249"/>
      <c r="AT355" s="250" t="s">
        <v>192</v>
      </c>
      <c r="AU355" s="250" t="s">
        <v>81</v>
      </c>
      <c r="AV355" s="13" t="s">
        <v>188</v>
      </c>
      <c r="AW355" s="13" t="s">
        <v>7</v>
      </c>
      <c r="AX355" s="13" t="s">
        <v>79</v>
      </c>
      <c r="AY355" s="250" t="s">
        <v>181</v>
      </c>
    </row>
    <row r="356" spans="2:65" s="1" customFormat="1" ht="16.5" customHeight="1">
      <c r="B356" s="42"/>
      <c r="C356" s="214" t="s">
        <v>644</v>
      </c>
      <c r="D356" s="214" t="s">
        <v>183</v>
      </c>
      <c r="E356" s="215" t="s">
        <v>645</v>
      </c>
      <c r="F356" s="216" t="s">
        <v>646</v>
      </c>
      <c r="G356" s="217" t="s">
        <v>292</v>
      </c>
      <c r="H356" s="218">
        <v>27.5</v>
      </c>
      <c r="I356" s="219"/>
      <c r="J356" s="219"/>
      <c r="K356" s="220">
        <f>ROUND(P356*H356,2)</f>
        <v>0</v>
      </c>
      <c r="L356" s="216" t="s">
        <v>187</v>
      </c>
      <c r="M356" s="62"/>
      <c r="N356" s="221" t="s">
        <v>22</v>
      </c>
      <c r="O356" s="222" t="s">
        <v>40</v>
      </c>
      <c r="P356" s="147">
        <f>I356+J356</f>
        <v>0</v>
      </c>
      <c r="Q356" s="147">
        <f>ROUND(I356*H356,2)</f>
        <v>0</v>
      </c>
      <c r="R356" s="147">
        <f>ROUND(J356*H356,2)</f>
        <v>0</v>
      </c>
      <c r="S356" s="43"/>
      <c r="T356" s="223">
        <f>S356*H356</f>
        <v>0</v>
      </c>
      <c r="U356" s="223">
        <v>3.4000000000000002E-4</v>
      </c>
      <c r="V356" s="223">
        <f>U356*H356</f>
        <v>9.3500000000000007E-3</v>
      </c>
      <c r="W356" s="223">
        <v>0</v>
      </c>
      <c r="X356" s="224">
        <f>W356*H356</f>
        <v>0</v>
      </c>
      <c r="AR356" s="25" t="s">
        <v>265</v>
      </c>
      <c r="AT356" s="25" t="s">
        <v>183</v>
      </c>
      <c r="AU356" s="25" t="s">
        <v>81</v>
      </c>
      <c r="AY356" s="25" t="s">
        <v>181</v>
      </c>
      <c r="BE356" s="225">
        <f>IF(O356="základní",K356,0)</f>
        <v>0</v>
      </c>
      <c r="BF356" s="225">
        <f>IF(O356="snížená",K356,0)</f>
        <v>0</v>
      </c>
      <c r="BG356" s="225">
        <f>IF(O356="zákl. přenesená",K356,0)</f>
        <v>0</v>
      </c>
      <c r="BH356" s="225">
        <f>IF(O356="sníž. přenesená",K356,0)</f>
        <v>0</v>
      </c>
      <c r="BI356" s="225">
        <f>IF(O356="nulová",K356,0)</f>
        <v>0</v>
      </c>
      <c r="BJ356" s="25" t="s">
        <v>79</v>
      </c>
      <c r="BK356" s="225">
        <f>ROUND(P356*H356,2)</f>
        <v>0</v>
      </c>
      <c r="BL356" s="25" t="s">
        <v>265</v>
      </c>
      <c r="BM356" s="25" t="s">
        <v>647</v>
      </c>
    </row>
    <row r="357" spans="2:65" s="14" customFormat="1" ht="13.5">
      <c r="B357" s="251"/>
      <c r="C357" s="252"/>
      <c r="D357" s="226" t="s">
        <v>192</v>
      </c>
      <c r="E357" s="253" t="s">
        <v>22</v>
      </c>
      <c r="F357" s="254" t="s">
        <v>635</v>
      </c>
      <c r="G357" s="252"/>
      <c r="H357" s="253" t="s">
        <v>22</v>
      </c>
      <c r="I357" s="255"/>
      <c r="J357" s="255"/>
      <c r="K357" s="252"/>
      <c r="L357" s="252"/>
      <c r="M357" s="256"/>
      <c r="N357" s="257"/>
      <c r="O357" s="258"/>
      <c r="P357" s="258"/>
      <c r="Q357" s="258"/>
      <c r="R357" s="258"/>
      <c r="S357" s="258"/>
      <c r="T357" s="258"/>
      <c r="U357" s="258"/>
      <c r="V357" s="258"/>
      <c r="W357" s="258"/>
      <c r="X357" s="259"/>
      <c r="AT357" s="260" t="s">
        <v>192</v>
      </c>
      <c r="AU357" s="260" t="s">
        <v>81</v>
      </c>
      <c r="AV357" s="14" t="s">
        <v>79</v>
      </c>
      <c r="AW357" s="14" t="s">
        <v>7</v>
      </c>
      <c r="AX357" s="14" t="s">
        <v>71</v>
      </c>
      <c r="AY357" s="260" t="s">
        <v>181</v>
      </c>
    </row>
    <row r="358" spans="2:65" s="12" customFormat="1" ht="13.5">
      <c r="B358" s="229"/>
      <c r="C358" s="230"/>
      <c r="D358" s="226" t="s">
        <v>192</v>
      </c>
      <c r="E358" s="231" t="s">
        <v>22</v>
      </c>
      <c r="F358" s="232" t="s">
        <v>648</v>
      </c>
      <c r="G358" s="230"/>
      <c r="H358" s="233">
        <v>19</v>
      </c>
      <c r="I358" s="234"/>
      <c r="J358" s="234"/>
      <c r="K358" s="230"/>
      <c r="L358" s="230"/>
      <c r="M358" s="235"/>
      <c r="N358" s="236"/>
      <c r="O358" s="237"/>
      <c r="P358" s="237"/>
      <c r="Q358" s="237"/>
      <c r="R358" s="237"/>
      <c r="S358" s="237"/>
      <c r="T358" s="237"/>
      <c r="U358" s="237"/>
      <c r="V358" s="237"/>
      <c r="W358" s="237"/>
      <c r="X358" s="238"/>
      <c r="AT358" s="239" t="s">
        <v>192</v>
      </c>
      <c r="AU358" s="239" t="s">
        <v>81</v>
      </c>
      <c r="AV358" s="12" t="s">
        <v>81</v>
      </c>
      <c r="AW358" s="12" t="s">
        <v>7</v>
      </c>
      <c r="AX358" s="12" t="s">
        <v>71</v>
      </c>
      <c r="AY358" s="239" t="s">
        <v>181</v>
      </c>
    </row>
    <row r="359" spans="2:65" s="14" customFormat="1" ht="13.5">
      <c r="B359" s="251"/>
      <c r="C359" s="252"/>
      <c r="D359" s="226" t="s">
        <v>192</v>
      </c>
      <c r="E359" s="253" t="s">
        <v>22</v>
      </c>
      <c r="F359" s="254" t="s">
        <v>637</v>
      </c>
      <c r="G359" s="252"/>
      <c r="H359" s="253" t="s">
        <v>22</v>
      </c>
      <c r="I359" s="255"/>
      <c r="J359" s="255"/>
      <c r="K359" s="252"/>
      <c r="L359" s="252"/>
      <c r="M359" s="256"/>
      <c r="N359" s="257"/>
      <c r="O359" s="258"/>
      <c r="P359" s="258"/>
      <c r="Q359" s="258"/>
      <c r="R359" s="258"/>
      <c r="S359" s="258"/>
      <c r="T359" s="258"/>
      <c r="U359" s="258"/>
      <c r="V359" s="258"/>
      <c r="W359" s="258"/>
      <c r="X359" s="259"/>
      <c r="AT359" s="260" t="s">
        <v>192</v>
      </c>
      <c r="AU359" s="260" t="s">
        <v>81</v>
      </c>
      <c r="AV359" s="14" t="s">
        <v>79</v>
      </c>
      <c r="AW359" s="14" t="s">
        <v>7</v>
      </c>
      <c r="AX359" s="14" t="s">
        <v>71</v>
      </c>
      <c r="AY359" s="260" t="s">
        <v>181</v>
      </c>
    </row>
    <row r="360" spans="2:65" s="12" customFormat="1" ht="13.5">
      <c r="B360" s="229"/>
      <c r="C360" s="230"/>
      <c r="D360" s="226" t="s">
        <v>192</v>
      </c>
      <c r="E360" s="231" t="s">
        <v>22</v>
      </c>
      <c r="F360" s="232" t="s">
        <v>649</v>
      </c>
      <c r="G360" s="230"/>
      <c r="H360" s="233">
        <v>8.5</v>
      </c>
      <c r="I360" s="234"/>
      <c r="J360" s="234"/>
      <c r="K360" s="230"/>
      <c r="L360" s="230"/>
      <c r="M360" s="235"/>
      <c r="N360" s="236"/>
      <c r="O360" s="237"/>
      <c r="P360" s="237"/>
      <c r="Q360" s="237"/>
      <c r="R360" s="237"/>
      <c r="S360" s="237"/>
      <c r="T360" s="237"/>
      <c r="U360" s="237"/>
      <c r="V360" s="237"/>
      <c r="W360" s="237"/>
      <c r="X360" s="238"/>
      <c r="AT360" s="239" t="s">
        <v>192</v>
      </c>
      <c r="AU360" s="239" t="s">
        <v>81</v>
      </c>
      <c r="AV360" s="12" t="s">
        <v>81</v>
      </c>
      <c r="AW360" s="12" t="s">
        <v>7</v>
      </c>
      <c r="AX360" s="12" t="s">
        <v>71</v>
      </c>
      <c r="AY360" s="239" t="s">
        <v>181</v>
      </c>
    </row>
    <row r="361" spans="2:65" s="13" customFormat="1" ht="13.5">
      <c r="B361" s="240"/>
      <c r="C361" s="241"/>
      <c r="D361" s="226" t="s">
        <v>192</v>
      </c>
      <c r="E361" s="242" t="s">
        <v>22</v>
      </c>
      <c r="F361" s="243" t="s">
        <v>210</v>
      </c>
      <c r="G361" s="241"/>
      <c r="H361" s="244">
        <v>27.5</v>
      </c>
      <c r="I361" s="245"/>
      <c r="J361" s="245"/>
      <c r="K361" s="241"/>
      <c r="L361" s="241"/>
      <c r="M361" s="246"/>
      <c r="N361" s="247"/>
      <c r="O361" s="248"/>
      <c r="P361" s="248"/>
      <c r="Q361" s="248"/>
      <c r="R361" s="248"/>
      <c r="S361" s="248"/>
      <c r="T361" s="248"/>
      <c r="U361" s="248"/>
      <c r="V361" s="248"/>
      <c r="W361" s="248"/>
      <c r="X361" s="249"/>
      <c r="AT361" s="250" t="s">
        <v>192</v>
      </c>
      <c r="AU361" s="250" t="s">
        <v>81</v>
      </c>
      <c r="AV361" s="13" t="s">
        <v>188</v>
      </c>
      <c r="AW361" s="13" t="s">
        <v>7</v>
      </c>
      <c r="AX361" s="13" t="s">
        <v>79</v>
      </c>
      <c r="AY361" s="250" t="s">
        <v>181</v>
      </c>
    </row>
    <row r="362" spans="2:65" s="1" customFormat="1" ht="16.5" customHeight="1">
      <c r="B362" s="42"/>
      <c r="C362" s="214" t="s">
        <v>650</v>
      </c>
      <c r="D362" s="214" t="s">
        <v>183</v>
      </c>
      <c r="E362" s="215" t="s">
        <v>651</v>
      </c>
      <c r="F362" s="216" t="s">
        <v>652</v>
      </c>
      <c r="G362" s="217" t="s">
        <v>292</v>
      </c>
      <c r="H362" s="218">
        <v>12</v>
      </c>
      <c r="I362" s="219"/>
      <c r="J362" s="219"/>
      <c r="K362" s="220">
        <f>ROUND(P362*H362,2)</f>
        <v>0</v>
      </c>
      <c r="L362" s="216" t="s">
        <v>187</v>
      </c>
      <c r="M362" s="62"/>
      <c r="N362" s="221" t="s">
        <v>22</v>
      </c>
      <c r="O362" s="222" t="s">
        <v>40</v>
      </c>
      <c r="P362" s="147">
        <f>I362+J362</f>
        <v>0</v>
      </c>
      <c r="Q362" s="147">
        <f>ROUND(I362*H362,2)</f>
        <v>0</v>
      </c>
      <c r="R362" s="147">
        <f>ROUND(J362*H362,2)</f>
        <v>0</v>
      </c>
      <c r="S362" s="43"/>
      <c r="T362" s="223">
        <f>S362*H362</f>
        <v>0</v>
      </c>
      <c r="U362" s="223">
        <v>8.3000000000000001E-4</v>
      </c>
      <c r="V362" s="223">
        <f>U362*H362</f>
        <v>9.9600000000000001E-3</v>
      </c>
      <c r="W362" s="223">
        <v>0</v>
      </c>
      <c r="X362" s="224">
        <f>W362*H362</f>
        <v>0</v>
      </c>
      <c r="AR362" s="25" t="s">
        <v>265</v>
      </c>
      <c r="AT362" s="25" t="s">
        <v>183</v>
      </c>
      <c r="AU362" s="25" t="s">
        <v>81</v>
      </c>
      <c r="AY362" s="25" t="s">
        <v>181</v>
      </c>
      <c r="BE362" s="225">
        <f>IF(O362="základní",K362,0)</f>
        <v>0</v>
      </c>
      <c r="BF362" s="225">
        <f>IF(O362="snížená",K362,0)</f>
        <v>0</v>
      </c>
      <c r="BG362" s="225">
        <f>IF(O362="zákl. přenesená",K362,0)</f>
        <v>0</v>
      </c>
      <c r="BH362" s="225">
        <f>IF(O362="sníž. přenesená",K362,0)</f>
        <v>0</v>
      </c>
      <c r="BI362" s="225">
        <f>IF(O362="nulová",K362,0)</f>
        <v>0</v>
      </c>
      <c r="BJ362" s="25" t="s">
        <v>79</v>
      </c>
      <c r="BK362" s="225">
        <f>ROUND(P362*H362,2)</f>
        <v>0</v>
      </c>
      <c r="BL362" s="25" t="s">
        <v>265</v>
      </c>
      <c r="BM362" s="25" t="s">
        <v>653</v>
      </c>
    </row>
    <row r="363" spans="2:65" s="1" customFormat="1" ht="38.25" customHeight="1">
      <c r="B363" s="42"/>
      <c r="C363" s="214" t="s">
        <v>654</v>
      </c>
      <c r="D363" s="214" t="s">
        <v>183</v>
      </c>
      <c r="E363" s="215" t="s">
        <v>655</v>
      </c>
      <c r="F363" s="216" t="s">
        <v>656</v>
      </c>
      <c r="G363" s="217" t="s">
        <v>292</v>
      </c>
      <c r="H363" s="218">
        <v>139</v>
      </c>
      <c r="I363" s="219"/>
      <c r="J363" s="219"/>
      <c r="K363" s="220">
        <f>ROUND(P363*H363,2)</f>
        <v>0</v>
      </c>
      <c r="L363" s="216" t="s">
        <v>187</v>
      </c>
      <c r="M363" s="62"/>
      <c r="N363" s="221" t="s">
        <v>22</v>
      </c>
      <c r="O363" s="222" t="s">
        <v>40</v>
      </c>
      <c r="P363" s="147">
        <f>I363+J363</f>
        <v>0</v>
      </c>
      <c r="Q363" s="147">
        <f>ROUND(I363*H363,2)</f>
        <v>0</v>
      </c>
      <c r="R363" s="147">
        <f>ROUND(J363*H363,2)</f>
        <v>0</v>
      </c>
      <c r="S363" s="43"/>
      <c r="T363" s="223">
        <f>S363*H363</f>
        <v>0</v>
      </c>
      <c r="U363" s="223">
        <v>4.0000000000000003E-5</v>
      </c>
      <c r="V363" s="223">
        <f>U363*H363</f>
        <v>5.5600000000000007E-3</v>
      </c>
      <c r="W363" s="223">
        <v>0</v>
      </c>
      <c r="X363" s="224">
        <f>W363*H363</f>
        <v>0</v>
      </c>
      <c r="AR363" s="25" t="s">
        <v>265</v>
      </c>
      <c r="AT363" s="25" t="s">
        <v>183</v>
      </c>
      <c r="AU363" s="25" t="s">
        <v>81</v>
      </c>
      <c r="AY363" s="25" t="s">
        <v>181</v>
      </c>
      <c r="BE363" s="225">
        <f>IF(O363="základní",K363,0)</f>
        <v>0</v>
      </c>
      <c r="BF363" s="225">
        <f>IF(O363="snížená",K363,0)</f>
        <v>0</v>
      </c>
      <c r="BG363" s="225">
        <f>IF(O363="zákl. přenesená",K363,0)</f>
        <v>0</v>
      </c>
      <c r="BH363" s="225">
        <f>IF(O363="sníž. přenesená",K363,0)</f>
        <v>0</v>
      </c>
      <c r="BI363" s="225">
        <f>IF(O363="nulová",K363,0)</f>
        <v>0</v>
      </c>
      <c r="BJ363" s="25" t="s">
        <v>79</v>
      </c>
      <c r="BK363" s="225">
        <f>ROUND(P363*H363,2)</f>
        <v>0</v>
      </c>
      <c r="BL363" s="25" t="s">
        <v>265</v>
      </c>
      <c r="BM363" s="25" t="s">
        <v>657</v>
      </c>
    </row>
    <row r="364" spans="2:65" s="1" customFormat="1" ht="25.5" customHeight="1">
      <c r="B364" s="42"/>
      <c r="C364" s="214" t="s">
        <v>658</v>
      </c>
      <c r="D364" s="214" t="s">
        <v>183</v>
      </c>
      <c r="E364" s="215" t="s">
        <v>659</v>
      </c>
      <c r="F364" s="216" t="s">
        <v>660</v>
      </c>
      <c r="G364" s="217" t="s">
        <v>318</v>
      </c>
      <c r="H364" s="218">
        <v>17</v>
      </c>
      <c r="I364" s="219"/>
      <c r="J364" s="219"/>
      <c r="K364" s="220">
        <f>ROUND(P364*H364,2)</f>
        <v>0</v>
      </c>
      <c r="L364" s="216" t="s">
        <v>187</v>
      </c>
      <c r="M364" s="62"/>
      <c r="N364" s="221" t="s">
        <v>22</v>
      </c>
      <c r="O364" s="222" t="s">
        <v>40</v>
      </c>
      <c r="P364" s="147">
        <f>I364+J364</f>
        <v>0</v>
      </c>
      <c r="Q364" s="147">
        <f>ROUND(I364*H364,2)</f>
        <v>0</v>
      </c>
      <c r="R364" s="147">
        <f>ROUND(J364*H364,2)</f>
        <v>0</v>
      </c>
      <c r="S364" s="43"/>
      <c r="T364" s="223">
        <f>S364*H364</f>
        <v>0</v>
      </c>
      <c r="U364" s="223">
        <v>0</v>
      </c>
      <c r="V364" s="223">
        <f>U364*H364</f>
        <v>0</v>
      </c>
      <c r="W364" s="223">
        <v>0</v>
      </c>
      <c r="X364" s="224">
        <f>W364*H364</f>
        <v>0</v>
      </c>
      <c r="AR364" s="25" t="s">
        <v>265</v>
      </c>
      <c r="AT364" s="25" t="s">
        <v>183</v>
      </c>
      <c r="AU364" s="25" t="s">
        <v>81</v>
      </c>
      <c r="AY364" s="25" t="s">
        <v>181</v>
      </c>
      <c r="BE364" s="225">
        <f>IF(O364="základní",K364,0)</f>
        <v>0</v>
      </c>
      <c r="BF364" s="225">
        <f>IF(O364="snížená",K364,0)</f>
        <v>0</v>
      </c>
      <c r="BG364" s="225">
        <f>IF(O364="zákl. přenesená",K364,0)</f>
        <v>0</v>
      </c>
      <c r="BH364" s="225">
        <f>IF(O364="sníž. přenesená",K364,0)</f>
        <v>0</v>
      </c>
      <c r="BI364" s="225">
        <f>IF(O364="nulová",K364,0)</f>
        <v>0</v>
      </c>
      <c r="BJ364" s="25" t="s">
        <v>79</v>
      </c>
      <c r="BK364" s="225">
        <f>ROUND(P364*H364,2)</f>
        <v>0</v>
      </c>
      <c r="BL364" s="25" t="s">
        <v>265</v>
      </c>
      <c r="BM364" s="25" t="s">
        <v>661</v>
      </c>
    </row>
    <row r="365" spans="2:65" s="1" customFormat="1" ht="25.5" customHeight="1">
      <c r="B365" s="42"/>
      <c r="C365" s="214" t="s">
        <v>662</v>
      </c>
      <c r="D365" s="214" t="s">
        <v>183</v>
      </c>
      <c r="E365" s="215" t="s">
        <v>663</v>
      </c>
      <c r="F365" s="216" t="s">
        <v>664</v>
      </c>
      <c r="G365" s="217" t="s">
        <v>292</v>
      </c>
      <c r="H365" s="218">
        <v>139</v>
      </c>
      <c r="I365" s="219"/>
      <c r="J365" s="219"/>
      <c r="K365" s="220">
        <f>ROUND(P365*H365,2)</f>
        <v>0</v>
      </c>
      <c r="L365" s="216" t="s">
        <v>187</v>
      </c>
      <c r="M365" s="62"/>
      <c r="N365" s="221" t="s">
        <v>22</v>
      </c>
      <c r="O365" s="222" t="s">
        <v>40</v>
      </c>
      <c r="P365" s="147">
        <f>I365+J365</f>
        <v>0</v>
      </c>
      <c r="Q365" s="147">
        <f>ROUND(I365*H365,2)</f>
        <v>0</v>
      </c>
      <c r="R365" s="147">
        <f>ROUND(J365*H365,2)</f>
        <v>0</v>
      </c>
      <c r="S365" s="43"/>
      <c r="T365" s="223">
        <f>S365*H365</f>
        <v>0</v>
      </c>
      <c r="U365" s="223">
        <v>4.0000000000000002E-4</v>
      </c>
      <c r="V365" s="223">
        <f>U365*H365</f>
        <v>5.5600000000000004E-2</v>
      </c>
      <c r="W365" s="223">
        <v>0</v>
      </c>
      <c r="X365" s="224">
        <f>W365*H365</f>
        <v>0</v>
      </c>
      <c r="AR365" s="25" t="s">
        <v>265</v>
      </c>
      <c r="AT365" s="25" t="s">
        <v>183</v>
      </c>
      <c r="AU365" s="25" t="s">
        <v>81</v>
      </c>
      <c r="AY365" s="25" t="s">
        <v>181</v>
      </c>
      <c r="BE365" s="225">
        <f>IF(O365="základní",K365,0)</f>
        <v>0</v>
      </c>
      <c r="BF365" s="225">
        <f>IF(O365="snížená",K365,0)</f>
        <v>0</v>
      </c>
      <c r="BG365" s="225">
        <f>IF(O365="zákl. přenesená",K365,0)</f>
        <v>0</v>
      </c>
      <c r="BH365" s="225">
        <f>IF(O365="sníž. přenesená",K365,0)</f>
        <v>0</v>
      </c>
      <c r="BI365" s="225">
        <f>IF(O365="nulová",K365,0)</f>
        <v>0</v>
      </c>
      <c r="BJ365" s="25" t="s">
        <v>79</v>
      </c>
      <c r="BK365" s="225">
        <f>ROUND(P365*H365,2)</f>
        <v>0</v>
      </c>
      <c r="BL365" s="25" t="s">
        <v>265</v>
      </c>
      <c r="BM365" s="25" t="s">
        <v>665</v>
      </c>
    </row>
    <row r="366" spans="2:65" s="1" customFormat="1" ht="25.5" customHeight="1">
      <c r="B366" s="42"/>
      <c r="C366" s="214" t="s">
        <v>666</v>
      </c>
      <c r="D366" s="214" t="s">
        <v>183</v>
      </c>
      <c r="E366" s="215" t="s">
        <v>667</v>
      </c>
      <c r="F366" s="216" t="s">
        <v>668</v>
      </c>
      <c r="G366" s="217" t="s">
        <v>533</v>
      </c>
      <c r="H366" s="271"/>
      <c r="I366" s="219"/>
      <c r="J366" s="219"/>
      <c r="K366" s="220">
        <f>ROUND(P366*H366,2)</f>
        <v>0</v>
      </c>
      <c r="L366" s="216" t="s">
        <v>187</v>
      </c>
      <c r="M366" s="62"/>
      <c r="N366" s="221" t="s">
        <v>22</v>
      </c>
      <c r="O366" s="222" t="s">
        <v>40</v>
      </c>
      <c r="P366" s="147">
        <f>I366+J366</f>
        <v>0</v>
      </c>
      <c r="Q366" s="147">
        <f>ROUND(I366*H366,2)</f>
        <v>0</v>
      </c>
      <c r="R366" s="147">
        <f>ROUND(J366*H366,2)</f>
        <v>0</v>
      </c>
      <c r="S366" s="43"/>
      <c r="T366" s="223">
        <f>S366*H366</f>
        <v>0</v>
      </c>
      <c r="U366" s="223">
        <v>0</v>
      </c>
      <c r="V366" s="223">
        <f>U366*H366</f>
        <v>0</v>
      </c>
      <c r="W366" s="223">
        <v>0</v>
      </c>
      <c r="X366" s="224">
        <f>W366*H366</f>
        <v>0</v>
      </c>
      <c r="AR366" s="25" t="s">
        <v>265</v>
      </c>
      <c r="AT366" s="25" t="s">
        <v>183</v>
      </c>
      <c r="AU366" s="25" t="s">
        <v>81</v>
      </c>
      <c r="AY366" s="25" t="s">
        <v>181</v>
      </c>
      <c r="BE366" s="225">
        <f>IF(O366="základní",K366,0)</f>
        <v>0</v>
      </c>
      <c r="BF366" s="225">
        <f>IF(O366="snížená",K366,0)</f>
        <v>0</v>
      </c>
      <c r="BG366" s="225">
        <f>IF(O366="zákl. přenesená",K366,0)</f>
        <v>0</v>
      </c>
      <c r="BH366" s="225">
        <f>IF(O366="sníž. přenesená",K366,0)</f>
        <v>0</v>
      </c>
      <c r="BI366" s="225">
        <f>IF(O366="nulová",K366,0)</f>
        <v>0</v>
      </c>
      <c r="BJ366" s="25" t="s">
        <v>79</v>
      </c>
      <c r="BK366" s="225">
        <f>ROUND(P366*H366,2)</f>
        <v>0</v>
      </c>
      <c r="BL366" s="25" t="s">
        <v>265</v>
      </c>
      <c r="BM366" s="25" t="s">
        <v>669</v>
      </c>
    </row>
    <row r="367" spans="2:65" s="11" customFormat="1" ht="29.85" customHeight="1">
      <c r="B367" s="197"/>
      <c r="C367" s="198"/>
      <c r="D367" s="199" t="s">
        <v>70</v>
      </c>
      <c r="E367" s="212" t="s">
        <v>670</v>
      </c>
      <c r="F367" s="212" t="s">
        <v>671</v>
      </c>
      <c r="G367" s="198"/>
      <c r="H367" s="198"/>
      <c r="I367" s="201"/>
      <c r="J367" s="201"/>
      <c r="K367" s="213">
        <f>BK367</f>
        <v>0</v>
      </c>
      <c r="L367" s="198"/>
      <c r="M367" s="203"/>
      <c r="N367" s="204"/>
      <c r="O367" s="205"/>
      <c r="P367" s="205"/>
      <c r="Q367" s="206">
        <f>SUM(Q368:Q382)</f>
        <v>0</v>
      </c>
      <c r="R367" s="206">
        <f>SUM(R368:R382)</f>
        <v>0</v>
      </c>
      <c r="S367" s="205"/>
      <c r="T367" s="207">
        <f>SUM(T368:T382)</f>
        <v>0</v>
      </c>
      <c r="U367" s="205"/>
      <c r="V367" s="207">
        <f>SUM(V368:V382)</f>
        <v>0.12798000000000001</v>
      </c>
      <c r="W367" s="205"/>
      <c r="X367" s="208">
        <f>SUM(X368:X382)</f>
        <v>0.45125000000000004</v>
      </c>
      <c r="AR367" s="209" t="s">
        <v>81</v>
      </c>
      <c r="AT367" s="210" t="s">
        <v>70</v>
      </c>
      <c r="AU367" s="210" t="s">
        <v>79</v>
      </c>
      <c r="AY367" s="209" t="s">
        <v>181</v>
      </c>
      <c r="BK367" s="211">
        <f>SUM(BK368:BK382)</f>
        <v>0</v>
      </c>
    </row>
    <row r="368" spans="2:65" s="1" customFormat="1" ht="16.5" customHeight="1">
      <c r="B368" s="42"/>
      <c r="C368" s="214" t="s">
        <v>672</v>
      </c>
      <c r="D368" s="214" t="s">
        <v>183</v>
      </c>
      <c r="E368" s="215" t="s">
        <v>673</v>
      </c>
      <c r="F368" s="216" t="s">
        <v>674</v>
      </c>
      <c r="G368" s="217" t="s">
        <v>675</v>
      </c>
      <c r="H368" s="218">
        <v>4</v>
      </c>
      <c r="I368" s="219"/>
      <c r="J368" s="219"/>
      <c r="K368" s="220">
        <f t="shared" ref="K368:K381" si="14">ROUND(P368*H368,2)</f>
        <v>0</v>
      </c>
      <c r="L368" s="216" t="s">
        <v>187</v>
      </c>
      <c r="M368" s="62"/>
      <c r="N368" s="221" t="s">
        <v>22</v>
      </c>
      <c r="O368" s="222" t="s">
        <v>40</v>
      </c>
      <c r="P368" s="147">
        <f t="shared" ref="P368:P381" si="15">I368+J368</f>
        <v>0</v>
      </c>
      <c r="Q368" s="147">
        <f t="shared" ref="Q368:Q381" si="16">ROUND(I368*H368,2)</f>
        <v>0</v>
      </c>
      <c r="R368" s="147">
        <f t="shared" ref="R368:R381" si="17">ROUND(J368*H368,2)</f>
        <v>0</v>
      </c>
      <c r="S368" s="43"/>
      <c r="T368" s="223">
        <f t="shared" ref="T368:T381" si="18">S368*H368</f>
        <v>0</v>
      </c>
      <c r="U368" s="223">
        <v>0</v>
      </c>
      <c r="V368" s="223">
        <f t="shared" ref="V368:V381" si="19">U368*H368</f>
        <v>0</v>
      </c>
      <c r="W368" s="223">
        <v>1.933E-2</v>
      </c>
      <c r="X368" s="224">
        <f t="shared" ref="X368:X381" si="20">W368*H368</f>
        <v>7.732E-2</v>
      </c>
      <c r="AR368" s="25" t="s">
        <v>265</v>
      </c>
      <c r="AT368" s="25" t="s">
        <v>183</v>
      </c>
      <c r="AU368" s="25" t="s">
        <v>81</v>
      </c>
      <c r="AY368" s="25" t="s">
        <v>181</v>
      </c>
      <c r="BE368" s="225">
        <f t="shared" ref="BE368:BE381" si="21">IF(O368="základní",K368,0)</f>
        <v>0</v>
      </c>
      <c r="BF368" s="225">
        <f t="shared" ref="BF368:BF381" si="22">IF(O368="snížená",K368,0)</f>
        <v>0</v>
      </c>
      <c r="BG368" s="225">
        <f t="shared" ref="BG368:BG381" si="23">IF(O368="zákl. přenesená",K368,0)</f>
        <v>0</v>
      </c>
      <c r="BH368" s="225">
        <f t="shared" ref="BH368:BH381" si="24">IF(O368="sníž. přenesená",K368,0)</f>
        <v>0</v>
      </c>
      <c r="BI368" s="225">
        <f t="shared" ref="BI368:BI381" si="25">IF(O368="nulová",K368,0)</f>
        <v>0</v>
      </c>
      <c r="BJ368" s="25" t="s">
        <v>79</v>
      </c>
      <c r="BK368" s="225">
        <f t="shared" ref="BK368:BK381" si="26">ROUND(P368*H368,2)</f>
        <v>0</v>
      </c>
      <c r="BL368" s="25" t="s">
        <v>265</v>
      </c>
      <c r="BM368" s="25" t="s">
        <v>676</v>
      </c>
    </row>
    <row r="369" spans="2:65" s="1" customFormat="1" ht="16.5" customHeight="1">
      <c r="B369" s="42"/>
      <c r="C369" s="214" t="s">
        <v>677</v>
      </c>
      <c r="D369" s="214" t="s">
        <v>183</v>
      </c>
      <c r="E369" s="215" t="s">
        <v>678</v>
      </c>
      <c r="F369" s="216" t="s">
        <v>679</v>
      </c>
      <c r="G369" s="217" t="s">
        <v>675</v>
      </c>
      <c r="H369" s="218">
        <v>2</v>
      </c>
      <c r="I369" s="219"/>
      <c r="J369" s="219"/>
      <c r="K369" s="220">
        <f t="shared" si="14"/>
        <v>0</v>
      </c>
      <c r="L369" s="216" t="s">
        <v>187</v>
      </c>
      <c r="M369" s="62"/>
      <c r="N369" s="221" t="s">
        <v>22</v>
      </c>
      <c r="O369" s="222" t="s">
        <v>40</v>
      </c>
      <c r="P369" s="147">
        <f t="shared" si="15"/>
        <v>0</v>
      </c>
      <c r="Q369" s="147">
        <f t="shared" si="16"/>
        <v>0</v>
      </c>
      <c r="R369" s="147">
        <f t="shared" si="17"/>
        <v>0</v>
      </c>
      <c r="S369" s="43"/>
      <c r="T369" s="223">
        <f t="shared" si="18"/>
        <v>0</v>
      </c>
      <c r="U369" s="223">
        <v>6.8000000000000005E-4</v>
      </c>
      <c r="V369" s="223">
        <f t="shared" si="19"/>
        <v>1.3600000000000001E-3</v>
      </c>
      <c r="W369" s="223">
        <v>0</v>
      </c>
      <c r="X369" s="224">
        <f t="shared" si="20"/>
        <v>0</v>
      </c>
      <c r="AR369" s="25" t="s">
        <v>265</v>
      </c>
      <c r="AT369" s="25" t="s">
        <v>183</v>
      </c>
      <c r="AU369" s="25" t="s">
        <v>81</v>
      </c>
      <c r="AY369" s="25" t="s">
        <v>181</v>
      </c>
      <c r="BE369" s="225">
        <f t="shared" si="21"/>
        <v>0</v>
      </c>
      <c r="BF369" s="225">
        <f t="shared" si="22"/>
        <v>0</v>
      </c>
      <c r="BG369" s="225">
        <f t="shared" si="23"/>
        <v>0</v>
      </c>
      <c r="BH369" s="225">
        <f t="shared" si="24"/>
        <v>0</v>
      </c>
      <c r="BI369" s="225">
        <f t="shared" si="25"/>
        <v>0</v>
      </c>
      <c r="BJ369" s="25" t="s">
        <v>79</v>
      </c>
      <c r="BK369" s="225">
        <f t="shared" si="26"/>
        <v>0</v>
      </c>
      <c r="BL369" s="25" t="s">
        <v>265</v>
      </c>
      <c r="BM369" s="25" t="s">
        <v>680</v>
      </c>
    </row>
    <row r="370" spans="2:65" s="1" customFormat="1" ht="16.5" customHeight="1">
      <c r="B370" s="42"/>
      <c r="C370" s="214" t="s">
        <v>681</v>
      </c>
      <c r="D370" s="214" t="s">
        <v>183</v>
      </c>
      <c r="E370" s="215" t="s">
        <v>682</v>
      </c>
      <c r="F370" s="216" t="s">
        <v>683</v>
      </c>
      <c r="G370" s="217" t="s">
        <v>675</v>
      </c>
      <c r="H370" s="218">
        <v>3</v>
      </c>
      <c r="I370" s="219"/>
      <c r="J370" s="219"/>
      <c r="K370" s="220">
        <f t="shared" si="14"/>
        <v>0</v>
      </c>
      <c r="L370" s="216" t="s">
        <v>187</v>
      </c>
      <c r="M370" s="62"/>
      <c r="N370" s="221" t="s">
        <v>22</v>
      </c>
      <c r="O370" s="222" t="s">
        <v>40</v>
      </c>
      <c r="P370" s="147">
        <f t="shared" si="15"/>
        <v>0</v>
      </c>
      <c r="Q370" s="147">
        <f t="shared" si="16"/>
        <v>0</v>
      </c>
      <c r="R370" s="147">
        <f t="shared" si="17"/>
        <v>0</v>
      </c>
      <c r="S370" s="43"/>
      <c r="T370" s="223">
        <f t="shared" si="18"/>
        <v>0</v>
      </c>
      <c r="U370" s="223">
        <v>0</v>
      </c>
      <c r="V370" s="223">
        <f t="shared" si="19"/>
        <v>0</v>
      </c>
      <c r="W370" s="223">
        <v>1.107E-2</v>
      </c>
      <c r="X370" s="224">
        <f t="shared" si="20"/>
        <v>3.3210000000000003E-2</v>
      </c>
      <c r="AR370" s="25" t="s">
        <v>265</v>
      </c>
      <c r="AT370" s="25" t="s">
        <v>183</v>
      </c>
      <c r="AU370" s="25" t="s">
        <v>81</v>
      </c>
      <c r="AY370" s="25" t="s">
        <v>181</v>
      </c>
      <c r="BE370" s="225">
        <f t="shared" si="21"/>
        <v>0</v>
      </c>
      <c r="BF370" s="225">
        <f t="shared" si="22"/>
        <v>0</v>
      </c>
      <c r="BG370" s="225">
        <f t="shared" si="23"/>
        <v>0</v>
      </c>
      <c r="BH370" s="225">
        <f t="shared" si="24"/>
        <v>0</v>
      </c>
      <c r="BI370" s="225">
        <f t="shared" si="25"/>
        <v>0</v>
      </c>
      <c r="BJ370" s="25" t="s">
        <v>79</v>
      </c>
      <c r="BK370" s="225">
        <f t="shared" si="26"/>
        <v>0</v>
      </c>
      <c r="BL370" s="25" t="s">
        <v>265</v>
      </c>
      <c r="BM370" s="25" t="s">
        <v>684</v>
      </c>
    </row>
    <row r="371" spans="2:65" s="1" customFormat="1" ht="16.5" customHeight="1">
      <c r="B371" s="42"/>
      <c r="C371" s="214" t="s">
        <v>685</v>
      </c>
      <c r="D371" s="214" t="s">
        <v>183</v>
      </c>
      <c r="E371" s="215" t="s">
        <v>686</v>
      </c>
      <c r="F371" s="216" t="s">
        <v>687</v>
      </c>
      <c r="G371" s="217" t="s">
        <v>675</v>
      </c>
      <c r="H371" s="218">
        <v>12</v>
      </c>
      <c r="I371" s="219"/>
      <c r="J371" s="219"/>
      <c r="K371" s="220">
        <f t="shared" si="14"/>
        <v>0</v>
      </c>
      <c r="L371" s="216" t="s">
        <v>187</v>
      </c>
      <c r="M371" s="62"/>
      <c r="N371" s="221" t="s">
        <v>22</v>
      </c>
      <c r="O371" s="222" t="s">
        <v>40</v>
      </c>
      <c r="P371" s="147">
        <f t="shared" si="15"/>
        <v>0</v>
      </c>
      <c r="Q371" s="147">
        <f t="shared" si="16"/>
        <v>0</v>
      </c>
      <c r="R371" s="147">
        <f t="shared" si="17"/>
        <v>0</v>
      </c>
      <c r="S371" s="43"/>
      <c r="T371" s="223">
        <f t="shared" si="18"/>
        <v>0</v>
      </c>
      <c r="U371" s="223">
        <v>0</v>
      </c>
      <c r="V371" s="223">
        <f t="shared" si="19"/>
        <v>0</v>
      </c>
      <c r="W371" s="223">
        <v>1.9460000000000002E-2</v>
      </c>
      <c r="X371" s="224">
        <f t="shared" si="20"/>
        <v>0.23352000000000001</v>
      </c>
      <c r="AR371" s="25" t="s">
        <v>265</v>
      </c>
      <c r="AT371" s="25" t="s">
        <v>183</v>
      </c>
      <c r="AU371" s="25" t="s">
        <v>81</v>
      </c>
      <c r="AY371" s="25" t="s">
        <v>181</v>
      </c>
      <c r="BE371" s="225">
        <f t="shared" si="21"/>
        <v>0</v>
      </c>
      <c r="BF371" s="225">
        <f t="shared" si="22"/>
        <v>0</v>
      </c>
      <c r="BG371" s="225">
        <f t="shared" si="23"/>
        <v>0</v>
      </c>
      <c r="BH371" s="225">
        <f t="shared" si="24"/>
        <v>0</v>
      </c>
      <c r="BI371" s="225">
        <f t="shared" si="25"/>
        <v>0</v>
      </c>
      <c r="BJ371" s="25" t="s">
        <v>79</v>
      </c>
      <c r="BK371" s="225">
        <f t="shared" si="26"/>
        <v>0</v>
      </c>
      <c r="BL371" s="25" t="s">
        <v>265</v>
      </c>
      <c r="BM371" s="25" t="s">
        <v>688</v>
      </c>
    </row>
    <row r="372" spans="2:65" s="1" customFormat="1" ht="25.5" customHeight="1">
      <c r="B372" s="42"/>
      <c r="C372" s="214" t="s">
        <v>689</v>
      </c>
      <c r="D372" s="214" t="s">
        <v>183</v>
      </c>
      <c r="E372" s="215" t="s">
        <v>690</v>
      </c>
      <c r="F372" s="216" t="s">
        <v>691</v>
      </c>
      <c r="G372" s="217" t="s">
        <v>675</v>
      </c>
      <c r="H372" s="218">
        <v>5</v>
      </c>
      <c r="I372" s="219"/>
      <c r="J372" s="219"/>
      <c r="K372" s="220">
        <f t="shared" si="14"/>
        <v>0</v>
      </c>
      <c r="L372" s="216" t="s">
        <v>187</v>
      </c>
      <c r="M372" s="62"/>
      <c r="N372" s="221" t="s">
        <v>22</v>
      </c>
      <c r="O372" s="222" t="s">
        <v>40</v>
      </c>
      <c r="P372" s="147">
        <f t="shared" si="15"/>
        <v>0</v>
      </c>
      <c r="Q372" s="147">
        <f t="shared" si="16"/>
        <v>0</v>
      </c>
      <c r="R372" s="147">
        <f t="shared" si="17"/>
        <v>0</v>
      </c>
      <c r="S372" s="43"/>
      <c r="T372" s="223">
        <f t="shared" si="18"/>
        <v>0</v>
      </c>
      <c r="U372" s="223">
        <v>1.6750000000000001E-2</v>
      </c>
      <c r="V372" s="223">
        <f t="shared" si="19"/>
        <v>8.3750000000000005E-2</v>
      </c>
      <c r="W372" s="223">
        <v>0</v>
      </c>
      <c r="X372" s="224">
        <f t="shared" si="20"/>
        <v>0</v>
      </c>
      <c r="AR372" s="25" t="s">
        <v>265</v>
      </c>
      <c r="AT372" s="25" t="s">
        <v>183</v>
      </c>
      <c r="AU372" s="25" t="s">
        <v>81</v>
      </c>
      <c r="AY372" s="25" t="s">
        <v>181</v>
      </c>
      <c r="BE372" s="225">
        <f t="shared" si="21"/>
        <v>0</v>
      </c>
      <c r="BF372" s="225">
        <f t="shared" si="22"/>
        <v>0</v>
      </c>
      <c r="BG372" s="225">
        <f t="shared" si="23"/>
        <v>0</v>
      </c>
      <c r="BH372" s="225">
        <f t="shared" si="24"/>
        <v>0</v>
      </c>
      <c r="BI372" s="225">
        <f t="shared" si="25"/>
        <v>0</v>
      </c>
      <c r="BJ372" s="25" t="s">
        <v>79</v>
      </c>
      <c r="BK372" s="225">
        <f t="shared" si="26"/>
        <v>0</v>
      </c>
      <c r="BL372" s="25" t="s">
        <v>265</v>
      </c>
      <c r="BM372" s="25" t="s">
        <v>692</v>
      </c>
    </row>
    <row r="373" spans="2:65" s="1" customFormat="1" ht="25.5" customHeight="1">
      <c r="B373" s="42"/>
      <c r="C373" s="214" t="s">
        <v>693</v>
      </c>
      <c r="D373" s="214" t="s">
        <v>183</v>
      </c>
      <c r="E373" s="215" t="s">
        <v>694</v>
      </c>
      <c r="F373" s="216" t="s">
        <v>695</v>
      </c>
      <c r="G373" s="217" t="s">
        <v>675</v>
      </c>
      <c r="H373" s="218">
        <v>1</v>
      </c>
      <c r="I373" s="219"/>
      <c r="J373" s="219"/>
      <c r="K373" s="220">
        <f t="shared" si="14"/>
        <v>0</v>
      </c>
      <c r="L373" s="216" t="s">
        <v>187</v>
      </c>
      <c r="M373" s="62"/>
      <c r="N373" s="221" t="s">
        <v>22</v>
      </c>
      <c r="O373" s="222" t="s">
        <v>40</v>
      </c>
      <c r="P373" s="147">
        <f t="shared" si="15"/>
        <v>0</v>
      </c>
      <c r="Q373" s="147">
        <f t="shared" si="16"/>
        <v>0</v>
      </c>
      <c r="R373" s="147">
        <f t="shared" si="17"/>
        <v>0</v>
      </c>
      <c r="S373" s="43"/>
      <c r="T373" s="223">
        <f t="shared" si="18"/>
        <v>0</v>
      </c>
      <c r="U373" s="223">
        <v>6.0099999999999997E-3</v>
      </c>
      <c r="V373" s="223">
        <f t="shared" si="19"/>
        <v>6.0099999999999997E-3</v>
      </c>
      <c r="W373" s="223">
        <v>0</v>
      </c>
      <c r="X373" s="224">
        <f t="shared" si="20"/>
        <v>0</v>
      </c>
      <c r="AR373" s="25" t="s">
        <v>265</v>
      </c>
      <c r="AT373" s="25" t="s">
        <v>183</v>
      </c>
      <c r="AU373" s="25" t="s">
        <v>81</v>
      </c>
      <c r="AY373" s="25" t="s">
        <v>181</v>
      </c>
      <c r="BE373" s="225">
        <f t="shared" si="21"/>
        <v>0</v>
      </c>
      <c r="BF373" s="225">
        <f t="shared" si="22"/>
        <v>0</v>
      </c>
      <c r="BG373" s="225">
        <f t="shared" si="23"/>
        <v>0</v>
      </c>
      <c r="BH373" s="225">
        <f t="shared" si="24"/>
        <v>0</v>
      </c>
      <c r="BI373" s="225">
        <f t="shared" si="25"/>
        <v>0</v>
      </c>
      <c r="BJ373" s="25" t="s">
        <v>79</v>
      </c>
      <c r="BK373" s="225">
        <f t="shared" si="26"/>
        <v>0</v>
      </c>
      <c r="BL373" s="25" t="s">
        <v>265</v>
      </c>
      <c r="BM373" s="25" t="s">
        <v>696</v>
      </c>
    </row>
    <row r="374" spans="2:65" s="1" customFormat="1" ht="16.5" customHeight="1">
      <c r="B374" s="42"/>
      <c r="C374" s="214" t="s">
        <v>697</v>
      </c>
      <c r="D374" s="214" t="s">
        <v>183</v>
      </c>
      <c r="E374" s="215" t="s">
        <v>698</v>
      </c>
      <c r="F374" s="216" t="s">
        <v>699</v>
      </c>
      <c r="G374" s="217" t="s">
        <v>675</v>
      </c>
      <c r="H374" s="218">
        <v>4</v>
      </c>
      <c r="I374" s="219"/>
      <c r="J374" s="219"/>
      <c r="K374" s="220">
        <f t="shared" si="14"/>
        <v>0</v>
      </c>
      <c r="L374" s="216" t="s">
        <v>187</v>
      </c>
      <c r="M374" s="62"/>
      <c r="N374" s="221" t="s">
        <v>22</v>
      </c>
      <c r="O374" s="222" t="s">
        <v>40</v>
      </c>
      <c r="P374" s="147">
        <f t="shared" si="15"/>
        <v>0</v>
      </c>
      <c r="Q374" s="147">
        <f t="shared" si="16"/>
        <v>0</v>
      </c>
      <c r="R374" s="147">
        <f t="shared" si="17"/>
        <v>0</v>
      </c>
      <c r="S374" s="43"/>
      <c r="T374" s="223">
        <f t="shared" si="18"/>
        <v>0</v>
      </c>
      <c r="U374" s="223">
        <v>0</v>
      </c>
      <c r="V374" s="223">
        <f t="shared" si="19"/>
        <v>0</v>
      </c>
      <c r="W374" s="223">
        <v>2.4500000000000001E-2</v>
      </c>
      <c r="X374" s="224">
        <f t="shared" si="20"/>
        <v>9.8000000000000004E-2</v>
      </c>
      <c r="AR374" s="25" t="s">
        <v>265</v>
      </c>
      <c r="AT374" s="25" t="s">
        <v>183</v>
      </c>
      <c r="AU374" s="25" t="s">
        <v>81</v>
      </c>
      <c r="AY374" s="25" t="s">
        <v>181</v>
      </c>
      <c r="BE374" s="225">
        <f t="shared" si="21"/>
        <v>0</v>
      </c>
      <c r="BF374" s="225">
        <f t="shared" si="22"/>
        <v>0</v>
      </c>
      <c r="BG374" s="225">
        <f t="shared" si="23"/>
        <v>0</v>
      </c>
      <c r="BH374" s="225">
        <f t="shared" si="24"/>
        <v>0</v>
      </c>
      <c r="BI374" s="225">
        <f t="shared" si="25"/>
        <v>0</v>
      </c>
      <c r="BJ374" s="25" t="s">
        <v>79</v>
      </c>
      <c r="BK374" s="225">
        <f t="shared" si="26"/>
        <v>0</v>
      </c>
      <c r="BL374" s="25" t="s">
        <v>265</v>
      </c>
      <c r="BM374" s="25" t="s">
        <v>700</v>
      </c>
    </row>
    <row r="375" spans="2:65" s="1" customFormat="1" ht="25.5" customHeight="1">
      <c r="B375" s="42"/>
      <c r="C375" s="214" t="s">
        <v>701</v>
      </c>
      <c r="D375" s="214" t="s">
        <v>183</v>
      </c>
      <c r="E375" s="215" t="s">
        <v>702</v>
      </c>
      <c r="F375" s="216" t="s">
        <v>703</v>
      </c>
      <c r="G375" s="217" t="s">
        <v>675</v>
      </c>
      <c r="H375" s="218">
        <v>1</v>
      </c>
      <c r="I375" s="219"/>
      <c r="J375" s="219"/>
      <c r="K375" s="220">
        <f t="shared" si="14"/>
        <v>0</v>
      </c>
      <c r="L375" s="216" t="s">
        <v>187</v>
      </c>
      <c r="M375" s="62"/>
      <c r="N375" s="221" t="s">
        <v>22</v>
      </c>
      <c r="O375" s="222" t="s">
        <v>40</v>
      </c>
      <c r="P375" s="147">
        <f t="shared" si="15"/>
        <v>0</v>
      </c>
      <c r="Q375" s="147">
        <f t="shared" si="16"/>
        <v>0</v>
      </c>
      <c r="R375" s="147">
        <f t="shared" si="17"/>
        <v>0</v>
      </c>
      <c r="S375" s="43"/>
      <c r="T375" s="223">
        <f t="shared" si="18"/>
        <v>0</v>
      </c>
      <c r="U375" s="223">
        <v>1.188E-2</v>
      </c>
      <c r="V375" s="223">
        <f t="shared" si="19"/>
        <v>1.188E-2</v>
      </c>
      <c r="W375" s="223">
        <v>0</v>
      </c>
      <c r="X375" s="224">
        <f t="shared" si="20"/>
        <v>0</v>
      </c>
      <c r="AR375" s="25" t="s">
        <v>265</v>
      </c>
      <c r="AT375" s="25" t="s">
        <v>183</v>
      </c>
      <c r="AU375" s="25" t="s">
        <v>81</v>
      </c>
      <c r="AY375" s="25" t="s">
        <v>181</v>
      </c>
      <c r="BE375" s="225">
        <f t="shared" si="21"/>
        <v>0</v>
      </c>
      <c r="BF375" s="225">
        <f t="shared" si="22"/>
        <v>0</v>
      </c>
      <c r="BG375" s="225">
        <f t="shared" si="23"/>
        <v>0</v>
      </c>
      <c r="BH375" s="225">
        <f t="shared" si="24"/>
        <v>0</v>
      </c>
      <c r="BI375" s="225">
        <f t="shared" si="25"/>
        <v>0</v>
      </c>
      <c r="BJ375" s="25" t="s">
        <v>79</v>
      </c>
      <c r="BK375" s="225">
        <f t="shared" si="26"/>
        <v>0</v>
      </c>
      <c r="BL375" s="25" t="s">
        <v>265</v>
      </c>
      <c r="BM375" s="25" t="s">
        <v>704</v>
      </c>
    </row>
    <row r="376" spans="2:65" s="1" customFormat="1" ht="25.5" customHeight="1">
      <c r="B376" s="42"/>
      <c r="C376" s="214" t="s">
        <v>705</v>
      </c>
      <c r="D376" s="214" t="s">
        <v>183</v>
      </c>
      <c r="E376" s="215" t="s">
        <v>706</v>
      </c>
      <c r="F376" s="216" t="s">
        <v>707</v>
      </c>
      <c r="G376" s="217" t="s">
        <v>675</v>
      </c>
      <c r="H376" s="218">
        <v>1</v>
      </c>
      <c r="I376" s="219"/>
      <c r="J376" s="219"/>
      <c r="K376" s="220">
        <f t="shared" si="14"/>
        <v>0</v>
      </c>
      <c r="L376" s="216" t="s">
        <v>187</v>
      </c>
      <c r="M376" s="62"/>
      <c r="N376" s="221" t="s">
        <v>22</v>
      </c>
      <c r="O376" s="222" t="s">
        <v>40</v>
      </c>
      <c r="P376" s="147">
        <f t="shared" si="15"/>
        <v>0</v>
      </c>
      <c r="Q376" s="147">
        <f t="shared" si="16"/>
        <v>0</v>
      </c>
      <c r="R376" s="147">
        <f t="shared" si="17"/>
        <v>0</v>
      </c>
      <c r="S376" s="43"/>
      <c r="T376" s="223">
        <f t="shared" si="18"/>
        <v>0</v>
      </c>
      <c r="U376" s="223">
        <v>1.034E-2</v>
      </c>
      <c r="V376" s="223">
        <f t="shared" si="19"/>
        <v>1.034E-2</v>
      </c>
      <c r="W376" s="223">
        <v>0</v>
      </c>
      <c r="X376" s="224">
        <f t="shared" si="20"/>
        <v>0</v>
      </c>
      <c r="AR376" s="25" t="s">
        <v>265</v>
      </c>
      <c r="AT376" s="25" t="s">
        <v>183</v>
      </c>
      <c r="AU376" s="25" t="s">
        <v>81</v>
      </c>
      <c r="AY376" s="25" t="s">
        <v>181</v>
      </c>
      <c r="BE376" s="225">
        <f t="shared" si="21"/>
        <v>0</v>
      </c>
      <c r="BF376" s="225">
        <f t="shared" si="22"/>
        <v>0</v>
      </c>
      <c r="BG376" s="225">
        <f t="shared" si="23"/>
        <v>0</v>
      </c>
      <c r="BH376" s="225">
        <f t="shared" si="24"/>
        <v>0</v>
      </c>
      <c r="BI376" s="225">
        <f t="shared" si="25"/>
        <v>0</v>
      </c>
      <c r="BJ376" s="25" t="s">
        <v>79</v>
      </c>
      <c r="BK376" s="225">
        <f t="shared" si="26"/>
        <v>0</v>
      </c>
      <c r="BL376" s="25" t="s">
        <v>265</v>
      </c>
      <c r="BM376" s="25" t="s">
        <v>708</v>
      </c>
    </row>
    <row r="377" spans="2:65" s="1" customFormat="1" ht="25.5" customHeight="1">
      <c r="B377" s="42"/>
      <c r="C377" s="214" t="s">
        <v>709</v>
      </c>
      <c r="D377" s="214" t="s">
        <v>183</v>
      </c>
      <c r="E377" s="215" t="s">
        <v>710</v>
      </c>
      <c r="F377" s="216" t="s">
        <v>711</v>
      </c>
      <c r="G377" s="217" t="s">
        <v>675</v>
      </c>
      <c r="H377" s="218">
        <v>1</v>
      </c>
      <c r="I377" s="219"/>
      <c r="J377" s="219"/>
      <c r="K377" s="220">
        <f t="shared" si="14"/>
        <v>0</v>
      </c>
      <c r="L377" s="216" t="s">
        <v>187</v>
      </c>
      <c r="M377" s="62"/>
      <c r="N377" s="221" t="s">
        <v>22</v>
      </c>
      <c r="O377" s="222" t="s">
        <v>40</v>
      </c>
      <c r="P377" s="147">
        <f t="shared" si="15"/>
        <v>0</v>
      </c>
      <c r="Q377" s="147">
        <f t="shared" si="16"/>
        <v>0</v>
      </c>
      <c r="R377" s="147">
        <f t="shared" si="17"/>
        <v>0</v>
      </c>
      <c r="S377" s="43"/>
      <c r="T377" s="223">
        <f t="shared" si="18"/>
        <v>0</v>
      </c>
      <c r="U377" s="223">
        <v>0</v>
      </c>
      <c r="V377" s="223">
        <f t="shared" si="19"/>
        <v>0</v>
      </c>
      <c r="W377" s="223">
        <v>9.1999999999999998E-3</v>
      </c>
      <c r="X377" s="224">
        <f t="shared" si="20"/>
        <v>9.1999999999999998E-3</v>
      </c>
      <c r="AR377" s="25" t="s">
        <v>265</v>
      </c>
      <c r="AT377" s="25" t="s">
        <v>183</v>
      </c>
      <c r="AU377" s="25" t="s">
        <v>81</v>
      </c>
      <c r="AY377" s="25" t="s">
        <v>181</v>
      </c>
      <c r="BE377" s="225">
        <f t="shared" si="21"/>
        <v>0</v>
      </c>
      <c r="BF377" s="225">
        <f t="shared" si="22"/>
        <v>0</v>
      </c>
      <c r="BG377" s="225">
        <f t="shared" si="23"/>
        <v>0</v>
      </c>
      <c r="BH377" s="225">
        <f t="shared" si="24"/>
        <v>0</v>
      </c>
      <c r="BI377" s="225">
        <f t="shared" si="25"/>
        <v>0</v>
      </c>
      <c r="BJ377" s="25" t="s">
        <v>79</v>
      </c>
      <c r="BK377" s="225">
        <f t="shared" si="26"/>
        <v>0</v>
      </c>
      <c r="BL377" s="25" t="s">
        <v>265</v>
      </c>
      <c r="BM377" s="25" t="s">
        <v>712</v>
      </c>
    </row>
    <row r="378" spans="2:65" s="1" customFormat="1" ht="25.5" customHeight="1">
      <c r="B378" s="42"/>
      <c r="C378" s="214" t="s">
        <v>713</v>
      </c>
      <c r="D378" s="214" t="s">
        <v>183</v>
      </c>
      <c r="E378" s="215" t="s">
        <v>714</v>
      </c>
      <c r="F378" s="216" t="s">
        <v>715</v>
      </c>
      <c r="G378" s="217" t="s">
        <v>675</v>
      </c>
      <c r="H378" s="218">
        <v>1</v>
      </c>
      <c r="I378" s="219"/>
      <c r="J378" s="219"/>
      <c r="K378" s="220">
        <f t="shared" si="14"/>
        <v>0</v>
      </c>
      <c r="L378" s="216" t="s">
        <v>187</v>
      </c>
      <c r="M378" s="62"/>
      <c r="N378" s="221" t="s">
        <v>22</v>
      </c>
      <c r="O378" s="222" t="s">
        <v>40</v>
      </c>
      <c r="P378" s="147">
        <f t="shared" si="15"/>
        <v>0</v>
      </c>
      <c r="Q378" s="147">
        <f t="shared" si="16"/>
        <v>0</v>
      </c>
      <c r="R378" s="147">
        <f t="shared" si="17"/>
        <v>0</v>
      </c>
      <c r="S378" s="43"/>
      <c r="T378" s="223">
        <f t="shared" si="18"/>
        <v>0</v>
      </c>
      <c r="U378" s="223">
        <v>1.9599999999999999E-3</v>
      </c>
      <c r="V378" s="223">
        <f t="shared" si="19"/>
        <v>1.9599999999999999E-3</v>
      </c>
      <c r="W378" s="223">
        <v>0</v>
      </c>
      <c r="X378" s="224">
        <f t="shared" si="20"/>
        <v>0</v>
      </c>
      <c r="AR378" s="25" t="s">
        <v>265</v>
      </c>
      <c r="AT378" s="25" t="s">
        <v>183</v>
      </c>
      <c r="AU378" s="25" t="s">
        <v>81</v>
      </c>
      <c r="AY378" s="25" t="s">
        <v>181</v>
      </c>
      <c r="BE378" s="225">
        <f t="shared" si="21"/>
        <v>0</v>
      </c>
      <c r="BF378" s="225">
        <f t="shared" si="22"/>
        <v>0</v>
      </c>
      <c r="BG378" s="225">
        <f t="shared" si="23"/>
        <v>0</v>
      </c>
      <c r="BH378" s="225">
        <f t="shared" si="24"/>
        <v>0</v>
      </c>
      <c r="BI378" s="225">
        <f t="shared" si="25"/>
        <v>0</v>
      </c>
      <c r="BJ378" s="25" t="s">
        <v>79</v>
      </c>
      <c r="BK378" s="225">
        <f t="shared" si="26"/>
        <v>0</v>
      </c>
      <c r="BL378" s="25" t="s">
        <v>265</v>
      </c>
      <c r="BM378" s="25" t="s">
        <v>716</v>
      </c>
    </row>
    <row r="379" spans="2:65" s="1" customFormat="1" ht="16.5" customHeight="1">
      <c r="B379" s="42"/>
      <c r="C379" s="214" t="s">
        <v>717</v>
      </c>
      <c r="D379" s="214" t="s">
        <v>183</v>
      </c>
      <c r="E379" s="215" t="s">
        <v>718</v>
      </c>
      <c r="F379" s="216" t="s">
        <v>719</v>
      </c>
      <c r="G379" s="217" t="s">
        <v>675</v>
      </c>
      <c r="H379" s="218">
        <v>5</v>
      </c>
      <c r="I379" s="219"/>
      <c r="J379" s="219"/>
      <c r="K379" s="220">
        <f t="shared" si="14"/>
        <v>0</v>
      </c>
      <c r="L379" s="216" t="s">
        <v>187</v>
      </c>
      <c r="M379" s="62"/>
      <c r="N379" s="221" t="s">
        <v>22</v>
      </c>
      <c r="O379" s="222" t="s">
        <v>40</v>
      </c>
      <c r="P379" s="147">
        <f t="shared" si="15"/>
        <v>0</v>
      </c>
      <c r="Q379" s="147">
        <f t="shared" si="16"/>
        <v>0</v>
      </c>
      <c r="R379" s="147">
        <f t="shared" si="17"/>
        <v>0</v>
      </c>
      <c r="S379" s="43"/>
      <c r="T379" s="223">
        <f t="shared" si="18"/>
        <v>0</v>
      </c>
      <c r="U379" s="223">
        <v>1.8E-3</v>
      </c>
      <c r="V379" s="223">
        <f t="shared" si="19"/>
        <v>8.9999999999999993E-3</v>
      </c>
      <c r="W379" s="223">
        <v>0</v>
      </c>
      <c r="X379" s="224">
        <f t="shared" si="20"/>
        <v>0</v>
      </c>
      <c r="AR379" s="25" t="s">
        <v>265</v>
      </c>
      <c r="AT379" s="25" t="s">
        <v>183</v>
      </c>
      <c r="AU379" s="25" t="s">
        <v>81</v>
      </c>
      <c r="AY379" s="25" t="s">
        <v>181</v>
      </c>
      <c r="BE379" s="225">
        <f t="shared" si="21"/>
        <v>0</v>
      </c>
      <c r="BF379" s="225">
        <f t="shared" si="22"/>
        <v>0</v>
      </c>
      <c r="BG379" s="225">
        <f t="shared" si="23"/>
        <v>0</v>
      </c>
      <c r="BH379" s="225">
        <f t="shared" si="24"/>
        <v>0</v>
      </c>
      <c r="BI379" s="225">
        <f t="shared" si="25"/>
        <v>0</v>
      </c>
      <c r="BJ379" s="25" t="s">
        <v>79</v>
      </c>
      <c r="BK379" s="225">
        <f t="shared" si="26"/>
        <v>0</v>
      </c>
      <c r="BL379" s="25" t="s">
        <v>265</v>
      </c>
      <c r="BM379" s="25" t="s">
        <v>720</v>
      </c>
    </row>
    <row r="380" spans="2:65" s="1" customFormat="1" ht="16.5" customHeight="1">
      <c r="B380" s="42"/>
      <c r="C380" s="214" t="s">
        <v>721</v>
      </c>
      <c r="D380" s="214" t="s">
        <v>183</v>
      </c>
      <c r="E380" s="215" t="s">
        <v>722</v>
      </c>
      <c r="F380" s="216" t="s">
        <v>723</v>
      </c>
      <c r="G380" s="217" t="s">
        <v>675</v>
      </c>
      <c r="H380" s="218">
        <v>2</v>
      </c>
      <c r="I380" s="219"/>
      <c r="J380" s="219"/>
      <c r="K380" s="220">
        <f t="shared" si="14"/>
        <v>0</v>
      </c>
      <c r="L380" s="216" t="s">
        <v>187</v>
      </c>
      <c r="M380" s="62"/>
      <c r="N380" s="221" t="s">
        <v>22</v>
      </c>
      <c r="O380" s="222" t="s">
        <v>40</v>
      </c>
      <c r="P380" s="147">
        <f t="shared" si="15"/>
        <v>0</v>
      </c>
      <c r="Q380" s="147">
        <f t="shared" si="16"/>
        <v>0</v>
      </c>
      <c r="R380" s="147">
        <f t="shared" si="17"/>
        <v>0</v>
      </c>
      <c r="S380" s="43"/>
      <c r="T380" s="223">
        <f t="shared" si="18"/>
        <v>0</v>
      </c>
      <c r="U380" s="223">
        <v>1.8400000000000001E-3</v>
      </c>
      <c r="V380" s="223">
        <f t="shared" si="19"/>
        <v>3.6800000000000001E-3</v>
      </c>
      <c r="W380" s="223">
        <v>0</v>
      </c>
      <c r="X380" s="224">
        <f t="shared" si="20"/>
        <v>0</v>
      </c>
      <c r="AR380" s="25" t="s">
        <v>265</v>
      </c>
      <c r="AT380" s="25" t="s">
        <v>183</v>
      </c>
      <c r="AU380" s="25" t="s">
        <v>81</v>
      </c>
      <c r="AY380" s="25" t="s">
        <v>181</v>
      </c>
      <c r="BE380" s="225">
        <f t="shared" si="21"/>
        <v>0</v>
      </c>
      <c r="BF380" s="225">
        <f t="shared" si="22"/>
        <v>0</v>
      </c>
      <c r="BG380" s="225">
        <f t="shared" si="23"/>
        <v>0</v>
      </c>
      <c r="BH380" s="225">
        <f t="shared" si="24"/>
        <v>0</v>
      </c>
      <c r="BI380" s="225">
        <f t="shared" si="25"/>
        <v>0</v>
      </c>
      <c r="BJ380" s="25" t="s">
        <v>79</v>
      </c>
      <c r="BK380" s="225">
        <f t="shared" si="26"/>
        <v>0</v>
      </c>
      <c r="BL380" s="25" t="s">
        <v>265</v>
      </c>
      <c r="BM380" s="25" t="s">
        <v>724</v>
      </c>
    </row>
    <row r="381" spans="2:65" s="1" customFormat="1" ht="38.25" customHeight="1">
      <c r="B381" s="42"/>
      <c r="C381" s="214" t="s">
        <v>725</v>
      </c>
      <c r="D381" s="214" t="s">
        <v>183</v>
      </c>
      <c r="E381" s="215" t="s">
        <v>726</v>
      </c>
      <c r="F381" s="216" t="s">
        <v>727</v>
      </c>
      <c r="G381" s="217" t="s">
        <v>533</v>
      </c>
      <c r="H381" s="271"/>
      <c r="I381" s="219"/>
      <c r="J381" s="219"/>
      <c r="K381" s="220">
        <f t="shared" si="14"/>
        <v>0</v>
      </c>
      <c r="L381" s="216" t="s">
        <v>187</v>
      </c>
      <c r="M381" s="62"/>
      <c r="N381" s="221" t="s">
        <v>22</v>
      </c>
      <c r="O381" s="222" t="s">
        <v>40</v>
      </c>
      <c r="P381" s="147">
        <f t="shared" si="15"/>
        <v>0</v>
      </c>
      <c r="Q381" s="147">
        <f t="shared" si="16"/>
        <v>0</v>
      </c>
      <c r="R381" s="147">
        <f t="shared" si="17"/>
        <v>0</v>
      </c>
      <c r="S381" s="43"/>
      <c r="T381" s="223">
        <f t="shared" si="18"/>
        <v>0</v>
      </c>
      <c r="U381" s="223">
        <v>0</v>
      </c>
      <c r="V381" s="223">
        <f t="shared" si="19"/>
        <v>0</v>
      </c>
      <c r="W381" s="223">
        <v>0</v>
      </c>
      <c r="X381" s="224">
        <f t="shared" si="20"/>
        <v>0</v>
      </c>
      <c r="AR381" s="25" t="s">
        <v>265</v>
      </c>
      <c r="AT381" s="25" t="s">
        <v>183</v>
      </c>
      <c r="AU381" s="25" t="s">
        <v>81</v>
      </c>
      <c r="AY381" s="25" t="s">
        <v>181</v>
      </c>
      <c r="BE381" s="225">
        <f t="shared" si="21"/>
        <v>0</v>
      </c>
      <c r="BF381" s="225">
        <f t="shared" si="22"/>
        <v>0</v>
      </c>
      <c r="BG381" s="225">
        <f t="shared" si="23"/>
        <v>0</v>
      </c>
      <c r="BH381" s="225">
        <f t="shared" si="24"/>
        <v>0</v>
      </c>
      <c r="BI381" s="225">
        <f t="shared" si="25"/>
        <v>0</v>
      </c>
      <c r="BJ381" s="25" t="s">
        <v>79</v>
      </c>
      <c r="BK381" s="225">
        <f t="shared" si="26"/>
        <v>0</v>
      </c>
      <c r="BL381" s="25" t="s">
        <v>265</v>
      </c>
      <c r="BM381" s="25" t="s">
        <v>728</v>
      </c>
    </row>
    <row r="382" spans="2:65" s="1" customFormat="1" ht="121.5">
      <c r="B382" s="42"/>
      <c r="C382" s="64"/>
      <c r="D382" s="226" t="s">
        <v>190</v>
      </c>
      <c r="E382" s="64"/>
      <c r="F382" s="227" t="s">
        <v>729</v>
      </c>
      <c r="G382" s="64"/>
      <c r="H382" s="64"/>
      <c r="I382" s="181"/>
      <c r="J382" s="181"/>
      <c r="K382" s="64"/>
      <c r="L382" s="64"/>
      <c r="M382" s="62"/>
      <c r="N382" s="228"/>
      <c r="O382" s="43"/>
      <c r="P382" s="43"/>
      <c r="Q382" s="43"/>
      <c r="R382" s="43"/>
      <c r="S382" s="43"/>
      <c r="T382" s="43"/>
      <c r="U382" s="43"/>
      <c r="V382" s="43"/>
      <c r="W382" s="43"/>
      <c r="X382" s="78"/>
      <c r="AT382" s="25" t="s">
        <v>190</v>
      </c>
      <c r="AU382" s="25" t="s">
        <v>81</v>
      </c>
    </row>
    <row r="383" spans="2:65" s="11" customFormat="1" ht="29.85" customHeight="1">
      <c r="B383" s="197"/>
      <c r="C383" s="198"/>
      <c r="D383" s="199" t="s">
        <v>70</v>
      </c>
      <c r="E383" s="212" t="s">
        <v>730</v>
      </c>
      <c r="F383" s="212" t="s">
        <v>731</v>
      </c>
      <c r="G383" s="198"/>
      <c r="H383" s="198"/>
      <c r="I383" s="201"/>
      <c r="J383" s="201"/>
      <c r="K383" s="213">
        <f>BK383</f>
        <v>0</v>
      </c>
      <c r="L383" s="198"/>
      <c r="M383" s="203"/>
      <c r="N383" s="204"/>
      <c r="O383" s="205"/>
      <c r="P383" s="205"/>
      <c r="Q383" s="206">
        <f>SUM(Q384:Q386)</f>
        <v>0</v>
      </c>
      <c r="R383" s="206">
        <f>SUM(R384:R386)</f>
        <v>0</v>
      </c>
      <c r="S383" s="205"/>
      <c r="T383" s="207">
        <f>SUM(T384:T386)</f>
        <v>0</v>
      </c>
      <c r="U383" s="205"/>
      <c r="V383" s="207">
        <f>SUM(V384:V386)</f>
        <v>4.5999999999999999E-2</v>
      </c>
      <c r="W383" s="205"/>
      <c r="X383" s="208">
        <f>SUM(X384:X386)</f>
        <v>0</v>
      </c>
      <c r="AR383" s="209" t="s">
        <v>81</v>
      </c>
      <c r="AT383" s="210" t="s">
        <v>70</v>
      </c>
      <c r="AU383" s="210" t="s">
        <v>79</v>
      </c>
      <c r="AY383" s="209" t="s">
        <v>181</v>
      </c>
      <c r="BK383" s="211">
        <f>SUM(BK384:BK386)</f>
        <v>0</v>
      </c>
    </row>
    <row r="384" spans="2:65" s="1" customFormat="1" ht="25.5" customHeight="1">
      <c r="B384" s="42"/>
      <c r="C384" s="214" t="s">
        <v>732</v>
      </c>
      <c r="D384" s="214" t="s">
        <v>183</v>
      </c>
      <c r="E384" s="215" t="s">
        <v>733</v>
      </c>
      <c r="F384" s="216" t="s">
        <v>734</v>
      </c>
      <c r="G384" s="217" t="s">
        <v>675</v>
      </c>
      <c r="H384" s="218">
        <v>5</v>
      </c>
      <c r="I384" s="219"/>
      <c r="J384" s="219"/>
      <c r="K384" s="220">
        <f>ROUND(P384*H384,2)</f>
        <v>0</v>
      </c>
      <c r="L384" s="216" t="s">
        <v>187</v>
      </c>
      <c r="M384" s="62"/>
      <c r="N384" s="221" t="s">
        <v>22</v>
      </c>
      <c r="O384" s="222" t="s">
        <v>40</v>
      </c>
      <c r="P384" s="147">
        <f>I384+J384</f>
        <v>0</v>
      </c>
      <c r="Q384" s="147">
        <f>ROUND(I384*H384,2)</f>
        <v>0</v>
      </c>
      <c r="R384" s="147">
        <f>ROUND(J384*H384,2)</f>
        <v>0</v>
      </c>
      <c r="S384" s="43"/>
      <c r="T384" s="223">
        <f>S384*H384</f>
        <v>0</v>
      </c>
      <c r="U384" s="223">
        <v>9.1999999999999998E-3</v>
      </c>
      <c r="V384" s="223">
        <f>U384*H384</f>
        <v>4.5999999999999999E-2</v>
      </c>
      <c r="W384" s="223">
        <v>0</v>
      </c>
      <c r="X384" s="224">
        <f>W384*H384</f>
        <v>0</v>
      </c>
      <c r="AR384" s="25" t="s">
        <v>265</v>
      </c>
      <c r="AT384" s="25" t="s">
        <v>183</v>
      </c>
      <c r="AU384" s="25" t="s">
        <v>81</v>
      </c>
      <c r="AY384" s="25" t="s">
        <v>181</v>
      </c>
      <c r="BE384" s="225">
        <f>IF(O384="základní",K384,0)</f>
        <v>0</v>
      </c>
      <c r="BF384" s="225">
        <f>IF(O384="snížená",K384,0)</f>
        <v>0</v>
      </c>
      <c r="BG384" s="225">
        <f>IF(O384="zákl. přenesená",K384,0)</f>
        <v>0</v>
      </c>
      <c r="BH384" s="225">
        <f>IF(O384="sníž. přenesená",K384,0)</f>
        <v>0</v>
      </c>
      <c r="BI384" s="225">
        <f>IF(O384="nulová",K384,0)</f>
        <v>0</v>
      </c>
      <c r="BJ384" s="25" t="s">
        <v>79</v>
      </c>
      <c r="BK384" s="225">
        <f>ROUND(P384*H384,2)</f>
        <v>0</v>
      </c>
      <c r="BL384" s="25" t="s">
        <v>265</v>
      </c>
      <c r="BM384" s="25" t="s">
        <v>735</v>
      </c>
    </row>
    <row r="385" spans="2:65" s="1" customFormat="1" ht="38.25" customHeight="1">
      <c r="B385" s="42"/>
      <c r="C385" s="214" t="s">
        <v>736</v>
      </c>
      <c r="D385" s="214" t="s">
        <v>183</v>
      </c>
      <c r="E385" s="215" t="s">
        <v>737</v>
      </c>
      <c r="F385" s="216" t="s">
        <v>738</v>
      </c>
      <c r="G385" s="217" t="s">
        <v>533</v>
      </c>
      <c r="H385" s="271"/>
      <c r="I385" s="219"/>
      <c r="J385" s="219"/>
      <c r="K385" s="220">
        <f>ROUND(P385*H385,2)</f>
        <v>0</v>
      </c>
      <c r="L385" s="216" t="s">
        <v>187</v>
      </c>
      <c r="M385" s="62"/>
      <c r="N385" s="221" t="s">
        <v>22</v>
      </c>
      <c r="O385" s="222" t="s">
        <v>40</v>
      </c>
      <c r="P385" s="147">
        <f>I385+J385</f>
        <v>0</v>
      </c>
      <c r="Q385" s="147">
        <f>ROUND(I385*H385,2)</f>
        <v>0</v>
      </c>
      <c r="R385" s="147">
        <f>ROUND(J385*H385,2)</f>
        <v>0</v>
      </c>
      <c r="S385" s="43"/>
      <c r="T385" s="223">
        <f>S385*H385</f>
        <v>0</v>
      </c>
      <c r="U385" s="223">
        <v>0</v>
      </c>
      <c r="V385" s="223">
        <f>U385*H385</f>
        <v>0</v>
      </c>
      <c r="W385" s="223">
        <v>0</v>
      </c>
      <c r="X385" s="224">
        <f>W385*H385</f>
        <v>0</v>
      </c>
      <c r="AR385" s="25" t="s">
        <v>265</v>
      </c>
      <c r="AT385" s="25" t="s">
        <v>183</v>
      </c>
      <c r="AU385" s="25" t="s">
        <v>81</v>
      </c>
      <c r="AY385" s="25" t="s">
        <v>181</v>
      </c>
      <c r="BE385" s="225">
        <f>IF(O385="základní",K385,0)</f>
        <v>0</v>
      </c>
      <c r="BF385" s="225">
        <f>IF(O385="snížená",K385,0)</f>
        <v>0</v>
      </c>
      <c r="BG385" s="225">
        <f>IF(O385="zákl. přenesená",K385,0)</f>
        <v>0</v>
      </c>
      <c r="BH385" s="225">
        <f>IF(O385="sníž. přenesená",K385,0)</f>
        <v>0</v>
      </c>
      <c r="BI385" s="225">
        <f>IF(O385="nulová",K385,0)</f>
        <v>0</v>
      </c>
      <c r="BJ385" s="25" t="s">
        <v>79</v>
      </c>
      <c r="BK385" s="225">
        <f>ROUND(P385*H385,2)</f>
        <v>0</v>
      </c>
      <c r="BL385" s="25" t="s">
        <v>265</v>
      </c>
      <c r="BM385" s="25" t="s">
        <v>739</v>
      </c>
    </row>
    <row r="386" spans="2:65" s="1" customFormat="1" ht="121.5">
      <c r="B386" s="42"/>
      <c r="C386" s="64"/>
      <c r="D386" s="226" t="s">
        <v>190</v>
      </c>
      <c r="E386" s="64"/>
      <c r="F386" s="227" t="s">
        <v>740</v>
      </c>
      <c r="G386" s="64"/>
      <c r="H386" s="64"/>
      <c r="I386" s="181"/>
      <c r="J386" s="181"/>
      <c r="K386" s="64"/>
      <c r="L386" s="64"/>
      <c r="M386" s="62"/>
      <c r="N386" s="228"/>
      <c r="O386" s="43"/>
      <c r="P386" s="43"/>
      <c r="Q386" s="43"/>
      <c r="R386" s="43"/>
      <c r="S386" s="43"/>
      <c r="T386" s="43"/>
      <c r="U386" s="43"/>
      <c r="V386" s="43"/>
      <c r="W386" s="43"/>
      <c r="X386" s="78"/>
      <c r="AT386" s="25" t="s">
        <v>190</v>
      </c>
      <c r="AU386" s="25" t="s">
        <v>81</v>
      </c>
    </row>
    <row r="387" spans="2:65" s="11" customFormat="1" ht="29.85" customHeight="1">
      <c r="B387" s="197"/>
      <c r="C387" s="198"/>
      <c r="D387" s="199" t="s">
        <v>70</v>
      </c>
      <c r="E387" s="212" t="s">
        <v>741</v>
      </c>
      <c r="F387" s="212" t="s">
        <v>742</v>
      </c>
      <c r="G387" s="198"/>
      <c r="H387" s="198"/>
      <c r="I387" s="201"/>
      <c r="J387" s="201"/>
      <c r="K387" s="213">
        <f>BK387</f>
        <v>0</v>
      </c>
      <c r="L387" s="198"/>
      <c r="M387" s="203"/>
      <c r="N387" s="204"/>
      <c r="O387" s="205"/>
      <c r="P387" s="205"/>
      <c r="Q387" s="206">
        <f>SUM(Q388:Q390)</f>
        <v>0</v>
      </c>
      <c r="R387" s="206">
        <f>SUM(R388:R390)</f>
        <v>0</v>
      </c>
      <c r="S387" s="205"/>
      <c r="T387" s="207">
        <f>SUM(T388:T390)</f>
        <v>0</v>
      </c>
      <c r="U387" s="205"/>
      <c r="V387" s="207">
        <f>SUM(V388:V390)</f>
        <v>1.0399999999999999E-3</v>
      </c>
      <c r="W387" s="205"/>
      <c r="X387" s="208">
        <f>SUM(X388:X390)</f>
        <v>0</v>
      </c>
      <c r="AR387" s="209" t="s">
        <v>81</v>
      </c>
      <c r="AT387" s="210" t="s">
        <v>70</v>
      </c>
      <c r="AU387" s="210" t="s">
        <v>79</v>
      </c>
      <c r="AY387" s="209" t="s">
        <v>181</v>
      </c>
      <c r="BK387" s="211">
        <f>SUM(BK388:BK390)</f>
        <v>0</v>
      </c>
    </row>
    <row r="388" spans="2:65" s="1" customFormat="1" ht="16.5" customHeight="1">
      <c r="B388" s="42"/>
      <c r="C388" s="214" t="s">
        <v>743</v>
      </c>
      <c r="D388" s="214" t="s">
        <v>183</v>
      </c>
      <c r="E388" s="215" t="s">
        <v>744</v>
      </c>
      <c r="F388" s="216" t="s">
        <v>745</v>
      </c>
      <c r="G388" s="217" t="s">
        <v>675</v>
      </c>
      <c r="H388" s="218">
        <v>1</v>
      </c>
      <c r="I388" s="219"/>
      <c r="J388" s="219"/>
      <c r="K388" s="220">
        <f>ROUND(P388*H388,2)</f>
        <v>0</v>
      </c>
      <c r="L388" s="216" t="s">
        <v>22</v>
      </c>
      <c r="M388" s="62"/>
      <c r="N388" s="221" t="s">
        <v>22</v>
      </c>
      <c r="O388" s="222" t="s">
        <v>40</v>
      </c>
      <c r="P388" s="147">
        <f>I388+J388</f>
        <v>0</v>
      </c>
      <c r="Q388" s="147">
        <f>ROUND(I388*H388,2)</f>
        <v>0</v>
      </c>
      <c r="R388" s="147">
        <f>ROUND(J388*H388,2)</f>
        <v>0</v>
      </c>
      <c r="S388" s="43"/>
      <c r="T388" s="223">
        <f>S388*H388</f>
        <v>0</v>
      </c>
      <c r="U388" s="223">
        <v>1.0399999999999999E-3</v>
      </c>
      <c r="V388" s="223">
        <f>U388*H388</f>
        <v>1.0399999999999999E-3</v>
      </c>
      <c r="W388" s="223">
        <v>0</v>
      </c>
      <c r="X388" s="224">
        <f>W388*H388</f>
        <v>0</v>
      </c>
      <c r="AR388" s="25" t="s">
        <v>265</v>
      </c>
      <c r="AT388" s="25" t="s">
        <v>183</v>
      </c>
      <c r="AU388" s="25" t="s">
        <v>81</v>
      </c>
      <c r="AY388" s="25" t="s">
        <v>181</v>
      </c>
      <c r="BE388" s="225">
        <f>IF(O388="základní",K388,0)</f>
        <v>0</v>
      </c>
      <c r="BF388" s="225">
        <f>IF(O388="snížená",K388,0)</f>
        <v>0</v>
      </c>
      <c r="BG388" s="225">
        <f>IF(O388="zákl. přenesená",K388,0)</f>
        <v>0</v>
      </c>
      <c r="BH388" s="225">
        <f>IF(O388="sníž. přenesená",K388,0)</f>
        <v>0</v>
      </c>
      <c r="BI388" s="225">
        <f>IF(O388="nulová",K388,0)</f>
        <v>0</v>
      </c>
      <c r="BJ388" s="25" t="s">
        <v>79</v>
      </c>
      <c r="BK388" s="225">
        <f>ROUND(P388*H388,2)</f>
        <v>0</v>
      </c>
      <c r="BL388" s="25" t="s">
        <v>265</v>
      </c>
      <c r="BM388" s="25" t="s">
        <v>746</v>
      </c>
    </row>
    <row r="389" spans="2:65" s="1" customFormat="1" ht="16.5" customHeight="1">
      <c r="B389" s="42"/>
      <c r="C389" s="214" t="s">
        <v>747</v>
      </c>
      <c r="D389" s="214" t="s">
        <v>183</v>
      </c>
      <c r="E389" s="215" t="s">
        <v>748</v>
      </c>
      <c r="F389" s="216" t="s">
        <v>749</v>
      </c>
      <c r="G389" s="217" t="s">
        <v>292</v>
      </c>
      <c r="H389" s="218">
        <v>10</v>
      </c>
      <c r="I389" s="219"/>
      <c r="J389" s="219"/>
      <c r="K389" s="220">
        <f>ROUND(P389*H389,2)</f>
        <v>0</v>
      </c>
      <c r="L389" s="216" t="s">
        <v>187</v>
      </c>
      <c r="M389" s="62"/>
      <c r="N389" s="221" t="s">
        <v>22</v>
      </c>
      <c r="O389" s="222" t="s">
        <v>40</v>
      </c>
      <c r="P389" s="147">
        <f>I389+J389</f>
        <v>0</v>
      </c>
      <c r="Q389" s="147">
        <f>ROUND(I389*H389,2)</f>
        <v>0</v>
      </c>
      <c r="R389" s="147">
        <f>ROUND(J389*H389,2)</f>
        <v>0</v>
      </c>
      <c r="S389" s="43"/>
      <c r="T389" s="223">
        <f>S389*H389</f>
        <v>0</v>
      </c>
      <c r="U389" s="223">
        <v>0</v>
      </c>
      <c r="V389" s="223">
        <f>U389*H389</f>
        <v>0</v>
      </c>
      <c r="W389" s="223">
        <v>0</v>
      </c>
      <c r="X389" s="224">
        <f>W389*H389</f>
        <v>0</v>
      </c>
      <c r="AR389" s="25" t="s">
        <v>265</v>
      </c>
      <c r="AT389" s="25" t="s">
        <v>183</v>
      </c>
      <c r="AU389" s="25" t="s">
        <v>81</v>
      </c>
      <c r="AY389" s="25" t="s">
        <v>181</v>
      </c>
      <c r="BE389" s="225">
        <f>IF(O389="základní",K389,0)</f>
        <v>0</v>
      </c>
      <c r="BF389" s="225">
        <f>IF(O389="snížená",K389,0)</f>
        <v>0</v>
      </c>
      <c r="BG389" s="225">
        <f>IF(O389="zákl. přenesená",K389,0)</f>
        <v>0</v>
      </c>
      <c r="BH389" s="225">
        <f>IF(O389="sníž. přenesená",K389,0)</f>
        <v>0</v>
      </c>
      <c r="BI389" s="225">
        <f>IF(O389="nulová",K389,0)</f>
        <v>0</v>
      </c>
      <c r="BJ389" s="25" t="s">
        <v>79</v>
      </c>
      <c r="BK389" s="225">
        <f>ROUND(P389*H389,2)</f>
        <v>0</v>
      </c>
      <c r="BL389" s="25" t="s">
        <v>265</v>
      </c>
      <c r="BM389" s="25" t="s">
        <v>750</v>
      </c>
    </row>
    <row r="390" spans="2:65" s="1" customFormat="1" ht="25.5" customHeight="1">
      <c r="B390" s="42"/>
      <c r="C390" s="214" t="s">
        <v>751</v>
      </c>
      <c r="D390" s="214" t="s">
        <v>183</v>
      </c>
      <c r="E390" s="215" t="s">
        <v>752</v>
      </c>
      <c r="F390" s="216" t="s">
        <v>753</v>
      </c>
      <c r="G390" s="217" t="s">
        <v>533</v>
      </c>
      <c r="H390" s="271"/>
      <c r="I390" s="219"/>
      <c r="J390" s="219"/>
      <c r="K390" s="220">
        <f>ROUND(P390*H390,2)</f>
        <v>0</v>
      </c>
      <c r="L390" s="216" t="s">
        <v>187</v>
      </c>
      <c r="M390" s="62"/>
      <c r="N390" s="221" t="s">
        <v>22</v>
      </c>
      <c r="O390" s="222" t="s">
        <v>40</v>
      </c>
      <c r="P390" s="147">
        <f>I390+J390</f>
        <v>0</v>
      </c>
      <c r="Q390" s="147">
        <f>ROUND(I390*H390,2)</f>
        <v>0</v>
      </c>
      <c r="R390" s="147">
        <f>ROUND(J390*H390,2)</f>
        <v>0</v>
      </c>
      <c r="S390" s="43"/>
      <c r="T390" s="223">
        <f>S390*H390</f>
        <v>0</v>
      </c>
      <c r="U390" s="223">
        <v>0</v>
      </c>
      <c r="V390" s="223">
        <f>U390*H390</f>
        <v>0</v>
      </c>
      <c r="W390" s="223">
        <v>0</v>
      </c>
      <c r="X390" s="224">
        <f>W390*H390</f>
        <v>0</v>
      </c>
      <c r="AR390" s="25" t="s">
        <v>265</v>
      </c>
      <c r="AT390" s="25" t="s">
        <v>183</v>
      </c>
      <c r="AU390" s="25" t="s">
        <v>81</v>
      </c>
      <c r="AY390" s="25" t="s">
        <v>181</v>
      </c>
      <c r="BE390" s="225">
        <f>IF(O390="základní",K390,0)</f>
        <v>0</v>
      </c>
      <c r="BF390" s="225">
        <f>IF(O390="snížená",K390,0)</f>
        <v>0</v>
      </c>
      <c r="BG390" s="225">
        <f>IF(O390="zákl. přenesená",K390,0)</f>
        <v>0</v>
      </c>
      <c r="BH390" s="225">
        <f>IF(O390="sníž. přenesená",K390,0)</f>
        <v>0</v>
      </c>
      <c r="BI390" s="225">
        <f>IF(O390="nulová",K390,0)</f>
        <v>0</v>
      </c>
      <c r="BJ390" s="25" t="s">
        <v>79</v>
      </c>
      <c r="BK390" s="225">
        <f>ROUND(P390*H390,2)</f>
        <v>0</v>
      </c>
      <c r="BL390" s="25" t="s">
        <v>265</v>
      </c>
      <c r="BM390" s="25" t="s">
        <v>754</v>
      </c>
    </row>
    <row r="391" spans="2:65" s="11" customFormat="1" ht="29.85" customHeight="1">
      <c r="B391" s="197"/>
      <c r="C391" s="198"/>
      <c r="D391" s="199" t="s">
        <v>70</v>
      </c>
      <c r="E391" s="212" t="s">
        <v>755</v>
      </c>
      <c r="F391" s="212" t="s">
        <v>756</v>
      </c>
      <c r="G391" s="198"/>
      <c r="H391" s="198"/>
      <c r="I391" s="201"/>
      <c r="J391" s="201"/>
      <c r="K391" s="213">
        <f>BK391</f>
        <v>0</v>
      </c>
      <c r="L391" s="198"/>
      <c r="M391" s="203"/>
      <c r="N391" s="204"/>
      <c r="O391" s="205"/>
      <c r="P391" s="205"/>
      <c r="Q391" s="206">
        <f>Q392</f>
        <v>0</v>
      </c>
      <c r="R391" s="206">
        <f>R392</f>
        <v>0</v>
      </c>
      <c r="S391" s="205"/>
      <c r="T391" s="207">
        <f>T392</f>
        <v>0</v>
      </c>
      <c r="U391" s="205"/>
      <c r="V391" s="207">
        <f>V392</f>
        <v>0</v>
      </c>
      <c r="W391" s="205"/>
      <c r="X391" s="208">
        <f>X392</f>
        <v>0</v>
      </c>
      <c r="AR391" s="209" t="s">
        <v>81</v>
      </c>
      <c r="AT391" s="210" t="s">
        <v>70</v>
      </c>
      <c r="AU391" s="210" t="s">
        <v>79</v>
      </c>
      <c r="AY391" s="209" t="s">
        <v>181</v>
      </c>
      <c r="BK391" s="211">
        <f>BK392</f>
        <v>0</v>
      </c>
    </row>
    <row r="392" spans="2:65" s="1" customFormat="1" ht="16.5" customHeight="1">
      <c r="B392" s="42"/>
      <c r="C392" s="214" t="s">
        <v>757</v>
      </c>
      <c r="D392" s="214" t="s">
        <v>183</v>
      </c>
      <c r="E392" s="215" t="s">
        <v>758</v>
      </c>
      <c r="F392" s="216" t="s">
        <v>759</v>
      </c>
      <c r="G392" s="217" t="s">
        <v>675</v>
      </c>
      <c r="H392" s="218">
        <v>1</v>
      </c>
      <c r="I392" s="219"/>
      <c r="J392" s="219"/>
      <c r="K392" s="220">
        <f>ROUND(P392*H392,2)</f>
        <v>0</v>
      </c>
      <c r="L392" s="216" t="s">
        <v>22</v>
      </c>
      <c r="M392" s="62"/>
      <c r="N392" s="221" t="s">
        <v>22</v>
      </c>
      <c r="O392" s="222" t="s">
        <v>40</v>
      </c>
      <c r="P392" s="147">
        <f>I392+J392</f>
        <v>0</v>
      </c>
      <c r="Q392" s="147">
        <f>ROUND(I392*H392,2)</f>
        <v>0</v>
      </c>
      <c r="R392" s="147">
        <f>ROUND(J392*H392,2)</f>
        <v>0</v>
      </c>
      <c r="S392" s="43"/>
      <c r="T392" s="223">
        <f>S392*H392</f>
        <v>0</v>
      </c>
      <c r="U392" s="223">
        <v>0</v>
      </c>
      <c r="V392" s="223">
        <f>U392*H392</f>
        <v>0</v>
      </c>
      <c r="W392" s="223">
        <v>0</v>
      </c>
      <c r="X392" s="224">
        <f>W392*H392</f>
        <v>0</v>
      </c>
      <c r="AR392" s="25" t="s">
        <v>265</v>
      </c>
      <c r="AT392" s="25" t="s">
        <v>183</v>
      </c>
      <c r="AU392" s="25" t="s">
        <v>81</v>
      </c>
      <c r="AY392" s="25" t="s">
        <v>181</v>
      </c>
      <c r="BE392" s="225">
        <f>IF(O392="základní",K392,0)</f>
        <v>0</v>
      </c>
      <c r="BF392" s="225">
        <f>IF(O392="snížená",K392,0)</f>
        <v>0</v>
      </c>
      <c r="BG392" s="225">
        <f>IF(O392="zákl. přenesená",K392,0)</f>
        <v>0</v>
      </c>
      <c r="BH392" s="225">
        <f>IF(O392="sníž. přenesená",K392,0)</f>
        <v>0</v>
      </c>
      <c r="BI392" s="225">
        <f>IF(O392="nulová",K392,0)</f>
        <v>0</v>
      </c>
      <c r="BJ392" s="25" t="s">
        <v>79</v>
      </c>
      <c r="BK392" s="225">
        <f>ROUND(P392*H392,2)</f>
        <v>0</v>
      </c>
      <c r="BL392" s="25" t="s">
        <v>265</v>
      </c>
      <c r="BM392" s="25" t="s">
        <v>760</v>
      </c>
    </row>
    <row r="393" spans="2:65" s="11" customFormat="1" ht="29.85" customHeight="1">
      <c r="B393" s="197"/>
      <c r="C393" s="198"/>
      <c r="D393" s="199" t="s">
        <v>70</v>
      </c>
      <c r="E393" s="212" t="s">
        <v>761</v>
      </c>
      <c r="F393" s="212" t="s">
        <v>762</v>
      </c>
      <c r="G393" s="198"/>
      <c r="H393" s="198"/>
      <c r="I393" s="201"/>
      <c r="J393" s="201"/>
      <c r="K393" s="213">
        <f>BK393</f>
        <v>0</v>
      </c>
      <c r="L393" s="198"/>
      <c r="M393" s="203"/>
      <c r="N393" s="204"/>
      <c r="O393" s="205"/>
      <c r="P393" s="205"/>
      <c r="Q393" s="206">
        <f>SUM(Q394:Q405)</f>
        <v>0</v>
      </c>
      <c r="R393" s="206">
        <f>SUM(R394:R405)</f>
        <v>0</v>
      </c>
      <c r="S393" s="205"/>
      <c r="T393" s="207">
        <f>SUM(T394:T405)</f>
        <v>0</v>
      </c>
      <c r="U393" s="205"/>
      <c r="V393" s="207">
        <f>SUM(V394:V405)</f>
        <v>4.6974599999999995</v>
      </c>
      <c r="W393" s="205"/>
      <c r="X393" s="208">
        <f>SUM(X394:X405)</f>
        <v>0</v>
      </c>
      <c r="AR393" s="209" t="s">
        <v>81</v>
      </c>
      <c r="AT393" s="210" t="s">
        <v>70</v>
      </c>
      <c r="AU393" s="210" t="s">
        <v>79</v>
      </c>
      <c r="AY393" s="209" t="s">
        <v>181</v>
      </c>
      <c r="BK393" s="211">
        <f>SUM(BK394:BK405)</f>
        <v>0</v>
      </c>
    </row>
    <row r="394" spans="2:65" s="1" customFormat="1" ht="38.25" customHeight="1">
      <c r="B394" s="42"/>
      <c r="C394" s="214" t="s">
        <v>763</v>
      </c>
      <c r="D394" s="214" t="s">
        <v>183</v>
      </c>
      <c r="E394" s="215" t="s">
        <v>764</v>
      </c>
      <c r="F394" s="216" t="s">
        <v>765</v>
      </c>
      <c r="G394" s="217" t="s">
        <v>253</v>
      </c>
      <c r="H394" s="218">
        <v>270</v>
      </c>
      <c r="I394" s="219"/>
      <c r="J394" s="219"/>
      <c r="K394" s="220">
        <f>ROUND(P394*H394,2)</f>
        <v>0</v>
      </c>
      <c r="L394" s="216" t="s">
        <v>187</v>
      </c>
      <c r="M394" s="62"/>
      <c r="N394" s="221" t="s">
        <v>22</v>
      </c>
      <c r="O394" s="222" t="s">
        <v>40</v>
      </c>
      <c r="P394" s="147">
        <f>I394+J394</f>
        <v>0</v>
      </c>
      <c r="Q394" s="147">
        <f>ROUND(I394*H394,2)</f>
        <v>0</v>
      </c>
      <c r="R394" s="147">
        <f>ROUND(J394*H394,2)</f>
        <v>0</v>
      </c>
      <c r="S394" s="43"/>
      <c r="T394" s="223">
        <f>S394*H394</f>
        <v>0</v>
      </c>
      <c r="U394" s="223">
        <v>1.261E-2</v>
      </c>
      <c r="V394" s="223">
        <f>U394*H394</f>
        <v>3.4047000000000001</v>
      </c>
      <c r="W394" s="223">
        <v>0</v>
      </c>
      <c r="X394" s="224">
        <f>W394*H394</f>
        <v>0</v>
      </c>
      <c r="AR394" s="25" t="s">
        <v>265</v>
      </c>
      <c r="AT394" s="25" t="s">
        <v>183</v>
      </c>
      <c r="AU394" s="25" t="s">
        <v>81</v>
      </c>
      <c r="AY394" s="25" t="s">
        <v>181</v>
      </c>
      <c r="BE394" s="225">
        <f>IF(O394="základní",K394,0)</f>
        <v>0</v>
      </c>
      <c r="BF394" s="225">
        <f>IF(O394="snížená",K394,0)</f>
        <v>0</v>
      </c>
      <c r="BG394" s="225">
        <f>IF(O394="zákl. přenesená",K394,0)</f>
        <v>0</v>
      </c>
      <c r="BH394" s="225">
        <f>IF(O394="sníž. přenesená",K394,0)</f>
        <v>0</v>
      </c>
      <c r="BI394" s="225">
        <f>IF(O394="nulová",K394,0)</f>
        <v>0</v>
      </c>
      <c r="BJ394" s="25" t="s">
        <v>79</v>
      </c>
      <c r="BK394" s="225">
        <f>ROUND(P394*H394,2)</f>
        <v>0</v>
      </c>
      <c r="BL394" s="25" t="s">
        <v>265</v>
      </c>
      <c r="BM394" s="25" t="s">
        <v>766</v>
      </c>
    </row>
    <row r="395" spans="2:65" s="1" customFormat="1" ht="135">
      <c r="B395" s="42"/>
      <c r="C395" s="64"/>
      <c r="D395" s="226" t="s">
        <v>190</v>
      </c>
      <c r="E395" s="64"/>
      <c r="F395" s="227" t="s">
        <v>767</v>
      </c>
      <c r="G395" s="64"/>
      <c r="H395" s="64"/>
      <c r="I395" s="181"/>
      <c r="J395" s="181"/>
      <c r="K395" s="64"/>
      <c r="L395" s="64"/>
      <c r="M395" s="62"/>
      <c r="N395" s="228"/>
      <c r="O395" s="43"/>
      <c r="P395" s="43"/>
      <c r="Q395" s="43"/>
      <c r="R395" s="43"/>
      <c r="S395" s="43"/>
      <c r="T395" s="43"/>
      <c r="U395" s="43"/>
      <c r="V395" s="43"/>
      <c r="W395" s="43"/>
      <c r="X395" s="78"/>
      <c r="AT395" s="25" t="s">
        <v>190</v>
      </c>
      <c r="AU395" s="25" t="s">
        <v>81</v>
      </c>
    </row>
    <row r="396" spans="2:65" s="1" customFormat="1" ht="25.5" customHeight="1">
      <c r="B396" s="42"/>
      <c r="C396" s="214" t="s">
        <v>768</v>
      </c>
      <c r="D396" s="214" t="s">
        <v>183</v>
      </c>
      <c r="E396" s="215" t="s">
        <v>769</v>
      </c>
      <c r="F396" s="216" t="s">
        <v>770</v>
      </c>
      <c r="G396" s="217" t="s">
        <v>253</v>
      </c>
      <c r="H396" s="218">
        <v>270</v>
      </c>
      <c r="I396" s="219"/>
      <c r="J396" s="219"/>
      <c r="K396" s="220">
        <f>ROUND(P396*H396,2)</f>
        <v>0</v>
      </c>
      <c r="L396" s="216" t="s">
        <v>187</v>
      </c>
      <c r="M396" s="62"/>
      <c r="N396" s="221" t="s">
        <v>22</v>
      </c>
      <c r="O396" s="222" t="s">
        <v>40</v>
      </c>
      <c r="P396" s="147">
        <f>I396+J396</f>
        <v>0</v>
      </c>
      <c r="Q396" s="147">
        <f>ROUND(I396*H396,2)</f>
        <v>0</v>
      </c>
      <c r="R396" s="147">
        <f>ROUND(J396*H396,2)</f>
        <v>0</v>
      </c>
      <c r="S396" s="43"/>
      <c r="T396" s="223">
        <f>S396*H396</f>
        <v>0</v>
      </c>
      <c r="U396" s="223">
        <v>0</v>
      </c>
      <c r="V396" s="223">
        <f>U396*H396</f>
        <v>0</v>
      </c>
      <c r="W396" s="223">
        <v>0</v>
      </c>
      <c r="X396" s="224">
        <f>W396*H396</f>
        <v>0</v>
      </c>
      <c r="AR396" s="25" t="s">
        <v>265</v>
      </c>
      <c r="AT396" s="25" t="s">
        <v>183</v>
      </c>
      <c r="AU396" s="25" t="s">
        <v>81</v>
      </c>
      <c r="AY396" s="25" t="s">
        <v>181</v>
      </c>
      <c r="BE396" s="225">
        <f>IF(O396="základní",K396,0)</f>
        <v>0</v>
      </c>
      <c r="BF396" s="225">
        <f>IF(O396="snížená",K396,0)</f>
        <v>0</v>
      </c>
      <c r="BG396" s="225">
        <f>IF(O396="zákl. přenesená",K396,0)</f>
        <v>0</v>
      </c>
      <c r="BH396" s="225">
        <f>IF(O396="sníž. přenesená",K396,0)</f>
        <v>0</v>
      </c>
      <c r="BI396" s="225">
        <f>IF(O396="nulová",K396,0)</f>
        <v>0</v>
      </c>
      <c r="BJ396" s="25" t="s">
        <v>79</v>
      </c>
      <c r="BK396" s="225">
        <f>ROUND(P396*H396,2)</f>
        <v>0</v>
      </c>
      <c r="BL396" s="25" t="s">
        <v>265</v>
      </c>
      <c r="BM396" s="25" t="s">
        <v>771</v>
      </c>
    </row>
    <row r="397" spans="2:65" s="1" customFormat="1" ht="135">
      <c r="B397" s="42"/>
      <c r="C397" s="64"/>
      <c r="D397" s="226" t="s">
        <v>190</v>
      </c>
      <c r="E397" s="64"/>
      <c r="F397" s="227" t="s">
        <v>767</v>
      </c>
      <c r="G397" s="64"/>
      <c r="H397" s="64"/>
      <c r="I397" s="181"/>
      <c r="J397" s="181"/>
      <c r="K397" s="64"/>
      <c r="L397" s="64"/>
      <c r="M397" s="62"/>
      <c r="N397" s="228"/>
      <c r="O397" s="43"/>
      <c r="P397" s="43"/>
      <c r="Q397" s="43"/>
      <c r="R397" s="43"/>
      <c r="S397" s="43"/>
      <c r="T397" s="43"/>
      <c r="U397" s="43"/>
      <c r="V397" s="43"/>
      <c r="W397" s="43"/>
      <c r="X397" s="78"/>
      <c r="AT397" s="25" t="s">
        <v>190</v>
      </c>
      <c r="AU397" s="25" t="s">
        <v>81</v>
      </c>
    </row>
    <row r="398" spans="2:65" s="1" customFormat="1" ht="16.5" customHeight="1">
      <c r="B398" s="42"/>
      <c r="C398" s="261" t="s">
        <v>772</v>
      </c>
      <c r="D398" s="261" t="s">
        <v>390</v>
      </c>
      <c r="E398" s="262" t="s">
        <v>773</v>
      </c>
      <c r="F398" s="263" t="s">
        <v>774</v>
      </c>
      <c r="G398" s="264" t="s">
        <v>253</v>
      </c>
      <c r="H398" s="265">
        <v>297</v>
      </c>
      <c r="I398" s="266"/>
      <c r="J398" s="267"/>
      <c r="K398" s="268">
        <f>ROUND(P398*H398,2)</f>
        <v>0</v>
      </c>
      <c r="L398" s="263" t="s">
        <v>187</v>
      </c>
      <c r="M398" s="269"/>
      <c r="N398" s="270" t="s">
        <v>22</v>
      </c>
      <c r="O398" s="222" t="s">
        <v>40</v>
      </c>
      <c r="P398" s="147">
        <f>I398+J398</f>
        <v>0</v>
      </c>
      <c r="Q398" s="147">
        <f>ROUND(I398*H398,2)</f>
        <v>0</v>
      </c>
      <c r="R398" s="147">
        <f>ROUND(J398*H398,2)</f>
        <v>0</v>
      </c>
      <c r="S398" s="43"/>
      <c r="T398" s="223">
        <f>S398*H398</f>
        <v>0</v>
      </c>
      <c r="U398" s="223">
        <v>1.8000000000000001E-4</v>
      </c>
      <c r="V398" s="223">
        <f>U398*H398</f>
        <v>5.3460000000000001E-2</v>
      </c>
      <c r="W398" s="223">
        <v>0</v>
      </c>
      <c r="X398" s="224">
        <f>W398*H398</f>
        <v>0</v>
      </c>
      <c r="AR398" s="25" t="s">
        <v>351</v>
      </c>
      <c r="AT398" s="25" t="s">
        <v>390</v>
      </c>
      <c r="AU398" s="25" t="s">
        <v>81</v>
      </c>
      <c r="AY398" s="25" t="s">
        <v>181</v>
      </c>
      <c r="BE398" s="225">
        <f>IF(O398="základní",K398,0)</f>
        <v>0</v>
      </c>
      <c r="BF398" s="225">
        <f>IF(O398="snížená",K398,0)</f>
        <v>0</v>
      </c>
      <c r="BG398" s="225">
        <f>IF(O398="zákl. přenesená",K398,0)</f>
        <v>0</v>
      </c>
      <c r="BH398" s="225">
        <f>IF(O398="sníž. přenesená",K398,0)</f>
        <v>0</v>
      </c>
      <c r="BI398" s="225">
        <f>IF(O398="nulová",K398,0)</f>
        <v>0</v>
      </c>
      <c r="BJ398" s="25" t="s">
        <v>79</v>
      </c>
      <c r="BK398" s="225">
        <f>ROUND(P398*H398,2)</f>
        <v>0</v>
      </c>
      <c r="BL398" s="25" t="s">
        <v>265</v>
      </c>
      <c r="BM398" s="25" t="s">
        <v>775</v>
      </c>
    </row>
    <row r="399" spans="2:65" s="12" customFormat="1" ht="13.5">
      <c r="B399" s="229"/>
      <c r="C399" s="230"/>
      <c r="D399" s="226" t="s">
        <v>192</v>
      </c>
      <c r="E399" s="230"/>
      <c r="F399" s="232" t="s">
        <v>776</v>
      </c>
      <c r="G399" s="230"/>
      <c r="H399" s="233">
        <v>297</v>
      </c>
      <c r="I399" s="234"/>
      <c r="J399" s="234"/>
      <c r="K399" s="230"/>
      <c r="L399" s="230"/>
      <c r="M399" s="235"/>
      <c r="N399" s="236"/>
      <c r="O399" s="237"/>
      <c r="P399" s="237"/>
      <c r="Q399" s="237"/>
      <c r="R399" s="237"/>
      <c r="S399" s="237"/>
      <c r="T399" s="237"/>
      <c r="U399" s="237"/>
      <c r="V399" s="237"/>
      <c r="W399" s="237"/>
      <c r="X399" s="238"/>
      <c r="AT399" s="239" t="s">
        <v>192</v>
      </c>
      <c r="AU399" s="239" t="s">
        <v>81</v>
      </c>
      <c r="AV399" s="12" t="s">
        <v>81</v>
      </c>
      <c r="AW399" s="12" t="s">
        <v>6</v>
      </c>
      <c r="AX399" s="12" t="s">
        <v>79</v>
      </c>
      <c r="AY399" s="239" t="s">
        <v>181</v>
      </c>
    </row>
    <row r="400" spans="2:65" s="1" customFormat="1" ht="25.5" customHeight="1">
      <c r="B400" s="42"/>
      <c r="C400" s="214" t="s">
        <v>777</v>
      </c>
      <c r="D400" s="214" t="s">
        <v>183</v>
      </c>
      <c r="E400" s="215" t="s">
        <v>778</v>
      </c>
      <c r="F400" s="216" t="s">
        <v>779</v>
      </c>
      <c r="G400" s="217" t="s">
        <v>253</v>
      </c>
      <c r="H400" s="218">
        <v>270</v>
      </c>
      <c r="I400" s="219"/>
      <c r="J400" s="219"/>
      <c r="K400" s="220">
        <f>ROUND(P400*H400,2)</f>
        <v>0</v>
      </c>
      <c r="L400" s="216" t="s">
        <v>187</v>
      </c>
      <c r="M400" s="62"/>
      <c r="N400" s="221" t="s">
        <v>22</v>
      </c>
      <c r="O400" s="222" t="s">
        <v>40</v>
      </c>
      <c r="P400" s="147">
        <f>I400+J400</f>
        <v>0</v>
      </c>
      <c r="Q400" s="147">
        <f>ROUND(I400*H400,2)</f>
        <v>0</v>
      </c>
      <c r="R400" s="147">
        <f>ROUND(J400*H400,2)</f>
        <v>0</v>
      </c>
      <c r="S400" s="43"/>
      <c r="T400" s="223">
        <f>S400*H400</f>
        <v>0</v>
      </c>
      <c r="U400" s="223">
        <v>0</v>
      </c>
      <c r="V400" s="223">
        <f>U400*H400</f>
        <v>0</v>
      </c>
      <c r="W400" s="223">
        <v>0</v>
      </c>
      <c r="X400" s="224">
        <f>W400*H400</f>
        <v>0</v>
      </c>
      <c r="AR400" s="25" t="s">
        <v>265</v>
      </c>
      <c r="AT400" s="25" t="s">
        <v>183</v>
      </c>
      <c r="AU400" s="25" t="s">
        <v>81</v>
      </c>
      <c r="AY400" s="25" t="s">
        <v>181</v>
      </c>
      <c r="BE400" s="225">
        <f>IF(O400="základní",K400,0)</f>
        <v>0</v>
      </c>
      <c r="BF400" s="225">
        <f>IF(O400="snížená",K400,0)</f>
        <v>0</v>
      </c>
      <c r="BG400" s="225">
        <f>IF(O400="zákl. přenesená",K400,0)</f>
        <v>0</v>
      </c>
      <c r="BH400" s="225">
        <f>IF(O400="sníž. přenesená",K400,0)</f>
        <v>0</v>
      </c>
      <c r="BI400" s="225">
        <f>IF(O400="nulová",K400,0)</f>
        <v>0</v>
      </c>
      <c r="BJ400" s="25" t="s">
        <v>79</v>
      </c>
      <c r="BK400" s="225">
        <f>ROUND(P400*H400,2)</f>
        <v>0</v>
      </c>
      <c r="BL400" s="25" t="s">
        <v>265</v>
      </c>
      <c r="BM400" s="25" t="s">
        <v>780</v>
      </c>
    </row>
    <row r="401" spans="2:65" s="1" customFormat="1" ht="135">
      <c r="B401" s="42"/>
      <c r="C401" s="64"/>
      <c r="D401" s="226" t="s">
        <v>190</v>
      </c>
      <c r="E401" s="64"/>
      <c r="F401" s="227" t="s">
        <v>767</v>
      </c>
      <c r="G401" s="64"/>
      <c r="H401" s="64"/>
      <c r="I401" s="181"/>
      <c r="J401" s="181"/>
      <c r="K401" s="64"/>
      <c r="L401" s="64"/>
      <c r="M401" s="62"/>
      <c r="N401" s="228"/>
      <c r="O401" s="43"/>
      <c r="P401" s="43"/>
      <c r="Q401" s="43"/>
      <c r="R401" s="43"/>
      <c r="S401" s="43"/>
      <c r="T401" s="43"/>
      <c r="U401" s="43"/>
      <c r="V401" s="43"/>
      <c r="W401" s="43"/>
      <c r="X401" s="78"/>
      <c r="AT401" s="25" t="s">
        <v>190</v>
      </c>
      <c r="AU401" s="25" t="s">
        <v>81</v>
      </c>
    </row>
    <row r="402" spans="2:65" s="1" customFormat="1" ht="16.5" customHeight="1">
      <c r="B402" s="42"/>
      <c r="C402" s="261" t="s">
        <v>781</v>
      </c>
      <c r="D402" s="261" t="s">
        <v>390</v>
      </c>
      <c r="E402" s="262" t="s">
        <v>782</v>
      </c>
      <c r="F402" s="263" t="s">
        <v>783</v>
      </c>
      <c r="G402" s="264" t="s">
        <v>253</v>
      </c>
      <c r="H402" s="265">
        <v>275.39999999999998</v>
      </c>
      <c r="I402" s="266"/>
      <c r="J402" s="267"/>
      <c r="K402" s="268">
        <f>ROUND(P402*H402,2)</f>
        <v>0</v>
      </c>
      <c r="L402" s="263" t="s">
        <v>187</v>
      </c>
      <c r="M402" s="269"/>
      <c r="N402" s="270" t="s">
        <v>22</v>
      </c>
      <c r="O402" s="222" t="s">
        <v>40</v>
      </c>
      <c r="P402" s="147">
        <f>I402+J402</f>
        <v>0</v>
      </c>
      <c r="Q402" s="147">
        <f>ROUND(I402*H402,2)</f>
        <v>0</v>
      </c>
      <c r="R402" s="147">
        <f>ROUND(J402*H402,2)</f>
        <v>0</v>
      </c>
      <c r="S402" s="43"/>
      <c r="T402" s="223">
        <f>S402*H402</f>
        <v>0</v>
      </c>
      <c r="U402" s="223">
        <v>4.4999999999999997E-3</v>
      </c>
      <c r="V402" s="223">
        <f>U402*H402</f>
        <v>1.2392999999999998</v>
      </c>
      <c r="W402" s="223">
        <v>0</v>
      </c>
      <c r="X402" s="224">
        <f>W402*H402</f>
        <v>0</v>
      </c>
      <c r="AR402" s="25" t="s">
        <v>351</v>
      </c>
      <c r="AT402" s="25" t="s">
        <v>390</v>
      </c>
      <c r="AU402" s="25" t="s">
        <v>81</v>
      </c>
      <c r="AY402" s="25" t="s">
        <v>181</v>
      </c>
      <c r="BE402" s="225">
        <f>IF(O402="základní",K402,0)</f>
        <v>0</v>
      </c>
      <c r="BF402" s="225">
        <f>IF(O402="snížená",K402,0)</f>
        <v>0</v>
      </c>
      <c r="BG402" s="225">
        <f>IF(O402="zákl. přenesená",K402,0)</f>
        <v>0</v>
      </c>
      <c r="BH402" s="225">
        <f>IF(O402="sníž. přenesená",K402,0)</f>
        <v>0</v>
      </c>
      <c r="BI402" s="225">
        <f>IF(O402="nulová",K402,0)</f>
        <v>0</v>
      </c>
      <c r="BJ402" s="25" t="s">
        <v>79</v>
      </c>
      <c r="BK402" s="225">
        <f>ROUND(P402*H402,2)</f>
        <v>0</v>
      </c>
      <c r="BL402" s="25" t="s">
        <v>265</v>
      </c>
      <c r="BM402" s="25" t="s">
        <v>784</v>
      </c>
    </row>
    <row r="403" spans="2:65" s="12" customFormat="1" ht="13.5">
      <c r="B403" s="229"/>
      <c r="C403" s="230"/>
      <c r="D403" s="226" t="s">
        <v>192</v>
      </c>
      <c r="E403" s="230"/>
      <c r="F403" s="232" t="s">
        <v>557</v>
      </c>
      <c r="G403" s="230"/>
      <c r="H403" s="233">
        <v>275.39999999999998</v>
      </c>
      <c r="I403" s="234"/>
      <c r="J403" s="234"/>
      <c r="K403" s="230"/>
      <c r="L403" s="230"/>
      <c r="M403" s="235"/>
      <c r="N403" s="236"/>
      <c r="O403" s="237"/>
      <c r="P403" s="237"/>
      <c r="Q403" s="237"/>
      <c r="R403" s="237"/>
      <c r="S403" s="237"/>
      <c r="T403" s="237"/>
      <c r="U403" s="237"/>
      <c r="V403" s="237"/>
      <c r="W403" s="237"/>
      <c r="X403" s="238"/>
      <c r="AT403" s="239" t="s">
        <v>192</v>
      </c>
      <c r="AU403" s="239" t="s">
        <v>81</v>
      </c>
      <c r="AV403" s="12" t="s">
        <v>81</v>
      </c>
      <c r="AW403" s="12" t="s">
        <v>6</v>
      </c>
      <c r="AX403" s="12" t="s">
        <v>79</v>
      </c>
      <c r="AY403" s="239" t="s">
        <v>181</v>
      </c>
    </row>
    <row r="404" spans="2:65" s="1" customFormat="1" ht="51" customHeight="1">
      <c r="B404" s="42"/>
      <c r="C404" s="214" t="s">
        <v>785</v>
      </c>
      <c r="D404" s="214" t="s">
        <v>183</v>
      </c>
      <c r="E404" s="215" t="s">
        <v>786</v>
      </c>
      <c r="F404" s="216" t="s">
        <v>787</v>
      </c>
      <c r="G404" s="217" t="s">
        <v>242</v>
      </c>
      <c r="H404" s="218">
        <v>4.6970000000000001</v>
      </c>
      <c r="I404" s="219"/>
      <c r="J404" s="219"/>
      <c r="K404" s="220">
        <f>ROUND(P404*H404,2)</f>
        <v>0</v>
      </c>
      <c r="L404" s="216" t="s">
        <v>187</v>
      </c>
      <c r="M404" s="62"/>
      <c r="N404" s="221" t="s">
        <v>22</v>
      </c>
      <c r="O404" s="222" t="s">
        <v>40</v>
      </c>
      <c r="P404" s="147">
        <f>I404+J404</f>
        <v>0</v>
      </c>
      <c r="Q404" s="147">
        <f>ROUND(I404*H404,2)</f>
        <v>0</v>
      </c>
      <c r="R404" s="147">
        <f>ROUND(J404*H404,2)</f>
        <v>0</v>
      </c>
      <c r="S404" s="43"/>
      <c r="T404" s="223">
        <f>S404*H404</f>
        <v>0</v>
      </c>
      <c r="U404" s="223">
        <v>0</v>
      </c>
      <c r="V404" s="223">
        <f>U404*H404</f>
        <v>0</v>
      </c>
      <c r="W404" s="223">
        <v>0</v>
      </c>
      <c r="X404" s="224">
        <f>W404*H404</f>
        <v>0</v>
      </c>
      <c r="AR404" s="25" t="s">
        <v>265</v>
      </c>
      <c r="AT404" s="25" t="s">
        <v>183</v>
      </c>
      <c r="AU404" s="25" t="s">
        <v>81</v>
      </c>
      <c r="AY404" s="25" t="s">
        <v>181</v>
      </c>
      <c r="BE404" s="225">
        <f>IF(O404="základní",K404,0)</f>
        <v>0</v>
      </c>
      <c r="BF404" s="225">
        <f>IF(O404="snížená",K404,0)</f>
        <v>0</v>
      </c>
      <c r="BG404" s="225">
        <f>IF(O404="zákl. přenesená",K404,0)</f>
        <v>0</v>
      </c>
      <c r="BH404" s="225">
        <f>IF(O404="sníž. přenesená",K404,0)</f>
        <v>0</v>
      </c>
      <c r="BI404" s="225">
        <f>IF(O404="nulová",K404,0)</f>
        <v>0</v>
      </c>
      <c r="BJ404" s="25" t="s">
        <v>79</v>
      </c>
      <c r="BK404" s="225">
        <f>ROUND(P404*H404,2)</f>
        <v>0</v>
      </c>
      <c r="BL404" s="25" t="s">
        <v>265</v>
      </c>
      <c r="BM404" s="25" t="s">
        <v>788</v>
      </c>
    </row>
    <row r="405" spans="2:65" s="1" customFormat="1" ht="121.5">
      <c r="B405" s="42"/>
      <c r="C405" s="64"/>
      <c r="D405" s="226" t="s">
        <v>190</v>
      </c>
      <c r="E405" s="64"/>
      <c r="F405" s="227" t="s">
        <v>789</v>
      </c>
      <c r="G405" s="64"/>
      <c r="H405" s="64"/>
      <c r="I405" s="181"/>
      <c r="J405" s="181"/>
      <c r="K405" s="64"/>
      <c r="L405" s="64"/>
      <c r="M405" s="62"/>
      <c r="N405" s="228"/>
      <c r="O405" s="43"/>
      <c r="P405" s="43"/>
      <c r="Q405" s="43"/>
      <c r="R405" s="43"/>
      <c r="S405" s="43"/>
      <c r="T405" s="43"/>
      <c r="U405" s="43"/>
      <c r="V405" s="43"/>
      <c r="W405" s="43"/>
      <c r="X405" s="78"/>
      <c r="AT405" s="25" t="s">
        <v>190</v>
      </c>
      <c r="AU405" s="25" t="s">
        <v>81</v>
      </c>
    </row>
    <row r="406" spans="2:65" s="11" customFormat="1" ht="29.85" customHeight="1">
      <c r="B406" s="197"/>
      <c r="C406" s="198"/>
      <c r="D406" s="199" t="s">
        <v>70</v>
      </c>
      <c r="E406" s="212" t="s">
        <v>790</v>
      </c>
      <c r="F406" s="212" t="s">
        <v>791</v>
      </c>
      <c r="G406" s="198"/>
      <c r="H406" s="198"/>
      <c r="I406" s="201"/>
      <c r="J406" s="201"/>
      <c r="K406" s="213">
        <f>BK406</f>
        <v>0</v>
      </c>
      <c r="L406" s="198"/>
      <c r="M406" s="203"/>
      <c r="N406" s="204"/>
      <c r="O406" s="205"/>
      <c r="P406" s="205"/>
      <c r="Q406" s="206">
        <f>SUM(Q407:Q428)</f>
        <v>0</v>
      </c>
      <c r="R406" s="206">
        <f>SUM(R407:R428)</f>
        <v>0</v>
      </c>
      <c r="S406" s="205"/>
      <c r="T406" s="207">
        <f>SUM(T407:T428)</f>
        <v>0</v>
      </c>
      <c r="U406" s="205"/>
      <c r="V406" s="207">
        <f>SUM(V407:V428)</f>
        <v>0.77034319999999989</v>
      </c>
      <c r="W406" s="205"/>
      <c r="X406" s="208">
        <f>SUM(X407:X428)</f>
        <v>1.0629</v>
      </c>
      <c r="AR406" s="209" t="s">
        <v>81</v>
      </c>
      <c r="AT406" s="210" t="s">
        <v>70</v>
      </c>
      <c r="AU406" s="210" t="s">
        <v>79</v>
      </c>
      <c r="AY406" s="209" t="s">
        <v>181</v>
      </c>
      <c r="BK406" s="211">
        <f>SUM(BK407:BK428)</f>
        <v>0</v>
      </c>
    </row>
    <row r="407" spans="2:65" s="1" customFormat="1" ht="38.25" customHeight="1">
      <c r="B407" s="42"/>
      <c r="C407" s="214" t="s">
        <v>792</v>
      </c>
      <c r="D407" s="214" t="s">
        <v>183</v>
      </c>
      <c r="E407" s="215" t="s">
        <v>793</v>
      </c>
      <c r="F407" s="216" t="s">
        <v>794</v>
      </c>
      <c r="G407" s="217" t="s">
        <v>253</v>
      </c>
      <c r="H407" s="218">
        <v>4.32</v>
      </c>
      <c r="I407" s="219"/>
      <c r="J407" s="219"/>
      <c r="K407" s="220">
        <f>ROUND(P407*H407,2)</f>
        <v>0</v>
      </c>
      <c r="L407" s="216" t="s">
        <v>187</v>
      </c>
      <c r="M407" s="62"/>
      <c r="N407" s="221" t="s">
        <v>22</v>
      </c>
      <c r="O407" s="222" t="s">
        <v>40</v>
      </c>
      <c r="P407" s="147">
        <f>I407+J407</f>
        <v>0</v>
      </c>
      <c r="Q407" s="147">
        <f>ROUND(I407*H407,2)</f>
        <v>0</v>
      </c>
      <c r="R407" s="147">
        <f>ROUND(J407*H407,2)</f>
        <v>0</v>
      </c>
      <c r="S407" s="43"/>
      <c r="T407" s="223">
        <f>S407*H407</f>
        <v>0</v>
      </c>
      <c r="U407" s="223">
        <v>2.5999999999999998E-4</v>
      </c>
      <c r="V407" s="223">
        <f>U407*H407</f>
        <v>1.1232E-3</v>
      </c>
      <c r="W407" s="223">
        <v>0</v>
      </c>
      <c r="X407" s="224">
        <f>W407*H407</f>
        <v>0</v>
      </c>
      <c r="AR407" s="25" t="s">
        <v>265</v>
      </c>
      <c r="AT407" s="25" t="s">
        <v>183</v>
      </c>
      <c r="AU407" s="25" t="s">
        <v>81</v>
      </c>
      <c r="AY407" s="25" t="s">
        <v>181</v>
      </c>
      <c r="BE407" s="225">
        <f>IF(O407="základní",K407,0)</f>
        <v>0</v>
      </c>
      <c r="BF407" s="225">
        <f>IF(O407="snížená",K407,0)</f>
        <v>0</v>
      </c>
      <c r="BG407" s="225">
        <f>IF(O407="zákl. přenesená",K407,0)</f>
        <v>0</v>
      </c>
      <c r="BH407" s="225">
        <f>IF(O407="sníž. přenesená",K407,0)</f>
        <v>0</v>
      </c>
      <c r="BI407" s="225">
        <f>IF(O407="nulová",K407,0)</f>
        <v>0</v>
      </c>
      <c r="BJ407" s="25" t="s">
        <v>79</v>
      </c>
      <c r="BK407" s="225">
        <f>ROUND(P407*H407,2)</f>
        <v>0</v>
      </c>
      <c r="BL407" s="25" t="s">
        <v>265</v>
      </c>
      <c r="BM407" s="25" t="s">
        <v>795</v>
      </c>
    </row>
    <row r="408" spans="2:65" s="12" customFormat="1" ht="13.5">
      <c r="B408" s="229"/>
      <c r="C408" s="230"/>
      <c r="D408" s="226" t="s">
        <v>192</v>
      </c>
      <c r="E408" s="231" t="s">
        <v>22</v>
      </c>
      <c r="F408" s="232" t="s">
        <v>796</v>
      </c>
      <c r="G408" s="230"/>
      <c r="H408" s="233">
        <v>4.32</v>
      </c>
      <c r="I408" s="234"/>
      <c r="J408" s="234"/>
      <c r="K408" s="230"/>
      <c r="L408" s="230"/>
      <c r="M408" s="235"/>
      <c r="N408" s="236"/>
      <c r="O408" s="237"/>
      <c r="P408" s="237"/>
      <c r="Q408" s="237"/>
      <c r="R408" s="237"/>
      <c r="S408" s="237"/>
      <c r="T408" s="237"/>
      <c r="U408" s="237"/>
      <c r="V408" s="237"/>
      <c r="W408" s="237"/>
      <c r="X408" s="238"/>
      <c r="AT408" s="239" t="s">
        <v>192</v>
      </c>
      <c r="AU408" s="239" t="s">
        <v>81</v>
      </c>
      <c r="AV408" s="12" t="s">
        <v>81</v>
      </c>
      <c r="AW408" s="12" t="s">
        <v>7</v>
      </c>
      <c r="AX408" s="12" t="s">
        <v>79</v>
      </c>
      <c r="AY408" s="239" t="s">
        <v>181</v>
      </c>
    </row>
    <row r="409" spans="2:65" s="1" customFormat="1" ht="16.5" customHeight="1">
      <c r="B409" s="42"/>
      <c r="C409" s="261" t="s">
        <v>797</v>
      </c>
      <c r="D409" s="261" t="s">
        <v>390</v>
      </c>
      <c r="E409" s="262" t="s">
        <v>798</v>
      </c>
      <c r="F409" s="263" t="s">
        <v>799</v>
      </c>
      <c r="G409" s="264" t="s">
        <v>318</v>
      </c>
      <c r="H409" s="265">
        <v>2</v>
      </c>
      <c r="I409" s="266"/>
      <c r="J409" s="267"/>
      <c r="K409" s="268">
        <f>ROUND(P409*H409,2)</f>
        <v>0</v>
      </c>
      <c r="L409" s="263" t="s">
        <v>187</v>
      </c>
      <c r="M409" s="269"/>
      <c r="N409" s="270" t="s">
        <v>22</v>
      </c>
      <c r="O409" s="222" t="s">
        <v>40</v>
      </c>
      <c r="P409" s="147">
        <f>I409+J409</f>
        <v>0</v>
      </c>
      <c r="Q409" s="147">
        <f>ROUND(I409*H409,2)</f>
        <v>0</v>
      </c>
      <c r="R409" s="147">
        <f>ROUND(J409*H409,2)</f>
        <v>0</v>
      </c>
      <c r="S409" s="43"/>
      <c r="T409" s="223">
        <f>S409*H409</f>
        <v>0</v>
      </c>
      <c r="U409" s="223">
        <v>2.8000000000000001E-2</v>
      </c>
      <c r="V409" s="223">
        <f>U409*H409</f>
        <v>5.6000000000000001E-2</v>
      </c>
      <c r="W409" s="223">
        <v>0</v>
      </c>
      <c r="X409" s="224">
        <f>W409*H409</f>
        <v>0</v>
      </c>
      <c r="AR409" s="25" t="s">
        <v>351</v>
      </c>
      <c r="AT409" s="25" t="s">
        <v>390</v>
      </c>
      <c r="AU409" s="25" t="s">
        <v>81</v>
      </c>
      <c r="AY409" s="25" t="s">
        <v>181</v>
      </c>
      <c r="BE409" s="225">
        <f>IF(O409="základní",K409,0)</f>
        <v>0</v>
      </c>
      <c r="BF409" s="225">
        <f>IF(O409="snížená",K409,0)</f>
        <v>0</v>
      </c>
      <c r="BG409" s="225">
        <f>IF(O409="zákl. přenesená",K409,0)</f>
        <v>0</v>
      </c>
      <c r="BH409" s="225">
        <f>IF(O409="sníž. přenesená",K409,0)</f>
        <v>0</v>
      </c>
      <c r="BI409" s="225">
        <f>IF(O409="nulová",K409,0)</f>
        <v>0</v>
      </c>
      <c r="BJ409" s="25" t="s">
        <v>79</v>
      </c>
      <c r="BK409" s="225">
        <f>ROUND(P409*H409,2)</f>
        <v>0</v>
      </c>
      <c r="BL409" s="25" t="s">
        <v>265</v>
      </c>
      <c r="BM409" s="25" t="s">
        <v>800</v>
      </c>
    </row>
    <row r="410" spans="2:65" s="1" customFormat="1" ht="25.5" customHeight="1">
      <c r="B410" s="42"/>
      <c r="C410" s="214" t="s">
        <v>801</v>
      </c>
      <c r="D410" s="214" t="s">
        <v>183</v>
      </c>
      <c r="E410" s="215" t="s">
        <v>802</v>
      </c>
      <c r="F410" s="216" t="s">
        <v>803</v>
      </c>
      <c r="G410" s="217" t="s">
        <v>253</v>
      </c>
      <c r="H410" s="218">
        <v>4.32</v>
      </c>
      <c r="I410" s="219"/>
      <c r="J410" s="219"/>
      <c r="K410" s="220">
        <f>ROUND(P410*H410,2)</f>
        <v>0</v>
      </c>
      <c r="L410" s="216" t="s">
        <v>187</v>
      </c>
      <c r="M410" s="62"/>
      <c r="N410" s="221" t="s">
        <v>22</v>
      </c>
      <c r="O410" s="222" t="s">
        <v>40</v>
      </c>
      <c r="P410" s="147">
        <f>I410+J410</f>
        <v>0</v>
      </c>
      <c r="Q410" s="147">
        <f>ROUND(I410*H410,2)</f>
        <v>0</v>
      </c>
      <c r="R410" s="147">
        <f>ROUND(J410*H410,2)</f>
        <v>0</v>
      </c>
      <c r="S410" s="43"/>
      <c r="T410" s="223">
        <f>S410*H410</f>
        <v>0</v>
      </c>
      <c r="U410" s="223">
        <v>0</v>
      </c>
      <c r="V410" s="223">
        <f>U410*H410</f>
        <v>0</v>
      </c>
      <c r="W410" s="223">
        <v>0</v>
      </c>
      <c r="X410" s="224">
        <f>W410*H410</f>
        <v>0</v>
      </c>
      <c r="AR410" s="25" t="s">
        <v>265</v>
      </c>
      <c r="AT410" s="25" t="s">
        <v>183</v>
      </c>
      <c r="AU410" s="25" t="s">
        <v>81</v>
      </c>
      <c r="AY410" s="25" t="s">
        <v>181</v>
      </c>
      <c r="BE410" s="225">
        <f>IF(O410="základní",K410,0)</f>
        <v>0</v>
      </c>
      <c r="BF410" s="225">
        <f>IF(O410="snížená",K410,0)</f>
        <v>0</v>
      </c>
      <c r="BG410" s="225">
        <f>IF(O410="zákl. přenesená",K410,0)</f>
        <v>0</v>
      </c>
      <c r="BH410" s="225">
        <f>IF(O410="sníž. přenesená",K410,0)</f>
        <v>0</v>
      </c>
      <c r="BI410" s="225">
        <f>IF(O410="nulová",K410,0)</f>
        <v>0</v>
      </c>
      <c r="BJ410" s="25" t="s">
        <v>79</v>
      </c>
      <c r="BK410" s="225">
        <f>ROUND(P410*H410,2)</f>
        <v>0</v>
      </c>
      <c r="BL410" s="25" t="s">
        <v>265</v>
      </c>
      <c r="BM410" s="25" t="s">
        <v>804</v>
      </c>
    </row>
    <row r="411" spans="2:65" s="12" customFormat="1" ht="13.5">
      <c r="B411" s="229"/>
      <c r="C411" s="230"/>
      <c r="D411" s="226" t="s">
        <v>192</v>
      </c>
      <c r="E411" s="231" t="s">
        <v>22</v>
      </c>
      <c r="F411" s="232" t="s">
        <v>796</v>
      </c>
      <c r="G411" s="230"/>
      <c r="H411" s="233">
        <v>4.32</v>
      </c>
      <c r="I411" s="234"/>
      <c r="J411" s="234"/>
      <c r="K411" s="230"/>
      <c r="L411" s="230"/>
      <c r="M411" s="235"/>
      <c r="N411" s="236"/>
      <c r="O411" s="237"/>
      <c r="P411" s="237"/>
      <c r="Q411" s="237"/>
      <c r="R411" s="237"/>
      <c r="S411" s="237"/>
      <c r="T411" s="237"/>
      <c r="U411" s="237"/>
      <c r="V411" s="237"/>
      <c r="W411" s="237"/>
      <c r="X411" s="238"/>
      <c r="AT411" s="239" t="s">
        <v>192</v>
      </c>
      <c r="AU411" s="239" t="s">
        <v>81</v>
      </c>
      <c r="AV411" s="12" t="s">
        <v>81</v>
      </c>
      <c r="AW411" s="12" t="s">
        <v>7</v>
      </c>
      <c r="AX411" s="12" t="s">
        <v>79</v>
      </c>
      <c r="AY411" s="239" t="s">
        <v>181</v>
      </c>
    </row>
    <row r="412" spans="2:65" s="1" customFormat="1" ht="25.5" customHeight="1">
      <c r="B412" s="42"/>
      <c r="C412" s="214" t="s">
        <v>805</v>
      </c>
      <c r="D412" s="214" t="s">
        <v>183</v>
      </c>
      <c r="E412" s="215" t="s">
        <v>806</v>
      </c>
      <c r="F412" s="216" t="s">
        <v>807</v>
      </c>
      <c r="G412" s="217" t="s">
        <v>318</v>
      </c>
      <c r="H412" s="218">
        <v>2</v>
      </c>
      <c r="I412" s="219"/>
      <c r="J412" s="219"/>
      <c r="K412" s="220">
        <f t="shared" ref="K412:K427" si="27">ROUND(P412*H412,2)</f>
        <v>0</v>
      </c>
      <c r="L412" s="216" t="s">
        <v>187</v>
      </c>
      <c r="M412" s="62"/>
      <c r="N412" s="221" t="s">
        <v>22</v>
      </c>
      <c r="O412" s="222" t="s">
        <v>40</v>
      </c>
      <c r="P412" s="147">
        <f t="shared" ref="P412:P427" si="28">I412+J412</f>
        <v>0</v>
      </c>
      <c r="Q412" s="147">
        <f t="shared" ref="Q412:Q427" si="29">ROUND(I412*H412,2)</f>
        <v>0</v>
      </c>
      <c r="R412" s="147">
        <f t="shared" ref="R412:R427" si="30">ROUND(J412*H412,2)</f>
        <v>0</v>
      </c>
      <c r="S412" s="43"/>
      <c r="T412" s="223">
        <f t="shared" ref="T412:T427" si="31">S412*H412</f>
        <v>0</v>
      </c>
      <c r="U412" s="223">
        <v>0</v>
      </c>
      <c r="V412" s="223">
        <f t="shared" ref="V412:V427" si="32">U412*H412</f>
        <v>0</v>
      </c>
      <c r="W412" s="223">
        <v>0</v>
      </c>
      <c r="X412" s="224">
        <f t="shared" ref="X412:X427" si="33">W412*H412</f>
        <v>0</v>
      </c>
      <c r="AR412" s="25" t="s">
        <v>265</v>
      </c>
      <c r="AT412" s="25" t="s">
        <v>183</v>
      </c>
      <c r="AU412" s="25" t="s">
        <v>81</v>
      </c>
      <c r="AY412" s="25" t="s">
        <v>181</v>
      </c>
      <c r="BE412" s="225">
        <f t="shared" ref="BE412:BE427" si="34">IF(O412="základní",K412,0)</f>
        <v>0</v>
      </c>
      <c r="BF412" s="225">
        <f t="shared" ref="BF412:BF427" si="35">IF(O412="snížená",K412,0)</f>
        <v>0</v>
      </c>
      <c r="BG412" s="225">
        <f t="shared" ref="BG412:BG427" si="36">IF(O412="zákl. přenesená",K412,0)</f>
        <v>0</v>
      </c>
      <c r="BH412" s="225">
        <f t="shared" ref="BH412:BH427" si="37">IF(O412="sníž. přenesená",K412,0)</f>
        <v>0</v>
      </c>
      <c r="BI412" s="225">
        <f t="shared" ref="BI412:BI427" si="38">IF(O412="nulová",K412,0)</f>
        <v>0</v>
      </c>
      <c r="BJ412" s="25" t="s">
        <v>79</v>
      </c>
      <c r="BK412" s="225">
        <f t="shared" ref="BK412:BK427" si="39">ROUND(P412*H412,2)</f>
        <v>0</v>
      </c>
      <c r="BL412" s="25" t="s">
        <v>265</v>
      </c>
      <c r="BM412" s="25" t="s">
        <v>808</v>
      </c>
    </row>
    <row r="413" spans="2:65" s="1" customFormat="1" ht="25.5" customHeight="1">
      <c r="B413" s="42"/>
      <c r="C413" s="214" t="s">
        <v>809</v>
      </c>
      <c r="D413" s="214" t="s">
        <v>183</v>
      </c>
      <c r="E413" s="215" t="s">
        <v>810</v>
      </c>
      <c r="F413" s="216" t="s">
        <v>811</v>
      </c>
      <c r="G413" s="217" t="s">
        <v>318</v>
      </c>
      <c r="H413" s="218">
        <v>5</v>
      </c>
      <c r="I413" s="219"/>
      <c r="J413" s="219"/>
      <c r="K413" s="220">
        <f t="shared" si="27"/>
        <v>0</v>
      </c>
      <c r="L413" s="216" t="s">
        <v>187</v>
      </c>
      <c r="M413" s="62"/>
      <c r="N413" s="221" t="s">
        <v>22</v>
      </c>
      <c r="O413" s="222" t="s">
        <v>40</v>
      </c>
      <c r="P413" s="147">
        <f t="shared" si="28"/>
        <v>0</v>
      </c>
      <c r="Q413" s="147">
        <f t="shared" si="29"/>
        <v>0</v>
      </c>
      <c r="R413" s="147">
        <f t="shared" si="30"/>
        <v>0</v>
      </c>
      <c r="S413" s="43"/>
      <c r="T413" s="223">
        <f t="shared" si="31"/>
        <v>0</v>
      </c>
      <c r="U413" s="223">
        <v>0</v>
      </c>
      <c r="V413" s="223">
        <f t="shared" si="32"/>
        <v>0</v>
      </c>
      <c r="W413" s="223">
        <v>0</v>
      </c>
      <c r="X413" s="224">
        <f t="shared" si="33"/>
        <v>0</v>
      </c>
      <c r="AR413" s="25" t="s">
        <v>265</v>
      </c>
      <c r="AT413" s="25" t="s">
        <v>183</v>
      </c>
      <c r="AU413" s="25" t="s">
        <v>81</v>
      </c>
      <c r="AY413" s="25" t="s">
        <v>181</v>
      </c>
      <c r="BE413" s="225">
        <f t="shared" si="34"/>
        <v>0</v>
      </c>
      <c r="BF413" s="225">
        <f t="shared" si="35"/>
        <v>0</v>
      </c>
      <c r="BG413" s="225">
        <f t="shared" si="36"/>
        <v>0</v>
      </c>
      <c r="BH413" s="225">
        <f t="shared" si="37"/>
        <v>0</v>
      </c>
      <c r="BI413" s="225">
        <f t="shared" si="38"/>
        <v>0</v>
      </c>
      <c r="BJ413" s="25" t="s">
        <v>79</v>
      </c>
      <c r="BK413" s="225">
        <f t="shared" si="39"/>
        <v>0</v>
      </c>
      <c r="BL413" s="25" t="s">
        <v>265</v>
      </c>
      <c r="BM413" s="25" t="s">
        <v>812</v>
      </c>
    </row>
    <row r="414" spans="2:65" s="1" customFormat="1" ht="16.5" customHeight="1">
      <c r="B414" s="42"/>
      <c r="C414" s="261" t="s">
        <v>813</v>
      </c>
      <c r="D414" s="261" t="s">
        <v>390</v>
      </c>
      <c r="E414" s="262" t="s">
        <v>814</v>
      </c>
      <c r="F414" s="263" t="s">
        <v>815</v>
      </c>
      <c r="G414" s="264" t="s">
        <v>318</v>
      </c>
      <c r="H414" s="265">
        <v>4</v>
      </c>
      <c r="I414" s="266"/>
      <c r="J414" s="267"/>
      <c r="K414" s="268">
        <f t="shared" si="27"/>
        <v>0</v>
      </c>
      <c r="L414" s="263" t="s">
        <v>187</v>
      </c>
      <c r="M414" s="269"/>
      <c r="N414" s="270" t="s">
        <v>22</v>
      </c>
      <c r="O414" s="222" t="s">
        <v>40</v>
      </c>
      <c r="P414" s="147">
        <f t="shared" si="28"/>
        <v>0</v>
      </c>
      <c r="Q414" s="147">
        <f t="shared" si="29"/>
        <v>0</v>
      </c>
      <c r="R414" s="147">
        <f t="shared" si="30"/>
        <v>0</v>
      </c>
      <c r="S414" s="43"/>
      <c r="T414" s="223">
        <f t="shared" si="31"/>
        <v>0</v>
      </c>
      <c r="U414" s="223">
        <v>1.38E-2</v>
      </c>
      <c r="V414" s="223">
        <f t="shared" si="32"/>
        <v>5.5199999999999999E-2</v>
      </c>
      <c r="W414" s="223">
        <v>0</v>
      </c>
      <c r="X414" s="224">
        <f t="shared" si="33"/>
        <v>0</v>
      </c>
      <c r="AR414" s="25" t="s">
        <v>351</v>
      </c>
      <c r="AT414" s="25" t="s">
        <v>390</v>
      </c>
      <c r="AU414" s="25" t="s">
        <v>81</v>
      </c>
      <c r="AY414" s="25" t="s">
        <v>181</v>
      </c>
      <c r="BE414" s="225">
        <f t="shared" si="34"/>
        <v>0</v>
      </c>
      <c r="BF414" s="225">
        <f t="shared" si="35"/>
        <v>0</v>
      </c>
      <c r="BG414" s="225">
        <f t="shared" si="36"/>
        <v>0</v>
      </c>
      <c r="BH414" s="225">
        <f t="shared" si="37"/>
        <v>0</v>
      </c>
      <c r="BI414" s="225">
        <f t="shared" si="38"/>
        <v>0</v>
      </c>
      <c r="BJ414" s="25" t="s">
        <v>79</v>
      </c>
      <c r="BK414" s="225">
        <f t="shared" si="39"/>
        <v>0</v>
      </c>
      <c r="BL414" s="25" t="s">
        <v>265</v>
      </c>
      <c r="BM414" s="25" t="s">
        <v>816</v>
      </c>
    </row>
    <row r="415" spans="2:65" s="1" customFormat="1" ht="16.5" customHeight="1">
      <c r="B415" s="42"/>
      <c r="C415" s="261" t="s">
        <v>817</v>
      </c>
      <c r="D415" s="261" t="s">
        <v>390</v>
      </c>
      <c r="E415" s="262" t="s">
        <v>818</v>
      </c>
      <c r="F415" s="263" t="s">
        <v>819</v>
      </c>
      <c r="G415" s="264" t="s">
        <v>318</v>
      </c>
      <c r="H415" s="265">
        <v>1</v>
      </c>
      <c r="I415" s="266"/>
      <c r="J415" s="267"/>
      <c r="K415" s="268">
        <f t="shared" si="27"/>
        <v>0</v>
      </c>
      <c r="L415" s="263" t="s">
        <v>187</v>
      </c>
      <c r="M415" s="269"/>
      <c r="N415" s="270" t="s">
        <v>22</v>
      </c>
      <c r="O415" s="222" t="s">
        <v>40</v>
      </c>
      <c r="P415" s="147">
        <f t="shared" si="28"/>
        <v>0</v>
      </c>
      <c r="Q415" s="147">
        <f t="shared" si="29"/>
        <v>0</v>
      </c>
      <c r="R415" s="147">
        <f t="shared" si="30"/>
        <v>0</v>
      </c>
      <c r="S415" s="43"/>
      <c r="T415" s="223">
        <f t="shared" si="31"/>
        <v>0</v>
      </c>
      <c r="U415" s="223">
        <v>1.55E-2</v>
      </c>
      <c r="V415" s="223">
        <f t="shared" si="32"/>
        <v>1.55E-2</v>
      </c>
      <c r="W415" s="223">
        <v>0</v>
      </c>
      <c r="X415" s="224">
        <f t="shared" si="33"/>
        <v>0</v>
      </c>
      <c r="AR415" s="25" t="s">
        <v>351</v>
      </c>
      <c r="AT415" s="25" t="s">
        <v>390</v>
      </c>
      <c r="AU415" s="25" t="s">
        <v>81</v>
      </c>
      <c r="AY415" s="25" t="s">
        <v>181</v>
      </c>
      <c r="BE415" s="225">
        <f t="shared" si="34"/>
        <v>0</v>
      </c>
      <c r="BF415" s="225">
        <f t="shared" si="35"/>
        <v>0</v>
      </c>
      <c r="BG415" s="225">
        <f t="shared" si="36"/>
        <v>0</v>
      </c>
      <c r="BH415" s="225">
        <f t="shared" si="37"/>
        <v>0</v>
      </c>
      <c r="BI415" s="225">
        <f t="shared" si="38"/>
        <v>0</v>
      </c>
      <c r="BJ415" s="25" t="s">
        <v>79</v>
      </c>
      <c r="BK415" s="225">
        <f t="shared" si="39"/>
        <v>0</v>
      </c>
      <c r="BL415" s="25" t="s">
        <v>265</v>
      </c>
      <c r="BM415" s="25" t="s">
        <v>820</v>
      </c>
    </row>
    <row r="416" spans="2:65" s="1" customFormat="1" ht="25.5" customHeight="1">
      <c r="B416" s="42"/>
      <c r="C416" s="214" t="s">
        <v>821</v>
      </c>
      <c r="D416" s="214" t="s">
        <v>183</v>
      </c>
      <c r="E416" s="215" t="s">
        <v>822</v>
      </c>
      <c r="F416" s="216" t="s">
        <v>823</v>
      </c>
      <c r="G416" s="217" t="s">
        <v>318</v>
      </c>
      <c r="H416" s="218">
        <v>24</v>
      </c>
      <c r="I416" s="219"/>
      <c r="J416" s="219"/>
      <c r="K416" s="220">
        <f t="shared" si="27"/>
        <v>0</v>
      </c>
      <c r="L416" s="216" t="s">
        <v>187</v>
      </c>
      <c r="M416" s="62"/>
      <c r="N416" s="221" t="s">
        <v>22</v>
      </c>
      <c r="O416" s="222" t="s">
        <v>40</v>
      </c>
      <c r="P416" s="147">
        <f t="shared" si="28"/>
        <v>0</v>
      </c>
      <c r="Q416" s="147">
        <f t="shared" si="29"/>
        <v>0</v>
      </c>
      <c r="R416" s="147">
        <f t="shared" si="30"/>
        <v>0</v>
      </c>
      <c r="S416" s="43"/>
      <c r="T416" s="223">
        <f t="shared" si="31"/>
        <v>0</v>
      </c>
      <c r="U416" s="223">
        <v>0</v>
      </c>
      <c r="V416" s="223">
        <f t="shared" si="32"/>
        <v>0</v>
      </c>
      <c r="W416" s="223">
        <v>0</v>
      </c>
      <c r="X416" s="224">
        <f t="shared" si="33"/>
        <v>0</v>
      </c>
      <c r="AR416" s="25" t="s">
        <v>265</v>
      </c>
      <c r="AT416" s="25" t="s">
        <v>183</v>
      </c>
      <c r="AU416" s="25" t="s">
        <v>81</v>
      </c>
      <c r="AY416" s="25" t="s">
        <v>181</v>
      </c>
      <c r="BE416" s="225">
        <f t="shared" si="34"/>
        <v>0</v>
      </c>
      <c r="BF416" s="225">
        <f t="shared" si="35"/>
        <v>0</v>
      </c>
      <c r="BG416" s="225">
        <f t="shared" si="36"/>
        <v>0</v>
      </c>
      <c r="BH416" s="225">
        <f t="shared" si="37"/>
        <v>0</v>
      </c>
      <c r="BI416" s="225">
        <f t="shared" si="38"/>
        <v>0</v>
      </c>
      <c r="BJ416" s="25" t="s">
        <v>79</v>
      </c>
      <c r="BK416" s="225">
        <f t="shared" si="39"/>
        <v>0</v>
      </c>
      <c r="BL416" s="25" t="s">
        <v>265</v>
      </c>
      <c r="BM416" s="25" t="s">
        <v>824</v>
      </c>
    </row>
    <row r="417" spans="2:65" s="1" customFormat="1" ht="16.5" customHeight="1">
      <c r="B417" s="42"/>
      <c r="C417" s="261" t="s">
        <v>825</v>
      </c>
      <c r="D417" s="261" t="s">
        <v>390</v>
      </c>
      <c r="E417" s="262" t="s">
        <v>826</v>
      </c>
      <c r="F417" s="263" t="s">
        <v>827</v>
      </c>
      <c r="G417" s="264" t="s">
        <v>318</v>
      </c>
      <c r="H417" s="265">
        <v>1</v>
      </c>
      <c r="I417" s="266"/>
      <c r="J417" s="267"/>
      <c r="K417" s="268">
        <f t="shared" si="27"/>
        <v>0</v>
      </c>
      <c r="L417" s="263" t="s">
        <v>187</v>
      </c>
      <c r="M417" s="269"/>
      <c r="N417" s="270" t="s">
        <v>22</v>
      </c>
      <c r="O417" s="222" t="s">
        <v>40</v>
      </c>
      <c r="P417" s="147">
        <f t="shared" si="28"/>
        <v>0</v>
      </c>
      <c r="Q417" s="147">
        <f t="shared" si="29"/>
        <v>0</v>
      </c>
      <c r="R417" s="147">
        <f t="shared" si="30"/>
        <v>0</v>
      </c>
      <c r="S417" s="43"/>
      <c r="T417" s="223">
        <f t="shared" si="31"/>
        <v>0</v>
      </c>
      <c r="U417" s="223">
        <v>2.75E-2</v>
      </c>
      <c r="V417" s="223">
        <f t="shared" si="32"/>
        <v>2.75E-2</v>
      </c>
      <c r="W417" s="223">
        <v>0</v>
      </c>
      <c r="X417" s="224">
        <f t="shared" si="33"/>
        <v>0</v>
      </c>
      <c r="AR417" s="25" t="s">
        <v>351</v>
      </c>
      <c r="AT417" s="25" t="s">
        <v>390</v>
      </c>
      <c r="AU417" s="25" t="s">
        <v>81</v>
      </c>
      <c r="AY417" s="25" t="s">
        <v>181</v>
      </c>
      <c r="BE417" s="225">
        <f t="shared" si="34"/>
        <v>0</v>
      </c>
      <c r="BF417" s="225">
        <f t="shared" si="35"/>
        <v>0</v>
      </c>
      <c r="BG417" s="225">
        <f t="shared" si="36"/>
        <v>0</v>
      </c>
      <c r="BH417" s="225">
        <f t="shared" si="37"/>
        <v>0</v>
      </c>
      <c r="BI417" s="225">
        <f t="shared" si="38"/>
        <v>0</v>
      </c>
      <c r="BJ417" s="25" t="s">
        <v>79</v>
      </c>
      <c r="BK417" s="225">
        <f t="shared" si="39"/>
        <v>0</v>
      </c>
      <c r="BL417" s="25" t="s">
        <v>265</v>
      </c>
      <c r="BM417" s="25" t="s">
        <v>828</v>
      </c>
    </row>
    <row r="418" spans="2:65" s="1" customFormat="1" ht="16.5" customHeight="1">
      <c r="B418" s="42"/>
      <c r="C418" s="261" t="s">
        <v>829</v>
      </c>
      <c r="D418" s="261" t="s">
        <v>390</v>
      </c>
      <c r="E418" s="262" t="s">
        <v>830</v>
      </c>
      <c r="F418" s="263" t="s">
        <v>831</v>
      </c>
      <c r="G418" s="264" t="s">
        <v>318</v>
      </c>
      <c r="H418" s="265">
        <v>19</v>
      </c>
      <c r="I418" s="266"/>
      <c r="J418" s="267"/>
      <c r="K418" s="268">
        <f t="shared" si="27"/>
        <v>0</v>
      </c>
      <c r="L418" s="263" t="s">
        <v>187</v>
      </c>
      <c r="M418" s="269"/>
      <c r="N418" s="270" t="s">
        <v>22</v>
      </c>
      <c r="O418" s="222" t="s">
        <v>40</v>
      </c>
      <c r="P418" s="147">
        <f t="shared" si="28"/>
        <v>0</v>
      </c>
      <c r="Q418" s="147">
        <f t="shared" si="29"/>
        <v>0</v>
      </c>
      <c r="R418" s="147">
        <f t="shared" si="30"/>
        <v>0</v>
      </c>
      <c r="S418" s="43"/>
      <c r="T418" s="223">
        <f t="shared" si="31"/>
        <v>0</v>
      </c>
      <c r="U418" s="223">
        <v>1.7500000000000002E-2</v>
      </c>
      <c r="V418" s="223">
        <f t="shared" si="32"/>
        <v>0.33250000000000002</v>
      </c>
      <c r="W418" s="223">
        <v>0</v>
      </c>
      <c r="X418" s="224">
        <f t="shared" si="33"/>
        <v>0</v>
      </c>
      <c r="AR418" s="25" t="s">
        <v>351</v>
      </c>
      <c r="AT418" s="25" t="s">
        <v>390</v>
      </c>
      <c r="AU418" s="25" t="s">
        <v>81</v>
      </c>
      <c r="AY418" s="25" t="s">
        <v>181</v>
      </c>
      <c r="BE418" s="225">
        <f t="shared" si="34"/>
        <v>0</v>
      </c>
      <c r="BF418" s="225">
        <f t="shared" si="35"/>
        <v>0</v>
      </c>
      <c r="BG418" s="225">
        <f t="shared" si="36"/>
        <v>0</v>
      </c>
      <c r="BH418" s="225">
        <f t="shared" si="37"/>
        <v>0</v>
      </c>
      <c r="BI418" s="225">
        <f t="shared" si="38"/>
        <v>0</v>
      </c>
      <c r="BJ418" s="25" t="s">
        <v>79</v>
      </c>
      <c r="BK418" s="225">
        <f t="shared" si="39"/>
        <v>0</v>
      </c>
      <c r="BL418" s="25" t="s">
        <v>265</v>
      </c>
      <c r="BM418" s="25" t="s">
        <v>832</v>
      </c>
    </row>
    <row r="419" spans="2:65" s="1" customFormat="1" ht="16.5" customHeight="1">
      <c r="B419" s="42"/>
      <c r="C419" s="261" t="s">
        <v>833</v>
      </c>
      <c r="D419" s="261" t="s">
        <v>390</v>
      </c>
      <c r="E419" s="262" t="s">
        <v>834</v>
      </c>
      <c r="F419" s="263" t="s">
        <v>835</v>
      </c>
      <c r="G419" s="264" t="s">
        <v>318</v>
      </c>
      <c r="H419" s="265">
        <v>4</v>
      </c>
      <c r="I419" s="266"/>
      <c r="J419" s="267"/>
      <c r="K419" s="268">
        <f t="shared" si="27"/>
        <v>0</v>
      </c>
      <c r="L419" s="263" t="s">
        <v>187</v>
      </c>
      <c r="M419" s="269"/>
      <c r="N419" s="270" t="s">
        <v>22</v>
      </c>
      <c r="O419" s="222" t="s">
        <v>40</v>
      </c>
      <c r="P419" s="147">
        <f t="shared" si="28"/>
        <v>0</v>
      </c>
      <c r="Q419" s="147">
        <f t="shared" si="29"/>
        <v>0</v>
      </c>
      <c r="R419" s="147">
        <f t="shared" si="30"/>
        <v>0</v>
      </c>
      <c r="S419" s="43"/>
      <c r="T419" s="223">
        <f t="shared" si="31"/>
        <v>0</v>
      </c>
      <c r="U419" s="223">
        <v>1.6E-2</v>
      </c>
      <c r="V419" s="223">
        <f t="shared" si="32"/>
        <v>6.4000000000000001E-2</v>
      </c>
      <c r="W419" s="223">
        <v>0</v>
      </c>
      <c r="X419" s="224">
        <f t="shared" si="33"/>
        <v>0</v>
      </c>
      <c r="AR419" s="25" t="s">
        <v>351</v>
      </c>
      <c r="AT419" s="25" t="s">
        <v>390</v>
      </c>
      <c r="AU419" s="25" t="s">
        <v>81</v>
      </c>
      <c r="AY419" s="25" t="s">
        <v>181</v>
      </c>
      <c r="BE419" s="225">
        <f t="shared" si="34"/>
        <v>0</v>
      </c>
      <c r="BF419" s="225">
        <f t="shared" si="35"/>
        <v>0</v>
      </c>
      <c r="BG419" s="225">
        <f t="shared" si="36"/>
        <v>0</v>
      </c>
      <c r="BH419" s="225">
        <f t="shared" si="37"/>
        <v>0</v>
      </c>
      <c r="BI419" s="225">
        <f t="shared" si="38"/>
        <v>0</v>
      </c>
      <c r="BJ419" s="25" t="s">
        <v>79</v>
      </c>
      <c r="BK419" s="225">
        <f t="shared" si="39"/>
        <v>0</v>
      </c>
      <c r="BL419" s="25" t="s">
        <v>265</v>
      </c>
      <c r="BM419" s="25" t="s">
        <v>836</v>
      </c>
    </row>
    <row r="420" spans="2:65" s="1" customFormat="1" ht="25.5" customHeight="1">
      <c r="B420" s="42"/>
      <c r="C420" s="214" t="s">
        <v>837</v>
      </c>
      <c r="D420" s="214" t="s">
        <v>183</v>
      </c>
      <c r="E420" s="215" t="s">
        <v>838</v>
      </c>
      <c r="F420" s="216" t="s">
        <v>839</v>
      </c>
      <c r="G420" s="217" t="s">
        <v>318</v>
      </c>
      <c r="H420" s="218">
        <v>4</v>
      </c>
      <c r="I420" s="219"/>
      <c r="J420" s="219"/>
      <c r="K420" s="220">
        <f t="shared" si="27"/>
        <v>0</v>
      </c>
      <c r="L420" s="216" t="s">
        <v>187</v>
      </c>
      <c r="M420" s="62"/>
      <c r="N420" s="221" t="s">
        <v>22</v>
      </c>
      <c r="O420" s="222" t="s">
        <v>40</v>
      </c>
      <c r="P420" s="147">
        <f t="shared" si="28"/>
        <v>0</v>
      </c>
      <c r="Q420" s="147">
        <f t="shared" si="29"/>
        <v>0</v>
      </c>
      <c r="R420" s="147">
        <f t="shared" si="30"/>
        <v>0</v>
      </c>
      <c r="S420" s="43"/>
      <c r="T420" s="223">
        <f t="shared" si="31"/>
        <v>0</v>
      </c>
      <c r="U420" s="223">
        <v>9.3000000000000005E-4</v>
      </c>
      <c r="V420" s="223">
        <f t="shared" si="32"/>
        <v>3.7200000000000002E-3</v>
      </c>
      <c r="W420" s="223">
        <v>0</v>
      </c>
      <c r="X420" s="224">
        <f t="shared" si="33"/>
        <v>0</v>
      </c>
      <c r="AR420" s="25" t="s">
        <v>265</v>
      </c>
      <c r="AT420" s="25" t="s">
        <v>183</v>
      </c>
      <c r="AU420" s="25" t="s">
        <v>81</v>
      </c>
      <c r="AY420" s="25" t="s">
        <v>181</v>
      </c>
      <c r="BE420" s="225">
        <f t="shared" si="34"/>
        <v>0</v>
      </c>
      <c r="BF420" s="225">
        <f t="shared" si="35"/>
        <v>0</v>
      </c>
      <c r="BG420" s="225">
        <f t="shared" si="36"/>
        <v>0</v>
      </c>
      <c r="BH420" s="225">
        <f t="shared" si="37"/>
        <v>0</v>
      </c>
      <c r="BI420" s="225">
        <f t="shared" si="38"/>
        <v>0</v>
      </c>
      <c r="BJ420" s="25" t="s">
        <v>79</v>
      </c>
      <c r="BK420" s="225">
        <f t="shared" si="39"/>
        <v>0</v>
      </c>
      <c r="BL420" s="25" t="s">
        <v>265</v>
      </c>
      <c r="BM420" s="25" t="s">
        <v>840</v>
      </c>
    </row>
    <row r="421" spans="2:65" s="1" customFormat="1" ht="25.5" customHeight="1">
      <c r="B421" s="42"/>
      <c r="C421" s="261" t="s">
        <v>841</v>
      </c>
      <c r="D421" s="261" t="s">
        <v>390</v>
      </c>
      <c r="E421" s="262" t="s">
        <v>842</v>
      </c>
      <c r="F421" s="263" t="s">
        <v>843</v>
      </c>
      <c r="G421" s="264" t="s">
        <v>318</v>
      </c>
      <c r="H421" s="265">
        <v>4</v>
      </c>
      <c r="I421" s="266"/>
      <c r="J421" s="267"/>
      <c r="K421" s="268">
        <f t="shared" si="27"/>
        <v>0</v>
      </c>
      <c r="L421" s="263" t="s">
        <v>187</v>
      </c>
      <c r="M421" s="269"/>
      <c r="N421" s="270" t="s">
        <v>22</v>
      </c>
      <c r="O421" s="222" t="s">
        <v>40</v>
      </c>
      <c r="P421" s="147">
        <f t="shared" si="28"/>
        <v>0</v>
      </c>
      <c r="Q421" s="147">
        <f t="shared" si="29"/>
        <v>0</v>
      </c>
      <c r="R421" s="147">
        <f t="shared" si="30"/>
        <v>0</v>
      </c>
      <c r="S421" s="43"/>
      <c r="T421" s="223">
        <f t="shared" si="31"/>
        <v>0</v>
      </c>
      <c r="U421" s="223">
        <v>4.4999999999999998E-2</v>
      </c>
      <c r="V421" s="223">
        <f t="shared" si="32"/>
        <v>0.18</v>
      </c>
      <c r="W421" s="223">
        <v>0</v>
      </c>
      <c r="X421" s="224">
        <f t="shared" si="33"/>
        <v>0</v>
      </c>
      <c r="AR421" s="25" t="s">
        <v>351</v>
      </c>
      <c r="AT421" s="25" t="s">
        <v>390</v>
      </c>
      <c r="AU421" s="25" t="s">
        <v>81</v>
      </c>
      <c r="AY421" s="25" t="s">
        <v>181</v>
      </c>
      <c r="BE421" s="225">
        <f t="shared" si="34"/>
        <v>0</v>
      </c>
      <c r="BF421" s="225">
        <f t="shared" si="35"/>
        <v>0</v>
      </c>
      <c r="BG421" s="225">
        <f t="shared" si="36"/>
        <v>0</v>
      </c>
      <c r="BH421" s="225">
        <f t="shared" si="37"/>
        <v>0</v>
      </c>
      <c r="BI421" s="225">
        <f t="shared" si="38"/>
        <v>0</v>
      </c>
      <c r="BJ421" s="25" t="s">
        <v>79</v>
      </c>
      <c r="BK421" s="225">
        <f t="shared" si="39"/>
        <v>0</v>
      </c>
      <c r="BL421" s="25" t="s">
        <v>265</v>
      </c>
      <c r="BM421" s="25" t="s">
        <v>844</v>
      </c>
    </row>
    <row r="422" spans="2:65" s="1" customFormat="1" ht="16.5" customHeight="1">
      <c r="B422" s="42"/>
      <c r="C422" s="214" t="s">
        <v>845</v>
      </c>
      <c r="D422" s="214" t="s">
        <v>183</v>
      </c>
      <c r="E422" s="215" t="s">
        <v>846</v>
      </c>
      <c r="F422" s="216" t="s">
        <v>847</v>
      </c>
      <c r="G422" s="217" t="s">
        <v>318</v>
      </c>
      <c r="H422" s="218">
        <v>29</v>
      </c>
      <c r="I422" s="219"/>
      <c r="J422" s="219"/>
      <c r="K422" s="220">
        <f t="shared" si="27"/>
        <v>0</v>
      </c>
      <c r="L422" s="216" t="s">
        <v>187</v>
      </c>
      <c r="M422" s="62"/>
      <c r="N422" s="221" t="s">
        <v>22</v>
      </c>
      <c r="O422" s="222" t="s">
        <v>40</v>
      </c>
      <c r="P422" s="147">
        <f t="shared" si="28"/>
        <v>0</v>
      </c>
      <c r="Q422" s="147">
        <f t="shared" si="29"/>
        <v>0</v>
      </c>
      <c r="R422" s="147">
        <f t="shared" si="30"/>
        <v>0</v>
      </c>
      <c r="S422" s="43"/>
      <c r="T422" s="223">
        <f t="shared" si="31"/>
        <v>0</v>
      </c>
      <c r="U422" s="223">
        <v>0</v>
      </c>
      <c r="V422" s="223">
        <f t="shared" si="32"/>
        <v>0</v>
      </c>
      <c r="W422" s="223">
        <v>0</v>
      </c>
      <c r="X422" s="224">
        <f t="shared" si="33"/>
        <v>0</v>
      </c>
      <c r="AR422" s="25" t="s">
        <v>265</v>
      </c>
      <c r="AT422" s="25" t="s">
        <v>183</v>
      </c>
      <c r="AU422" s="25" t="s">
        <v>81</v>
      </c>
      <c r="AY422" s="25" t="s">
        <v>181</v>
      </c>
      <c r="BE422" s="225">
        <f t="shared" si="34"/>
        <v>0</v>
      </c>
      <c r="BF422" s="225">
        <f t="shared" si="35"/>
        <v>0</v>
      </c>
      <c r="BG422" s="225">
        <f t="shared" si="36"/>
        <v>0</v>
      </c>
      <c r="BH422" s="225">
        <f t="shared" si="37"/>
        <v>0</v>
      </c>
      <c r="BI422" s="225">
        <f t="shared" si="38"/>
        <v>0</v>
      </c>
      <c r="BJ422" s="25" t="s">
        <v>79</v>
      </c>
      <c r="BK422" s="225">
        <f t="shared" si="39"/>
        <v>0</v>
      </c>
      <c r="BL422" s="25" t="s">
        <v>265</v>
      </c>
      <c r="BM422" s="25" t="s">
        <v>848</v>
      </c>
    </row>
    <row r="423" spans="2:65" s="1" customFormat="1" ht="25.5" customHeight="1">
      <c r="B423" s="42"/>
      <c r="C423" s="261" t="s">
        <v>849</v>
      </c>
      <c r="D423" s="261" t="s">
        <v>390</v>
      </c>
      <c r="E423" s="262" t="s">
        <v>850</v>
      </c>
      <c r="F423" s="263" t="s">
        <v>851</v>
      </c>
      <c r="G423" s="264" t="s">
        <v>318</v>
      </c>
      <c r="H423" s="265">
        <v>29</v>
      </c>
      <c r="I423" s="266"/>
      <c r="J423" s="267"/>
      <c r="K423" s="268">
        <f t="shared" si="27"/>
        <v>0</v>
      </c>
      <c r="L423" s="263" t="s">
        <v>187</v>
      </c>
      <c r="M423" s="269"/>
      <c r="N423" s="270" t="s">
        <v>22</v>
      </c>
      <c r="O423" s="222" t="s">
        <v>40</v>
      </c>
      <c r="P423" s="147">
        <f t="shared" si="28"/>
        <v>0</v>
      </c>
      <c r="Q423" s="147">
        <f t="shared" si="29"/>
        <v>0</v>
      </c>
      <c r="R423" s="147">
        <f t="shared" si="30"/>
        <v>0</v>
      </c>
      <c r="S423" s="43"/>
      <c r="T423" s="223">
        <f t="shared" si="31"/>
        <v>0</v>
      </c>
      <c r="U423" s="223">
        <v>1.1999999999999999E-3</v>
      </c>
      <c r="V423" s="223">
        <f t="shared" si="32"/>
        <v>3.4799999999999998E-2</v>
      </c>
      <c r="W423" s="223">
        <v>0</v>
      </c>
      <c r="X423" s="224">
        <f t="shared" si="33"/>
        <v>0</v>
      </c>
      <c r="AR423" s="25" t="s">
        <v>351</v>
      </c>
      <c r="AT423" s="25" t="s">
        <v>390</v>
      </c>
      <c r="AU423" s="25" t="s">
        <v>81</v>
      </c>
      <c r="AY423" s="25" t="s">
        <v>181</v>
      </c>
      <c r="BE423" s="225">
        <f t="shared" si="34"/>
        <v>0</v>
      </c>
      <c r="BF423" s="225">
        <f t="shared" si="35"/>
        <v>0</v>
      </c>
      <c r="BG423" s="225">
        <f t="shared" si="36"/>
        <v>0</v>
      </c>
      <c r="BH423" s="225">
        <f t="shared" si="37"/>
        <v>0</v>
      </c>
      <c r="BI423" s="225">
        <f t="shared" si="38"/>
        <v>0</v>
      </c>
      <c r="BJ423" s="25" t="s">
        <v>79</v>
      </c>
      <c r="BK423" s="225">
        <f t="shared" si="39"/>
        <v>0</v>
      </c>
      <c r="BL423" s="25" t="s">
        <v>265</v>
      </c>
      <c r="BM423" s="25" t="s">
        <v>852</v>
      </c>
    </row>
    <row r="424" spans="2:65" s="1" customFormat="1" ht="38.25" customHeight="1">
      <c r="B424" s="42"/>
      <c r="C424" s="214" t="s">
        <v>853</v>
      </c>
      <c r="D424" s="214" t="s">
        <v>183</v>
      </c>
      <c r="E424" s="215" t="s">
        <v>854</v>
      </c>
      <c r="F424" s="216" t="s">
        <v>855</v>
      </c>
      <c r="G424" s="217" t="s">
        <v>318</v>
      </c>
      <c r="H424" s="218">
        <v>36</v>
      </c>
      <c r="I424" s="219"/>
      <c r="J424" s="219"/>
      <c r="K424" s="220">
        <f t="shared" si="27"/>
        <v>0</v>
      </c>
      <c r="L424" s="216" t="s">
        <v>187</v>
      </c>
      <c r="M424" s="62"/>
      <c r="N424" s="221" t="s">
        <v>22</v>
      </c>
      <c r="O424" s="222" t="s">
        <v>40</v>
      </c>
      <c r="P424" s="147">
        <f t="shared" si="28"/>
        <v>0</v>
      </c>
      <c r="Q424" s="147">
        <f t="shared" si="29"/>
        <v>0</v>
      </c>
      <c r="R424" s="147">
        <f t="shared" si="30"/>
        <v>0</v>
      </c>
      <c r="S424" s="43"/>
      <c r="T424" s="223">
        <f t="shared" si="31"/>
        <v>0</v>
      </c>
      <c r="U424" s="223">
        <v>0</v>
      </c>
      <c r="V424" s="223">
        <f t="shared" si="32"/>
        <v>0</v>
      </c>
      <c r="W424" s="223">
        <v>2.4E-2</v>
      </c>
      <c r="X424" s="224">
        <f t="shared" si="33"/>
        <v>0.86399999999999999</v>
      </c>
      <c r="AR424" s="25" t="s">
        <v>265</v>
      </c>
      <c r="AT424" s="25" t="s">
        <v>183</v>
      </c>
      <c r="AU424" s="25" t="s">
        <v>81</v>
      </c>
      <c r="AY424" s="25" t="s">
        <v>181</v>
      </c>
      <c r="BE424" s="225">
        <f t="shared" si="34"/>
        <v>0</v>
      </c>
      <c r="BF424" s="225">
        <f t="shared" si="35"/>
        <v>0</v>
      </c>
      <c r="BG424" s="225">
        <f t="shared" si="36"/>
        <v>0</v>
      </c>
      <c r="BH424" s="225">
        <f t="shared" si="37"/>
        <v>0</v>
      </c>
      <c r="BI424" s="225">
        <f t="shared" si="38"/>
        <v>0</v>
      </c>
      <c r="BJ424" s="25" t="s">
        <v>79</v>
      </c>
      <c r="BK424" s="225">
        <f t="shared" si="39"/>
        <v>0</v>
      </c>
      <c r="BL424" s="25" t="s">
        <v>265</v>
      </c>
      <c r="BM424" s="25" t="s">
        <v>856</v>
      </c>
    </row>
    <row r="425" spans="2:65" s="1" customFormat="1" ht="38.25" customHeight="1">
      <c r="B425" s="42"/>
      <c r="C425" s="214" t="s">
        <v>857</v>
      </c>
      <c r="D425" s="214" t="s">
        <v>183</v>
      </c>
      <c r="E425" s="215" t="s">
        <v>858</v>
      </c>
      <c r="F425" s="216" t="s">
        <v>859</v>
      </c>
      <c r="G425" s="217" t="s">
        <v>318</v>
      </c>
      <c r="H425" s="218">
        <v>3</v>
      </c>
      <c r="I425" s="219"/>
      <c r="J425" s="219"/>
      <c r="K425" s="220">
        <f t="shared" si="27"/>
        <v>0</v>
      </c>
      <c r="L425" s="216" t="s">
        <v>187</v>
      </c>
      <c r="M425" s="62"/>
      <c r="N425" s="221" t="s">
        <v>22</v>
      </c>
      <c r="O425" s="222" t="s">
        <v>40</v>
      </c>
      <c r="P425" s="147">
        <f t="shared" si="28"/>
        <v>0</v>
      </c>
      <c r="Q425" s="147">
        <f t="shared" si="29"/>
        <v>0</v>
      </c>
      <c r="R425" s="147">
        <f t="shared" si="30"/>
        <v>0</v>
      </c>
      <c r="S425" s="43"/>
      <c r="T425" s="223">
        <f t="shared" si="31"/>
        <v>0</v>
      </c>
      <c r="U425" s="223">
        <v>0</v>
      </c>
      <c r="V425" s="223">
        <f t="shared" si="32"/>
        <v>0</v>
      </c>
      <c r="W425" s="223">
        <v>6.6299999999999998E-2</v>
      </c>
      <c r="X425" s="224">
        <f t="shared" si="33"/>
        <v>0.19889999999999999</v>
      </c>
      <c r="AR425" s="25" t="s">
        <v>265</v>
      </c>
      <c r="AT425" s="25" t="s">
        <v>183</v>
      </c>
      <c r="AU425" s="25" t="s">
        <v>81</v>
      </c>
      <c r="AY425" s="25" t="s">
        <v>181</v>
      </c>
      <c r="BE425" s="225">
        <f t="shared" si="34"/>
        <v>0</v>
      </c>
      <c r="BF425" s="225">
        <f t="shared" si="35"/>
        <v>0</v>
      </c>
      <c r="BG425" s="225">
        <f t="shared" si="36"/>
        <v>0</v>
      </c>
      <c r="BH425" s="225">
        <f t="shared" si="37"/>
        <v>0</v>
      </c>
      <c r="BI425" s="225">
        <f t="shared" si="38"/>
        <v>0</v>
      </c>
      <c r="BJ425" s="25" t="s">
        <v>79</v>
      </c>
      <c r="BK425" s="225">
        <f t="shared" si="39"/>
        <v>0</v>
      </c>
      <c r="BL425" s="25" t="s">
        <v>265</v>
      </c>
      <c r="BM425" s="25" t="s">
        <v>860</v>
      </c>
    </row>
    <row r="426" spans="2:65" s="1" customFormat="1" ht="25.5" customHeight="1">
      <c r="B426" s="42"/>
      <c r="C426" s="214" t="s">
        <v>861</v>
      </c>
      <c r="D426" s="214" t="s">
        <v>183</v>
      </c>
      <c r="E426" s="215" t="s">
        <v>862</v>
      </c>
      <c r="F426" s="216" t="s">
        <v>863</v>
      </c>
      <c r="G426" s="217" t="s">
        <v>318</v>
      </c>
      <c r="H426" s="218">
        <v>1</v>
      </c>
      <c r="I426" s="219"/>
      <c r="J426" s="219"/>
      <c r="K426" s="220">
        <f t="shared" si="27"/>
        <v>0</v>
      </c>
      <c r="L426" s="216" t="s">
        <v>22</v>
      </c>
      <c r="M426" s="62"/>
      <c r="N426" s="221" t="s">
        <v>22</v>
      </c>
      <c r="O426" s="222" t="s">
        <v>40</v>
      </c>
      <c r="P426" s="147">
        <f t="shared" si="28"/>
        <v>0</v>
      </c>
      <c r="Q426" s="147">
        <f t="shared" si="29"/>
        <v>0</v>
      </c>
      <c r="R426" s="147">
        <f t="shared" si="30"/>
        <v>0</v>
      </c>
      <c r="S426" s="43"/>
      <c r="T426" s="223">
        <f t="shared" si="31"/>
        <v>0</v>
      </c>
      <c r="U426" s="223">
        <v>0</v>
      </c>
      <c r="V426" s="223">
        <f t="shared" si="32"/>
        <v>0</v>
      </c>
      <c r="W426" s="223">
        <v>0</v>
      </c>
      <c r="X426" s="224">
        <f t="shared" si="33"/>
        <v>0</v>
      </c>
      <c r="AR426" s="25" t="s">
        <v>265</v>
      </c>
      <c r="AT426" s="25" t="s">
        <v>183</v>
      </c>
      <c r="AU426" s="25" t="s">
        <v>81</v>
      </c>
      <c r="AY426" s="25" t="s">
        <v>181</v>
      </c>
      <c r="BE426" s="225">
        <f t="shared" si="34"/>
        <v>0</v>
      </c>
      <c r="BF426" s="225">
        <f t="shared" si="35"/>
        <v>0</v>
      </c>
      <c r="BG426" s="225">
        <f t="shared" si="36"/>
        <v>0</v>
      </c>
      <c r="BH426" s="225">
        <f t="shared" si="37"/>
        <v>0</v>
      </c>
      <c r="BI426" s="225">
        <f t="shared" si="38"/>
        <v>0</v>
      </c>
      <c r="BJ426" s="25" t="s">
        <v>79</v>
      </c>
      <c r="BK426" s="225">
        <f t="shared" si="39"/>
        <v>0</v>
      </c>
      <c r="BL426" s="25" t="s">
        <v>265</v>
      </c>
      <c r="BM426" s="25" t="s">
        <v>864</v>
      </c>
    </row>
    <row r="427" spans="2:65" s="1" customFormat="1" ht="38.25" customHeight="1">
      <c r="B427" s="42"/>
      <c r="C427" s="214" t="s">
        <v>865</v>
      </c>
      <c r="D427" s="214" t="s">
        <v>183</v>
      </c>
      <c r="E427" s="215" t="s">
        <v>866</v>
      </c>
      <c r="F427" s="216" t="s">
        <v>867</v>
      </c>
      <c r="G427" s="217" t="s">
        <v>533</v>
      </c>
      <c r="H427" s="271"/>
      <c r="I427" s="219"/>
      <c r="J427" s="219"/>
      <c r="K427" s="220">
        <f t="shared" si="27"/>
        <v>0</v>
      </c>
      <c r="L427" s="216" t="s">
        <v>187</v>
      </c>
      <c r="M427" s="62"/>
      <c r="N427" s="221" t="s">
        <v>22</v>
      </c>
      <c r="O427" s="222" t="s">
        <v>40</v>
      </c>
      <c r="P427" s="147">
        <f t="shared" si="28"/>
        <v>0</v>
      </c>
      <c r="Q427" s="147">
        <f t="shared" si="29"/>
        <v>0</v>
      </c>
      <c r="R427" s="147">
        <f t="shared" si="30"/>
        <v>0</v>
      </c>
      <c r="S427" s="43"/>
      <c r="T427" s="223">
        <f t="shared" si="31"/>
        <v>0</v>
      </c>
      <c r="U427" s="223">
        <v>0</v>
      </c>
      <c r="V427" s="223">
        <f t="shared" si="32"/>
        <v>0</v>
      </c>
      <c r="W427" s="223">
        <v>0</v>
      </c>
      <c r="X427" s="224">
        <f t="shared" si="33"/>
        <v>0</v>
      </c>
      <c r="AR427" s="25" t="s">
        <v>265</v>
      </c>
      <c r="AT427" s="25" t="s">
        <v>183</v>
      </c>
      <c r="AU427" s="25" t="s">
        <v>81</v>
      </c>
      <c r="AY427" s="25" t="s">
        <v>181</v>
      </c>
      <c r="BE427" s="225">
        <f t="shared" si="34"/>
        <v>0</v>
      </c>
      <c r="BF427" s="225">
        <f t="shared" si="35"/>
        <v>0</v>
      </c>
      <c r="BG427" s="225">
        <f t="shared" si="36"/>
        <v>0</v>
      </c>
      <c r="BH427" s="225">
        <f t="shared" si="37"/>
        <v>0</v>
      </c>
      <c r="BI427" s="225">
        <f t="shared" si="38"/>
        <v>0</v>
      </c>
      <c r="BJ427" s="25" t="s">
        <v>79</v>
      </c>
      <c r="BK427" s="225">
        <f t="shared" si="39"/>
        <v>0</v>
      </c>
      <c r="BL427" s="25" t="s">
        <v>265</v>
      </c>
      <c r="BM427" s="25" t="s">
        <v>868</v>
      </c>
    </row>
    <row r="428" spans="2:65" s="1" customFormat="1" ht="121.5">
      <c r="B428" s="42"/>
      <c r="C428" s="64"/>
      <c r="D428" s="226" t="s">
        <v>190</v>
      </c>
      <c r="E428" s="64"/>
      <c r="F428" s="227" t="s">
        <v>740</v>
      </c>
      <c r="G428" s="64"/>
      <c r="H428" s="64"/>
      <c r="I428" s="181"/>
      <c r="J428" s="181"/>
      <c r="K428" s="64"/>
      <c r="L428" s="64"/>
      <c r="M428" s="62"/>
      <c r="N428" s="228"/>
      <c r="O428" s="43"/>
      <c r="P428" s="43"/>
      <c r="Q428" s="43"/>
      <c r="R428" s="43"/>
      <c r="S428" s="43"/>
      <c r="T428" s="43"/>
      <c r="U428" s="43"/>
      <c r="V428" s="43"/>
      <c r="W428" s="43"/>
      <c r="X428" s="78"/>
      <c r="AT428" s="25" t="s">
        <v>190</v>
      </c>
      <c r="AU428" s="25" t="s">
        <v>81</v>
      </c>
    </row>
    <row r="429" spans="2:65" s="11" customFormat="1" ht="29.85" customHeight="1">
      <c r="B429" s="197"/>
      <c r="C429" s="198"/>
      <c r="D429" s="199" t="s">
        <v>70</v>
      </c>
      <c r="E429" s="212" t="s">
        <v>869</v>
      </c>
      <c r="F429" s="212" t="s">
        <v>870</v>
      </c>
      <c r="G429" s="198"/>
      <c r="H429" s="198"/>
      <c r="I429" s="201"/>
      <c r="J429" s="201"/>
      <c r="K429" s="213">
        <f>BK429</f>
        <v>0</v>
      </c>
      <c r="L429" s="198"/>
      <c r="M429" s="203"/>
      <c r="N429" s="204"/>
      <c r="O429" s="205"/>
      <c r="P429" s="205"/>
      <c r="Q429" s="206">
        <f>SUM(Q430:Q448)</f>
        <v>0</v>
      </c>
      <c r="R429" s="206">
        <f>SUM(R430:R448)</f>
        <v>0</v>
      </c>
      <c r="S429" s="205"/>
      <c r="T429" s="207">
        <f>SUM(T430:T448)</f>
        <v>0</v>
      </c>
      <c r="U429" s="205"/>
      <c r="V429" s="207">
        <f>SUM(V430:V448)</f>
        <v>2.091164</v>
      </c>
      <c r="W429" s="205"/>
      <c r="X429" s="208">
        <f>SUM(X430:X448)</f>
        <v>0.27899999999999997</v>
      </c>
      <c r="AR429" s="209" t="s">
        <v>81</v>
      </c>
      <c r="AT429" s="210" t="s">
        <v>70</v>
      </c>
      <c r="AU429" s="210" t="s">
        <v>79</v>
      </c>
      <c r="AY429" s="209" t="s">
        <v>181</v>
      </c>
      <c r="BK429" s="211">
        <f>SUM(BK430:BK448)</f>
        <v>0</v>
      </c>
    </row>
    <row r="430" spans="2:65" s="1" customFormat="1" ht="16.5" customHeight="1">
      <c r="B430" s="42"/>
      <c r="C430" s="214" t="s">
        <v>871</v>
      </c>
      <c r="D430" s="214" t="s">
        <v>183</v>
      </c>
      <c r="E430" s="215" t="s">
        <v>872</v>
      </c>
      <c r="F430" s="216" t="s">
        <v>873</v>
      </c>
      <c r="G430" s="217" t="s">
        <v>318</v>
      </c>
      <c r="H430" s="218">
        <v>18</v>
      </c>
      <c r="I430" s="219"/>
      <c r="J430" s="219"/>
      <c r="K430" s="220">
        <f>ROUND(P430*H430,2)</f>
        <v>0</v>
      </c>
      <c r="L430" s="216" t="s">
        <v>187</v>
      </c>
      <c r="M430" s="62"/>
      <c r="N430" s="221" t="s">
        <v>22</v>
      </c>
      <c r="O430" s="222" t="s">
        <v>40</v>
      </c>
      <c r="P430" s="147">
        <f>I430+J430</f>
        <v>0</v>
      </c>
      <c r="Q430" s="147">
        <f>ROUND(I430*H430,2)</f>
        <v>0</v>
      </c>
      <c r="R430" s="147">
        <f>ROUND(J430*H430,2)</f>
        <v>0</v>
      </c>
      <c r="S430" s="43"/>
      <c r="T430" s="223">
        <f>S430*H430</f>
        <v>0</v>
      </c>
      <c r="U430" s="223">
        <v>0</v>
      </c>
      <c r="V430" s="223">
        <f>U430*H430</f>
        <v>0</v>
      </c>
      <c r="W430" s="223">
        <v>1.2999999999999999E-2</v>
      </c>
      <c r="X430" s="224">
        <f>W430*H430</f>
        <v>0.23399999999999999</v>
      </c>
      <c r="AR430" s="25" t="s">
        <v>265</v>
      </c>
      <c r="AT430" s="25" t="s">
        <v>183</v>
      </c>
      <c r="AU430" s="25" t="s">
        <v>81</v>
      </c>
      <c r="AY430" s="25" t="s">
        <v>181</v>
      </c>
      <c r="BE430" s="225">
        <f>IF(O430="základní",K430,0)</f>
        <v>0</v>
      </c>
      <c r="BF430" s="225">
        <f>IF(O430="snížená",K430,0)</f>
        <v>0</v>
      </c>
      <c r="BG430" s="225">
        <f>IF(O430="zákl. přenesená",K430,0)</f>
        <v>0</v>
      </c>
      <c r="BH430" s="225">
        <f>IF(O430="sníž. přenesená",K430,0)</f>
        <v>0</v>
      </c>
      <c r="BI430" s="225">
        <f>IF(O430="nulová",K430,0)</f>
        <v>0</v>
      </c>
      <c r="BJ430" s="25" t="s">
        <v>79</v>
      </c>
      <c r="BK430" s="225">
        <f>ROUND(P430*H430,2)</f>
        <v>0</v>
      </c>
      <c r="BL430" s="25" t="s">
        <v>265</v>
      </c>
      <c r="BM430" s="25" t="s">
        <v>874</v>
      </c>
    </row>
    <row r="431" spans="2:65" s="1" customFormat="1" ht="25.5" customHeight="1">
      <c r="B431" s="42"/>
      <c r="C431" s="214" t="s">
        <v>875</v>
      </c>
      <c r="D431" s="214" t="s">
        <v>183</v>
      </c>
      <c r="E431" s="215" t="s">
        <v>876</v>
      </c>
      <c r="F431" s="216" t="s">
        <v>877</v>
      </c>
      <c r="G431" s="217" t="s">
        <v>318</v>
      </c>
      <c r="H431" s="218">
        <v>3</v>
      </c>
      <c r="I431" s="219"/>
      <c r="J431" s="219"/>
      <c r="K431" s="220">
        <f>ROUND(P431*H431,2)</f>
        <v>0</v>
      </c>
      <c r="L431" s="216" t="s">
        <v>187</v>
      </c>
      <c r="M431" s="62"/>
      <c r="N431" s="221" t="s">
        <v>22</v>
      </c>
      <c r="O431" s="222" t="s">
        <v>40</v>
      </c>
      <c r="P431" s="147">
        <f>I431+J431</f>
        <v>0</v>
      </c>
      <c r="Q431" s="147">
        <f>ROUND(I431*H431,2)</f>
        <v>0</v>
      </c>
      <c r="R431" s="147">
        <f>ROUND(J431*H431,2)</f>
        <v>0</v>
      </c>
      <c r="S431" s="43"/>
      <c r="T431" s="223">
        <f>S431*H431</f>
        <v>0</v>
      </c>
      <c r="U431" s="223">
        <v>0</v>
      </c>
      <c r="V431" s="223">
        <f>U431*H431</f>
        <v>0</v>
      </c>
      <c r="W431" s="223">
        <v>1.4999999999999999E-2</v>
      </c>
      <c r="X431" s="224">
        <f>W431*H431</f>
        <v>4.4999999999999998E-2</v>
      </c>
      <c r="AR431" s="25" t="s">
        <v>265</v>
      </c>
      <c r="AT431" s="25" t="s">
        <v>183</v>
      </c>
      <c r="AU431" s="25" t="s">
        <v>81</v>
      </c>
      <c r="AY431" s="25" t="s">
        <v>181</v>
      </c>
      <c r="BE431" s="225">
        <f>IF(O431="základní",K431,0)</f>
        <v>0</v>
      </c>
      <c r="BF431" s="225">
        <f>IF(O431="snížená",K431,0)</f>
        <v>0</v>
      </c>
      <c r="BG431" s="225">
        <f>IF(O431="zákl. přenesená",K431,0)</f>
        <v>0</v>
      </c>
      <c r="BH431" s="225">
        <f>IF(O431="sníž. přenesená",K431,0)</f>
        <v>0</v>
      </c>
      <c r="BI431" s="225">
        <f>IF(O431="nulová",K431,0)</f>
        <v>0</v>
      </c>
      <c r="BJ431" s="25" t="s">
        <v>79</v>
      </c>
      <c r="BK431" s="225">
        <f>ROUND(P431*H431,2)</f>
        <v>0</v>
      </c>
      <c r="BL431" s="25" t="s">
        <v>265</v>
      </c>
      <c r="BM431" s="25" t="s">
        <v>878</v>
      </c>
    </row>
    <row r="432" spans="2:65" s="1" customFormat="1" ht="25.5" customHeight="1">
      <c r="B432" s="42"/>
      <c r="C432" s="214" t="s">
        <v>879</v>
      </c>
      <c r="D432" s="214" t="s">
        <v>183</v>
      </c>
      <c r="E432" s="215" t="s">
        <v>880</v>
      </c>
      <c r="F432" s="216" t="s">
        <v>881</v>
      </c>
      <c r="G432" s="217" t="s">
        <v>318</v>
      </c>
      <c r="H432" s="218">
        <v>1</v>
      </c>
      <c r="I432" s="219"/>
      <c r="J432" s="219"/>
      <c r="K432" s="220">
        <f>ROUND(P432*H432,2)</f>
        <v>0</v>
      </c>
      <c r="L432" s="216" t="s">
        <v>187</v>
      </c>
      <c r="M432" s="62"/>
      <c r="N432" s="221" t="s">
        <v>22</v>
      </c>
      <c r="O432" s="222" t="s">
        <v>40</v>
      </c>
      <c r="P432" s="147">
        <f>I432+J432</f>
        <v>0</v>
      </c>
      <c r="Q432" s="147">
        <f>ROUND(I432*H432,2)</f>
        <v>0</v>
      </c>
      <c r="R432" s="147">
        <f>ROUND(J432*H432,2)</f>
        <v>0</v>
      </c>
      <c r="S432" s="43"/>
      <c r="T432" s="223">
        <f>S432*H432</f>
        <v>0</v>
      </c>
      <c r="U432" s="223">
        <v>8.4999999999999995E-4</v>
      </c>
      <c r="V432" s="223">
        <f>U432*H432</f>
        <v>8.4999999999999995E-4</v>
      </c>
      <c r="W432" s="223">
        <v>0</v>
      </c>
      <c r="X432" s="224">
        <f>W432*H432</f>
        <v>0</v>
      </c>
      <c r="AR432" s="25" t="s">
        <v>265</v>
      </c>
      <c r="AT432" s="25" t="s">
        <v>183</v>
      </c>
      <c r="AU432" s="25" t="s">
        <v>81</v>
      </c>
      <c r="AY432" s="25" t="s">
        <v>181</v>
      </c>
      <c r="BE432" s="225">
        <f>IF(O432="základní",K432,0)</f>
        <v>0</v>
      </c>
      <c r="BF432" s="225">
        <f>IF(O432="snížená",K432,0)</f>
        <v>0</v>
      </c>
      <c r="BG432" s="225">
        <f>IF(O432="zákl. přenesená",K432,0)</f>
        <v>0</v>
      </c>
      <c r="BH432" s="225">
        <f>IF(O432="sníž. přenesená",K432,0)</f>
        <v>0</v>
      </c>
      <c r="BI432" s="225">
        <f>IF(O432="nulová",K432,0)</f>
        <v>0</v>
      </c>
      <c r="BJ432" s="25" t="s">
        <v>79</v>
      </c>
      <c r="BK432" s="225">
        <f>ROUND(P432*H432,2)</f>
        <v>0</v>
      </c>
      <c r="BL432" s="25" t="s">
        <v>265</v>
      </c>
      <c r="BM432" s="25" t="s">
        <v>882</v>
      </c>
    </row>
    <row r="433" spans="2:65" s="1" customFormat="1" ht="16.5" customHeight="1">
      <c r="B433" s="42"/>
      <c r="C433" s="261" t="s">
        <v>883</v>
      </c>
      <c r="D433" s="261" t="s">
        <v>390</v>
      </c>
      <c r="E433" s="262" t="s">
        <v>884</v>
      </c>
      <c r="F433" s="263" t="s">
        <v>885</v>
      </c>
      <c r="G433" s="264" t="s">
        <v>318</v>
      </c>
      <c r="H433" s="265">
        <v>1</v>
      </c>
      <c r="I433" s="266"/>
      <c r="J433" s="267"/>
      <c r="K433" s="268">
        <f>ROUND(P433*H433,2)</f>
        <v>0</v>
      </c>
      <c r="L433" s="263" t="s">
        <v>187</v>
      </c>
      <c r="M433" s="269"/>
      <c r="N433" s="270" t="s">
        <v>22</v>
      </c>
      <c r="O433" s="222" t="s">
        <v>40</v>
      </c>
      <c r="P433" s="147">
        <f>I433+J433</f>
        <v>0</v>
      </c>
      <c r="Q433" s="147">
        <f>ROUND(I433*H433,2)</f>
        <v>0</v>
      </c>
      <c r="R433" s="147">
        <f>ROUND(J433*H433,2)</f>
        <v>0</v>
      </c>
      <c r="S433" s="43"/>
      <c r="T433" s="223">
        <f>S433*H433</f>
        <v>0</v>
      </c>
      <c r="U433" s="223">
        <v>8.8999999999999996E-2</v>
      </c>
      <c r="V433" s="223">
        <f>U433*H433</f>
        <v>8.8999999999999996E-2</v>
      </c>
      <c r="W433" s="223">
        <v>0</v>
      </c>
      <c r="X433" s="224">
        <f>W433*H433</f>
        <v>0</v>
      </c>
      <c r="AR433" s="25" t="s">
        <v>351</v>
      </c>
      <c r="AT433" s="25" t="s">
        <v>390</v>
      </c>
      <c r="AU433" s="25" t="s">
        <v>81</v>
      </c>
      <c r="AY433" s="25" t="s">
        <v>181</v>
      </c>
      <c r="BE433" s="225">
        <f>IF(O433="základní",K433,0)</f>
        <v>0</v>
      </c>
      <c r="BF433" s="225">
        <f>IF(O433="snížená",K433,0)</f>
        <v>0</v>
      </c>
      <c r="BG433" s="225">
        <f>IF(O433="zákl. přenesená",K433,0)</f>
        <v>0</v>
      </c>
      <c r="BH433" s="225">
        <f>IF(O433="sníž. přenesená",K433,0)</f>
        <v>0</v>
      </c>
      <c r="BI433" s="225">
        <f>IF(O433="nulová",K433,0)</f>
        <v>0</v>
      </c>
      <c r="BJ433" s="25" t="s">
        <v>79</v>
      </c>
      <c r="BK433" s="225">
        <f>ROUND(P433*H433,2)</f>
        <v>0</v>
      </c>
      <c r="BL433" s="25" t="s">
        <v>265</v>
      </c>
      <c r="BM433" s="25" t="s">
        <v>886</v>
      </c>
    </row>
    <row r="434" spans="2:65" s="1" customFormat="1" ht="25.5" customHeight="1">
      <c r="B434" s="42"/>
      <c r="C434" s="214" t="s">
        <v>887</v>
      </c>
      <c r="D434" s="214" t="s">
        <v>183</v>
      </c>
      <c r="E434" s="215" t="s">
        <v>888</v>
      </c>
      <c r="F434" s="216" t="s">
        <v>889</v>
      </c>
      <c r="G434" s="217" t="s">
        <v>890</v>
      </c>
      <c r="H434" s="218">
        <v>1906.28</v>
      </c>
      <c r="I434" s="219"/>
      <c r="J434" s="219"/>
      <c r="K434" s="220">
        <f>ROUND(P434*H434,2)</f>
        <v>0</v>
      </c>
      <c r="L434" s="216" t="s">
        <v>187</v>
      </c>
      <c r="M434" s="62"/>
      <c r="N434" s="221" t="s">
        <v>22</v>
      </c>
      <c r="O434" s="222" t="s">
        <v>40</v>
      </c>
      <c r="P434" s="147">
        <f>I434+J434</f>
        <v>0</v>
      </c>
      <c r="Q434" s="147">
        <f>ROUND(I434*H434,2)</f>
        <v>0</v>
      </c>
      <c r="R434" s="147">
        <f>ROUND(J434*H434,2)</f>
        <v>0</v>
      </c>
      <c r="S434" s="43"/>
      <c r="T434" s="223">
        <f>S434*H434</f>
        <v>0</v>
      </c>
      <c r="U434" s="223">
        <v>5.0000000000000002E-5</v>
      </c>
      <c r="V434" s="223">
        <f>U434*H434</f>
        <v>9.531400000000001E-2</v>
      </c>
      <c r="W434" s="223">
        <v>0</v>
      </c>
      <c r="X434" s="224">
        <f>W434*H434</f>
        <v>0</v>
      </c>
      <c r="AR434" s="25" t="s">
        <v>188</v>
      </c>
      <c r="AT434" s="25" t="s">
        <v>183</v>
      </c>
      <c r="AU434" s="25" t="s">
        <v>81</v>
      </c>
      <c r="AY434" s="25" t="s">
        <v>181</v>
      </c>
      <c r="BE434" s="225">
        <f>IF(O434="základní",K434,0)</f>
        <v>0</v>
      </c>
      <c r="BF434" s="225">
        <f>IF(O434="snížená",K434,0)</f>
        <v>0</v>
      </c>
      <c r="BG434" s="225">
        <f>IF(O434="zákl. přenesená",K434,0)</f>
        <v>0</v>
      </c>
      <c r="BH434" s="225">
        <f>IF(O434="sníž. přenesená",K434,0)</f>
        <v>0</v>
      </c>
      <c r="BI434" s="225">
        <f>IF(O434="nulová",K434,0)</f>
        <v>0</v>
      </c>
      <c r="BJ434" s="25" t="s">
        <v>79</v>
      </c>
      <c r="BK434" s="225">
        <f>ROUND(P434*H434,2)</f>
        <v>0</v>
      </c>
      <c r="BL434" s="25" t="s">
        <v>188</v>
      </c>
      <c r="BM434" s="25" t="s">
        <v>891</v>
      </c>
    </row>
    <row r="435" spans="2:65" s="14" customFormat="1" ht="13.5">
      <c r="B435" s="251"/>
      <c r="C435" s="252"/>
      <c r="D435" s="226" t="s">
        <v>192</v>
      </c>
      <c r="E435" s="253" t="s">
        <v>22</v>
      </c>
      <c r="F435" s="254" t="s">
        <v>892</v>
      </c>
      <c r="G435" s="252"/>
      <c r="H435" s="253" t="s">
        <v>22</v>
      </c>
      <c r="I435" s="255"/>
      <c r="J435" s="255"/>
      <c r="K435" s="252"/>
      <c r="L435" s="252"/>
      <c r="M435" s="256"/>
      <c r="N435" s="257"/>
      <c r="O435" s="258"/>
      <c r="P435" s="258"/>
      <c r="Q435" s="258"/>
      <c r="R435" s="258"/>
      <c r="S435" s="258"/>
      <c r="T435" s="258"/>
      <c r="U435" s="258"/>
      <c r="V435" s="258"/>
      <c r="W435" s="258"/>
      <c r="X435" s="259"/>
      <c r="AT435" s="260" t="s">
        <v>192</v>
      </c>
      <c r="AU435" s="260" t="s">
        <v>81</v>
      </c>
      <c r="AV435" s="14" t="s">
        <v>79</v>
      </c>
      <c r="AW435" s="14" t="s">
        <v>7</v>
      </c>
      <c r="AX435" s="14" t="s">
        <v>71</v>
      </c>
      <c r="AY435" s="260" t="s">
        <v>181</v>
      </c>
    </row>
    <row r="436" spans="2:65" s="12" customFormat="1" ht="13.5">
      <c r="B436" s="229"/>
      <c r="C436" s="230"/>
      <c r="D436" s="226" t="s">
        <v>192</v>
      </c>
      <c r="E436" s="231" t="s">
        <v>22</v>
      </c>
      <c r="F436" s="232" t="s">
        <v>893</v>
      </c>
      <c r="G436" s="230"/>
      <c r="H436" s="233">
        <v>495.88</v>
      </c>
      <c r="I436" s="234"/>
      <c r="J436" s="234"/>
      <c r="K436" s="230"/>
      <c r="L436" s="230"/>
      <c r="M436" s="235"/>
      <c r="N436" s="236"/>
      <c r="O436" s="237"/>
      <c r="P436" s="237"/>
      <c r="Q436" s="237"/>
      <c r="R436" s="237"/>
      <c r="S436" s="237"/>
      <c r="T436" s="237"/>
      <c r="U436" s="237"/>
      <c r="V436" s="237"/>
      <c r="W436" s="237"/>
      <c r="X436" s="238"/>
      <c r="AT436" s="239" t="s">
        <v>192</v>
      </c>
      <c r="AU436" s="239" t="s">
        <v>81</v>
      </c>
      <c r="AV436" s="12" t="s">
        <v>81</v>
      </c>
      <c r="AW436" s="12" t="s">
        <v>7</v>
      </c>
      <c r="AX436" s="12" t="s">
        <v>71</v>
      </c>
      <c r="AY436" s="239" t="s">
        <v>181</v>
      </c>
    </row>
    <row r="437" spans="2:65" s="12" customFormat="1" ht="13.5">
      <c r="B437" s="229"/>
      <c r="C437" s="230"/>
      <c r="D437" s="226" t="s">
        <v>192</v>
      </c>
      <c r="E437" s="231" t="s">
        <v>22</v>
      </c>
      <c r="F437" s="232" t="s">
        <v>894</v>
      </c>
      <c r="G437" s="230"/>
      <c r="H437" s="233">
        <v>607.20000000000005</v>
      </c>
      <c r="I437" s="234"/>
      <c r="J437" s="234"/>
      <c r="K437" s="230"/>
      <c r="L437" s="230"/>
      <c r="M437" s="235"/>
      <c r="N437" s="236"/>
      <c r="O437" s="237"/>
      <c r="P437" s="237"/>
      <c r="Q437" s="237"/>
      <c r="R437" s="237"/>
      <c r="S437" s="237"/>
      <c r="T437" s="237"/>
      <c r="U437" s="237"/>
      <c r="V437" s="237"/>
      <c r="W437" s="237"/>
      <c r="X437" s="238"/>
      <c r="AT437" s="239" t="s">
        <v>192</v>
      </c>
      <c r="AU437" s="239" t="s">
        <v>81</v>
      </c>
      <c r="AV437" s="12" t="s">
        <v>81</v>
      </c>
      <c r="AW437" s="12" t="s">
        <v>7</v>
      </c>
      <c r="AX437" s="12" t="s">
        <v>71</v>
      </c>
      <c r="AY437" s="239" t="s">
        <v>181</v>
      </c>
    </row>
    <row r="438" spans="2:65" s="14" customFormat="1" ht="13.5">
      <c r="B438" s="251"/>
      <c r="C438" s="252"/>
      <c r="D438" s="226" t="s">
        <v>192</v>
      </c>
      <c r="E438" s="253" t="s">
        <v>22</v>
      </c>
      <c r="F438" s="254" t="s">
        <v>895</v>
      </c>
      <c r="G438" s="252"/>
      <c r="H438" s="253" t="s">
        <v>22</v>
      </c>
      <c r="I438" s="255"/>
      <c r="J438" s="255"/>
      <c r="K438" s="252"/>
      <c r="L438" s="252"/>
      <c r="M438" s="256"/>
      <c r="N438" s="257"/>
      <c r="O438" s="258"/>
      <c r="P438" s="258"/>
      <c r="Q438" s="258"/>
      <c r="R438" s="258"/>
      <c r="S438" s="258"/>
      <c r="T438" s="258"/>
      <c r="U438" s="258"/>
      <c r="V438" s="258"/>
      <c r="W438" s="258"/>
      <c r="X438" s="259"/>
      <c r="AT438" s="260" t="s">
        <v>192</v>
      </c>
      <c r="AU438" s="260" t="s">
        <v>81</v>
      </c>
      <c r="AV438" s="14" t="s">
        <v>79</v>
      </c>
      <c r="AW438" s="14" t="s">
        <v>7</v>
      </c>
      <c r="AX438" s="14" t="s">
        <v>71</v>
      </c>
      <c r="AY438" s="260" t="s">
        <v>181</v>
      </c>
    </row>
    <row r="439" spans="2:65" s="12" customFormat="1" ht="13.5">
      <c r="B439" s="229"/>
      <c r="C439" s="230"/>
      <c r="D439" s="226" t="s">
        <v>192</v>
      </c>
      <c r="E439" s="231" t="s">
        <v>22</v>
      </c>
      <c r="F439" s="232" t="s">
        <v>896</v>
      </c>
      <c r="G439" s="230"/>
      <c r="H439" s="233">
        <v>294.39999999999998</v>
      </c>
      <c r="I439" s="234"/>
      <c r="J439" s="234"/>
      <c r="K439" s="230"/>
      <c r="L439" s="230"/>
      <c r="M439" s="235"/>
      <c r="N439" s="236"/>
      <c r="O439" s="237"/>
      <c r="P439" s="237"/>
      <c r="Q439" s="237"/>
      <c r="R439" s="237"/>
      <c r="S439" s="237"/>
      <c r="T439" s="237"/>
      <c r="U439" s="237"/>
      <c r="V439" s="237"/>
      <c r="W439" s="237"/>
      <c r="X439" s="238"/>
      <c r="AT439" s="239" t="s">
        <v>192</v>
      </c>
      <c r="AU439" s="239" t="s">
        <v>81</v>
      </c>
      <c r="AV439" s="12" t="s">
        <v>81</v>
      </c>
      <c r="AW439" s="12" t="s">
        <v>7</v>
      </c>
      <c r="AX439" s="12" t="s">
        <v>71</v>
      </c>
      <c r="AY439" s="239" t="s">
        <v>181</v>
      </c>
    </row>
    <row r="440" spans="2:65" s="12" customFormat="1" ht="13.5">
      <c r="B440" s="229"/>
      <c r="C440" s="230"/>
      <c r="D440" s="226" t="s">
        <v>192</v>
      </c>
      <c r="E440" s="231" t="s">
        <v>22</v>
      </c>
      <c r="F440" s="232" t="s">
        <v>897</v>
      </c>
      <c r="G440" s="230"/>
      <c r="H440" s="233">
        <v>198.4</v>
      </c>
      <c r="I440" s="234"/>
      <c r="J440" s="234"/>
      <c r="K440" s="230"/>
      <c r="L440" s="230"/>
      <c r="M440" s="235"/>
      <c r="N440" s="236"/>
      <c r="O440" s="237"/>
      <c r="P440" s="237"/>
      <c r="Q440" s="237"/>
      <c r="R440" s="237"/>
      <c r="S440" s="237"/>
      <c r="T440" s="237"/>
      <c r="U440" s="237"/>
      <c r="V440" s="237"/>
      <c r="W440" s="237"/>
      <c r="X440" s="238"/>
      <c r="AT440" s="239" t="s">
        <v>192</v>
      </c>
      <c r="AU440" s="239" t="s">
        <v>81</v>
      </c>
      <c r="AV440" s="12" t="s">
        <v>81</v>
      </c>
      <c r="AW440" s="12" t="s">
        <v>7</v>
      </c>
      <c r="AX440" s="12" t="s">
        <v>71</v>
      </c>
      <c r="AY440" s="239" t="s">
        <v>181</v>
      </c>
    </row>
    <row r="441" spans="2:65" s="12" customFormat="1" ht="13.5">
      <c r="B441" s="229"/>
      <c r="C441" s="230"/>
      <c r="D441" s="226" t="s">
        <v>192</v>
      </c>
      <c r="E441" s="231" t="s">
        <v>22</v>
      </c>
      <c r="F441" s="232" t="s">
        <v>898</v>
      </c>
      <c r="G441" s="230"/>
      <c r="H441" s="233">
        <v>211.2</v>
      </c>
      <c r="I441" s="234"/>
      <c r="J441" s="234"/>
      <c r="K441" s="230"/>
      <c r="L441" s="230"/>
      <c r="M441" s="235"/>
      <c r="N441" s="236"/>
      <c r="O441" s="237"/>
      <c r="P441" s="237"/>
      <c r="Q441" s="237"/>
      <c r="R441" s="237"/>
      <c r="S441" s="237"/>
      <c r="T441" s="237"/>
      <c r="U441" s="237"/>
      <c r="V441" s="237"/>
      <c r="W441" s="237"/>
      <c r="X441" s="238"/>
      <c r="AT441" s="239" t="s">
        <v>192</v>
      </c>
      <c r="AU441" s="239" t="s">
        <v>81</v>
      </c>
      <c r="AV441" s="12" t="s">
        <v>81</v>
      </c>
      <c r="AW441" s="12" t="s">
        <v>7</v>
      </c>
      <c r="AX441" s="12" t="s">
        <v>71</v>
      </c>
      <c r="AY441" s="239" t="s">
        <v>181</v>
      </c>
    </row>
    <row r="442" spans="2:65" s="14" customFormat="1" ht="13.5">
      <c r="B442" s="251"/>
      <c r="C442" s="252"/>
      <c r="D442" s="226" t="s">
        <v>192</v>
      </c>
      <c r="E442" s="253" t="s">
        <v>22</v>
      </c>
      <c r="F442" s="254" t="s">
        <v>899</v>
      </c>
      <c r="G442" s="252"/>
      <c r="H442" s="253" t="s">
        <v>22</v>
      </c>
      <c r="I442" s="255"/>
      <c r="J442" s="255"/>
      <c r="K442" s="252"/>
      <c r="L442" s="252"/>
      <c r="M442" s="256"/>
      <c r="N442" s="257"/>
      <c r="O442" s="258"/>
      <c r="P442" s="258"/>
      <c r="Q442" s="258"/>
      <c r="R442" s="258"/>
      <c r="S442" s="258"/>
      <c r="T442" s="258"/>
      <c r="U442" s="258"/>
      <c r="V442" s="258"/>
      <c r="W442" s="258"/>
      <c r="X442" s="259"/>
      <c r="AT442" s="260" t="s">
        <v>192</v>
      </c>
      <c r="AU442" s="260" t="s">
        <v>81</v>
      </c>
      <c r="AV442" s="14" t="s">
        <v>79</v>
      </c>
      <c r="AW442" s="14" t="s">
        <v>7</v>
      </c>
      <c r="AX442" s="14" t="s">
        <v>71</v>
      </c>
      <c r="AY442" s="260" t="s">
        <v>181</v>
      </c>
    </row>
    <row r="443" spans="2:65" s="12" customFormat="1" ht="13.5">
      <c r="B443" s="229"/>
      <c r="C443" s="230"/>
      <c r="D443" s="226" t="s">
        <v>192</v>
      </c>
      <c r="E443" s="231" t="s">
        <v>22</v>
      </c>
      <c r="F443" s="232" t="s">
        <v>900</v>
      </c>
      <c r="G443" s="230"/>
      <c r="H443" s="233">
        <v>99.2</v>
      </c>
      <c r="I443" s="234"/>
      <c r="J443" s="234"/>
      <c r="K443" s="230"/>
      <c r="L443" s="230"/>
      <c r="M443" s="235"/>
      <c r="N443" s="236"/>
      <c r="O443" s="237"/>
      <c r="P443" s="237"/>
      <c r="Q443" s="237"/>
      <c r="R443" s="237"/>
      <c r="S443" s="237"/>
      <c r="T443" s="237"/>
      <c r="U443" s="237"/>
      <c r="V443" s="237"/>
      <c r="W443" s="237"/>
      <c r="X443" s="238"/>
      <c r="AT443" s="239" t="s">
        <v>192</v>
      </c>
      <c r="AU443" s="239" t="s">
        <v>81</v>
      </c>
      <c r="AV443" s="12" t="s">
        <v>81</v>
      </c>
      <c r="AW443" s="12" t="s">
        <v>7</v>
      </c>
      <c r="AX443" s="12" t="s">
        <v>71</v>
      </c>
      <c r="AY443" s="239" t="s">
        <v>181</v>
      </c>
    </row>
    <row r="444" spans="2:65" s="13" customFormat="1" ht="13.5">
      <c r="B444" s="240"/>
      <c r="C444" s="241"/>
      <c r="D444" s="226" t="s">
        <v>192</v>
      </c>
      <c r="E444" s="242" t="s">
        <v>22</v>
      </c>
      <c r="F444" s="243" t="s">
        <v>210</v>
      </c>
      <c r="G444" s="241"/>
      <c r="H444" s="244">
        <v>1906.28</v>
      </c>
      <c r="I444" s="245"/>
      <c r="J444" s="245"/>
      <c r="K444" s="241"/>
      <c r="L444" s="241"/>
      <c r="M444" s="246"/>
      <c r="N444" s="247"/>
      <c r="O444" s="248"/>
      <c r="P444" s="248"/>
      <c r="Q444" s="248"/>
      <c r="R444" s="248"/>
      <c r="S444" s="248"/>
      <c r="T444" s="248"/>
      <c r="U444" s="248"/>
      <c r="V444" s="248"/>
      <c r="W444" s="248"/>
      <c r="X444" s="249"/>
      <c r="AT444" s="250" t="s">
        <v>192</v>
      </c>
      <c r="AU444" s="250" t="s">
        <v>81</v>
      </c>
      <c r="AV444" s="13" t="s">
        <v>188</v>
      </c>
      <c r="AW444" s="13" t="s">
        <v>7</v>
      </c>
      <c r="AX444" s="13" t="s">
        <v>79</v>
      </c>
      <c r="AY444" s="250" t="s">
        <v>181</v>
      </c>
    </row>
    <row r="445" spans="2:65" s="1" customFormat="1" ht="16.5" customHeight="1">
      <c r="B445" s="42"/>
      <c r="C445" s="261" t="s">
        <v>901</v>
      </c>
      <c r="D445" s="261" t="s">
        <v>390</v>
      </c>
      <c r="E445" s="262" t="s">
        <v>902</v>
      </c>
      <c r="F445" s="263" t="s">
        <v>903</v>
      </c>
      <c r="G445" s="264" t="s">
        <v>242</v>
      </c>
      <c r="H445" s="265">
        <v>1.103</v>
      </c>
      <c r="I445" s="266"/>
      <c r="J445" s="267"/>
      <c r="K445" s="268">
        <f>ROUND(P445*H445,2)</f>
        <v>0</v>
      </c>
      <c r="L445" s="263" t="s">
        <v>187</v>
      </c>
      <c r="M445" s="269"/>
      <c r="N445" s="270" t="s">
        <v>22</v>
      </c>
      <c r="O445" s="222" t="s">
        <v>40</v>
      </c>
      <c r="P445" s="147">
        <f>I445+J445</f>
        <v>0</v>
      </c>
      <c r="Q445" s="147">
        <f>ROUND(I445*H445,2)</f>
        <v>0</v>
      </c>
      <c r="R445" s="147">
        <f>ROUND(J445*H445,2)</f>
        <v>0</v>
      </c>
      <c r="S445" s="43"/>
      <c r="T445" s="223">
        <f>S445*H445</f>
        <v>0</v>
      </c>
      <c r="U445" s="223">
        <v>1</v>
      </c>
      <c r="V445" s="223">
        <f>U445*H445</f>
        <v>1.103</v>
      </c>
      <c r="W445" s="223">
        <v>0</v>
      </c>
      <c r="X445" s="224">
        <f>W445*H445</f>
        <v>0</v>
      </c>
      <c r="AR445" s="25" t="s">
        <v>221</v>
      </c>
      <c r="AT445" s="25" t="s">
        <v>390</v>
      </c>
      <c r="AU445" s="25" t="s">
        <v>81</v>
      </c>
      <c r="AY445" s="25" t="s">
        <v>181</v>
      </c>
      <c r="BE445" s="225">
        <f>IF(O445="základní",K445,0)</f>
        <v>0</v>
      </c>
      <c r="BF445" s="225">
        <f>IF(O445="snížená",K445,0)</f>
        <v>0</v>
      </c>
      <c r="BG445" s="225">
        <f>IF(O445="zákl. přenesená",K445,0)</f>
        <v>0</v>
      </c>
      <c r="BH445" s="225">
        <f>IF(O445="sníž. přenesená",K445,0)</f>
        <v>0</v>
      </c>
      <c r="BI445" s="225">
        <f>IF(O445="nulová",K445,0)</f>
        <v>0</v>
      </c>
      <c r="BJ445" s="25" t="s">
        <v>79</v>
      </c>
      <c r="BK445" s="225">
        <f>ROUND(P445*H445,2)</f>
        <v>0</v>
      </c>
      <c r="BL445" s="25" t="s">
        <v>188</v>
      </c>
      <c r="BM445" s="25" t="s">
        <v>904</v>
      </c>
    </row>
    <row r="446" spans="2:65" s="1" customFormat="1" ht="16.5" customHeight="1">
      <c r="B446" s="42"/>
      <c r="C446" s="261" t="s">
        <v>905</v>
      </c>
      <c r="D446" s="261" t="s">
        <v>390</v>
      </c>
      <c r="E446" s="262" t="s">
        <v>906</v>
      </c>
      <c r="F446" s="263" t="s">
        <v>907</v>
      </c>
      <c r="G446" s="264" t="s">
        <v>242</v>
      </c>
      <c r="H446" s="265">
        <v>0.80300000000000005</v>
      </c>
      <c r="I446" s="266"/>
      <c r="J446" s="267"/>
      <c r="K446" s="268">
        <f>ROUND(P446*H446,2)</f>
        <v>0</v>
      </c>
      <c r="L446" s="263" t="s">
        <v>187</v>
      </c>
      <c r="M446" s="269"/>
      <c r="N446" s="270" t="s">
        <v>22</v>
      </c>
      <c r="O446" s="222" t="s">
        <v>40</v>
      </c>
      <c r="P446" s="147">
        <f>I446+J446</f>
        <v>0</v>
      </c>
      <c r="Q446" s="147">
        <f>ROUND(I446*H446,2)</f>
        <v>0</v>
      </c>
      <c r="R446" s="147">
        <f>ROUND(J446*H446,2)</f>
        <v>0</v>
      </c>
      <c r="S446" s="43"/>
      <c r="T446" s="223">
        <f>S446*H446</f>
        <v>0</v>
      </c>
      <c r="U446" s="223">
        <v>1</v>
      </c>
      <c r="V446" s="223">
        <f>U446*H446</f>
        <v>0.80300000000000005</v>
      </c>
      <c r="W446" s="223">
        <v>0</v>
      </c>
      <c r="X446" s="224">
        <f>W446*H446</f>
        <v>0</v>
      </c>
      <c r="AR446" s="25" t="s">
        <v>221</v>
      </c>
      <c r="AT446" s="25" t="s">
        <v>390</v>
      </c>
      <c r="AU446" s="25" t="s">
        <v>81</v>
      </c>
      <c r="AY446" s="25" t="s">
        <v>181</v>
      </c>
      <c r="BE446" s="225">
        <f>IF(O446="základní",K446,0)</f>
        <v>0</v>
      </c>
      <c r="BF446" s="225">
        <f>IF(O446="snížená",K446,0)</f>
        <v>0</v>
      </c>
      <c r="BG446" s="225">
        <f>IF(O446="zákl. přenesená",K446,0)</f>
        <v>0</v>
      </c>
      <c r="BH446" s="225">
        <f>IF(O446="sníž. přenesená",K446,0)</f>
        <v>0</v>
      </c>
      <c r="BI446" s="225">
        <f>IF(O446="nulová",K446,0)</f>
        <v>0</v>
      </c>
      <c r="BJ446" s="25" t="s">
        <v>79</v>
      </c>
      <c r="BK446" s="225">
        <f>ROUND(P446*H446,2)</f>
        <v>0</v>
      </c>
      <c r="BL446" s="25" t="s">
        <v>188</v>
      </c>
      <c r="BM446" s="25" t="s">
        <v>908</v>
      </c>
    </row>
    <row r="447" spans="2:65" s="1" customFormat="1" ht="38.25" customHeight="1">
      <c r="B447" s="42"/>
      <c r="C447" s="214" t="s">
        <v>909</v>
      </c>
      <c r="D447" s="214" t="s">
        <v>183</v>
      </c>
      <c r="E447" s="215" t="s">
        <v>910</v>
      </c>
      <c r="F447" s="216" t="s">
        <v>911</v>
      </c>
      <c r="G447" s="217" t="s">
        <v>533</v>
      </c>
      <c r="H447" s="271"/>
      <c r="I447" s="219"/>
      <c r="J447" s="219"/>
      <c r="K447" s="220">
        <f>ROUND(P447*H447,2)</f>
        <v>0</v>
      </c>
      <c r="L447" s="216" t="s">
        <v>187</v>
      </c>
      <c r="M447" s="62"/>
      <c r="N447" s="221" t="s">
        <v>22</v>
      </c>
      <c r="O447" s="222" t="s">
        <v>40</v>
      </c>
      <c r="P447" s="147">
        <f>I447+J447</f>
        <v>0</v>
      </c>
      <c r="Q447" s="147">
        <f>ROUND(I447*H447,2)</f>
        <v>0</v>
      </c>
      <c r="R447" s="147">
        <f>ROUND(J447*H447,2)</f>
        <v>0</v>
      </c>
      <c r="S447" s="43"/>
      <c r="T447" s="223">
        <f>S447*H447</f>
        <v>0</v>
      </c>
      <c r="U447" s="223">
        <v>0</v>
      </c>
      <c r="V447" s="223">
        <f>U447*H447</f>
        <v>0</v>
      </c>
      <c r="W447" s="223">
        <v>0</v>
      </c>
      <c r="X447" s="224">
        <f>W447*H447</f>
        <v>0</v>
      </c>
      <c r="AR447" s="25" t="s">
        <v>265</v>
      </c>
      <c r="AT447" s="25" t="s">
        <v>183</v>
      </c>
      <c r="AU447" s="25" t="s">
        <v>81</v>
      </c>
      <c r="AY447" s="25" t="s">
        <v>181</v>
      </c>
      <c r="BE447" s="225">
        <f>IF(O447="základní",K447,0)</f>
        <v>0</v>
      </c>
      <c r="BF447" s="225">
        <f>IF(O447="snížená",K447,0)</f>
        <v>0</v>
      </c>
      <c r="BG447" s="225">
        <f>IF(O447="zákl. přenesená",K447,0)</f>
        <v>0</v>
      </c>
      <c r="BH447" s="225">
        <f>IF(O447="sníž. přenesená",K447,0)</f>
        <v>0</v>
      </c>
      <c r="BI447" s="225">
        <f>IF(O447="nulová",K447,0)</f>
        <v>0</v>
      </c>
      <c r="BJ447" s="25" t="s">
        <v>79</v>
      </c>
      <c r="BK447" s="225">
        <f>ROUND(P447*H447,2)</f>
        <v>0</v>
      </c>
      <c r="BL447" s="25" t="s">
        <v>265</v>
      </c>
      <c r="BM447" s="25" t="s">
        <v>912</v>
      </c>
    </row>
    <row r="448" spans="2:65" s="1" customFormat="1" ht="121.5">
      <c r="B448" s="42"/>
      <c r="C448" s="64"/>
      <c r="D448" s="226" t="s">
        <v>190</v>
      </c>
      <c r="E448" s="64"/>
      <c r="F448" s="227" t="s">
        <v>913</v>
      </c>
      <c r="G448" s="64"/>
      <c r="H448" s="64"/>
      <c r="I448" s="181"/>
      <c r="J448" s="181"/>
      <c r="K448" s="64"/>
      <c r="L448" s="64"/>
      <c r="M448" s="62"/>
      <c r="N448" s="228"/>
      <c r="O448" s="43"/>
      <c r="P448" s="43"/>
      <c r="Q448" s="43"/>
      <c r="R448" s="43"/>
      <c r="S448" s="43"/>
      <c r="T448" s="43"/>
      <c r="U448" s="43"/>
      <c r="V448" s="43"/>
      <c r="W448" s="43"/>
      <c r="X448" s="78"/>
      <c r="AT448" s="25" t="s">
        <v>190</v>
      </c>
      <c r="AU448" s="25" t="s">
        <v>81</v>
      </c>
    </row>
    <row r="449" spans="2:65" s="11" customFormat="1" ht="29.85" customHeight="1">
      <c r="B449" s="197"/>
      <c r="C449" s="198"/>
      <c r="D449" s="199" t="s">
        <v>70</v>
      </c>
      <c r="E449" s="212" t="s">
        <v>914</v>
      </c>
      <c r="F449" s="212" t="s">
        <v>915</v>
      </c>
      <c r="G449" s="198"/>
      <c r="H449" s="198"/>
      <c r="I449" s="201"/>
      <c r="J449" s="201"/>
      <c r="K449" s="213">
        <f>BK449</f>
        <v>0</v>
      </c>
      <c r="L449" s="198"/>
      <c r="M449" s="203"/>
      <c r="N449" s="204"/>
      <c r="O449" s="205"/>
      <c r="P449" s="205"/>
      <c r="Q449" s="206">
        <f>SUM(Q450:Q475)</f>
        <v>0</v>
      </c>
      <c r="R449" s="206">
        <f>SUM(R450:R475)</f>
        <v>0</v>
      </c>
      <c r="S449" s="205"/>
      <c r="T449" s="207">
        <f>SUM(T450:T475)</f>
        <v>0</v>
      </c>
      <c r="U449" s="205"/>
      <c r="V449" s="207">
        <f>SUM(V450:V475)</f>
        <v>0.68606999999999985</v>
      </c>
      <c r="W449" s="205"/>
      <c r="X449" s="208">
        <f>SUM(X450:X475)</f>
        <v>0.52806799999999998</v>
      </c>
      <c r="AR449" s="209" t="s">
        <v>81</v>
      </c>
      <c r="AT449" s="210" t="s">
        <v>70</v>
      </c>
      <c r="AU449" s="210" t="s">
        <v>79</v>
      </c>
      <c r="AY449" s="209" t="s">
        <v>181</v>
      </c>
      <c r="BK449" s="211">
        <f>SUM(BK450:BK475)</f>
        <v>0</v>
      </c>
    </row>
    <row r="450" spans="2:65" s="1" customFormat="1" ht="25.5" customHeight="1">
      <c r="B450" s="42"/>
      <c r="C450" s="214" t="s">
        <v>916</v>
      </c>
      <c r="D450" s="214" t="s">
        <v>183</v>
      </c>
      <c r="E450" s="215" t="s">
        <v>917</v>
      </c>
      <c r="F450" s="216" t="s">
        <v>918</v>
      </c>
      <c r="G450" s="217" t="s">
        <v>253</v>
      </c>
      <c r="H450" s="218">
        <v>26.7</v>
      </c>
      <c r="I450" s="219"/>
      <c r="J450" s="219"/>
      <c r="K450" s="220">
        <f>ROUND(P450*H450,2)</f>
        <v>0</v>
      </c>
      <c r="L450" s="216" t="s">
        <v>187</v>
      </c>
      <c r="M450" s="62"/>
      <c r="N450" s="221" t="s">
        <v>22</v>
      </c>
      <c r="O450" s="222" t="s">
        <v>40</v>
      </c>
      <c r="P450" s="147">
        <f>I450+J450</f>
        <v>0</v>
      </c>
      <c r="Q450" s="147">
        <f>ROUND(I450*H450,2)</f>
        <v>0</v>
      </c>
      <c r="R450" s="147">
        <f>ROUND(J450*H450,2)</f>
        <v>0</v>
      </c>
      <c r="S450" s="43"/>
      <c r="T450" s="223">
        <f>S450*H450</f>
        <v>0</v>
      </c>
      <c r="U450" s="223">
        <v>4.2199999999999998E-3</v>
      </c>
      <c r="V450" s="223">
        <f>U450*H450</f>
        <v>0.112674</v>
      </c>
      <c r="W450" s="223">
        <v>0</v>
      </c>
      <c r="X450" s="224">
        <f>W450*H450</f>
        <v>0</v>
      </c>
      <c r="AR450" s="25" t="s">
        <v>265</v>
      </c>
      <c r="AT450" s="25" t="s">
        <v>183</v>
      </c>
      <c r="AU450" s="25" t="s">
        <v>81</v>
      </c>
      <c r="AY450" s="25" t="s">
        <v>181</v>
      </c>
      <c r="BE450" s="225">
        <f>IF(O450="základní",K450,0)</f>
        <v>0</v>
      </c>
      <c r="BF450" s="225">
        <f>IF(O450="snížená",K450,0)</f>
        <v>0</v>
      </c>
      <c r="BG450" s="225">
        <f>IF(O450="zákl. přenesená",K450,0)</f>
        <v>0</v>
      </c>
      <c r="BH450" s="225">
        <f>IF(O450="sníž. přenesená",K450,0)</f>
        <v>0</v>
      </c>
      <c r="BI450" s="225">
        <f>IF(O450="nulová",K450,0)</f>
        <v>0</v>
      </c>
      <c r="BJ450" s="25" t="s">
        <v>79</v>
      </c>
      <c r="BK450" s="225">
        <f>ROUND(P450*H450,2)</f>
        <v>0</v>
      </c>
      <c r="BL450" s="25" t="s">
        <v>265</v>
      </c>
      <c r="BM450" s="25" t="s">
        <v>919</v>
      </c>
    </row>
    <row r="451" spans="2:65" s="14" customFormat="1" ht="13.5">
      <c r="B451" s="251"/>
      <c r="C451" s="252"/>
      <c r="D451" s="226" t="s">
        <v>192</v>
      </c>
      <c r="E451" s="253" t="s">
        <v>22</v>
      </c>
      <c r="F451" s="254" t="s">
        <v>285</v>
      </c>
      <c r="G451" s="252"/>
      <c r="H451" s="253" t="s">
        <v>22</v>
      </c>
      <c r="I451" s="255"/>
      <c r="J451" s="255"/>
      <c r="K451" s="252"/>
      <c r="L451" s="252"/>
      <c r="M451" s="256"/>
      <c r="N451" s="257"/>
      <c r="O451" s="258"/>
      <c r="P451" s="258"/>
      <c r="Q451" s="258"/>
      <c r="R451" s="258"/>
      <c r="S451" s="258"/>
      <c r="T451" s="258"/>
      <c r="U451" s="258"/>
      <c r="V451" s="258"/>
      <c r="W451" s="258"/>
      <c r="X451" s="259"/>
      <c r="AT451" s="260" t="s">
        <v>192</v>
      </c>
      <c r="AU451" s="260" t="s">
        <v>81</v>
      </c>
      <c r="AV451" s="14" t="s">
        <v>79</v>
      </c>
      <c r="AW451" s="14" t="s">
        <v>7</v>
      </c>
      <c r="AX451" s="14" t="s">
        <v>71</v>
      </c>
      <c r="AY451" s="260" t="s">
        <v>181</v>
      </c>
    </row>
    <row r="452" spans="2:65" s="12" customFormat="1" ht="13.5">
      <c r="B452" s="229"/>
      <c r="C452" s="230"/>
      <c r="D452" s="226" t="s">
        <v>192</v>
      </c>
      <c r="E452" s="231" t="s">
        <v>22</v>
      </c>
      <c r="F452" s="232" t="s">
        <v>920</v>
      </c>
      <c r="G452" s="230"/>
      <c r="H452" s="233">
        <v>3.6</v>
      </c>
      <c r="I452" s="234"/>
      <c r="J452" s="234"/>
      <c r="K452" s="230"/>
      <c r="L452" s="230"/>
      <c r="M452" s="235"/>
      <c r="N452" s="236"/>
      <c r="O452" s="237"/>
      <c r="P452" s="237"/>
      <c r="Q452" s="237"/>
      <c r="R452" s="237"/>
      <c r="S452" s="237"/>
      <c r="T452" s="237"/>
      <c r="U452" s="237"/>
      <c r="V452" s="237"/>
      <c r="W452" s="237"/>
      <c r="X452" s="238"/>
      <c r="AT452" s="239" t="s">
        <v>192</v>
      </c>
      <c r="AU452" s="239" t="s">
        <v>81</v>
      </c>
      <c r="AV452" s="12" t="s">
        <v>81</v>
      </c>
      <c r="AW452" s="12" t="s">
        <v>7</v>
      </c>
      <c r="AX452" s="12" t="s">
        <v>71</v>
      </c>
      <c r="AY452" s="239" t="s">
        <v>181</v>
      </c>
    </row>
    <row r="453" spans="2:65" s="14" customFormat="1" ht="13.5">
      <c r="B453" s="251"/>
      <c r="C453" s="252"/>
      <c r="D453" s="226" t="s">
        <v>192</v>
      </c>
      <c r="E453" s="253" t="s">
        <v>22</v>
      </c>
      <c r="F453" s="254" t="s">
        <v>287</v>
      </c>
      <c r="G453" s="252"/>
      <c r="H453" s="253" t="s">
        <v>22</v>
      </c>
      <c r="I453" s="255"/>
      <c r="J453" s="255"/>
      <c r="K453" s="252"/>
      <c r="L453" s="252"/>
      <c r="M453" s="256"/>
      <c r="N453" s="257"/>
      <c r="O453" s="258"/>
      <c r="P453" s="258"/>
      <c r="Q453" s="258"/>
      <c r="R453" s="258"/>
      <c r="S453" s="258"/>
      <c r="T453" s="258"/>
      <c r="U453" s="258"/>
      <c r="V453" s="258"/>
      <c r="W453" s="258"/>
      <c r="X453" s="259"/>
      <c r="AT453" s="260" t="s">
        <v>192</v>
      </c>
      <c r="AU453" s="260" t="s">
        <v>81</v>
      </c>
      <c r="AV453" s="14" t="s">
        <v>79</v>
      </c>
      <c r="AW453" s="14" t="s">
        <v>7</v>
      </c>
      <c r="AX453" s="14" t="s">
        <v>71</v>
      </c>
      <c r="AY453" s="260" t="s">
        <v>181</v>
      </c>
    </row>
    <row r="454" spans="2:65" s="12" customFormat="1" ht="13.5">
      <c r="B454" s="229"/>
      <c r="C454" s="230"/>
      <c r="D454" s="226" t="s">
        <v>192</v>
      </c>
      <c r="E454" s="231" t="s">
        <v>22</v>
      </c>
      <c r="F454" s="232" t="s">
        <v>921</v>
      </c>
      <c r="G454" s="230"/>
      <c r="H454" s="233">
        <v>23.1</v>
      </c>
      <c r="I454" s="234"/>
      <c r="J454" s="234"/>
      <c r="K454" s="230"/>
      <c r="L454" s="230"/>
      <c r="M454" s="235"/>
      <c r="N454" s="236"/>
      <c r="O454" s="237"/>
      <c r="P454" s="237"/>
      <c r="Q454" s="237"/>
      <c r="R454" s="237"/>
      <c r="S454" s="237"/>
      <c r="T454" s="237"/>
      <c r="U454" s="237"/>
      <c r="V454" s="237"/>
      <c r="W454" s="237"/>
      <c r="X454" s="238"/>
      <c r="AT454" s="239" t="s">
        <v>192</v>
      </c>
      <c r="AU454" s="239" t="s">
        <v>81</v>
      </c>
      <c r="AV454" s="12" t="s">
        <v>81</v>
      </c>
      <c r="AW454" s="12" t="s">
        <v>7</v>
      </c>
      <c r="AX454" s="12" t="s">
        <v>71</v>
      </c>
      <c r="AY454" s="239" t="s">
        <v>181</v>
      </c>
    </row>
    <row r="455" spans="2:65" s="13" customFormat="1" ht="13.5">
      <c r="B455" s="240"/>
      <c r="C455" s="241"/>
      <c r="D455" s="226" t="s">
        <v>192</v>
      </c>
      <c r="E455" s="242" t="s">
        <v>22</v>
      </c>
      <c r="F455" s="243" t="s">
        <v>210</v>
      </c>
      <c r="G455" s="241"/>
      <c r="H455" s="244">
        <v>26.7</v>
      </c>
      <c r="I455" s="245"/>
      <c r="J455" s="245"/>
      <c r="K455" s="241"/>
      <c r="L455" s="241"/>
      <c r="M455" s="246"/>
      <c r="N455" s="247"/>
      <c r="O455" s="248"/>
      <c r="P455" s="248"/>
      <c r="Q455" s="248"/>
      <c r="R455" s="248"/>
      <c r="S455" s="248"/>
      <c r="T455" s="248"/>
      <c r="U455" s="248"/>
      <c r="V455" s="248"/>
      <c r="W455" s="248"/>
      <c r="X455" s="249"/>
      <c r="AT455" s="250" t="s">
        <v>192</v>
      </c>
      <c r="AU455" s="250" t="s">
        <v>81</v>
      </c>
      <c r="AV455" s="13" t="s">
        <v>188</v>
      </c>
      <c r="AW455" s="13" t="s">
        <v>7</v>
      </c>
      <c r="AX455" s="13" t="s">
        <v>79</v>
      </c>
      <c r="AY455" s="250" t="s">
        <v>181</v>
      </c>
    </row>
    <row r="456" spans="2:65" s="1" customFormat="1" ht="16.5" customHeight="1">
      <c r="B456" s="42"/>
      <c r="C456" s="261" t="s">
        <v>922</v>
      </c>
      <c r="D456" s="261" t="s">
        <v>390</v>
      </c>
      <c r="E456" s="262" t="s">
        <v>923</v>
      </c>
      <c r="F456" s="263" t="s">
        <v>924</v>
      </c>
      <c r="G456" s="264" t="s">
        <v>253</v>
      </c>
      <c r="H456" s="265">
        <v>29.37</v>
      </c>
      <c r="I456" s="266"/>
      <c r="J456" s="267"/>
      <c r="K456" s="268">
        <f>ROUND(P456*H456,2)</f>
        <v>0</v>
      </c>
      <c r="L456" s="263" t="s">
        <v>187</v>
      </c>
      <c r="M456" s="269"/>
      <c r="N456" s="270" t="s">
        <v>22</v>
      </c>
      <c r="O456" s="222" t="s">
        <v>40</v>
      </c>
      <c r="P456" s="147">
        <f>I456+J456</f>
        <v>0</v>
      </c>
      <c r="Q456" s="147">
        <f>ROUND(I456*H456,2)</f>
        <v>0</v>
      </c>
      <c r="R456" s="147">
        <f>ROUND(J456*H456,2)</f>
        <v>0</v>
      </c>
      <c r="S456" s="43"/>
      <c r="T456" s="223">
        <f>S456*H456</f>
        <v>0</v>
      </c>
      <c r="U456" s="223">
        <v>1.9199999999999998E-2</v>
      </c>
      <c r="V456" s="223">
        <f>U456*H456</f>
        <v>0.56390399999999996</v>
      </c>
      <c r="W456" s="223">
        <v>0</v>
      </c>
      <c r="X456" s="224">
        <f>W456*H456</f>
        <v>0</v>
      </c>
      <c r="AR456" s="25" t="s">
        <v>351</v>
      </c>
      <c r="AT456" s="25" t="s">
        <v>390</v>
      </c>
      <c r="AU456" s="25" t="s">
        <v>81</v>
      </c>
      <c r="AY456" s="25" t="s">
        <v>181</v>
      </c>
      <c r="BE456" s="225">
        <f>IF(O456="základní",K456,0)</f>
        <v>0</v>
      </c>
      <c r="BF456" s="225">
        <f>IF(O456="snížená",K456,0)</f>
        <v>0</v>
      </c>
      <c r="BG456" s="225">
        <f>IF(O456="zákl. přenesená",K456,0)</f>
        <v>0</v>
      </c>
      <c r="BH456" s="225">
        <f>IF(O456="sníž. přenesená",K456,0)</f>
        <v>0</v>
      </c>
      <c r="BI456" s="225">
        <f>IF(O456="nulová",K456,0)</f>
        <v>0</v>
      </c>
      <c r="BJ456" s="25" t="s">
        <v>79</v>
      </c>
      <c r="BK456" s="225">
        <f>ROUND(P456*H456,2)</f>
        <v>0</v>
      </c>
      <c r="BL456" s="25" t="s">
        <v>265</v>
      </c>
      <c r="BM456" s="25" t="s">
        <v>925</v>
      </c>
    </row>
    <row r="457" spans="2:65" s="12" customFormat="1" ht="13.5">
      <c r="B457" s="229"/>
      <c r="C457" s="230"/>
      <c r="D457" s="226" t="s">
        <v>192</v>
      </c>
      <c r="E457" s="230"/>
      <c r="F457" s="232" t="s">
        <v>926</v>
      </c>
      <c r="G457" s="230"/>
      <c r="H457" s="233">
        <v>29.37</v>
      </c>
      <c r="I457" s="234"/>
      <c r="J457" s="234"/>
      <c r="K457" s="230"/>
      <c r="L457" s="230"/>
      <c r="M457" s="235"/>
      <c r="N457" s="236"/>
      <c r="O457" s="237"/>
      <c r="P457" s="237"/>
      <c r="Q457" s="237"/>
      <c r="R457" s="237"/>
      <c r="S457" s="237"/>
      <c r="T457" s="237"/>
      <c r="U457" s="237"/>
      <c r="V457" s="237"/>
      <c r="W457" s="237"/>
      <c r="X457" s="238"/>
      <c r="AT457" s="239" t="s">
        <v>192</v>
      </c>
      <c r="AU457" s="239" t="s">
        <v>81</v>
      </c>
      <c r="AV457" s="12" t="s">
        <v>81</v>
      </c>
      <c r="AW457" s="12" t="s">
        <v>6</v>
      </c>
      <c r="AX457" s="12" t="s">
        <v>79</v>
      </c>
      <c r="AY457" s="239" t="s">
        <v>181</v>
      </c>
    </row>
    <row r="458" spans="2:65" s="1" customFormat="1" ht="16.5" customHeight="1">
      <c r="B458" s="42"/>
      <c r="C458" s="214" t="s">
        <v>927</v>
      </c>
      <c r="D458" s="214" t="s">
        <v>183</v>
      </c>
      <c r="E458" s="215" t="s">
        <v>928</v>
      </c>
      <c r="F458" s="216" t="s">
        <v>929</v>
      </c>
      <c r="G458" s="217" t="s">
        <v>253</v>
      </c>
      <c r="H458" s="218">
        <v>19.399999999999999</v>
      </c>
      <c r="I458" s="219"/>
      <c r="J458" s="219"/>
      <c r="K458" s="220">
        <f>ROUND(P458*H458,2)</f>
        <v>0</v>
      </c>
      <c r="L458" s="216" t="s">
        <v>187</v>
      </c>
      <c r="M458" s="62"/>
      <c r="N458" s="221" t="s">
        <v>22</v>
      </c>
      <c r="O458" s="222" t="s">
        <v>40</v>
      </c>
      <c r="P458" s="147">
        <f>I458+J458</f>
        <v>0</v>
      </c>
      <c r="Q458" s="147">
        <f>ROUND(I458*H458,2)</f>
        <v>0</v>
      </c>
      <c r="R458" s="147">
        <f>ROUND(J458*H458,2)</f>
        <v>0</v>
      </c>
      <c r="S458" s="43"/>
      <c r="T458" s="223">
        <f>S458*H458</f>
        <v>0</v>
      </c>
      <c r="U458" s="223">
        <v>0</v>
      </c>
      <c r="V458" s="223">
        <f>U458*H458</f>
        <v>0</v>
      </c>
      <c r="W458" s="223">
        <v>2.7220000000000001E-2</v>
      </c>
      <c r="X458" s="224">
        <f>W458*H458</f>
        <v>0.52806799999999998</v>
      </c>
      <c r="AR458" s="25" t="s">
        <v>265</v>
      </c>
      <c r="AT458" s="25" t="s">
        <v>183</v>
      </c>
      <c r="AU458" s="25" t="s">
        <v>81</v>
      </c>
      <c r="AY458" s="25" t="s">
        <v>181</v>
      </c>
      <c r="BE458" s="225">
        <f>IF(O458="základní",K458,0)</f>
        <v>0</v>
      </c>
      <c r="BF458" s="225">
        <f>IF(O458="snížená",K458,0)</f>
        <v>0</v>
      </c>
      <c r="BG458" s="225">
        <f>IF(O458="zákl. přenesená",K458,0)</f>
        <v>0</v>
      </c>
      <c r="BH458" s="225">
        <f>IF(O458="sníž. přenesená",K458,0)</f>
        <v>0</v>
      </c>
      <c r="BI458" s="225">
        <f>IF(O458="nulová",K458,0)</f>
        <v>0</v>
      </c>
      <c r="BJ458" s="25" t="s">
        <v>79</v>
      </c>
      <c r="BK458" s="225">
        <f>ROUND(P458*H458,2)</f>
        <v>0</v>
      </c>
      <c r="BL458" s="25" t="s">
        <v>265</v>
      </c>
      <c r="BM458" s="25" t="s">
        <v>930</v>
      </c>
    </row>
    <row r="459" spans="2:65" s="14" customFormat="1" ht="13.5">
      <c r="B459" s="251"/>
      <c r="C459" s="252"/>
      <c r="D459" s="226" t="s">
        <v>192</v>
      </c>
      <c r="E459" s="253" t="s">
        <v>22</v>
      </c>
      <c r="F459" s="254" t="s">
        <v>285</v>
      </c>
      <c r="G459" s="252"/>
      <c r="H459" s="253" t="s">
        <v>22</v>
      </c>
      <c r="I459" s="255"/>
      <c r="J459" s="255"/>
      <c r="K459" s="252"/>
      <c r="L459" s="252"/>
      <c r="M459" s="256"/>
      <c r="N459" s="257"/>
      <c r="O459" s="258"/>
      <c r="P459" s="258"/>
      <c r="Q459" s="258"/>
      <c r="R459" s="258"/>
      <c r="S459" s="258"/>
      <c r="T459" s="258"/>
      <c r="U459" s="258"/>
      <c r="V459" s="258"/>
      <c r="W459" s="258"/>
      <c r="X459" s="259"/>
      <c r="AT459" s="260" t="s">
        <v>192</v>
      </c>
      <c r="AU459" s="260" t="s">
        <v>81</v>
      </c>
      <c r="AV459" s="14" t="s">
        <v>79</v>
      </c>
      <c r="AW459" s="14" t="s">
        <v>7</v>
      </c>
      <c r="AX459" s="14" t="s">
        <v>71</v>
      </c>
      <c r="AY459" s="260" t="s">
        <v>181</v>
      </c>
    </row>
    <row r="460" spans="2:65" s="12" customFormat="1" ht="13.5">
      <c r="B460" s="229"/>
      <c r="C460" s="230"/>
      <c r="D460" s="226" t="s">
        <v>192</v>
      </c>
      <c r="E460" s="231" t="s">
        <v>22</v>
      </c>
      <c r="F460" s="232" t="s">
        <v>920</v>
      </c>
      <c r="G460" s="230"/>
      <c r="H460" s="233">
        <v>3.6</v>
      </c>
      <c r="I460" s="234"/>
      <c r="J460" s="234"/>
      <c r="K460" s="230"/>
      <c r="L460" s="230"/>
      <c r="M460" s="235"/>
      <c r="N460" s="236"/>
      <c r="O460" s="237"/>
      <c r="P460" s="237"/>
      <c r="Q460" s="237"/>
      <c r="R460" s="237"/>
      <c r="S460" s="237"/>
      <c r="T460" s="237"/>
      <c r="U460" s="237"/>
      <c r="V460" s="237"/>
      <c r="W460" s="237"/>
      <c r="X460" s="238"/>
      <c r="AT460" s="239" t="s">
        <v>192</v>
      </c>
      <c r="AU460" s="239" t="s">
        <v>81</v>
      </c>
      <c r="AV460" s="12" t="s">
        <v>81</v>
      </c>
      <c r="AW460" s="12" t="s">
        <v>7</v>
      </c>
      <c r="AX460" s="12" t="s">
        <v>71</v>
      </c>
      <c r="AY460" s="239" t="s">
        <v>181</v>
      </c>
    </row>
    <row r="461" spans="2:65" s="14" customFormat="1" ht="13.5">
      <c r="B461" s="251"/>
      <c r="C461" s="252"/>
      <c r="D461" s="226" t="s">
        <v>192</v>
      </c>
      <c r="E461" s="253" t="s">
        <v>22</v>
      </c>
      <c r="F461" s="254" t="s">
        <v>287</v>
      </c>
      <c r="G461" s="252"/>
      <c r="H461" s="253" t="s">
        <v>22</v>
      </c>
      <c r="I461" s="255"/>
      <c r="J461" s="255"/>
      <c r="K461" s="252"/>
      <c r="L461" s="252"/>
      <c r="M461" s="256"/>
      <c r="N461" s="257"/>
      <c r="O461" s="258"/>
      <c r="P461" s="258"/>
      <c r="Q461" s="258"/>
      <c r="R461" s="258"/>
      <c r="S461" s="258"/>
      <c r="T461" s="258"/>
      <c r="U461" s="258"/>
      <c r="V461" s="258"/>
      <c r="W461" s="258"/>
      <c r="X461" s="259"/>
      <c r="AT461" s="260" t="s">
        <v>192</v>
      </c>
      <c r="AU461" s="260" t="s">
        <v>81</v>
      </c>
      <c r="AV461" s="14" t="s">
        <v>79</v>
      </c>
      <c r="AW461" s="14" t="s">
        <v>7</v>
      </c>
      <c r="AX461" s="14" t="s">
        <v>71</v>
      </c>
      <c r="AY461" s="260" t="s">
        <v>181</v>
      </c>
    </row>
    <row r="462" spans="2:65" s="12" customFormat="1" ht="13.5">
      <c r="B462" s="229"/>
      <c r="C462" s="230"/>
      <c r="D462" s="226" t="s">
        <v>192</v>
      </c>
      <c r="E462" s="231" t="s">
        <v>22</v>
      </c>
      <c r="F462" s="232" t="s">
        <v>931</v>
      </c>
      <c r="G462" s="230"/>
      <c r="H462" s="233">
        <v>15.8</v>
      </c>
      <c r="I462" s="234"/>
      <c r="J462" s="234"/>
      <c r="K462" s="230"/>
      <c r="L462" s="230"/>
      <c r="M462" s="235"/>
      <c r="N462" s="236"/>
      <c r="O462" s="237"/>
      <c r="P462" s="237"/>
      <c r="Q462" s="237"/>
      <c r="R462" s="237"/>
      <c r="S462" s="237"/>
      <c r="T462" s="237"/>
      <c r="U462" s="237"/>
      <c r="V462" s="237"/>
      <c r="W462" s="237"/>
      <c r="X462" s="238"/>
      <c r="AT462" s="239" t="s">
        <v>192</v>
      </c>
      <c r="AU462" s="239" t="s">
        <v>81</v>
      </c>
      <c r="AV462" s="12" t="s">
        <v>81</v>
      </c>
      <c r="AW462" s="12" t="s">
        <v>7</v>
      </c>
      <c r="AX462" s="12" t="s">
        <v>71</v>
      </c>
      <c r="AY462" s="239" t="s">
        <v>181</v>
      </c>
    </row>
    <row r="463" spans="2:65" s="13" customFormat="1" ht="13.5">
      <c r="B463" s="240"/>
      <c r="C463" s="241"/>
      <c r="D463" s="226" t="s">
        <v>192</v>
      </c>
      <c r="E463" s="242" t="s">
        <v>22</v>
      </c>
      <c r="F463" s="243" t="s">
        <v>210</v>
      </c>
      <c r="G463" s="241"/>
      <c r="H463" s="244">
        <v>19.399999999999999</v>
      </c>
      <c r="I463" s="245"/>
      <c r="J463" s="245"/>
      <c r="K463" s="241"/>
      <c r="L463" s="241"/>
      <c r="M463" s="246"/>
      <c r="N463" s="247"/>
      <c r="O463" s="248"/>
      <c r="P463" s="248"/>
      <c r="Q463" s="248"/>
      <c r="R463" s="248"/>
      <c r="S463" s="248"/>
      <c r="T463" s="248"/>
      <c r="U463" s="248"/>
      <c r="V463" s="248"/>
      <c r="W463" s="248"/>
      <c r="X463" s="249"/>
      <c r="AT463" s="250" t="s">
        <v>192</v>
      </c>
      <c r="AU463" s="250" t="s">
        <v>81</v>
      </c>
      <c r="AV463" s="13" t="s">
        <v>188</v>
      </c>
      <c r="AW463" s="13" t="s">
        <v>7</v>
      </c>
      <c r="AX463" s="13" t="s">
        <v>79</v>
      </c>
      <c r="AY463" s="250" t="s">
        <v>181</v>
      </c>
    </row>
    <row r="464" spans="2:65" s="1" customFormat="1" ht="16.5" customHeight="1">
      <c r="B464" s="42"/>
      <c r="C464" s="214" t="s">
        <v>932</v>
      </c>
      <c r="D464" s="214" t="s">
        <v>183</v>
      </c>
      <c r="E464" s="215" t="s">
        <v>933</v>
      </c>
      <c r="F464" s="216" t="s">
        <v>934</v>
      </c>
      <c r="G464" s="217" t="s">
        <v>253</v>
      </c>
      <c r="H464" s="218">
        <v>26.7</v>
      </c>
      <c r="I464" s="219"/>
      <c r="J464" s="219"/>
      <c r="K464" s="220">
        <f>ROUND(P464*H464,2)</f>
        <v>0</v>
      </c>
      <c r="L464" s="216" t="s">
        <v>187</v>
      </c>
      <c r="M464" s="62"/>
      <c r="N464" s="221" t="s">
        <v>22</v>
      </c>
      <c r="O464" s="222" t="s">
        <v>40</v>
      </c>
      <c r="P464" s="147">
        <f>I464+J464</f>
        <v>0</v>
      </c>
      <c r="Q464" s="147">
        <f>ROUND(I464*H464,2)</f>
        <v>0</v>
      </c>
      <c r="R464" s="147">
        <f>ROUND(J464*H464,2)</f>
        <v>0</v>
      </c>
      <c r="S464" s="43"/>
      <c r="T464" s="223">
        <f>S464*H464</f>
        <v>0</v>
      </c>
      <c r="U464" s="223">
        <v>2.9999999999999997E-4</v>
      </c>
      <c r="V464" s="223">
        <f>U464*H464</f>
        <v>8.0099999999999998E-3</v>
      </c>
      <c r="W464" s="223">
        <v>0</v>
      </c>
      <c r="X464" s="224">
        <f>W464*H464</f>
        <v>0</v>
      </c>
      <c r="AR464" s="25" t="s">
        <v>265</v>
      </c>
      <c r="AT464" s="25" t="s">
        <v>183</v>
      </c>
      <c r="AU464" s="25" t="s">
        <v>81</v>
      </c>
      <c r="AY464" s="25" t="s">
        <v>181</v>
      </c>
      <c r="BE464" s="225">
        <f>IF(O464="základní",K464,0)</f>
        <v>0</v>
      </c>
      <c r="BF464" s="225">
        <f>IF(O464="snížená",K464,0)</f>
        <v>0</v>
      </c>
      <c r="BG464" s="225">
        <f>IF(O464="zákl. přenesená",K464,0)</f>
        <v>0</v>
      </c>
      <c r="BH464" s="225">
        <f>IF(O464="sníž. přenesená",K464,0)</f>
        <v>0</v>
      </c>
      <c r="BI464" s="225">
        <f>IF(O464="nulová",K464,0)</f>
        <v>0</v>
      </c>
      <c r="BJ464" s="25" t="s">
        <v>79</v>
      </c>
      <c r="BK464" s="225">
        <f>ROUND(P464*H464,2)</f>
        <v>0</v>
      </c>
      <c r="BL464" s="25" t="s">
        <v>265</v>
      </c>
      <c r="BM464" s="25" t="s">
        <v>935</v>
      </c>
    </row>
    <row r="465" spans="2:65" s="1" customFormat="1" ht="40.5">
      <c r="B465" s="42"/>
      <c r="C465" s="64"/>
      <c r="D465" s="226" t="s">
        <v>190</v>
      </c>
      <c r="E465" s="64"/>
      <c r="F465" s="227" t="s">
        <v>936</v>
      </c>
      <c r="G465" s="64"/>
      <c r="H465" s="64"/>
      <c r="I465" s="181"/>
      <c r="J465" s="181"/>
      <c r="K465" s="64"/>
      <c r="L465" s="64"/>
      <c r="M465" s="62"/>
      <c r="N465" s="228"/>
      <c r="O465" s="43"/>
      <c r="P465" s="43"/>
      <c r="Q465" s="43"/>
      <c r="R465" s="43"/>
      <c r="S465" s="43"/>
      <c r="T465" s="43"/>
      <c r="U465" s="43"/>
      <c r="V465" s="43"/>
      <c r="W465" s="43"/>
      <c r="X465" s="78"/>
      <c r="AT465" s="25" t="s">
        <v>190</v>
      </c>
      <c r="AU465" s="25" t="s">
        <v>81</v>
      </c>
    </row>
    <row r="466" spans="2:65" s="12" customFormat="1" ht="13.5">
      <c r="B466" s="229"/>
      <c r="C466" s="230"/>
      <c r="D466" s="226" t="s">
        <v>192</v>
      </c>
      <c r="E466" s="231" t="s">
        <v>22</v>
      </c>
      <c r="F466" s="232" t="s">
        <v>382</v>
      </c>
      <c r="G466" s="230"/>
      <c r="H466" s="233">
        <v>26.7</v>
      </c>
      <c r="I466" s="234"/>
      <c r="J466" s="234"/>
      <c r="K466" s="230"/>
      <c r="L466" s="230"/>
      <c r="M466" s="235"/>
      <c r="N466" s="236"/>
      <c r="O466" s="237"/>
      <c r="P466" s="237"/>
      <c r="Q466" s="237"/>
      <c r="R466" s="237"/>
      <c r="S466" s="237"/>
      <c r="T466" s="237"/>
      <c r="U466" s="237"/>
      <c r="V466" s="237"/>
      <c r="W466" s="237"/>
      <c r="X466" s="238"/>
      <c r="AT466" s="239" t="s">
        <v>192</v>
      </c>
      <c r="AU466" s="239" t="s">
        <v>81</v>
      </c>
      <c r="AV466" s="12" t="s">
        <v>81</v>
      </c>
      <c r="AW466" s="12" t="s">
        <v>7</v>
      </c>
      <c r="AX466" s="12" t="s">
        <v>79</v>
      </c>
      <c r="AY466" s="239" t="s">
        <v>181</v>
      </c>
    </row>
    <row r="467" spans="2:65" s="1" customFormat="1" ht="16.5" customHeight="1">
      <c r="B467" s="42"/>
      <c r="C467" s="214" t="s">
        <v>937</v>
      </c>
      <c r="D467" s="214" t="s">
        <v>183</v>
      </c>
      <c r="E467" s="215" t="s">
        <v>938</v>
      </c>
      <c r="F467" s="216" t="s">
        <v>939</v>
      </c>
      <c r="G467" s="217" t="s">
        <v>292</v>
      </c>
      <c r="H467" s="218">
        <v>49.4</v>
      </c>
      <c r="I467" s="219"/>
      <c r="J467" s="219"/>
      <c r="K467" s="220">
        <f>ROUND(P467*H467,2)</f>
        <v>0</v>
      </c>
      <c r="L467" s="216" t="s">
        <v>187</v>
      </c>
      <c r="M467" s="62"/>
      <c r="N467" s="221" t="s">
        <v>22</v>
      </c>
      <c r="O467" s="222" t="s">
        <v>40</v>
      </c>
      <c r="P467" s="147">
        <f>I467+J467</f>
        <v>0</v>
      </c>
      <c r="Q467" s="147">
        <f>ROUND(I467*H467,2)</f>
        <v>0</v>
      </c>
      <c r="R467" s="147">
        <f>ROUND(J467*H467,2)</f>
        <v>0</v>
      </c>
      <c r="S467" s="43"/>
      <c r="T467" s="223">
        <f>S467*H467</f>
        <v>0</v>
      </c>
      <c r="U467" s="223">
        <v>3.0000000000000001E-5</v>
      </c>
      <c r="V467" s="223">
        <f>U467*H467</f>
        <v>1.482E-3</v>
      </c>
      <c r="W467" s="223">
        <v>0</v>
      </c>
      <c r="X467" s="224">
        <f>W467*H467</f>
        <v>0</v>
      </c>
      <c r="AR467" s="25" t="s">
        <v>265</v>
      </c>
      <c r="AT467" s="25" t="s">
        <v>183</v>
      </c>
      <c r="AU467" s="25" t="s">
        <v>81</v>
      </c>
      <c r="AY467" s="25" t="s">
        <v>181</v>
      </c>
      <c r="BE467" s="225">
        <f>IF(O467="základní",K467,0)</f>
        <v>0</v>
      </c>
      <c r="BF467" s="225">
        <f>IF(O467="snížená",K467,0)</f>
        <v>0</v>
      </c>
      <c r="BG467" s="225">
        <f>IF(O467="zákl. přenesená",K467,0)</f>
        <v>0</v>
      </c>
      <c r="BH467" s="225">
        <f>IF(O467="sníž. přenesená",K467,0)</f>
        <v>0</v>
      </c>
      <c r="BI467" s="225">
        <f>IF(O467="nulová",K467,0)</f>
        <v>0</v>
      </c>
      <c r="BJ467" s="25" t="s">
        <v>79</v>
      </c>
      <c r="BK467" s="225">
        <f>ROUND(P467*H467,2)</f>
        <v>0</v>
      </c>
      <c r="BL467" s="25" t="s">
        <v>265</v>
      </c>
      <c r="BM467" s="25" t="s">
        <v>940</v>
      </c>
    </row>
    <row r="468" spans="2:65" s="1" customFormat="1" ht="40.5">
      <c r="B468" s="42"/>
      <c r="C468" s="64"/>
      <c r="D468" s="226" t="s">
        <v>190</v>
      </c>
      <c r="E468" s="64"/>
      <c r="F468" s="227" t="s">
        <v>936</v>
      </c>
      <c r="G468" s="64"/>
      <c r="H468" s="64"/>
      <c r="I468" s="181"/>
      <c r="J468" s="181"/>
      <c r="K468" s="64"/>
      <c r="L468" s="64"/>
      <c r="M468" s="62"/>
      <c r="N468" s="228"/>
      <c r="O468" s="43"/>
      <c r="P468" s="43"/>
      <c r="Q468" s="43"/>
      <c r="R468" s="43"/>
      <c r="S468" s="43"/>
      <c r="T468" s="43"/>
      <c r="U468" s="43"/>
      <c r="V468" s="43"/>
      <c r="W468" s="43"/>
      <c r="X468" s="78"/>
      <c r="AT468" s="25" t="s">
        <v>190</v>
      </c>
      <c r="AU468" s="25" t="s">
        <v>81</v>
      </c>
    </row>
    <row r="469" spans="2:65" s="14" customFormat="1" ht="13.5">
      <c r="B469" s="251"/>
      <c r="C469" s="252"/>
      <c r="D469" s="226" t="s">
        <v>192</v>
      </c>
      <c r="E469" s="253" t="s">
        <v>22</v>
      </c>
      <c r="F469" s="254" t="s">
        <v>285</v>
      </c>
      <c r="G469" s="252"/>
      <c r="H469" s="253" t="s">
        <v>22</v>
      </c>
      <c r="I469" s="255"/>
      <c r="J469" s="255"/>
      <c r="K469" s="252"/>
      <c r="L469" s="252"/>
      <c r="M469" s="256"/>
      <c r="N469" s="257"/>
      <c r="O469" s="258"/>
      <c r="P469" s="258"/>
      <c r="Q469" s="258"/>
      <c r="R469" s="258"/>
      <c r="S469" s="258"/>
      <c r="T469" s="258"/>
      <c r="U469" s="258"/>
      <c r="V469" s="258"/>
      <c r="W469" s="258"/>
      <c r="X469" s="259"/>
      <c r="AT469" s="260" t="s">
        <v>192</v>
      </c>
      <c r="AU469" s="260" t="s">
        <v>81</v>
      </c>
      <c r="AV469" s="14" t="s">
        <v>79</v>
      </c>
      <c r="AW469" s="14" t="s">
        <v>7</v>
      </c>
      <c r="AX469" s="14" t="s">
        <v>71</v>
      </c>
      <c r="AY469" s="260" t="s">
        <v>181</v>
      </c>
    </row>
    <row r="470" spans="2:65" s="12" customFormat="1" ht="13.5">
      <c r="B470" s="229"/>
      <c r="C470" s="230"/>
      <c r="D470" s="226" t="s">
        <v>192</v>
      </c>
      <c r="E470" s="231" t="s">
        <v>22</v>
      </c>
      <c r="F470" s="232" t="s">
        <v>941</v>
      </c>
      <c r="G470" s="230"/>
      <c r="H470" s="233">
        <v>7.2</v>
      </c>
      <c r="I470" s="234"/>
      <c r="J470" s="234"/>
      <c r="K470" s="230"/>
      <c r="L470" s="230"/>
      <c r="M470" s="235"/>
      <c r="N470" s="236"/>
      <c r="O470" s="237"/>
      <c r="P470" s="237"/>
      <c r="Q470" s="237"/>
      <c r="R470" s="237"/>
      <c r="S470" s="237"/>
      <c r="T470" s="237"/>
      <c r="U470" s="237"/>
      <c r="V470" s="237"/>
      <c r="W470" s="237"/>
      <c r="X470" s="238"/>
      <c r="AT470" s="239" t="s">
        <v>192</v>
      </c>
      <c r="AU470" s="239" t="s">
        <v>81</v>
      </c>
      <c r="AV470" s="12" t="s">
        <v>81</v>
      </c>
      <c r="AW470" s="12" t="s">
        <v>7</v>
      </c>
      <c r="AX470" s="12" t="s">
        <v>71</v>
      </c>
      <c r="AY470" s="239" t="s">
        <v>181</v>
      </c>
    </row>
    <row r="471" spans="2:65" s="14" customFormat="1" ht="13.5">
      <c r="B471" s="251"/>
      <c r="C471" s="252"/>
      <c r="D471" s="226" t="s">
        <v>192</v>
      </c>
      <c r="E471" s="253" t="s">
        <v>22</v>
      </c>
      <c r="F471" s="254" t="s">
        <v>287</v>
      </c>
      <c r="G471" s="252"/>
      <c r="H471" s="253" t="s">
        <v>22</v>
      </c>
      <c r="I471" s="255"/>
      <c r="J471" s="255"/>
      <c r="K471" s="252"/>
      <c r="L471" s="252"/>
      <c r="M471" s="256"/>
      <c r="N471" s="257"/>
      <c r="O471" s="258"/>
      <c r="P471" s="258"/>
      <c r="Q471" s="258"/>
      <c r="R471" s="258"/>
      <c r="S471" s="258"/>
      <c r="T471" s="258"/>
      <c r="U471" s="258"/>
      <c r="V471" s="258"/>
      <c r="W471" s="258"/>
      <c r="X471" s="259"/>
      <c r="AT471" s="260" t="s">
        <v>192</v>
      </c>
      <c r="AU471" s="260" t="s">
        <v>81</v>
      </c>
      <c r="AV471" s="14" t="s">
        <v>79</v>
      </c>
      <c r="AW471" s="14" t="s">
        <v>7</v>
      </c>
      <c r="AX471" s="14" t="s">
        <v>71</v>
      </c>
      <c r="AY471" s="260" t="s">
        <v>181</v>
      </c>
    </row>
    <row r="472" spans="2:65" s="12" customFormat="1" ht="13.5">
      <c r="B472" s="229"/>
      <c r="C472" s="230"/>
      <c r="D472" s="226" t="s">
        <v>192</v>
      </c>
      <c r="E472" s="231" t="s">
        <v>22</v>
      </c>
      <c r="F472" s="232" t="s">
        <v>942</v>
      </c>
      <c r="G472" s="230"/>
      <c r="H472" s="233">
        <v>42.2</v>
      </c>
      <c r="I472" s="234"/>
      <c r="J472" s="234"/>
      <c r="K472" s="230"/>
      <c r="L472" s="230"/>
      <c r="M472" s="235"/>
      <c r="N472" s="236"/>
      <c r="O472" s="237"/>
      <c r="P472" s="237"/>
      <c r="Q472" s="237"/>
      <c r="R472" s="237"/>
      <c r="S472" s="237"/>
      <c r="T472" s="237"/>
      <c r="U472" s="237"/>
      <c r="V472" s="237"/>
      <c r="W472" s="237"/>
      <c r="X472" s="238"/>
      <c r="AT472" s="239" t="s">
        <v>192</v>
      </c>
      <c r="AU472" s="239" t="s">
        <v>81</v>
      </c>
      <c r="AV472" s="12" t="s">
        <v>81</v>
      </c>
      <c r="AW472" s="12" t="s">
        <v>7</v>
      </c>
      <c r="AX472" s="12" t="s">
        <v>71</v>
      </c>
      <c r="AY472" s="239" t="s">
        <v>181</v>
      </c>
    </row>
    <row r="473" spans="2:65" s="13" customFormat="1" ht="13.5">
      <c r="B473" s="240"/>
      <c r="C473" s="241"/>
      <c r="D473" s="226" t="s">
        <v>192</v>
      </c>
      <c r="E473" s="242" t="s">
        <v>22</v>
      </c>
      <c r="F473" s="243" t="s">
        <v>210</v>
      </c>
      <c r="G473" s="241"/>
      <c r="H473" s="244">
        <v>49.4</v>
      </c>
      <c r="I473" s="245"/>
      <c r="J473" s="245"/>
      <c r="K473" s="241"/>
      <c r="L473" s="241"/>
      <c r="M473" s="246"/>
      <c r="N473" s="247"/>
      <c r="O473" s="248"/>
      <c r="P473" s="248"/>
      <c r="Q473" s="248"/>
      <c r="R473" s="248"/>
      <c r="S473" s="248"/>
      <c r="T473" s="248"/>
      <c r="U473" s="248"/>
      <c r="V473" s="248"/>
      <c r="W473" s="248"/>
      <c r="X473" s="249"/>
      <c r="AT473" s="250" t="s">
        <v>192</v>
      </c>
      <c r="AU473" s="250" t="s">
        <v>81</v>
      </c>
      <c r="AV473" s="13" t="s">
        <v>188</v>
      </c>
      <c r="AW473" s="13" t="s">
        <v>7</v>
      </c>
      <c r="AX473" s="13" t="s">
        <v>79</v>
      </c>
      <c r="AY473" s="250" t="s">
        <v>181</v>
      </c>
    </row>
    <row r="474" spans="2:65" s="1" customFormat="1" ht="38.25" customHeight="1">
      <c r="B474" s="42"/>
      <c r="C474" s="214" t="s">
        <v>943</v>
      </c>
      <c r="D474" s="214" t="s">
        <v>183</v>
      </c>
      <c r="E474" s="215" t="s">
        <v>944</v>
      </c>
      <c r="F474" s="216" t="s">
        <v>945</v>
      </c>
      <c r="G474" s="217" t="s">
        <v>533</v>
      </c>
      <c r="H474" s="271"/>
      <c r="I474" s="219"/>
      <c r="J474" s="219"/>
      <c r="K474" s="220">
        <f>ROUND(P474*H474,2)</f>
        <v>0</v>
      </c>
      <c r="L474" s="216" t="s">
        <v>187</v>
      </c>
      <c r="M474" s="62"/>
      <c r="N474" s="221" t="s">
        <v>22</v>
      </c>
      <c r="O474" s="222" t="s">
        <v>40</v>
      </c>
      <c r="P474" s="147">
        <f>I474+J474</f>
        <v>0</v>
      </c>
      <c r="Q474" s="147">
        <f>ROUND(I474*H474,2)</f>
        <v>0</v>
      </c>
      <c r="R474" s="147">
        <f>ROUND(J474*H474,2)</f>
        <v>0</v>
      </c>
      <c r="S474" s="43"/>
      <c r="T474" s="223">
        <f>S474*H474</f>
        <v>0</v>
      </c>
      <c r="U474" s="223">
        <v>0</v>
      </c>
      <c r="V474" s="223">
        <f>U474*H474</f>
        <v>0</v>
      </c>
      <c r="W474" s="223">
        <v>0</v>
      </c>
      <c r="X474" s="224">
        <f>W474*H474</f>
        <v>0</v>
      </c>
      <c r="AR474" s="25" t="s">
        <v>265</v>
      </c>
      <c r="AT474" s="25" t="s">
        <v>183</v>
      </c>
      <c r="AU474" s="25" t="s">
        <v>81</v>
      </c>
      <c r="AY474" s="25" t="s">
        <v>181</v>
      </c>
      <c r="BE474" s="225">
        <f>IF(O474="základní",K474,0)</f>
        <v>0</v>
      </c>
      <c r="BF474" s="225">
        <f>IF(O474="snížená",K474,0)</f>
        <v>0</v>
      </c>
      <c r="BG474" s="225">
        <f>IF(O474="zákl. přenesená",K474,0)</f>
        <v>0</v>
      </c>
      <c r="BH474" s="225">
        <f>IF(O474="sníž. přenesená",K474,0)</f>
        <v>0</v>
      </c>
      <c r="BI474" s="225">
        <f>IF(O474="nulová",K474,0)</f>
        <v>0</v>
      </c>
      <c r="BJ474" s="25" t="s">
        <v>79</v>
      </c>
      <c r="BK474" s="225">
        <f>ROUND(P474*H474,2)</f>
        <v>0</v>
      </c>
      <c r="BL474" s="25" t="s">
        <v>265</v>
      </c>
      <c r="BM474" s="25" t="s">
        <v>946</v>
      </c>
    </row>
    <row r="475" spans="2:65" s="1" customFormat="1" ht="121.5">
      <c r="B475" s="42"/>
      <c r="C475" s="64"/>
      <c r="D475" s="226" t="s">
        <v>190</v>
      </c>
      <c r="E475" s="64"/>
      <c r="F475" s="227" t="s">
        <v>535</v>
      </c>
      <c r="G475" s="64"/>
      <c r="H475" s="64"/>
      <c r="I475" s="181"/>
      <c r="J475" s="181"/>
      <c r="K475" s="64"/>
      <c r="L475" s="64"/>
      <c r="M475" s="62"/>
      <c r="N475" s="228"/>
      <c r="O475" s="43"/>
      <c r="P475" s="43"/>
      <c r="Q475" s="43"/>
      <c r="R475" s="43"/>
      <c r="S475" s="43"/>
      <c r="T475" s="43"/>
      <c r="U475" s="43"/>
      <c r="V475" s="43"/>
      <c r="W475" s="43"/>
      <c r="X475" s="78"/>
      <c r="AT475" s="25" t="s">
        <v>190</v>
      </c>
      <c r="AU475" s="25" t="s">
        <v>81</v>
      </c>
    </row>
    <row r="476" spans="2:65" s="11" customFormat="1" ht="29.85" customHeight="1">
      <c r="B476" s="197"/>
      <c r="C476" s="198"/>
      <c r="D476" s="199" t="s">
        <v>70</v>
      </c>
      <c r="E476" s="212" t="s">
        <v>947</v>
      </c>
      <c r="F476" s="212" t="s">
        <v>948</v>
      </c>
      <c r="G476" s="198"/>
      <c r="H476" s="198"/>
      <c r="I476" s="201"/>
      <c r="J476" s="201"/>
      <c r="K476" s="213">
        <f>BK476</f>
        <v>0</v>
      </c>
      <c r="L476" s="198"/>
      <c r="M476" s="203"/>
      <c r="N476" s="204"/>
      <c r="O476" s="205"/>
      <c r="P476" s="205"/>
      <c r="Q476" s="206">
        <f>SUM(Q477:Q503)</f>
        <v>0</v>
      </c>
      <c r="R476" s="206">
        <f>SUM(R477:R503)</f>
        <v>0</v>
      </c>
      <c r="S476" s="205"/>
      <c r="T476" s="207">
        <f>SUM(T477:T503)</f>
        <v>0</v>
      </c>
      <c r="U476" s="205"/>
      <c r="V476" s="207">
        <f>SUM(V477:V503)</f>
        <v>1.01809452</v>
      </c>
      <c r="W476" s="205"/>
      <c r="X476" s="208">
        <f>SUM(X477:X503)</f>
        <v>0.96299999999999997</v>
      </c>
      <c r="AR476" s="209" t="s">
        <v>81</v>
      </c>
      <c r="AT476" s="210" t="s">
        <v>70</v>
      </c>
      <c r="AU476" s="210" t="s">
        <v>79</v>
      </c>
      <c r="AY476" s="209" t="s">
        <v>181</v>
      </c>
      <c r="BK476" s="211">
        <f>SUM(BK477:BK503)</f>
        <v>0</v>
      </c>
    </row>
    <row r="477" spans="2:65" s="1" customFormat="1" ht="25.5" customHeight="1">
      <c r="B477" s="42"/>
      <c r="C477" s="214" t="s">
        <v>949</v>
      </c>
      <c r="D477" s="214" t="s">
        <v>183</v>
      </c>
      <c r="E477" s="215" t="s">
        <v>950</v>
      </c>
      <c r="F477" s="216" t="s">
        <v>951</v>
      </c>
      <c r="G477" s="217" t="s">
        <v>253</v>
      </c>
      <c r="H477" s="218">
        <v>275.8</v>
      </c>
      <c r="I477" s="219"/>
      <c r="J477" s="219"/>
      <c r="K477" s="220">
        <f>ROUND(P477*H477,2)</f>
        <v>0</v>
      </c>
      <c r="L477" s="216" t="s">
        <v>187</v>
      </c>
      <c r="M477" s="62"/>
      <c r="N477" s="221" t="s">
        <v>22</v>
      </c>
      <c r="O477" s="222" t="s">
        <v>40</v>
      </c>
      <c r="P477" s="147">
        <f>I477+J477</f>
        <v>0</v>
      </c>
      <c r="Q477" s="147">
        <f>ROUND(I477*H477,2)</f>
        <v>0</v>
      </c>
      <c r="R477" s="147">
        <f>ROUND(J477*H477,2)</f>
        <v>0</v>
      </c>
      <c r="S477" s="43"/>
      <c r="T477" s="223">
        <f>S477*H477</f>
        <v>0</v>
      </c>
      <c r="U477" s="223">
        <v>0</v>
      </c>
      <c r="V477" s="223">
        <f>U477*H477</f>
        <v>0</v>
      </c>
      <c r="W477" s="223">
        <v>0</v>
      </c>
      <c r="X477" s="224">
        <f>W477*H477</f>
        <v>0</v>
      </c>
      <c r="AR477" s="25" t="s">
        <v>265</v>
      </c>
      <c r="AT477" s="25" t="s">
        <v>183</v>
      </c>
      <c r="AU477" s="25" t="s">
        <v>81</v>
      </c>
      <c r="AY477" s="25" t="s">
        <v>181</v>
      </c>
      <c r="BE477" s="225">
        <f>IF(O477="základní",K477,0)</f>
        <v>0</v>
      </c>
      <c r="BF477" s="225">
        <f>IF(O477="snížená",K477,0)</f>
        <v>0</v>
      </c>
      <c r="BG477" s="225">
        <f>IF(O477="zákl. přenesená",K477,0)</f>
        <v>0</v>
      </c>
      <c r="BH477" s="225">
        <f>IF(O477="sníž. přenesená",K477,0)</f>
        <v>0</v>
      </c>
      <c r="BI477" s="225">
        <f>IF(O477="nulová",K477,0)</f>
        <v>0</v>
      </c>
      <c r="BJ477" s="25" t="s">
        <v>79</v>
      </c>
      <c r="BK477" s="225">
        <f>ROUND(P477*H477,2)</f>
        <v>0</v>
      </c>
      <c r="BL477" s="25" t="s">
        <v>265</v>
      </c>
      <c r="BM477" s="25" t="s">
        <v>952</v>
      </c>
    </row>
    <row r="478" spans="2:65" s="1" customFormat="1" ht="67.5">
      <c r="B478" s="42"/>
      <c r="C478" s="64"/>
      <c r="D478" s="226" t="s">
        <v>190</v>
      </c>
      <c r="E478" s="64"/>
      <c r="F478" s="227" t="s">
        <v>953</v>
      </c>
      <c r="G478" s="64"/>
      <c r="H478" s="64"/>
      <c r="I478" s="181"/>
      <c r="J478" s="181"/>
      <c r="K478" s="64"/>
      <c r="L478" s="64"/>
      <c r="M478" s="62"/>
      <c r="N478" s="228"/>
      <c r="O478" s="43"/>
      <c r="P478" s="43"/>
      <c r="Q478" s="43"/>
      <c r="R478" s="43"/>
      <c r="S478" s="43"/>
      <c r="T478" s="43"/>
      <c r="U478" s="43"/>
      <c r="V478" s="43"/>
      <c r="W478" s="43"/>
      <c r="X478" s="78"/>
      <c r="AT478" s="25" t="s">
        <v>190</v>
      </c>
      <c r="AU478" s="25" t="s">
        <v>81</v>
      </c>
    </row>
    <row r="479" spans="2:65" s="14" customFormat="1" ht="13.5">
      <c r="B479" s="251"/>
      <c r="C479" s="252"/>
      <c r="D479" s="226" t="s">
        <v>192</v>
      </c>
      <c r="E479" s="253" t="s">
        <v>22</v>
      </c>
      <c r="F479" s="254" t="s">
        <v>285</v>
      </c>
      <c r="G479" s="252"/>
      <c r="H479" s="253" t="s">
        <v>22</v>
      </c>
      <c r="I479" s="255"/>
      <c r="J479" s="255"/>
      <c r="K479" s="252"/>
      <c r="L479" s="252"/>
      <c r="M479" s="256"/>
      <c r="N479" s="257"/>
      <c r="O479" s="258"/>
      <c r="P479" s="258"/>
      <c r="Q479" s="258"/>
      <c r="R479" s="258"/>
      <c r="S479" s="258"/>
      <c r="T479" s="258"/>
      <c r="U479" s="258"/>
      <c r="V479" s="258"/>
      <c r="W479" s="258"/>
      <c r="X479" s="259"/>
      <c r="AT479" s="260" t="s">
        <v>192</v>
      </c>
      <c r="AU479" s="260" t="s">
        <v>81</v>
      </c>
      <c r="AV479" s="14" t="s">
        <v>79</v>
      </c>
      <c r="AW479" s="14" t="s">
        <v>7</v>
      </c>
      <c r="AX479" s="14" t="s">
        <v>71</v>
      </c>
      <c r="AY479" s="260" t="s">
        <v>181</v>
      </c>
    </row>
    <row r="480" spans="2:65" s="12" customFormat="1" ht="13.5">
      <c r="B480" s="229"/>
      <c r="C480" s="230"/>
      <c r="D480" s="226" t="s">
        <v>192</v>
      </c>
      <c r="E480" s="231" t="s">
        <v>22</v>
      </c>
      <c r="F480" s="232" t="s">
        <v>954</v>
      </c>
      <c r="G480" s="230"/>
      <c r="H480" s="233">
        <v>63.7</v>
      </c>
      <c r="I480" s="234"/>
      <c r="J480" s="234"/>
      <c r="K480" s="230"/>
      <c r="L480" s="230"/>
      <c r="M480" s="235"/>
      <c r="N480" s="236"/>
      <c r="O480" s="237"/>
      <c r="P480" s="237"/>
      <c r="Q480" s="237"/>
      <c r="R480" s="237"/>
      <c r="S480" s="237"/>
      <c r="T480" s="237"/>
      <c r="U480" s="237"/>
      <c r="V480" s="237"/>
      <c r="W480" s="237"/>
      <c r="X480" s="238"/>
      <c r="AT480" s="239" t="s">
        <v>192</v>
      </c>
      <c r="AU480" s="239" t="s">
        <v>81</v>
      </c>
      <c r="AV480" s="12" t="s">
        <v>81</v>
      </c>
      <c r="AW480" s="12" t="s">
        <v>7</v>
      </c>
      <c r="AX480" s="12" t="s">
        <v>71</v>
      </c>
      <c r="AY480" s="239" t="s">
        <v>181</v>
      </c>
    </row>
    <row r="481" spans="2:65" s="14" customFormat="1" ht="13.5">
      <c r="B481" s="251"/>
      <c r="C481" s="252"/>
      <c r="D481" s="226" t="s">
        <v>192</v>
      </c>
      <c r="E481" s="253" t="s">
        <v>22</v>
      </c>
      <c r="F481" s="254" t="s">
        <v>287</v>
      </c>
      <c r="G481" s="252"/>
      <c r="H481" s="253" t="s">
        <v>22</v>
      </c>
      <c r="I481" s="255"/>
      <c r="J481" s="255"/>
      <c r="K481" s="252"/>
      <c r="L481" s="252"/>
      <c r="M481" s="256"/>
      <c r="N481" s="257"/>
      <c r="O481" s="258"/>
      <c r="P481" s="258"/>
      <c r="Q481" s="258"/>
      <c r="R481" s="258"/>
      <c r="S481" s="258"/>
      <c r="T481" s="258"/>
      <c r="U481" s="258"/>
      <c r="V481" s="258"/>
      <c r="W481" s="258"/>
      <c r="X481" s="259"/>
      <c r="AT481" s="260" t="s">
        <v>192</v>
      </c>
      <c r="AU481" s="260" t="s">
        <v>81</v>
      </c>
      <c r="AV481" s="14" t="s">
        <v>79</v>
      </c>
      <c r="AW481" s="14" t="s">
        <v>7</v>
      </c>
      <c r="AX481" s="14" t="s">
        <v>71</v>
      </c>
      <c r="AY481" s="260" t="s">
        <v>181</v>
      </c>
    </row>
    <row r="482" spans="2:65" s="12" customFormat="1" ht="13.5">
      <c r="B482" s="229"/>
      <c r="C482" s="230"/>
      <c r="D482" s="226" t="s">
        <v>192</v>
      </c>
      <c r="E482" s="231" t="s">
        <v>22</v>
      </c>
      <c r="F482" s="232" t="s">
        <v>955</v>
      </c>
      <c r="G482" s="230"/>
      <c r="H482" s="233">
        <v>212.1</v>
      </c>
      <c r="I482" s="234"/>
      <c r="J482" s="234"/>
      <c r="K482" s="230"/>
      <c r="L482" s="230"/>
      <c r="M482" s="235"/>
      <c r="N482" s="236"/>
      <c r="O482" s="237"/>
      <c r="P482" s="237"/>
      <c r="Q482" s="237"/>
      <c r="R482" s="237"/>
      <c r="S482" s="237"/>
      <c r="T482" s="237"/>
      <c r="U482" s="237"/>
      <c r="V482" s="237"/>
      <c r="W482" s="237"/>
      <c r="X482" s="238"/>
      <c r="AT482" s="239" t="s">
        <v>192</v>
      </c>
      <c r="AU482" s="239" t="s">
        <v>81</v>
      </c>
      <c r="AV482" s="12" t="s">
        <v>81</v>
      </c>
      <c r="AW482" s="12" t="s">
        <v>7</v>
      </c>
      <c r="AX482" s="12" t="s">
        <v>71</v>
      </c>
      <c r="AY482" s="239" t="s">
        <v>181</v>
      </c>
    </row>
    <row r="483" spans="2:65" s="13" customFormat="1" ht="13.5">
      <c r="B483" s="240"/>
      <c r="C483" s="241"/>
      <c r="D483" s="226" t="s">
        <v>192</v>
      </c>
      <c r="E483" s="242" t="s">
        <v>22</v>
      </c>
      <c r="F483" s="243" t="s">
        <v>210</v>
      </c>
      <c r="G483" s="241"/>
      <c r="H483" s="244">
        <v>275.8</v>
      </c>
      <c r="I483" s="245"/>
      <c r="J483" s="245"/>
      <c r="K483" s="241"/>
      <c r="L483" s="241"/>
      <c r="M483" s="246"/>
      <c r="N483" s="247"/>
      <c r="O483" s="248"/>
      <c r="P483" s="248"/>
      <c r="Q483" s="248"/>
      <c r="R483" s="248"/>
      <c r="S483" s="248"/>
      <c r="T483" s="248"/>
      <c r="U483" s="248"/>
      <c r="V483" s="248"/>
      <c r="W483" s="248"/>
      <c r="X483" s="249"/>
      <c r="AT483" s="250" t="s">
        <v>192</v>
      </c>
      <c r="AU483" s="250" t="s">
        <v>81</v>
      </c>
      <c r="AV483" s="13" t="s">
        <v>188</v>
      </c>
      <c r="AW483" s="13" t="s">
        <v>7</v>
      </c>
      <c r="AX483" s="13" t="s">
        <v>79</v>
      </c>
      <c r="AY483" s="250" t="s">
        <v>181</v>
      </c>
    </row>
    <row r="484" spans="2:65" s="1" customFormat="1" ht="16.5" customHeight="1">
      <c r="B484" s="42"/>
      <c r="C484" s="214" t="s">
        <v>956</v>
      </c>
      <c r="D484" s="214" t="s">
        <v>183</v>
      </c>
      <c r="E484" s="215" t="s">
        <v>957</v>
      </c>
      <c r="F484" s="216" t="s">
        <v>958</v>
      </c>
      <c r="G484" s="217" t="s">
        <v>253</v>
      </c>
      <c r="H484" s="218">
        <v>275.8</v>
      </c>
      <c r="I484" s="219"/>
      <c r="J484" s="219"/>
      <c r="K484" s="220">
        <f>ROUND(P484*H484,2)</f>
        <v>0</v>
      </c>
      <c r="L484" s="216" t="s">
        <v>187</v>
      </c>
      <c r="M484" s="62"/>
      <c r="N484" s="221" t="s">
        <v>22</v>
      </c>
      <c r="O484" s="222" t="s">
        <v>40</v>
      </c>
      <c r="P484" s="147">
        <f>I484+J484</f>
        <v>0</v>
      </c>
      <c r="Q484" s="147">
        <f>ROUND(I484*H484,2)</f>
        <v>0</v>
      </c>
      <c r="R484" s="147">
        <f>ROUND(J484*H484,2)</f>
        <v>0</v>
      </c>
      <c r="S484" s="43"/>
      <c r="T484" s="223">
        <f>S484*H484</f>
        <v>0</v>
      </c>
      <c r="U484" s="223">
        <v>0</v>
      </c>
      <c r="V484" s="223">
        <f>U484*H484</f>
        <v>0</v>
      </c>
      <c r="W484" s="223">
        <v>0</v>
      </c>
      <c r="X484" s="224">
        <f>W484*H484</f>
        <v>0</v>
      </c>
      <c r="AR484" s="25" t="s">
        <v>265</v>
      </c>
      <c r="AT484" s="25" t="s">
        <v>183</v>
      </c>
      <c r="AU484" s="25" t="s">
        <v>81</v>
      </c>
      <c r="AY484" s="25" t="s">
        <v>181</v>
      </c>
      <c r="BE484" s="225">
        <f>IF(O484="základní",K484,0)</f>
        <v>0</v>
      </c>
      <c r="BF484" s="225">
        <f>IF(O484="snížená",K484,0)</f>
        <v>0</v>
      </c>
      <c r="BG484" s="225">
        <f>IF(O484="zákl. přenesená",K484,0)</f>
        <v>0</v>
      </c>
      <c r="BH484" s="225">
        <f>IF(O484="sníž. přenesená",K484,0)</f>
        <v>0</v>
      </c>
      <c r="BI484" s="225">
        <f>IF(O484="nulová",K484,0)</f>
        <v>0</v>
      </c>
      <c r="BJ484" s="25" t="s">
        <v>79</v>
      </c>
      <c r="BK484" s="225">
        <f>ROUND(P484*H484,2)</f>
        <v>0</v>
      </c>
      <c r="BL484" s="25" t="s">
        <v>265</v>
      </c>
      <c r="BM484" s="25" t="s">
        <v>959</v>
      </c>
    </row>
    <row r="485" spans="2:65" s="1" customFormat="1" ht="67.5">
      <c r="B485" s="42"/>
      <c r="C485" s="64"/>
      <c r="D485" s="226" t="s">
        <v>190</v>
      </c>
      <c r="E485" s="64"/>
      <c r="F485" s="227" t="s">
        <v>953</v>
      </c>
      <c r="G485" s="64"/>
      <c r="H485" s="64"/>
      <c r="I485" s="181"/>
      <c r="J485" s="181"/>
      <c r="K485" s="64"/>
      <c r="L485" s="64"/>
      <c r="M485" s="62"/>
      <c r="N485" s="228"/>
      <c r="O485" s="43"/>
      <c r="P485" s="43"/>
      <c r="Q485" s="43"/>
      <c r="R485" s="43"/>
      <c r="S485" s="43"/>
      <c r="T485" s="43"/>
      <c r="U485" s="43"/>
      <c r="V485" s="43"/>
      <c r="W485" s="43"/>
      <c r="X485" s="78"/>
      <c r="AT485" s="25" t="s">
        <v>190</v>
      </c>
      <c r="AU485" s="25" t="s">
        <v>81</v>
      </c>
    </row>
    <row r="486" spans="2:65" s="1" customFormat="1" ht="25.5" customHeight="1">
      <c r="B486" s="42"/>
      <c r="C486" s="214" t="s">
        <v>960</v>
      </c>
      <c r="D486" s="214" t="s">
        <v>183</v>
      </c>
      <c r="E486" s="215" t="s">
        <v>961</v>
      </c>
      <c r="F486" s="216" t="s">
        <v>962</v>
      </c>
      <c r="G486" s="217" t="s">
        <v>253</v>
      </c>
      <c r="H486" s="218">
        <v>275.8</v>
      </c>
      <c r="I486" s="219"/>
      <c r="J486" s="219"/>
      <c r="K486" s="220">
        <f>ROUND(P486*H486,2)</f>
        <v>0</v>
      </c>
      <c r="L486" s="216" t="s">
        <v>187</v>
      </c>
      <c r="M486" s="62"/>
      <c r="N486" s="221" t="s">
        <v>22</v>
      </c>
      <c r="O486" s="222" t="s">
        <v>40</v>
      </c>
      <c r="P486" s="147">
        <f>I486+J486</f>
        <v>0</v>
      </c>
      <c r="Q486" s="147">
        <f>ROUND(I486*H486,2)</f>
        <v>0</v>
      </c>
      <c r="R486" s="147">
        <f>ROUND(J486*H486,2)</f>
        <v>0</v>
      </c>
      <c r="S486" s="43"/>
      <c r="T486" s="223">
        <f>S486*H486</f>
        <v>0</v>
      </c>
      <c r="U486" s="223">
        <v>3.0000000000000001E-5</v>
      </c>
      <c r="V486" s="223">
        <f>U486*H486</f>
        <v>8.2740000000000001E-3</v>
      </c>
      <c r="W486" s="223">
        <v>0</v>
      </c>
      <c r="X486" s="224">
        <f>W486*H486</f>
        <v>0</v>
      </c>
      <c r="AR486" s="25" t="s">
        <v>265</v>
      </c>
      <c r="AT486" s="25" t="s">
        <v>183</v>
      </c>
      <c r="AU486" s="25" t="s">
        <v>81</v>
      </c>
      <c r="AY486" s="25" t="s">
        <v>181</v>
      </c>
      <c r="BE486" s="225">
        <f>IF(O486="základní",K486,0)</f>
        <v>0</v>
      </c>
      <c r="BF486" s="225">
        <f>IF(O486="snížená",K486,0)</f>
        <v>0</v>
      </c>
      <c r="BG486" s="225">
        <f>IF(O486="zákl. přenesená",K486,0)</f>
        <v>0</v>
      </c>
      <c r="BH486" s="225">
        <f>IF(O486="sníž. přenesená",K486,0)</f>
        <v>0</v>
      </c>
      <c r="BI486" s="225">
        <f>IF(O486="nulová",K486,0)</f>
        <v>0</v>
      </c>
      <c r="BJ486" s="25" t="s">
        <v>79</v>
      </c>
      <c r="BK486" s="225">
        <f>ROUND(P486*H486,2)</f>
        <v>0</v>
      </c>
      <c r="BL486" s="25" t="s">
        <v>265</v>
      </c>
      <c r="BM486" s="25" t="s">
        <v>963</v>
      </c>
    </row>
    <row r="487" spans="2:65" s="1" customFormat="1" ht="16.5" customHeight="1">
      <c r="B487" s="42"/>
      <c r="C487" s="214" t="s">
        <v>964</v>
      </c>
      <c r="D487" s="214" t="s">
        <v>183</v>
      </c>
      <c r="E487" s="215" t="s">
        <v>965</v>
      </c>
      <c r="F487" s="216" t="s">
        <v>966</v>
      </c>
      <c r="G487" s="217" t="s">
        <v>253</v>
      </c>
      <c r="H487" s="218">
        <v>321</v>
      </c>
      <c r="I487" s="219"/>
      <c r="J487" s="219"/>
      <c r="K487" s="220">
        <f>ROUND(P487*H487,2)</f>
        <v>0</v>
      </c>
      <c r="L487" s="216" t="s">
        <v>187</v>
      </c>
      <c r="M487" s="62"/>
      <c r="N487" s="221" t="s">
        <v>22</v>
      </c>
      <c r="O487" s="222" t="s">
        <v>40</v>
      </c>
      <c r="P487" s="147">
        <f>I487+J487</f>
        <v>0</v>
      </c>
      <c r="Q487" s="147">
        <f>ROUND(I487*H487,2)</f>
        <v>0</v>
      </c>
      <c r="R487" s="147">
        <f>ROUND(J487*H487,2)</f>
        <v>0</v>
      </c>
      <c r="S487" s="43"/>
      <c r="T487" s="223">
        <f>S487*H487</f>
        <v>0</v>
      </c>
      <c r="U487" s="223">
        <v>0</v>
      </c>
      <c r="V487" s="223">
        <f>U487*H487</f>
        <v>0</v>
      </c>
      <c r="W487" s="223">
        <v>3.0000000000000001E-3</v>
      </c>
      <c r="X487" s="224">
        <f>W487*H487</f>
        <v>0.96299999999999997</v>
      </c>
      <c r="AR487" s="25" t="s">
        <v>265</v>
      </c>
      <c r="AT487" s="25" t="s">
        <v>183</v>
      </c>
      <c r="AU487" s="25" t="s">
        <v>81</v>
      </c>
      <c r="AY487" s="25" t="s">
        <v>181</v>
      </c>
      <c r="BE487" s="225">
        <f>IF(O487="základní",K487,0)</f>
        <v>0</v>
      </c>
      <c r="BF487" s="225">
        <f>IF(O487="snížená",K487,0)</f>
        <v>0</v>
      </c>
      <c r="BG487" s="225">
        <f>IF(O487="zákl. přenesená",K487,0)</f>
        <v>0</v>
      </c>
      <c r="BH487" s="225">
        <f>IF(O487="sníž. přenesená",K487,0)</f>
        <v>0</v>
      </c>
      <c r="BI487" s="225">
        <f>IF(O487="nulová",K487,0)</f>
        <v>0</v>
      </c>
      <c r="BJ487" s="25" t="s">
        <v>79</v>
      </c>
      <c r="BK487" s="225">
        <f>ROUND(P487*H487,2)</f>
        <v>0</v>
      </c>
      <c r="BL487" s="25" t="s">
        <v>265</v>
      </c>
      <c r="BM487" s="25" t="s">
        <v>967</v>
      </c>
    </row>
    <row r="488" spans="2:65" s="12" customFormat="1" ht="13.5">
      <c r="B488" s="229"/>
      <c r="C488" s="230"/>
      <c r="D488" s="226" t="s">
        <v>192</v>
      </c>
      <c r="E488" s="231" t="s">
        <v>22</v>
      </c>
      <c r="F488" s="232" t="s">
        <v>968</v>
      </c>
      <c r="G488" s="230"/>
      <c r="H488" s="233">
        <v>94.7</v>
      </c>
      <c r="I488" s="234"/>
      <c r="J488" s="234"/>
      <c r="K488" s="230"/>
      <c r="L488" s="230"/>
      <c r="M488" s="235"/>
      <c r="N488" s="236"/>
      <c r="O488" s="237"/>
      <c r="P488" s="237"/>
      <c r="Q488" s="237"/>
      <c r="R488" s="237"/>
      <c r="S488" s="237"/>
      <c r="T488" s="237"/>
      <c r="U488" s="237"/>
      <c r="V488" s="237"/>
      <c r="W488" s="237"/>
      <c r="X488" s="238"/>
      <c r="AT488" s="239" t="s">
        <v>192</v>
      </c>
      <c r="AU488" s="239" t="s">
        <v>81</v>
      </c>
      <c r="AV488" s="12" t="s">
        <v>81</v>
      </c>
      <c r="AW488" s="12" t="s">
        <v>7</v>
      </c>
      <c r="AX488" s="12" t="s">
        <v>71</v>
      </c>
      <c r="AY488" s="239" t="s">
        <v>181</v>
      </c>
    </row>
    <row r="489" spans="2:65" s="12" customFormat="1" ht="13.5">
      <c r="B489" s="229"/>
      <c r="C489" s="230"/>
      <c r="D489" s="226" t="s">
        <v>192</v>
      </c>
      <c r="E489" s="231" t="s">
        <v>22</v>
      </c>
      <c r="F489" s="232" t="s">
        <v>969</v>
      </c>
      <c r="G489" s="230"/>
      <c r="H489" s="233">
        <v>226.3</v>
      </c>
      <c r="I489" s="234"/>
      <c r="J489" s="234"/>
      <c r="K489" s="230"/>
      <c r="L489" s="230"/>
      <c r="M489" s="235"/>
      <c r="N489" s="236"/>
      <c r="O489" s="237"/>
      <c r="P489" s="237"/>
      <c r="Q489" s="237"/>
      <c r="R489" s="237"/>
      <c r="S489" s="237"/>
      <c r="T489" s="237"/>
      <c r="U489" s="237"/>
      <c r="V489" s="237"/>
      <c r="W489" s="237"/>
      <c r="X489" s="238"/>
      <c r="AT489" s="239" t="s">
        <v>192</v>
      </c>
      <c r="AU489" s="239" t="s">
        <v>81</v>
      </c>
      <c r="AV489" s="12" t="s">
        <v>81</v>
      </c>
      <c r="AW489" s="12" t="s">
        <v>7</v>
      </c>
      <c r="AX489" s="12" t="s">
        <v>71</v>
      </c>
      <c r="AY489" s="239" t="s">
        <v>181</v>
      </c>
    </row>
    <row r="490" spans="2:65" s="13" customFormat="1" ht="13.5">
      <c r="B490" s="240"/>
      <c r="C490" s="241"/>
      <c r="D490" s="226" t="s">
        <v>192</v>
      </c>
      <c r="E490" s="242" t="s">
        <v>22</v>
      </c>
      <c r="F490" s="243" t="s">
        <v>210</v>
      </c>
      <c r="G490" s="241"/>
      <c r="H490" s="244">
        <v>321</v>
      </c>
      <c r="I490" s="245"/>
      <c r="J490" s="245"/>
      <c r="K490" s="241"/>
      <c r="L490" s="241"/>
      <c r="M490" s="246"/>
      <c r="N490" s="247"/>
      <c r="O490" s="248"/>
      <c r="P490" s="248"/>
      <c r="Q490" s="248"/>
      <c r="R490" s="248"/>
      <c r="S490" s="248"/>
      <c r="T490" s="248"/>
      <c r="U490" s="248"/>
      <c r="V490" s="248"/>
      <c r="W490" s="248"/>
      <c r="X490" s="249"/>
      <c r="AT490" s="250" t="s">
        <v>192</v>
      </c>
      <c r="AU490" s="250" t="s">
        <v>81</v>
      </c>
      <c r="AV490" s="13" t="s">
        <v>188</v>
      </c>
      <c r="AW490" s="13" t="s">
        <v>7</v>
      </c>
      <c r="AX490" s="13" t="s">
        <v>79</v>
      </c>
      <c r="AY490" s="250" t="s">
        <v>181</v>
      </c>
    </row>
    <row r="491" spans="2:65" s="1" customFormat="1" ht="16.5" customHeight="1">
      <c r="B491" s="42"/>
      <c r="C491" s="214" t="s">
        <v>970</v>
      </c>
      <c r="D491" s="214" t="s">
        <v>183</v>
      </c>
      <c r="E491" s="215" t="s">
        <v>971</v>
      </c>
      <c r="F491" s="216" t="s">
        <v>972</v>
      </c>
      <c r="G491" s="217" t="s">
        <v>253</v>
      </c>
      <c r="H491" s="218">
        <v>275.8</v>
      </c>
      <c r="I491" s="219"/>
      <c r="J491" s="219"/>
      <c r="K491" s="220">
        <f>ROUND(P491*H491,2)</f>
        <v>0</v>
      </c>
      <c r="L491" s="216" t="s">
        <v>187</v>
      </c>
      <c r="M491" s="62"/>
      <c r="N491" s="221" t="s">
        <v>22</v>
      </c>
      <c r="O491" s="222" t="s">
        <v>40</v>
      </c>
      <c r="P491" s="147">
        <f>I491+J491</f>
        <v>0</v>
      </c>
      <c r="Q491" s="147">
        <f>ROUND(I491*H491,2)</f>
        <v>0</v>
      </c>
      <c r="R491" s="147">
        <f>ROUND(J491*H491,2)</f>
        <v>0</v>
      </c>
      <c r="S491" s="43"/>
      <c r="T491" s="223">
        <f>S491*H491</f>
        <v>0</v>
      </c>
      <c r="U491" s="223">
        <v>2.9999999999999997E-4</v>
      </c>
      <c r="V491" s="223">
        <f>U491*H491</f>
        <v>8.2739999999999994E-2</v>
      </c>
      <c r="W491" s="223">
        <v>0</v>
      </c>
      <c r="X491" s="224">
        <f>W491*H491</f>
        <v>0</v>
      </c>
      <c r="AR491" s="25" t="s">
        <v>265</v>
      </c>
      <c r="AT491" s="25" t="s">
        <v>183</v>
      </c>
      <c r="AU491" s="25" t="s">
        <v>81</v>
      </c>
      <c r="AY491" s="25" t="s">
        <v>181</v>
      </c>
      <c r="BE491" s="225">
        <f>IF(O491="základní",K491,0)</f>
        <v>0</v>
      </c>
      <c r="BF491" s="225">
        <f>IF(O491="snížená",K491,0)</f>
        <v>0</v>
      </c>
      <c r="BG491" s="225">
        <f>IF(O491="zákl. přenesená",K491,0)</f>
        <v>0</v>
      </c>
      <c r="BH491" s="225">
        <f>IF(O491="sníž. přenesená",K491,0)</f>
        <v>0</v>
      </c>
      <c r="BI491" s="225">
        <f>IF(O491="nulová",K491,0)</f>
        <v>0</v>
      </c>
      <c r="BJ491" s="25" t="s">
        <v>79</v>
      </c>
      <c r="BK491" s="225">
        <f>ROUND(P491*H491,2)</f>
        <v>0</v>
      </c>
      <c r="BL491" s="25" t="s">
        <v>265</v>
      </c>
      <c r="BM491" s="25" t="s">
        <v>973</v>
      </c>
    </row>
    <row r="492" spans="2:65" s="1" customFormat="1" ht="16.5" customHeight="1">
      <c r="B492" s="42"/>
      <c r="C492" s="261" t="s">
        <v>974</v>
      </c>
      <c r="D492" s="261" t="s">
        <v>390</v>
      </c>
      <c r="E492" s="262" t="s">
        <v>975</v>
      </c>
      <c r="F492" s="263" t="s">
        <v>976</v>
      </c>
      <c r="G492" s="264" t="s">
        <v>253</v>
      </c>
      <c r="H492" s="265">
        <v>303.38</v>
      </c>
      <c r="I492" s="266"/>
      <c r="J492" s="267"/>
      <c r="K492" s="268">
        <f>ROUND(P492*H492,2)</f>
        <v>0</v>
      </c>
      <c r="L492" s="263" t="s">
        <v>187</v>
      </c>
      <c r="M492" s="269"/>
      <c r="N492" s="270" t="s">
        <v>22</v>
      </c>
      <c r="O492" s="222" t="s">
        <v>40</v>
      </c>
      <c r="P492" s="147">
        <f>I492+J492</f>
        <v>0</v>
      </c>
      <c r="Q492" s="147">
        <f>ROUND(I492*H492,2)</f>
        <v>0</v>
      </c>
      <c r="R492" s="147">
        <f>ROUND(J492*H492,2)</f>
        <v>0</v>
      </c>
      <c r="S492" s="43"/>
      <c r="T492" s="223">
        <f>S492*H492</f>
        <v>0</v>
      </c>
      <c r="U492" s="223">
        <v>2.8300000000000001E-3</v>
      </c>
      <c r="V492" s="223">
        <f>U492*H492</f>
        <v>0.85856540000000003</v>
      </c>
      <c r="W492" s="223">
        <v>0</v>
      </c>
      <c r="X492" s="224">
        <f>W492*H492</f>
        <v>0</v>
      </c>
      <c r="AR492" s="25" t="s">
        <v>351</v>
      </c>
      <c r="AT492" s="25" t="s">
        <v>390</v>
      </c>
      <c r="AU492" s="25" t="s">
        <v>81</v>
      </c>
      <c r="AY492" s="25" t="s">
        <v>181</v>
      </c>
      <c r="BE492" s="225">
        <f>IF(O492="základní",K492,0)</f>
        <v>0</v>
      </c>
      <c r="BF492" s="225">
        <f>IF(O492="snížená",K492,0)</f>
        <v>0</v>
      </c>
      <c r="BG492" s="225">
        <f>IF(O492="zákl. přenesená",K492,0)</f>
        <v>0</v>
      </c>
      <c r="BH492" s="225">
        <f>IF(O492="sníž. přenesená",K492,0)</f>
        <v>0</v>
      </c>
      <c r="BI492" s="225">
        <f>IF(O492="nulová",K492,0)</f>
        <v>0</v>
      </c>
      <c r="BJ492" s="25" t="s">
        <v>79</v>
      </c>
      <c r="BK492" s="225">
        <f>ROUND(P492*H492,2)</f>
        <v>0</v>
      </c>
      <c r="BL492" s="25" t="s">
        <v>265</v>
      </c>
      <c r="BM492" s="25" t="s">
        <v>977</v>
      </c>
    </row>
    <row r="493" spans="2:65" s="12" customFormat="1" ht="13.5">
      <c r="B493" s="229"/>
      <c r="C493" s="230"/>
      <c r="D493" s="226" t="s">
        <v>192</v>
      </c>
      <c r="E493" s="230"/>
      <c r="F493" s="232" t="s">
        <v>978</v>
      </c>
      <c r="G493" s="230"/>
      <c r="H493" s="233">
        <v>303.38</v>
      </c>
      <c r="I493" s="234"/>
      <c r="J493" s="234"/>
      <c r="K493" s="230"/>
      <c r="L493" s="230"/>
      <c r="M493" s="235"/>
      <c r="N493" s="236"/>
      <c r="O493" s="237"/>
      <c r="P493" s="237"/>
      <c r="Q493" s="237"/>
      <c r="R493" s="237"/>
      <c r="S493" s="237"/>
      <c r="T493" s="237"/>
      <c r="U493" s="237"/>
      <c r="V493" s="237"/>
      <c r="W493" s="237"/>
      <c r="X493" s="238"/>
      <c r="AT493" s="239" t="s">
        <v>192</v>
      </c>
      <c r="AU493" s="239" t="s">
        <v>81</v>
      </c>
      <c r="AV493" s="12" t="s">
        <v>81</v>
      </c>
      <c r="AW493" s="12" t="s">
        <v>6</v>
      </c>
      <c r="AX493" s="12" t="s">
        <v>79</v>
      </c>
      <c r="AY493" s="239" t="s">
        <v>181</v>
      </c>
    </row>
    <row r="494" spans="2:65" s="1" customFormat="1" ht="16.5" customHeight="1">
      <c r="B494" s="42"/>
      <c r="C494" s="214" t="s">
        <v>979</v>
      </c>
      <c r="D494" s="214" t="s">
        <v>183</v>
      </c>
      <c r="E494" s="215" t="s">
        <v>980</v>
      </c>
      <c r="F494" s="216" t="s">
        <v>981</v>
      </c>
      <c r="G494" s="217" t="s">
        <v>292</v>
      </c>
      <c r="H494" s="218">
        <v>292.3</v>
      </c>
      <c r="I494" s="219"/>
      <c r="J494" s="219"/>
      <c r="K494" s="220">
        <f>ROUND(P494*H494,2)</f>
        <v>0</v>
      </c>
      <c r="L494" s="216" t="s">
        <v>187</v>
      </c>
      <c r="M494" s="62"/>
      <c r="N494" s="221" t="s">
        <v>22</v>
      </c>
      <c r="O494" s="222" t="s">
        <v>40</v>
      </c>
      <c r="P494" s="147">
        <f>I494+J494</f>
        <v>0</v>
      </c>
      <c r="Q494" s="147">
        <f>ROUND(I494*H494,2)</f>
        <v>0</v>
      </c>
      <c r="R494" s="147">
        <f>ROUND(J494*H494,2)</f>
        <v>0</v>
      </c>
      <c r="S494" s="43"/>
      <c r="T494" s="223">
        <f>S494*H494</f>
        <v>0</v>
      </c>
      <c r="U494" s="223">
        <v>1.0000000000000001E-5</v>
      </c>
      <c r="V494" s="223">
        <f>U494*H494</f>
        <v>2.9230000000000003E-3</v>
      </c>
      <c r="W494" s="223">
        <v>0</v>
      </c>
      <c r="X494" s="224">
        <f>W494*H494</f>
        <v>0</v>
      </c>
      <c r="AR494" s="25" t="s">
        <v>265</v>
      </c>
      <c r="AT494" s="25" t="s">
        <v>183</v>
      </c>
      <c r="AU494" s="25" t="s">
        <v>81</v>
      </c>
      <c r="AY494" s="25" t="s">
        <v>181</v>
      </c>
      <c r="BE494" s="225">
        <f>IF(O494="základní",K494,0)</f>
        <v>0</v>
      </c>
      <c r="BF494" s="225">
        <f>IF(O494="snížená",K494,0)</f>
        <v>0</v>
      </c>
      <c r="BG494" s="225">
        <f>IF(O494="zákl. přenesená",K494,0)</f>
        <v>0</v>
      </c>
      <c r="BH494" s="225">
        <f>IF(O494="sníž. přenesená",K494,0)</f>
        <v>0</v>
      </c>
      <c r="BI494" s="225">
        <f>IF(O494="nulová",K494,0)</f>
        <v>0</v>
      </c>
      <c r="BJ494" s="25" t="s">
        <v>79</v>
      </c>
      <c r="BK494" s="225">
        <f>ROUND(P494*H494,2)</f>
        <v>0</v>
      </c>
      <c r="BL494" s="25" t="s">
        <v>265</v>
      </c>
      <c r="BM494" s="25" t="s">
        <v>982</v>
      </c>
    </row>
    <row r="495" spans="2:65" s="14" customFormat="1" ht="13.5">
      <c r="B495" s="251"/>
      <c r="C495" s="252"/>
      <c r="D495" s="226" t="s">
        <v>192</v>
      </c>
      <c r="E495" s="253" t="s">
        <v>22</v>
      </c>
      <c r="F495" s="254" t="s">
        <v>285</v>
      </c>
      <c r="G495" s="252"/>
      <c r="H495" s="253" t="s">
        <v>22</v>
      </c>
      <c r="I495" s="255"/>
      <c r="J495" s="255"/>
      <c r="K495" s="252"/>
      <c r="L495" s="252"/>
      <c r="M495" s="256"/>
      <c r="N495" s="257"/>
      <c r="O495" s="258"/>
      <c r="P495" s="258"/>
      <c r="Q495" s="258"/>
      <c r="R495" s="258"/>
      <c r="S495" s="258"/>
      <c r="T495" s="258"/>
      <c r="U495" s="258"/>
      <c r="V495" s="258"/>
      <c r="W495" s="258"/>
      <c r="X495" s="259"/>
      <c r="AT495" s="260" t="s">
        <v>192</v>
      </c>
      <c r="AU495" s="260" t="s">
        <v>81</v>
      </c>
      <c r="AV495" s="14" t="s">
        <v>79</v>
      </c>
      <c r="AW495" s="14" t="s">
        <v>7</v>
      </c>
      <c r="AX495" s="14" t="s">
        <v>71</v>
      </c>
      <c r="AY495" s="260" t="s">
        <v>181</v>
      </c>
    </row>
    <row r="496" spans="2:65" s="12" customFormat="1" ht="13.5">
      <c r="B496" s="229"/>
      <c r="C496" s="230"/>
      <c r="D496" s="226" t="s">
        <v>192</v>
      </c>
      <c r="E496" s="231" t="s">
        <v>22</v>
      </c>
      <c r="F496" s="232" t="s">
        <v>983</v>
      </c>
      <c r="G496" s="230"/>
      <c r="H496" s="233">
        <v>56.7</v>
      </c>
      <c r="I496" s="234"/>
      <c r="J496" s="234"/>
      <c r="K496" s="230"/>
      <c r="L496" s="230"/>
      <c r="M496" s="235"/>
      <c r="N496" s="236"/>
      <c r="O496" s="237"/>
      <c r="P496" s="237"/>
      <c r="Q496" s="237"/>
      <c r="R496" s="237"/>
      <c r="S496" s="237"/>
      <c r="T496" s="237"/>
      <c r="U496" s="237"/>
      <c r="V496" s="237"/>
      <c r="W496" s="237"/>
      <c r="X496" s="238"/>
      <c r="AT496" s="239" t="s">
        <v>192</v>
      </c>
      <c r="AU496" s="239" t="s">
        <v>81</v>
      </c>
      <c r="AV496" s="12" t="s">
        <v>81</v>
      </c>
      <c r="AW496" s="12" t="s">
        <v>7</v>
      </c>
      <c r="AX496" s="12" t="s">
        <v>71</v>
      </c>
      <c r="AY496" s="239" t="s">
        <v>181</v>
      </c>
    </row>
    <row r="497" spans="2:65" s="14" customFormat="1" ht="13.5">
      <c r="B497" s="251"/>
      <c r="C497" s="252"/>
      <c r="D497" s="226" t="s">
        <v>192</v>
      </c>
      <c r="E497" s="253" t="s">
        <v>22</v>
      </c>
      <c r="F497" s="254" t="s">
        <v>287</v>
      </c>
      <c r="G497" s="252"/>
      <c r="H497" s="253" t="s">
        <v>22</v>
      </c>
      <c r="I497" s="255"/>
      <c r="J497" s="255"/>
      <c r="K497" s="252"/>
      <c r="L497" s="252"/>
      <c r="M497" s="256"/>
      <c r="N497" s="257"/>
      <c r="O497" s="258"/>
      <c r="P497" s="258"/>
      <c r="Q497" s="258"/>
      <c r="R497" s="258"/>
      <c r="S497" s="258"/>
      <c r="T497" s="258"/>
      <c r="U497" s="258"/>
      <c r="V497" s="258"/>
      <c r="W497" s="258"/>
      <c r="X497" s="259"/>
      <c r="AT497" s="260" t="s">
        <v>192</v>
      </c>
      <c r="AU497" s="260" t="s">
        <v>81</v>
      </c>
      <c r="AV497" s="14" t="s">
        <v>79</v>
      </c>
      <c r="AW497" s="14" t="s">
        <v>7</v>
      </c>
      <c r="AX497" s="14" t="s">
        <v>71</v>
      </c>
      <c r="AY497" s="260" t="s">
        <v>181</v>
      </c>
    </row>
    <row r="498" spans="2:65" s="12" customFormat="1" ht="13.5">
      <c r="B498" s="229"/>
      <c r="C498" s="230"/>
      <c r="D498" s="226" t="s">
        <v>192</v>
      </c>
      <c r="E498" s="231" t="s">
        <v>22</v>
      </c>
      <c r="F498" s="232" t="s">
        <v>984</v>
      </c>
      <c r="G498" s="230"/>
      <c r="H498" s="233">
        <v>235.6</v>
      </c>
      <c r="I498" s="234"/>
      <c r="J498" s="234"/>
      <c r="K498" s="230"/>
      <c r="L498" s="230"/>
      <c r="M498" s="235"/>
      <c r="N498" s="236"/>
      <c r="O498" s="237"/>
      <c r="P498" s="237"/>
      <c r="Q498" s="237"/>
      <c r="R498" s="237"/>
      <c r="S498" s="237"/>
      <c r="T498" s="237"/>
      <c r="U498" s="237"/>
      <c r="V498" s="237"/>
      <c r="W498" s="237"/>
      <c r="X498" s="238"/>
      <c r="AT498" s="239" t="s">
        <v>192</v>
      </c>
      <c r="AU498" s="239" t="s">
        <v>81</v>
      </c>
      <c r="AV498" s="12" t="s">
        <v>81</v>
      </c>
      <c r="AW498" s="12" t="s">
        <v>7</v>
      </c>
      <c r="AX498" s="12" t="s">
        <v>71</v>
      </c>
      <c r="AY498" s="239" t="s">
        <v>181</v>
      </c>
    </row>
    <row r="499" spans="2:65" s="13" customFormat="1" ht="13.5">
      <c r="B499" s="240"/>
      <c r="C499" s="241"/>
      <c r="D499" s="226" t="s">
        <v>192</v>
      </c>
      <c r="E499" s="242" t="s">
        <v>22</v>
      </c>
      <c r="F499" s="243" t="s">
        <v>210</v>
      </c>
      <c r="G499" s="241"/>
      <c r="H499" s="244">
        <v>292.3</v>
      </c>
      <c r="I499" s="245"/>
      <c r="J499" s="245"/>
      <c r="K499" s="241"/>
      <c r="L499" s="241"/>
      <c r="M499" s="246"/>
      <c r="N499" s="247"/>
      <c r="O499" s="248"/>
      <c r="P499" s="248"/>
      <c r="Q499" s="248"/>
      <c r="R499" s="248"/>
      <c r="S499" s="248"/>
      <c r="T499" s="248"/>
      <c r="U499" s="248"/>
      <c r="V499" s="248"/>
      <c r="W499" s="248"/>
      <c r="X499" s="249"/>
      <c r="AT499" s="250" t="s">
        <v>192</v>
      </c>
      <c r="AU499" s="250" t="s">
        <v>81</v>
      </c>
      <c r="AV499" s="13" t="s">
        <v>188</v>
      </c>
      <c r="AW499" s="13" t="s">
        <v>7</v>
      </c>
      <c r="AX499" s="13" t="s">
        <v>79</v>
      </c>
      <c r="AY499" s="250" t="s">
        <v>181</v>
      </c>
    </row>
    <row r="500" spans="2:65" s="1" customFormat="1" ht="16.5" customHeight="1">
      <c r="B500" s="42"/>
      <c r="C500" s="261" t="s">
        <v>985</v>
      </c>
      <c r="D500" s="261" t="s">
        <v>390</v>
      </c>
      <c r="E500" s="262" t="s">
        <v>986</v>
      </c>
      <c r="F500" s="263" t="s">
        <v>987</v>
      </c>
      <c r="G500" s="264" t="s">
        <v>292</v>
      </c>
      <c r="H500" s="265">
        <v>298.14600000000002</v>
      </c>
      <c r="I500" s="266"/>
      <c r="J500" s="267"/>
      <c r="K500" s="268">
        <f>ROUND(P500*H500,2)</f>
        <v>0</v>
      </c>
      <c r="L500" s="263" t="s">
        <v>187</v>
      </c>
      <c r="M500" s="269"/>
      <c r="N500" s="270" t="s">
        <v>22</v>
      </c>
      <c r="O500" s="222" t="s">
        <v>40</v>
      </c>
      <c r="P500" s="147">
        <f>I500+J500</f>
        <v>0</v>
      </c>
      <c r="Q500" s="147">
        <f>ROUND(I500*H500,2)</f>
        <v>0</v>
      </c>
      <c r="R500" s="147">
        <f>ROUND(J500*H500,2)</f>
        <v>0</v>
      </c>
      <c r="S500" s="43"/>
      <c r="T500" s="223">
        <f>S500*H500</f>
        <v>0</v>
      </c>
      <c r="U500" s="223">
        <v>2.2000000000000001E-4</v>
      </c>
      <c r="V500" s="223">
        <f>U500*H500</f>
        <v>6.5592120000000004E-2</v>
      </c>
      <c r="W500" s="223">
        <v>0</v>
      </c>
      <c r="X500" s="224">
        <f>W500*H500</f>
        <v>0</v>
      </c>
      <c r="AR500" s="25" t="s">
        <v>351</v>
      </c>
      <c r="AT500" s="25" t="s">
        <v>390</v>
      </c>
      <c r="AU500" s="25" t="s">
        <v>81</v>
      </c>
      <c r="AY500" s="25" t="s">
        <v>181</v>
      </c>
      <c r="BE500" s="225">
        <f>IF(O500="základní",K500,0)</f>
        <v>0</v>
      </c>
      <c r="BF500" s="225">
        <f>IF(O500="snížená",K500,0)</f>
        <v>0</v>
      </c>
      <c r="BG500" s="225">
        <f>IF(O500="zákl. přenesená",K500,0)</f>
        <v>0</v>
      </c>
      <c r="BH500" s="225">
        <f>IF(O500="sníž. přenesená",K500,0)</f>
        <v>0</v>
      </c>
      <c r="BI500" s="225">
        <f>IF(O500="nulová",K500,0)</f>
        <v>0</v>
      </c>
      <c r="BJ500" s="25" t="s">
        <v>79</v>
      </c>
      <c r="BK500" s="225">
        <f>ROUND(P500*H500,2)</f>
        <v>0</v>
      </c>
      <c r="BL500" s="25" t="s">
        <v>265</v>
      </c>
      <c r="BM500" s="25" t="s">
        <v>988</v>
      </c>
    </row>
    <row r="501" spans="2:65" s="12" customFormat="1" ht="13.5">
      <c r="B501" s="229"/>
      <c r="C501" s="230"/>
      <c r="D501" s="226" t="s">
        <v>192</v>
      </c>
      <c r="E501" s="230"/>
      <c r="F501" s="232" t="s">
        <v>989</v>
      </c>
      <c r="G501" s="230"/>
      <c r="H501" s="233">
        <v>298.14600000000002</v>
      </c>
      <c r="I501" s="234"/>
      <c r="J501" s="234"/>
      <c r="K501" s="230"/>
      <c r="L501" s="230"/>
      <c r="M501" s="235"/>
      <c r="N501" s="236"/>
      <c r="O501" s="237"/>
      <c r="P501" s="237"/>
      <c r="Q501" s="237"/>
      <c r="R501" s="237"/>
      <c r="S501" s="237"/>
      <c r="T501" s="237"/>
      <c r="U501" s="237"/>
      <c r="V501" s="237"/>
      <c r="W501" s="237"/>
      <c r="X501" s="238"/>
      <c r="AT501" s="239" t="s">
        <v>192</v>
      </c>
      <c r="AU501" s="239" t="s">
        <v>81</v>
      </c>
      <c r="AV501" s="12" t="s">
        <v>81</v>
      </c>
      <c r="AW501" s="12" t="s">
        <v>6</v>
      </c>
      <c r="AX501" s="12" t="s">
        <v>79</v>
      </c>
      <c r="AY501" s="239" t="s">
        <v>181</v>
      </c>
    </row>
    <row r="502" spans="2:65" s="1" customFormat="1" ht="38.25" customHeight="1">
      <c r="B502" s="42"/>
      <c r="C502" s="214" t="s">
        <v>990</v>
      </c>
      <c r="D502" s="214" t="s">
        <v>183</v>
      </c>
      <c r="E502" s="215" t="s">
        <v>991</v>
      </c>
      <c r="F502" s="216" t="s">
        <v>992</v>
      </c>
      <c r="G502" s="217" t="s">
        <v>533</v>
      </c>
      <c r="H502" s="271"/>
      <c r="I502" s="219"/>
      <c r="J502" s="219"/>
      <c r="K502" s="220">
        <f>ROUND(P502*H502,2)</f>
        <v>0</v>
      </c>
      <c r="L502" s="216" t="s">
        <v>187</v>
      </c>
      <c r="M502" s="62"/>
      <c r="N502" s="221" t="s">
        <v>22</v>
      </c>
      <c r="O502" s="222" t="s">
        <v>40</v>
      </c>
      <c r="P502" s="147">
        <f>I502+J502</f>
        <v>0</v>
      </c>
      <c r="Q502" s="147">
        <f>ROUND(I502*H502,2)</f>
        <v>0</v>
      </c>
      <c r="R502" s="147">
        <f>ROUND(J502*H502,2)</f>
        <v>0</v>
      </c>
      <c r="S502" s="43"/>
      <c r="T502" s="223">
        <f>S502*H502</f>
        <v>0</v>
      </c>
      <c r="U502" s="223">
        <v>0</v>
      </c>
      <c r="V502" s="223">
        <f>U502*H502</f>
        <v>0</v>
      </c>
      <c r="W502" s="223">
        <v>0</v>
      </c>
      <c r="X502" s="224">
        <f>W502*H502</f>
        <v>0</v>
      </c>
      <c r="AR502" s="25" t="s">
        <v>265</v>
      </c>
      <c r="AT502" s="25" t="s">
        <v>183</v>
      </c>
      <c r="AU502" s="25" t="s">
        <v>81</v>
      </c>
      <c r="AY502" s="25" t="s">
        <v>181</v>
      </c>
      <c r="BE502" s="225">
        <f>IF(O502="základní",K502,0)</f>
        <v>0</v>
      </c>
      <c r="BF502" s="225">
        <f>IF(O502="snížená",K502,0)</f>
        <v>0</v>
      </c>
      <c r="BG502" s="225">
        <f>IF(O502="zákl. přenesená",K502,0)</f>
        <v>0</v>
      </c>
      <c r="BH502" s="225">
        <f>IF(O502="sníž. přenesená",K502,0)</f>
        <v>0</v>
      </c>
      <c r="BI502" s="225">
        <f>IF(O502="nulová",K502,0)</f>
        <v>0</v>
      </c>
      <c r="BJ502" s="25" t="s">
        <v>79</v>
      </c>
      <c r="BK502" s="225">
        <f>ROUND(P502*H502,2)</f>
        <v>0</v>
      </c>
      <c r="BL502" s="25" t="s">
        <v>265</v>
      </c>
      <c r="BM502" s="25" t="s">
        <v>993</v>
      </c>
    </row>
    <row r="503" spans="2:65" s="1" customFormat="1" ht="121.5">
      <c r="B503" s="42"/>
      <c r="C503" s="64"/>
      <c r="D503" s="226" t="s">
        <v>190</v>
      </c>
      <c r="E503" s="64"/>
      <c r="F503" s="227" t="s">
        <v>740</v>
      </c>
      <c r="G503" s="64"/>
      <c r="H503" s="64"/>
      <c r="I503" s="181"/>
      <c r="J503" s="181"/>
      <c r="K503" s="64"/>
      <c r="L503" s="64"/>
      <c r="M503" s="62"/>
      <c r="N503" s="228"/>
      <c r="O503" s="43"/>
      <c r="P503" s="43"/>
      <c r="Q503" s="43"/>
      <c r="R503" s="43"/>
      <c r="S503" s="43"/>
      <c r="T503" s="43"/>
      <c r="U503" s="43"/>
      <c r="V503" s="43"/>
      <c r="W503" s="43"/>
      <c r="X503" s="78"/>
      <c r="AT503" s="25" t="s">
        <v>190</v>
      </c>
      <c r="AU503" s="25" t="s">
        <v>81</v>
      </c>
    </row>
    <row r="504" spans="2:65" s="11" customFormat="1" ht="29.85" customHeight="1">
      <c r="B504" s="197"/>
      <c r="C504" s="198"/>
      <c r="D504" s="199" t="s">
        <v>70</v>
      </c>
      <c r="E504" s="212" t="s">
        <v>994</v>
      </c>
      <c r="F504" s="212" t="s">
        <v>995</v>
      </c>
      <c r="G504" s="198"/>
      <c r="H504" s="198"/>
      <c r="I504" s="201"/>
      <c r="J504" s="201"/>
      <c r="K504" s="213">
        <f>BK504</f>
        <v>0</v>
      </c>
      <c r="L504" s="198"/>
      <c r="M504" s="203"/>
      <c r="N504" s="204"/>
      <c r="O504" s="205"/>
      <c r="P504" s="205"/>
      <c r="Q504" s="206">
        <f>SUM(Q505:Q513)</f>
        <v>0</v>
      </c>
      <c r="R504" s="206">
        <f>SUM(R505:R513)</f>
        <v>0</v>
      </c>
      <c r="S504" s="205"/>
      <c r="T504" s="207">
        <f>SUM(T505:T513)</f>
        <v>0</v>
      </c>
      <c r="U504" s="205"/>
      <c r="V504" s="207">
        <f>SUM(V505:V513)</f>
        <v>1.05768</v>
      </c>
      <c r="W504" s="205"/>
      <c r="X504" s="208">
        <f>SUM(X505:X513)</f>
        <v>0</v>
      </c>
      <c r="AR504" s="209" t="s">
        <v>81</v>
      </c>
      <c r="AT504" s="210" t="s">
        <v>70</v>
      </c>
      <c r="AU504" s="210" t="s">
        <v>79</v>
      </c>
      <c r="AY504" s="209" t="s">
        <v>181</v>
      </c>
      <c r="BK504" s="211">
        <f>SUM(BK505:BK513)</f>
        <v>0</v>
      </c>
    </row>
    <row r="505" spans="2:65" s="1" customFormat="1" ht="16.5" customHeight="1">
      <c r="B505" s="42"/>
      <c r="C505" s="214" t="s">
        <v>996</v>
      </c>
      <c r="D505" s="214" t="s">
        <v>183</v>
      </c>
      <c r="E505" s="215" t="s">
        <v>997</v>
      </c>
      <c r="F505" s="216" t="s">
        <v>998</v>
      </c>
      <c r="G505" s="217" t="s">
        <v>253</v>
      </c>
      <c r="H505" s="218">
        <v>169.5</v>
      </c>
      <c r="I505" s="219"/>
      <c r="J505" s="219"/>
      <c r="K505" s="220">
        <f>ROUND(P505*H505,2)</f>
        <v>0</v>
      </c>
      <c r="L505" s="216" t="s">
        <v>187</v>
      </c>
      <c r="M505" s="62"/>
      <c r="N505" s="221" t="s">
        <v>22</v>
      </c>
      <c r="O505" s="222" t="s">
        <v>40</v>
      </c>
      <c r="P505" s="147">
        <f>I505+J505</f>
        <v>0</v>
      </c>
      <c r="Q505" s="147">
        <f>ROUND(I505*H505,2)</f>
        <v>0</v>
      </c>
      <c r="R505" s="147">
        <f>ROUND(J505*H505,2)</f>
        <v>0</v>
      </c>
      <c r="S505" s="43"/>
      <c r="T505" s="223">
        <f>S505*H505</f>
        <v>0</v>
      </c>
      <c r="U505" s="223">
        <v>0</v>
      </c>
      <c r="V505" s="223">
        <f>U505*H505</f>
        <v>0</v>
      </c>
      <c r="W505" s="223">
        <v>0</v>
      </c>
      <c r="X505" s="224">
        <f>W505*H505</f>
        <v>0</v>
      </c>
      <c r="AR505" s="25" t="s">
        <v>265</v>
      </c>
      <c r="AT505" s="25" t="s">
        <v>183</v>
      </c>
      <c r="AU505" s="25" t="s">
        <v>81</v>
      </c>
      <c r="AY505" s="25" t="s">
        <v>181</v>
      </c>
      <c r="BE505" s="225">
        <f>IF(O505="základní",K505,0)</f>
        <v>0</v>
      </c>
      <c r="BF505" s="225">
        <f>IF(O505="snížená",K505,0)</f>
        <v>0</v>
      </c>
      <c r="BG505" s="225">
        <f>IF(O505="zákl. přenesená",K505,0)</f>
        <v>0</v>
      </c>
      <c r="BH505" s="225">
        <f>IF(O505="sníž. přenesená",K505,0)</f>
        <v>0</v>
      </c>
      <c r="BI505" s="225">
        <f>IF(O505="nulová",K505,0)</f>
        <v>0</v>
      </c>
      <c r="BJ505" s="25" t="s">
        <v>79</v>
      </c>
      <c r="BK505" s="225">
        <f>ROUND(P505*H505,2)</f>
        <v>0</v>
      </c>
      <c r="BL505" s="25" t="s">
        <v>265</v>
      </c>
      <c r="BM505" s="25" t="s">
        <v>999</v>
      </c>
    </row>
    <row r="506" spans="2:65" s="1" customFormat="1" ht="16.5" customHeight="1">
      <c r="B506" s="42"/>
      <c r="C506" s="214" t="s">
        <v>1000</v>
      </c>
      <c r="D506" s="214" t="s">
        <v>183</v>
      </c>
      <c r="E506" s="215" t="s">
        <v>1001</v>
      </c>
      <c r="F506" s="216" t="s">
        <v>1002</v>
      </c>
      <c r="G506" s="217" t="s">
        <v>253</v>
      </c>
      <c r="H506" s="218">
        <v>169.5</v>
      </c>
      <c r="I506" s="219"/>
      <c r="J506" s="219"/>
      <c r="K506" s="220">
        <f>ROUND(P506*H506,2)</f>
        <v>0</v>
      </c>
      <c r="L506" s="216" t="s">
        <v>187</v>
      </c>
      <c r="M506" s="62"/>
      <c r="N506" s="221" t="s">
        <v>22</v>
      </c>
      <c r="O506" s="222" t="s">
        <v>40</v>
      </c>
      <c r="P506" s="147">
        <f>I506+J506</f>
        <v>0</v>
      </c>
      <c r="Q506" s="147">
        <f>ROUND(I506*H506,2)</f>
        <v>0</v>
      </c>
      <c r="R506" s="147">
        <f>ROUND(J506*H506,2)</f>
        <v>0</v>
      </c>
      <c r="S506" s="43"/>
      <c r="T506" s="223">
        <f>S506*H506</f>
        <v>0</v>
      </c>
      <c r="U506" s="223">
        <v>4.0000000000000003E-5</v>
      </c>
      <c r="V506" s="223">
        <f>U506*H506</f>
        <v>6.7800000000000004E-3</v>
      </c>
      <c r="W506" s="223">
        <v>0</v>
      </c>
      <c r="X506" s="224">
        <f>W506*H506</f>
        <v>0</v>
      </c>
      <c r="AR506" s="25" t="s">
        <v>265</v>
      </c>
      <c r="AT506" s="25" t="s">
        <v>183</v>
      </c>
      <c r="AU506" s="25" t="s">
        <v>81</v>
      </c>
      <c r="AY506" s="25" t="s">
        <v>181</v>
      </c>
      <c r="BE506" s="225">
        <f>IF(O506="základní",K506,0)</f>
        <v>0</v>
      </c>
      <c r="BF506" s="225">
        <f>IF(O506="snížená",K506,0)</f>
        <v>0</v>
      </c>
      <c r="BG506" s="225">
        <f>IF(O506="zákl. přenesená",K506,0)</f>
        <v>0</v>
      </c>
      <c r="BH506" s="225">
        <f>IF(O506="sníž. přenesená",K506,0)</f>
        <v>0</v>
      </c>
      <c r="BI506" s="225">
        <f>IF(O506="nulová",K506,0)</f>
        <v>0</v>
      </c>
      <c r="BJ506" s="25" t="s">
        <v>79</v>
      </c>
      <c r="BK506" s="225">
        <f>ROUND(P506*H506,2)</f>
        <v>0</v>
      </c>
      <c r="BL506" s="25" t="s">
        <v>265</v>
      </c>
      <c r="BM506" s="25" t="s">
        <v>1003</v>
      </c>
    </row>
    <row r="507" spans="2:65" s="14" customFormat="1" ht="13.5">
      <c r="B507" s="251"/>
      <c r="C507" s="252"/>
      <c r="D507" s="226" t="s">
        <v>192</v>
      </c>
      <c r="E507" s="253" t="s">
        <v>22</v>
      </c>
      <c r="F507" s="254" t="s">
        <v>285</v>
      </c>
      <c r="G507" s="252"/>
      <c r="H507" s="253" t="s">
        <v>22</v>
      </c>
      <c r="I507" s="255"/>
      <c r="J507" s="255"/>
      <c r="K507" s="252"/>
      <c r="L507" s="252"/>
      <c r="M507" s="256"/>
      <c r="N507" s="257"/>
      <c r="O507" s="258"/>
      <c r="P507" s="258"/>
      <c r="Q507" s="258"/>
      <c r="R507" s="258"/>
      <c r="S507" s="258"/>
      <c r="T507" s="258"/>
      <c r="U507" s="258"/>
      <c r="V507" s="258"/>
      <c r="W507" s="258"/>
      <c r="X507" s="259"/>
      <c r="AT507" s="260" t="s">
        <v>192</v>
      </c>
      <c r="AU507" s="260" t="s">
        <v>81</v>
      </c>
      <c r="AV507" s="14" t="s">
        <v>79</v>
      </c>
      <c r="AW507" s="14" t="s">
        <v>7</v>
      </c>
      <c r="AX507" s="14" t="s">
        <v>71</v>
      </c>
      <c r="AY507" s="260" t="s">
        <v>181</v>
      </c>
    </row>
    <row r="508" spans="2:65" s="12" customFormat="1" ht="13.5">
      <c r="B508" s="229"/>
      <c r="C508" s="230"/>
      <c r="D508" s="226" t="s">
        <v>192</v>
      </c>
      <c r="E508" s="231" t="s">
        <v>22</v>
      </c>
      <c r="F508" s="232" t="s">
        <v>1004</v>
      </c>
      <c r="G508" s="230"/>
      <c r="H508" s="233">
        <v>169.5</v>
      </c>
      <c r="I508" s="234"/>
      <c r="J508" s="234"/>
      <c r="K508" s="230"/>
      <c r="L508" s="230"/>
      <c r="M508" s="235"/>
      <c r="N508" s="236"/>
      <c r="O508" s="237"/>
      <c r="P508" s="237"/>
      <c r="Q508" s="237"/>
      <c r="R508" s="237"/>
      <c r="S508" s="237"/>
      <c r="T508" s="237"/>
      <c r="U508" s="237"/>
      <c r="V508" s="237"/>
      <c r="W508" s="237"/>
      <c r="X508" s="238"/>
      <c r="AT508" s="239" t="s">
        <v>192</v>
      </c>
      <c r="AU508" s="239" t="s">
        <v>81</v>
      </c>
      <c r="AV508" s="12" t="s">
        <v>81</v>
      </c>
      <c r="AW508" s="12" t="s">
        <v>7</v>
      </c>
      <c r="AX508" s="12" t="s">
        <v>79</v>
      </c>
      <c r="AY508" s="239" t="s">
        <v>181</v>
      </c>
    </row>
    <row r="509" spans="2:65" s="1" customFormat="1" ht="16.5" customHeight="1">
      <c r="B509" s="42"/>
      <c r="C509" s="214" t="s">
        <v>1005</v>
      </c>
      <c r="D509" s="214" t="s">
        <v>183</v>
      </c>
      <c r="E509" s="215" t="s">
        <v>1006</v>
      </c>
      <c r="F509" s="216" t="s">
        <v>1007</v>
      </c>
      <c r="G509" s="217" t="s">
        <v>253</v>
      </c>
      <c r="H509" s="218">
        <v>169.5</v>
      </c>
      <c r="I509" s="219"/>
      <c r="J509" s="219"/>
      <c r="K509" s="220">
        <f>ROUND(P509*H509,2)</f>
        <v>0</v>
      </c>
      <c r="L509" s="216" t="s">
        <v>187</v>
      </c>
      <c r="M509" s="62"/>
      <c r="N509" s="221" t="s">
        <v>22</v>
      </c>
      <c r="O509" s="222" t="s">
        <v>40</v>
      </c>
      <c r="P509" s="147">
        <f>I509+J509</f>
        <v>0</v>
      </c>
      <c r="Q509" s="147">
        <f>ROUND(I509*H509,2)</f>
        <v>0</v>
      </c>
      <c r="R509" s="147">
        <f>ROUND(J509*H509,2)</f>
        <v>0</v>
      </c>
      <c r="S509" s="43"/>
      <c r="T509" s="223">
        <f>S509*H509</f>
        <v>0</v>
      </c>
      <c r="U509" s="223">
        <v>5.5000000000000003E-4</v>
      </c>
      <c r="V509" s="223">
        <f>U509*H509</f>
        <v>9.3225000000000002E-2</v>
      </c>
      <c r="W509" s="223">
        <v>0</v>
      </c>
      <c r="X509" s="224">
        <f>W509*H509</f>
        <v>0</v>
      </c>
      <c r="AR509" s="25" t="s">
        <v>265</v>
      </c>
      <c r="AT509" s="25" t="s">
        <v>183</v>
      </c>
      <c r="AU509" s="25" t="s">
        <v>81</v>
      </c>
      <c r="AY509" s="25" t="s">
        <v>181</v>
      </c>
      <c r="BE509" s="225">
        <f>IF(O509="základní",K509,0)</f>
        <v>0</v>
      </c>
      <c r="BF509" s="225">
        <f>IF(O509="snížená",K509,0)</f>
        <v>0</v>
      </c>
      <c r="BG509" s="225">
        <f>IF(O509="zákl. přenesená",K509,0)</f>
        <v>0</v>
      </c>
      <c r="BH509" s="225">
        <f>IF(O509="sníž. přenesená",K509,0)</f>
        <v>0</v>
      </c>
      <c r="BI509" s="225">
        <f>IF(O509="nulová",K509,0)</f>
        <v>0</v>
      </c>
      <c r="BJ509" s="25" t="s">
        <v>79</v>
      </c>
      <c r="BK509" s="225">
        <f>ROUND(P509*H509,2)</f>
        <v>0</v>
      </c>
      <c r="BL509" s="25" t="s">
        <v>265</v>
      </c>
      <c r="BM509" s="25" t="s">
        <v>1008</v>
      </c>
    </row>
    <row r="510" spans="2:65" s="1" customFormat="1" ht="16.5" customHeight="1">
      <c r="B510" s="42"/>
      <c r="C510" s="214" t="s">
        <v>1009</v>
      </c>
      <c r="D510" s="214" t="s">
        <v>183</v>
      </c>
      <c r="E510" s="215" t="s">
        <v>1010</v>
      </c>
      <c r="F510" s="216" t="s">
        <v>1011</v>
      </c>
      <c r="G510" s="217" t="s">
        <v>253</v>
      </c>
      <c r="H510" s="218">
        <v>169.5</v>
      </c>
      <c r="I510" s="219"/>
      <c r="J510" s="219"/>
      <c r="K510" s="220">
        <f>ROUND(P510*H510,2)</f>
        <v>0</v>
      </c>
      <c r="L510" s="216" t="s">
        <v>187</v>
      </c>
      <c r="M510" s="62"/>
      <c r="N510" s="221" t="s">
        <v>22</v>
      </c>
      <c r="O510" s="222" t="s">
        <v>40</v>
      </c>
      <c r="P510" s="147">
        <f>I510+J510</f>
        <v>0</v>
      </c>
      <c r="Q510" s="147">
        <f>ROUND(I510*H510,2)</f>
        <v>0</v>
      </c>
      <c r="R510" s="147">
        <f>ROUND(J510*H510,2)</f>
        <v>0</v>
      </c>
      <c r="S510" s="43"/>
      <c r="T510" s="223">
        <f>S510*H510</f>
        <v>0</v>
      </c>
      <c r="U510" s="223">
        <v>5.4000000000000003E-3</v>
      </c>
      <c r="V510" s="223">
        <f>U510*H510</f>
        <v>0.9153</v>
      </c>
      <c r="W510" s="223">
        <v>0</v>
      </c>
      <c r="X510" s="224">
        <f>W510*H510</f>
        <v>0</v>
      </c>
      <c r="AR510" s="25" t="s">
        <v>265</v>
      </c>
      <c r="AT510" s="25" t="s">
        <v>183</v>
      </c>
      <c r="AU510" s="25" t="s">
        <v>81</v>
      </c>
      <c r="AY510" s="25" t="s">
        <v>181</v>
      </c>
      <c r="BE510" s="225">
        <f>IF(O510="základní",K510,0)</f>
        <v>0</v>
      </c>
      <c r="BF510" s="225">
        <f>IF(O510="snížená",K510,0)</f>
        <v>0</v>
      </c>
      <c r="BG510" s="225">
        <f>IF(O510="zákl. přenesená",K510,0)</f>
        <v>0</v>
      </c>
      <c r="BH510" s="225">
        <f>IF(O510="sníž. přenesená",K510,0)</f>
        <v>0</v>
      </c>
      <c r="BI510" s="225">
        <f>IF(O510="nulová",K510,0)</f>
        <v>0</v>
      </c>
      <c r="BJ510" s="25" t="s">
        <v>79</v>
      </c>
      <c r="BK510" s="225">
        <f>ROUND(P510*H510,2)</f>
        <v>0</v>
      </c>
      <c r="BL510" s="25" t="s">
        <v>265</v>
      </c>
      <c r="BM510" s="25" t="s">
        <v>1012</v>
      </c>
    </row>
    <row r="511" spans="2:65" s="1" customFormat="1" ht="16.5" customHeight="1">
      <c r="B511" s="42"/>
      <c r="C511" s="214" t="s">
        <v>1013</v>
      </c>
      <c r="D511" s="214" t="s">
        <v>183</v>
      </c>
      <c r="E511" s="215" t="s">
        <v>1014</v>
      </c>
      <c r="F511" s="216" t="s">
        <v>1015</v>
      </c>
      <c r="G511" s="217" t="s">
        <v>253</v>
      </c>
      <c r="H511" s="218">
        <v>169.5</v>
      </c>
      <c r="I511" s="219"/>
      <c r="J511" s="219"/>
      <c r="K511" s="220">
        <f>ROUND(P511*H511,2)</f>
        <v>0</v>
      </c>
      <c r="L511" s="216" t="s">
        <v>187</v>
      </c>
      <c r="M511" s="62"/>
      <c r="N511" s="221" t="s">
        <v>22</v>
      </c>
      <c r="O511" s="222" t="s">
        <v>40</v>
      </c>
      <c r="P511" s="147">
        <f>I511+J511</f>
        <v>0</v>
      </c>
      <c r="Q511" s="147">
        <f>ROUND(I511*H511,2)</f>
        <v>0</v>
      </c>
      <c r="R511" s="147">
        <f>ROUND(J511*H511,2)</f>
        <v>0</v>
      </c>
      <c r="S511" s="43"/>
      <c r="T511" s="223">
        <f>S511*H511</f>
        <v>0</v>
      </c>
      <c r="U511" s="223">
        <v>2.5000000000000001E-4</v>
      </c>
      <c r="V511" s="223">
        <f>U511*H511</f>
        <v>4.2375000000000003E-2</v>
      </c>
      <c r="W511" s="223">
        <v>0</v>
      </c>
      <c r="X511" s="224">
        <f>W511*H511</f>
        <v>0</v>
      </c>
      <c r="AR511" s="25" t="s">
        <v>265</v>
      </c>
      <c r="AT511" s="25" t="s">
        <v>183</v>
      </c>
      <c r="AU511" s="25" t="s">
        <v>81</v>
      </c>
      <c r="AY511" s="25" t="s">
        <v>181</v>
      </c>
      <c r="BE511" s="225">
        <f>IF(O511="základní",K511,0)</f>
        <v>0</v>
      </c>
      <c r="BF511" s="225">
        <f>IF(O511="snížená",K511,0)</f>
        <v>0</v>
      </c>
      <c r="BG511" s="225">
        <f>IF(O511="zákl. přenesená",K511,0)</f>
        <v>0</v>
      </c>
      <c r="BH511" s="225">
        <f>IF(O511="sníž. přenesená",K511,0)</f>
        <v>0</v>
      </c>
      <c r="BI511" s="225">
        <f>IF(O511="nulová",K511,0)</f>
        <v>0</v>
      </c>
      <c r="BJ511" s="25" t="s">
        <v>79</v>
      </c>
      <c r="BK511" s="225">
        <f>ROUND(P511*H511,2)</f>
        <v>0</v>
      </c>
      <c r="BL511" s="25" t="s">
        <v>265</v>
      </c>
      <c r="BM511" s="25" t="s">
        <v>1016</v>
      </c>
    </row>
    <row r="512" spans="2:65" s="1" customFormat="1" ht="38.25" customHeight="1">
      <c r="B512" s="42"/>
      <c r="C512" s="214" t="s">
        <v>1017</v>
      </c>
      <c r="D512" s="214" t="s">
        <v>183</v>
      </c>
      <c r="E512" s="215" t="s">
        <v>1018</v>
      </c>
      <c r="F512" s="216" t="s">
        <v>1019</v>
      </c>
      <c r="G512" s="217" t="s">
        <v>533</v>
      </c>
      <c r="H512" s="271"/>
      <c r="I512" s="219"/>
      <c r="J512" s="219"/>
      <c r="K512" s="220">
        <f>ROUND(P512*H512,2)</f>
        <v>0</v>
      </c>
      <c r="L512" s="216" t="s">
        <v>187</v>
      </c>
      <c r="M512" s="62"/>
      <c r="N512" s="221" t="s">
        <v>22</v>
      </c>
      <c r="O512" s="222" t="s">
        <v>40</v>
      </c>
      <c r="P512" s="147">
        <f>I512+J512</f>
        <v>0</v>
      </c>
      <c r="Q512" s="147">
        <f>ROUND(I512*H512,2)</f>
        <v>0</v>
      </c>
      <c r="R512" s="147">
        <f>ROUND(J512*H512,2)</f>
        <v>0</v>
      </c>
      <c r="S512" s="43"/>
      <c r="T512" s="223">
        <f>S512*H512</f>
        <v>0</v>
      </c>
      <c r="U512" s="223">
        <v>0</v>
      </c>
      <c r="V512" s="223">
        <f>U512*H512</f>
        <v>0</v>
      </c>
      <c r="W512" s="223">
        <v>0</v>
      </c>
      <c r="X512" s="224">
        <f>W512*H512</f>
        <v>0</v>
      </c>
      <c r="AR512" s="25" t="s">
        <v>265</v>
      </c>
      <c r="AT512" s="25" t="s">
        <v>183</v>
      </c>
      <c r="AU512" s="25" t="s">
        <v>81</v>
      </c>
      <c r="AY512" s="25" t="s">
        <v>181</v>
      </c>
      <c r="BE512" s="225">
        <f>IF(O512="základní",K512,0)</f>
        <v>0</v>
      </c>
      <c r="BF512" s="225">
        <f>IF(O512="snížená",K512,0)</f>
        <v>0</v>
      </c>
      <c r="BG512" s="225">
        <f>IF(O512="zákl. přenesená",K512,0)</f>
        <v>0</v>
      </c>
      <c r="BH512" s="225">
        <f>IF(O512="sníž. přenesená",K512,0)</f>
        <v>0</v>
      </c>
      <c r="BI512" s="225">
        <f>IF(O512="nulová",K512,0)</f>
        <v>0</v>
      </c>
      <c r="BJ512" s="25" t="s">
        <v>79</v>
      </c>
      <c r="BK512" s="225">
        <f>ROUND(P512*H512,2)</f>
        <v>0</v>
      </c>
      <c r="BL512" s="25" t="s">
        <v>265</v>
      </c>
      <c r="BM512" s="25" t="s">
        <v>1020</v>
      </c>
    </row>
    <row r="513" spans="2:65" s="1" customFormat="1" ht="121.5">
      <c r="B513" s="42"/>
      <c r="C513" s="64"/>
      <c r="D513" s="226" t="s">
        <v>190</v>
      </c>
      <c r="E513" s="64"/>
      <c r="F513" s="227" t="s">
        <v>913</v>
      </c>
      <c r="G513" s="64"/>
      <c r="H513" s="64"/>
      <c r="I513" s="181"/>
      <c r="J513" s="181"/>
      <c r="K513" s="64"/>
      <c r="L513" s="64"/>
      <c r="M513" s="62"/>
      <c r="N513" s="228"/>
      <c r="O513" s="43"/>
      <c r="P513" s="43"/>
      <c r="Q513" s="43"/>
      <c r="R513" s="43"/>
      <c r="S513" s="43"/>
      <c r="T513" s="43"/>
      <c r="U513" s="43"/>
      <c r="V513" s="43"/>
      <c r="W513" s="43"/>
      <c r="X513" s="78"/>
      <c r="AT513" s="25" t="s">
        <v>190</v>
      </c>
      <c r="AU513" s="25" t="s">
        <v>81</v>
      </c>
    </row>
    <row r="514" spans="2:65" s="11" customFormat="1" ht="29.85" customHeight="1">
      <c r="B514" s="197"/>
      <c r="C514" s="198"/>
      <c r="D514" s="199" t="s">
        <v>70</v>
      </c>
      <c r="E514" s="212" t="s">
        <v>1021</v>
      </c>
      <c r="F514" s="212" t="s">
        <v>1022</v>
      </c>
      <c r="G514" s="198"/>
      <c r="H514" s="198"/>
      <c r="I514" s="201"/>
      <c r="J514" s="201"/>
      <c r="K514" s="213">
        <f>BK514</f>
        <v>0</v>
      </c>
      <c r="L514" s="198"/>
      <c r="M514" s="203"/>
      <c r="N514" s="204"/>
      <c r="O514" s="205"/>
      <c r="P514" s="205"/>
      <c r="Q514" s="206">
        <f>SUM(Q515:Q540)</f>
        <v>0</v>
      </c>
      <c r="R514" s="206">
        <f>SUM(R515:R540)</f>
        <v>0</v>
      </c>
      <c r="S514" s="205"/>
      <c r="T514" s="207">
        <f>SUM(T515:T540)</f>
        <v>0</v>
      </c>
      <c r="U514" s="205"/>
      <c r="V514" s="207">
        <f>SUM(V515:V540)</f>
        <v>3.0015720000000004</v>
      </c>
      <c r="W514" s="205"/>
      <c r="X514" s="208">
        <f>SUM(X515:X540)</f>
        <v>8.2408725</v>
      </c>
      <c r="AR514" s="209" t="s">
        <v>81</v>
      </c>
      <c r="AT514" s="210" t="s">
        <v>70</v>
      </c>
      <c r="AU514" s="210" t="s">
        <v>79</v>
      </c>
      <c r="AY514" s="209" t="s">
        <v>181</v>
      </c>
      <c r="BK514" s="211">
        <f>SUM(BK515:BK540)</f>
        <v>0</v>
      </c>
    </row>
    <row r="515" spans="2:65" s="1" customFormat="1" ht="16.5" customHeight="1">
      <c r="B515" s="42"/>
      <c r="C515" s="214" t="s">
        <v>1023</v>
      </c>
      <c r="D515" s="214" t="s">
        <v>183</v>
      </c>
      <c r="E515" s="215" t="s">
        <v>1024</v>
      </c>
      <c r="F515" s="216" t="s">
        <v>1025</v>
      </c>
      <c r="G515" s="217" t="s">
        <v>253</v>
      </c>
      <c r="H515" s="218">
        <v>101.11499999999999</v>
      </c>
      <c r="I515" s="219"/>
      <c r="J515" s="219"/>
      <c r="K515" s="220">
        <f>ROUND(P515*H515,2)</f>
        <v>0</v>
      </c>
      <c r="L515" s="216" t="s">
        <v>187</v>
      </c>
      <c r="M515" s="62"/>
      <c r="N515" s="221" t="s">
        <v>22</v>
      </c>
      <c r="O515" s="222" t="s">
        <v>40</v>
      </c>
      <c r="P515" s="147">
        <f>I515+J515</f>
        <v>0</v>
      </c>
      <c r="Q515" s="147">
        <f>ROUND(I515*H515,2)</f>
        <v>0</v>
      </c>
      <c r="R515" s="147">
        <f>ROUND(J515*H515,2)</f>
        <v>0</v>
      </c>
      <c r="S515" s="43"/>
      <c r="T515" s="223">
        <f>S515*H515</f>
        <v>0</v>
      </c>
      <c r="U515" s="223">
        <v>0</v>
      </c>
      <c r="V515" s="223">
        <f>U515*H515</f>
        <v>0</v>
      </c>
      <c r="W515" s="223">
        <v>8.1500000000000003E-2</v>
      </c>
      <c r="X515" s="224">
        <f>W515*H515</f>
        <v>8.2408725</v>
      </c>
      <c r="AR515" s="25" t="s">
        <v>265</v>
      </c>
      <c r="AT515" s="25" t="s">
        <v>183</v>
      </c>
      <c r="AU515" s="25" t="s">
        <v>81</v>
      </c>
      <c r="AY515" s="25" t="s">
        <v>181</v>
      </c>
      <c r="BE515" s="225">
        <f>IF(O515="základní",K515,0)</f>
        <v>0</v>
      </c>
      <c r="BF515" s="225">
        <f>IF(O515="snížená",K515,0)</f>
        <v>0</v>
      </c>
      <c r="BG515" s="225">
        <f>IF(O515="zákl. přenesená",K515,0)</f>
        <v>0</v>
      </c>
      <c r="BH515" s="225">
        <f>IF(O515="sníž. přenesená",K515,0)</f>
        <v>0</v>
      </c>
      <c r="BI515" s="225">
        <f>IF(O515="nulová",K515,0)</f>
        <v>0</v>
      </c>
      <c r="BJ515" s="25" t="s">
        <v>79</v>
      </c>
      <c r="BK515" s="225">
        <f>ROUND(P515*H515,2)</f>
        <v>0</v>
      </c>
      <c r="BL515" s="25" t="s">
        <v>265</v>
      </c>
      <c r="BM515" s="25" t="s">
        <v>1026</v>
      </c>
    </row>
    <row r="516" spans="2:65" s="14" customFormat="1" ht="13.5">
      <c r="B516" s="251"/>
      <c r="C516" s="252"/>
      <c r="D516" s="226" t="s">
        <v>192</v>
      </c>
      <c r="E516" s="253" t="s">
        <v>22</v>
      </c>
      <c r="F516" s="254" t="s">
        <v>285</v>
      </c>
      <c r="G516" s="252"/>
      <c r="H516" s="253" t="s">
        <v>22</v>
      </c>
      <c r="I516" s="255"/>
      <c r="J516" s="255"/>
      <c r="K516" s="252"/>
      <c r="L516" s="252"/>
      <c r="M516" s="256"/>
      <c r="N516" s="257"/>
      <c r="O516" s="258"/>
      <c r="P516" s="258"/>
      <c r="Q516" s="258"/>
      <c r="R516" s="258"/>
      <c r="S516" s="258"/>
      <c r="T516" s="258"/>
      <c r="U516" s="258"/>
      <c r="V516" s="258"/>
      <c r="W516" s="258"/>
      <c r="X516" s="259"/>
      <c r="AT516" s="260" t="s">
        <v>192</v>
      </c>
      <c r="AU516" s="260" t="s">
        <v>81</v>
      </c>
      <c r="AV516" s="14" t="s">
        <v>79</v>
      </c>
      <c r="AW516" s="14" t="s">
        <v>7</v>
      </c>
      <c r="AX516" s="14" t="s">
        <v>71</v>
      </c>
      <c r="AY516" s="260" t="s">
        <v>181</v>
      </c>
    </row>
    <row r="517" spans="2:65" s="12" customFormat="1" ht="13.5">
      <c r="B517" s="229"/>
      <c r="C517" s="230"/>
      <c r="D517" s="226" t="s">
        <v>192</v>
      </c>
      <c r="E517" s="231" t="s">
        <v>22</v>
      </c>
      <c r="F517" s="232" t="s">
        <v>1027</v>
      </c>
      <c r="G517" s="230"/>
      <c r="H517" s="233">
        <v>21.18</v>
      </c>
      <c r="I517" s="234"/>
      <c r="J517" s="234"/>
      <c r="K517" s="230"/>
      <c r="L517" s="230"/>
      <c r="M517" s="235"/>
      <c r="N517" s="236"/>
      <c r="O517" s="237"/>
      <c r="P517" s="237"/>
      <c r="Q517" s="237"/>
      <c r="R517" s="237"/>
      <c r="S517" s="237"/>
      <c r="T517" s="237"/>
      <c r="U517" s="237"/>
      <c r="V517" s="237"/>
      <c r="W517" s="237"/>
      <c r="X517" s="238"/>
      <c r="AT517" s="239" t="s">
        <v>192</v>
      </c>
      <c r="AU517" s="239" t="s">
        <v>81</v>
      </c>
      <c r="AV517" s="12" t="s">
        <v>81</v>
      </c>
      <c r="AW517" s="12" t="s">
        <v>7</v>
      </c>
      <c r="AX517" s="12" t="s">
        <v>71</v>
      </c>
      <c r="AY517" s="239" t="s">
        <v>181</v>
      </c>
    </row>
    <row r="518" spans="2:65" s="14" customFormat="1" ht="13.5">
      <c r="B518" s="251"/>
      <c r="C518" s="252"/>
      <c r="D518" s="226" t="s">
        <v>192</v>
      </c>
      <c r="E518" s="253" t="s">
        <v>22</v>
      </c>
      <c r="F518" s="254" t="s">
        <v>287</v>
      </c>
      <c r="G518" s="252"/>
      <c r="H518" s="253" t="s">
        <v>22</v>
      </c>
      <c r="I518" s="255"/>
      <c r="J518" s="255"/>
      <c r="K518" s="252"/>
      <c r="L518" s="252"/>
      <c r="M518" s="256"/>
      <c r="N518" s="257"/>
      <c r="O518" s="258"/>
      <c r="P518" s="258"/>
      <c r="Q518" s="258"/>
      <c r="R518" s="258"/>
      <c r="S518" s="258"/>
      <c r="T518" s="258"/>
      <c r="U518" s="258"/>
      <c r="V518" s="258"/>
      <c r="W518" s="258"/>
      <c r="X518" s="259"/>
      <c r="AT518" s="260" t="s">
        <v>192</v>
      </c>
      <c r="AU518" s="260" t="s">
        <v>81</v>
      </c>
      <c r="AV518" s="14" t="s">
        <v>79</v>
      </c>
      <c r="AW518" s="14" t="s">
        <v>7</v>
      </c>
      <c r="AX518" s="14" t="s">
        <v>71</v>
      </c>
      <c r="AY518" s="260" t="s">
        <v>181</v>
      </c>
    </row>
    <row r="519" spans="2:65" s="12" customFormat="1" ht="13.5">
      <c r="B519" s="229"/>
      <c r="C519" s="230"/>
      <c r="D519" s="226" t="s">
        <v>192</v>
      </c>
      <c r="E519" s="231" t="s">
        <v>22</v>
      </c>
      <c r="F519" s="232" t="s">
        <v>1028</v>
      </c>
      <c r="G519" s="230"/>
      <c r="H519" s="233">
        <v>51.674999999999997</v>
      </c>
      <c r="I519" s="234"/>
      <c r="J519" s="234"/>
      <c r="K519" s="230"/>
      <c r="L519" s="230"/>
      <c r="M519" s="235"/>
      <c r="N519" s="236"/>
      <c r="O519" s="237"/>
      <c r="P519" s="237"/>
      <c r="Q519" s="237"/>
      <c r="R519" s="237"/>
      <c r="S519" s="237"/>
      <c r="T519" s="237"/>
      <c r="U519" s="237"/>
      <c r="V519" s="237"/>
      <c r="W519" s="237"/>
      <c r="X519" s="238"/>
      <c r="AT519" s="239" t="s">
        <v>192</v>
      </c>
      <c r="AU519" s="239" t="s">
        <v>81</v>
      </c>
      <c r="AV519" s="12" t="s">
        <v>81</v>
      </c>
      <c r="AW519" s="12" t="s">
        <v>7</v>
      </c>
      <c r="AX519" s="12" t="s">
        <v>71</v>
      </c>
      <c r="AY519" s="239" t="s">
        <v>181</v>
      </c>
    </row>
    <row r="520" spans="2:65" s="12" customFormat="1" ht="13.5">
      <c r="B520" s="229"/>
      <c r="C520" s="230"/>
      <c r="D520" s="226" t="s">
        <v>192</v>
      </c>
      <c r="E520" s="231" t="s">
        <v>22</v>
      </c>
      <c r="F520" s="232" t="s">
        <v>1029</v>
      </c>
      <c r="G520" s="230"/>
      <c r="H520" s="233">
        <v>28.26</v>
      </c>
      <c r="I520" s="234"/>
      <c r="J520" s="234"/>
      <c r="K520" s="230"/>
      <c r="L520" s="230"/>
      <c r="M520" s="235"/>
      <c r="N520" s="236"/>
      <c r="O520" s="237"/>
      <c r="P520" s="237"/>
      <c r="Q520" s="237"/>
      <c r="R520" s="237"/>
      <c r="S520" s="237"/>
      <c r="T520" s="237"/>
      <c r="U520" s="237"/>
      <c r="V520" s="237"/>
      <c r="W520" s="237"/>
      <c r="X520" s="238"/>
      <c r="AT520" s="239" t="s">
        <v>192</v>
      </c>
      <c r="AU520" s="239" t="s">
        <v>81</v>
      </c>
      <c r="AV520" s="12" t="s">
        <v>81</v>
      </c>
      <c r="AW520" s="12" t="s">
        <v>7</v>
      </c>
      <c r="AX520" s="12" t="s">
        <v>71</v>
      </c>
      <c r="AY520" s="239" t="s">
        <v>181</v>
      </c>
    </row>
    <row r="521" spans="2:65" s="13" customFormat="1" ht="13.5">
      <c r="B521" s="240"/>
      <c r="C521" s="241"/>
      <c r="D521" s="226" t="s">
        <v>192</v>
      </c>
      <c r="E521" s="242" t="s">
        <v>22</v>
      </c>
      <c r="F521" s="243" t="s">
        <v>210</v>
      </c>
      <c r="G521" s="241"/>
      <c r="H521" s="244">
        <v>101.11499999999999</v>
      </c>
      <c r="I521" s="245"/>
      <c r="J521" s="245"/>
      <c r="K521" s="241"/>
      <c r="L521" s="241"/>
      <c r="M521" s="246"/>
      <c r="N521" s="247"/>
      <c r="O521" s="248"/>
      <c r="P521" s="248"/>
      <c r="Q521" s="248"/>
      <c r="R521" s="248"/>
      <c r="S521" s="248"/>
      <c r="T521" s="248"/>
      <c r="U521" s="248"/>
      <c r="V521" s="248"/>
      <c r="W521" s="248"/>
      <c r="X521" s="249"/>
      <c r="AT521" s="250" t="s">
        <v>192</v>
      </c>
      <c r="AU521" s="250" t="s">
        <v>81</v>
      </c>
      <c r="AV521" s="13" t="s">
        <v>188</v>
      </c>
      <c r="AW521" s="13" t="s">
        <v>7</v>
      </c>
      <c r="AX521" s="13" t="s">
        <v>79</v>
      </c>
      <c r="AY521" s="250" t="s">
        <v>181</v>
      </c>
    </row>
    <row r="522" spans="2:65" s="1" customFormat="1" ht="25.5" customHeight="1">
      <c r="B522" s="42"/>
      <c r="C522" s="214" t="s">
        <v>1030</v>
      </c>
      <c r="D522" s="214" t="s">
        <v>183</v>
      </c>
      <c r="E522" s="215" t="s">
        <v>1031</v>
      </c>
      <c r="F522" s="216" t="s">
        <v>1032</v>
      </c>
      <c r="G522" s="217" t="s">
        <v>253</v>
      </c>
      <c r="H522" s="218">
        <v>124.65</v>
      </c>
      <c r="I522" s="219"/>
      <c r="J522" s="219"/>
      <c r="K522" s="220">
        <f>ROUND(P522*H522,2)</f>
        <v>0</v>
      </c>
      <c r="L522" s="216" t="s">
        <v>187</v>
      </c>
      <c r="M522" s="62"/>
      <c r="N522" s="221" t="s">
        <v>22</v>
      </c>
      <c r="O522" s="222" t="s">
        <v>40</v>
      </c>
      <c r="P522" s="147">
        <f>I522+J522</f>
        <v>0</v>
      </c>
      <c r="Q522" s="147">
        <f>ROUND(I522*H522,2)</f>
        <v>0</v>
      </c>
      <c r="R522" s="147">
        <f>ROUND(J522*H522,2)</f>
        <v>0</v>
      </c>
      <c r="S522" s="43"/>
      <c r="T522" s="223">
        <f>S522*H522</f>
        <v>0</v>
      </c>
      <c r="U522" s="223">
        <v>3.0999999999999999E-3</v>
      </c>
      <c r="V522" s="223">
        <f>U522*H522</f>
        <v>0.38641500000000001</v>
      </c>
      <c r="W522" s="223">
        <v>0</v>
      </c>
      <c r="X522" s="224">
        <f>W522*H522</f>
        <v>0</v>
      </c>
      <c r="AR522" s="25" t="s">
        <v>265</v>
      </c>
      <c r="AT522" s="25" t="s">
        <v>183</v>
      </c>
      <c r="AU522" s="25" t="s">
        <v>81</v>
      </c>
      <c r="AY522" s="25" t="s">
        <v>181</v>
      </c>
      <c r="BE522" s="225">
        <f>IF(O522="základní",K522,0)</f>
        <v>0</v>
      </c>
      <c r="BF522" s="225">
        <f>IF(O522="snížená",K522,0)</f>
        <v>0</v>
      </c>
      <c r="BG522" s="225">
        <f>IF(O522="zákl. přenesená",K522,0)</f>
        <v>0</v>
      </c>
      <c r="BH522" s="225">
        <f>IF(O522="sníž. přenesená",K522,0)</f>
        <v>0</v>
      </c>
      <c r="BI522" s="225">
        <f>IF(O522="nulová",K522,0)</f>
        <v>0</v>
      </c>
      <c r="BJ522" s="25" t="s">
        <v>79</v>
      </c>
      <c r="BK522" s="225">
        <f>ROUND(P522*H522,2)</f>
        <v>0</v>
      </c>
      <c r="BL522" s="25" t="s">
        <v>265</v>
      </c>
      <c r="BM522" s="25" t="s">
        <v>1033</v>
      </c>
    </row>
    <row r="523" spans="2:65" s="14" customFormat="1" ht="13.5">
      <c r="B523" s="251"/>
      <c r="C523" s="252"/>
      <c r="D523" s="226" t="s">
        <v>192</v>
      </c>
      <c r="E523" s="253" t="s">
        <v>22</v>
      </c>
      <c r="F523" s="254" t="s">
        <v>1034</v>
      </c>
      <c r="G523" s="252"/>
      <c r="H523" s="253" t="s">
        <v>22</v>
      </c>
      <c r="I523" s="255"/>
      <c r="J523" s="255"/>
      <c r="K523" s="252"/>
      <c r="L523" s="252"/>
      <c r="M523" s="256"/>
      <c r="N523" s="257"/>
      <c r="O523" s="258"/>
      <c r="P523" s="258"/>
      <c r="Q523" s="258"/>
      <c r="R523" s="258"/>
      <c r="S523" s="258"/>
      <c r="T523" s="258"/>
      <c r="U523" s="258"/>
      <c r="V523" s="258"/>
      <c r="W523" s="258"/>
      <c r="X523" s="259"/>
      <c r="AT523" s="260" t="s">
        <v>192</v>
      </c>
      <c r="AU523" s="260" t="s">
        <v>81</v>
      </c>
      <c r="AV523" s="14" t="s">
        <v>79</v>
      </c>
      <c r="AW523" s="14" t="s">
        <v>7</v>
      </c>
      <c r="AX523" s="14" t="s">
        <v>71</v>
      </c>
      <c r="AY523" s="260" t="s">
        <v>181</v>
      </c>
    </row>
    <row r="524" spans="2:65" s="12" customFormat="1" ht="13.5">
      <c r="B524" s="229"/>
      <c r="C524" s="230"/>
      <c r="D524" s="226" t="s">
        <v>192</v>
      </c>
      <c r="E524" s="231" t="s">
        <v>22</v>
      </c>
      <c r="F524" s="232" t="s">
        <v>1035</v>
      </c>
      <c r="G524" s="230"/>
      <c r="H524" s="233">
        <v>16.5</v>
      </c>
      <c r="I524" s="234"/>
      <c r="J524" s="234"/>
      <c r="K524" s="230"/>
      <c r="L524" s="230"/>
      <c r="M524" s="235"/>
      <c r="N524" s="236"/>
      <c r="O524" s="237"/>
      <c r="P524" s="237"/>
      <c r="Q524" s="237"/>
      <c r="R524" s="237"/>
      <c r="S524" s="237"/>
      <c r="T524" s="237"/>
      <c r="U524" s="237"/>
      <c r="V524" s="237"/>
      <c r="W524" s="237"/>
      <c r="X524" s="238"/>
      <c r="AT524" s="239" t="s">
        <v>192</v>
      </c>
      <c r="AU524" s="239" t="s">
        <v>81</v>
      </c>
      <c r="AV524" s="12" t="s">
        <v>81</v>
      </c>
      <c r="AW524" s="12" t="s">
        <v>7</v>
      </c>
      <c r="AX524" s="12" t="s">
        <v>71</v>
      </c>
      <c r="AY524" s="239" t="s">
        <v>181</v>
      </c>
    </row>
    <row r="525" spans="2:65" s="12" customFormat="1" ht="13.5">
      <c r="B525" s="229"/>
      <c r="C525" s="230"/>
      <c r="D525" s="226" t="s">
        <v>192</v>
      </c>
      <c r="E525" s="231" t="s">
        <v>22</v>
      </c>
      <c r="F525" s="232" t="s">
        <v>1036</v>
      </c>
      <c r="G525" s="230"/>
      <c r="H525" s="233">
        <v>1.4</v>
      </c>
      <c r="I525" s="234"/>
      <c r="J525" s="234"/>
      <c r="K525" s="230"/>
      <c r="L525" s="230"/>
      <c r="M525" s="235"/>
      <c r="N525" s="236"/>
      <c r="O525" s="237"/>
      <c r="P525" s="237"/>
      <c r="Q525" s="237"/>
      <c r="R525" s="237"/>
      <c r="S525" s="237"/>
      <c r="T525" s="237"/>
      <c r="U525" s="237"/>
      <c r="V525" s="237"/>
      <c r="W525" s="237"/>
      <c r="X525" s="238"/>
      <c r="AT525" s="239" t="s">
        <v>192</v>
      </c>
      <c r="AU525" s="239" t="s">
        <v>81</v>
      </c>
      <c r="AV525" s="12" t="s">
        <v>81</v>
      </c>
      <c r="AW525" s="12" t="s">
        <v>7</v>
      </c>
      <c r="AX525" s="12" t="s">
        <v>71</v>
      </c>
      <c r="AY525" s="239" t="s">
        <v>181</v>
      </c>
    </row>
    <row r="526" spans="2:65" s="12" customFormat="1" ht="13.5">
      <c r="B526" s="229"/>
      <c r="C526" s="230"/>
      <c r="D526" s="226" t="s">
        <v>192</v>
      </c>
      <c r="E526" s="231" t="s">
        <v>22</v>
      </c>
      <c r="F526" s="232" t="s">
        <v>1037</v>
      </c>
      <c r="G526" s="230"/>
      <c r="H526" s="233">
        <v>6.6</v>
      </c>
      <c r="I526" s="234"/>
      <c r="J526" s="234"/>
      <c r="K526" s="230"/>
      <c r="L526" s="230"/>
      <c r="M526" s="235"/>
      <c r="N526" s="236"/>
      <c r="O526" s="237"/>
      <c r="P526" s="237"/>
      <c r="Q526" s="237"/>
      <c r="R526" s="237"/>
      <c r="S526" s="237"/>
      <c r="T526" s="237"/>
      <c r="U526" s="237"/>
      <c r="V526" s="237"/>
      <c r="W526" s="237"/>
      <c r="X526" s="238"/>
      <c r="AT526" s="239" t="s">
        <v>192</v>
      </c>
      <c r="AU526" s="239" t="s">
        <v>81</v>
      </c>
      <c r="AV526" s="12" t="s">
        <v>81</v>
      </c>
      <c r="AW526" s="12" t="s">
        <v>7</v>
      </c>
      <c r="AX526" s="12" t="s">
        <v>71</v>
      </c>
      <c r="AY526" s="239" t="s">
        <v>181</v>
      </c>
    </row>
    <row r="527" spans="2:65" s="14" customFormat="1" ht="13.5">
      <c r="B527" s="251"/>
      <c r="C527" s="252"/>
      <c r="D527" s="226" t="s">
        <v>192</v>
      </c>
      <c r="E527" s="253" t="s">
        <v>22</v>
      </c>
      <c r="F527" s="254" t="s">
        <v>1038</v>
      </c>
      <c r="G527" s="252"/>
      <c r="H527" s="253" t="s">
        <v>22</v>
      </c>
      <c r="I527" s="255"/>
      <c r="J527" s="255"/>
      <c r="K527" s="252"/>
      <c r="L527" s="252"/>
      <c r="M527" s="256"/>
      <c r="N527" s="257"/>
      <c r="O527" s="258"/>
      <c r="P527" s="258"/>
      <c r="Q527" s="258"/>
      <c r="R527" s="258"/>
      <c r="S527" s="258"/>
      <c r="T527" s="258"/>
      <c r="U527" s="258"/>
      <c r="V527" s="258"/>
      <c r="W527" s="258"/>
      <c r="X527" s="259"/>
      <c r="AT527" s="260" t="s">
        <v>192</v>
      </c>
      <c r="AU527" s="260" t="s">
        <v>81</v>
      </c>
      <c r="AV527" s="14" t="s">
        <v>79</v>
      </c>
      <c r="AW527" s="14" t="s">
        <v>7</v>
      </c>
      <c r="AX527" s="14" t="s">
        <v>71</v>
      </c>
      <c r="AY527" s="260" t="s">
        <v>181</v>
      </c>
    </row>
    <row r="528" spans="2:65" s="12" customFormat="1" ht="13.5">
      <c r="B528" s="229"/>
      <c r="C528" s="230"/>
      <c r="D528" s="226" t="s">
        <v>192</v>
      </c>
      <c r="E528" s="231" t="s">
        <v>22</v>
      </c>
      <c r="F528" s="232" t="s">
        <v>1039</v>
      </c>
      <c r="G528" s="230"/>
      <c r="H528" s="233">
        <v>75.25</v>
      </c>
      <c r="I528" s="234"/>
      <c r="J528" s="234"/>
      <c r="K528" s="230"/>
      <c r="L528" s="230"/>
      <c r="M528" s="235"/>
      <c r="N528" s="236"/>
      <c r="O528" s="237"/>
      <c r="P528" s="237"/>
      <c r="Q528" s="237"/>
      <c r="R528" s="237"/>
      <c r="S528" s="237"/>
      <c r="T528" s="237"/>
      <c r="U528" s="237"/>
      <c r="V528" s="237"/>
      <c r="W528" s="237"/>
      <c r="X528" s="238"/>
      <c r="AT528" s="239" t="s">
        <v>192</v>
      </c>
      <c r="AU528" s="239" t="s">
        <v>81</v>
      </c>
      <c r="AV528" s="12" t="s">
        <v>81</v>
      </c>
      <c r="AW528" s="12" t="s">
        <v>7</v>
      </c>
      <c r="AX528" s="12" t="s">
        <v>71</v>
      </c>
      <c r="AY528" s="239" t="s">
        <v>181</v>
      </c>
    </row>
    <row r="529" spans="2:65" s="12" customFormat="1" ht="13.5">
      <c r="B529" s="229"/>
      <c r="C529" s="230"/>
      <c r="D529" s="226" t="s">
        <v>192</v>
      </c>
      <c r="E529" s="231" t="s">
        <v>22</v>
      </c>
      <c r="F529" s="232" t="s">
        <v>1040</v>
      </c>
      <c r="G529" s="230"/>
      <c r="H529" s="233">
        <v>17</v>
      </c>
      <c r="I529" s="234"/>
      <c r="J529" s="234"/>
      <c r="K529" s="230"/>
      <c r="L529" s="230"/>
      <c r="M529" s="235"/>
      <c r="N529" s="236"/>
      <c r="O529" s="237"/>
      <c r="P529" s="237"/>
      <c r="Q529" s="237"/>
      <c r="R529" s="237"/>
      <c r="S529" s="237"/>
      <c r="T529" s="237"/>
      <c r="U529" s="237"/>
      <c r="V529" s="237"/>
      <c r="W529" s="237"/>
      <c r="X529" s="238"/>
      <c r="AT529" s="239" t="s">
        <v>192</v>
      </c>
      <c r="AU529" s="239" t="s">
        <v>81</v>
      </c>
      <c r="AV529" s="12" t="s">
        <v>81</v>
      </c>
      <c r="AW529" s="12" t="s">
        <v>7</v>
      </c>
      <c r="AX529" s="12" t="s">
        <v>71</v>
      </c>
      <c r="AY529" s="239" t="s">
        <v>181</v>
      </c>
    </row>
    <row r="530" spans="2:65" s="12" customFormat="1" ht="13.5">
      <c r="B530" s="229"/>
      <c r="C530" s="230"/>
      <c r="D530" s="226" t="s">
        <v>192</v>
      </c>
      <c r="E530" s="231" t="s">
        <v>22</v>
      </c>
      <c r="F530" s="232" t="s">
        <v>1041</v>
      </c>
      <c r="G530" s="230"/>
      <c r="H530" s="233">
        <v>3.15</v>
      </c>
      <c r="I530" s="234"/>
      <c r="J530" s="234"/>
      <c r="K530" s="230"/>
      <c r="L530" s="230"/>
      <c r="M530" s="235"/>
      <c r="N530" s="236"/>
      <c r="O530" s="237"/>
      <c r="P530" s="237"/>
      <c r="Q530" s="237"/>
      <c r="R530" s="237"/>
      <c r="S530" s="237"/>
      <c r="T530" s="237"/>
      <c r="U530" s="237"/>
      <c r="V530" s="237"/>
      <c r="W530" s="237"/>
      <c r="X530" s="238"/>
      <c r="AT530" s="239" t="s">
        <v>192</v>
      </c>
      <c r="AU530" s="239" t="s">
        <v>81</v>
      </c>
      <c r="AV530" s="12" t="s">
        <v>81</v>
      </c>
      <c r="AW530" s="12" t="s">
        <v>7</v>
      </c>
      <c r="AX530" s="12" t="s">
        <v>71</v>
      </c>
      <c r="AY530" s="239" t="s">
        <v>181</v>
      </c>
    </row>
    <row r="531" spans="2:65" s="12" customFormat="1" ht="13.5">
      <c r="B531" s="229"/>
      <c r="C531" s="230"/>
      <c r="D531" s="226" t="s">
        <v>192</v>
      </c>
      <c r="E531" s="231" t="s">
        <v>22</v>
      </c>
      <c r="F531" s="232" t="s">
        <v>1042</v>
      </c>
      <c r="G531" s="230"/>
      <c r="H531" s="233">
        <v>3.5</v>
      </c>
      <c r="I531" s="234"/>
      <c r="J531" s="234"/>
      <c r="K531" s="230"/>
      <c r="L531" s="230"/>
      <c r="M531" s="235"/>
      <c r="N531" s="236"/>
      <c r="O531" s="237"/>
      <c r="P531" s="237"/>
      <c r="Q531" s="237"/>
      <c r="R531" s="237"/>
      <c r="S531" s="237"/>
      <c r="T531" s="237"/>
      <c r="U531" s="237"/>
      <c r="V531" s="237"/>
      <c r="W531" s="237"/>
      <c r="X531" s="238"/>
      <c r="AT531" s="239" t="s">
        <v>192</v>
      </c>
      <c r="AU531" s="239" t="s">
        <v>81</v>
      </c>
      <c r="AV531" s="12" t="s">
        <v>81</v>
      </c>
      <c r="AW531" s="12" t="s">
        <v>7</v>
      </c>
      <c r="AX531" s="12" t="s">
        <v>71</v>
      </c>
      <c r="AY531" s="239" t="s">
        <v>181</v>
      </c>
    </row>
    <row r="532" spans="2:65" s="12" customFormat="1" ht="13.5">
      <c r="B532" s="229"/>
      <c r="C532" s="230"/>
      <c r="D532" s="226" t="s">
        <v>192</v>
      </c>
      <c r="E532" s="231" t="s">
        <v>22</v>
      </c>
      <c r="F532" s="232" t="s">
        <v>1043</v>
      </c>
      <c r="G532" s="230"/>
      <c r="H532" s="233">
        <v>1.25</v>
      </c>
      <c r="I532" s="234"/>
      <c r="J532" s="234"/>
      <c r="K532" s="230"/>
      <c r="L532" s="230"/>
      <c r="M532" s="235"/>
      <c r="N532" s="236"/>
      <c r="O532" s="237"/>
      <c r="P532" s="237"/>
      <c r="Q532" s="237"/>
      <c r="R532" s="237"/>
      <c r="S532" s="237"/>
      <c r="T532" s="237"/>
      <c r="U532" s="237"/>
      <c r="V532" s="237"/>
      <c r="W532" s="237"/>
      <c r="X532" s="238"/>
      <c r="AT532" s="239" t="s">
        <v>192</v>
      </c>
      <c r="AU532" s="239" t="s">
        <v>81</v>
      </c>
      <c r="AV532" s="12" t="s">
        <v>81</v>
      </c>
      <c r="AW532" s="12" t="s">
        <v>7</v>
      </c>
      <c r="AX532" s="12" t="s">
        <v>71</v>
      </c>
      <c r="AY532" s="239" t="s">
        <v>181</v>
      </c>
    </row>
    <row r="533" spans="2:65" s="13" customFormat="1" ht="13.5">
      <c r="B533" s="240"/>
      <c r="C533" s="241"/>
      <c r="D533" s="226" t="s">
        <v>192</v>
      </c>
      <c r="E533" s="242" t="s">
        <v>22</v>
      </c>
      <c r="F533" s="243" t="s">
        <v>210</v>
      </c>
      <c r="G533" s="241"/>
      <c r="H533" s="244">
        <v>124.65</v>
      </c>
      <c r="I533" s="245"/>
      <c r="J533" s="245"/>
      <c r="K533" s="241"/>
      <c r="L533" s="241"/>
      <c r="M533" s="246"/>
      <c r="N533" s="247"/>
      <c r="O533" s="248"/>
      <c r="P533" s="248"/>
      <c r="Q533" s="248"/>
      <c r="R533" s="248"/>
      <c r="S533" s="248"/>
      <c r="T533" s="248"/>
      <c r="U533" s="248"/>
      <c r="V533" s="248"/>
      <c r="W533" s="248"/>
      <c r="X533" s="249"/>
      <c r="AT533" s="250" t="s">
        <v>192</v>
      </c>
      <c r="AU533" s="250" t="s">
        <v>81</v>
      </c>
      <c r="AV533" s="13" t="s">
        <v>188</v>
      </c>
      <c r="AW533" s="13" t="s">
        <v>7</v>
      </c>
      <c r="AX533" s="13" t="s">
        <v>79</v>
      </c>
      <c r="AY533" s="250" t="s">
        <v>181</v>
      </c>
    </row>
    <row r="534" spans="2:65" s="1" customFormat="1" ht="16.5" customHeight="1">
      <c r="B534" s="42"/>
      <c r="C534" s="261" t="s">
        <v>1044</v>
      </c>
      <c r="D534" s="261" t="s">
        <v>390</v>
      </c>
      <c r="E534" s="262" t="s">
        <v>1045</v>
      </c>
      <c r="F534" s="263" t="s">
        <v>1046</v>
      </c>
      <c r="G534" s="264" t="s">
        <v>253</v>
      </c>
      <c r="H534" s="265">
        <v>137.11500000000001</v>
      </c>
      <c r="I534" s="266"/>
      <c r="J534" s="267"/>
      <c r="K534" s="268">
        <f>ROUND(P534*H534,2)</f>
        <v>0</v>
      </c>
      <c r="L534" s="263" t="s">
        <v>187</v>
      </c>
      <c r="M534" s="269"/>
      <c r="N534" s="270" t="s">
        <v>22</v>
      </c>
      <c r="O534" s="222" t="s">
        <v>40</v>
      </c>
      <c r="P534" s="147">
        <f>I534+J534</f>
        <v>0</v>
      </c>
      <c r="Q534" s="147">
        <f>ROUND(I534*H534,2)</f>
        <v>0</v>
      </c>
      <c r="R534" s="147">
        <f>ROUND(J534*H534,2)</f>
        <v>0</v>
      </c>
      <c r="S534" s="43"/>
      <c r="T534" s="223">
        <f>S534*H534</f>
        <v>0</v>
      </c>
      <c r="U534" s="223">
        <v>1.18E-2</v>
      </c>
      <c r="V534" s="223">
        <f>U534*H534</f>
        <v>1.6179570000000001</v>
      </c>
      <c r="W534" s="223">
        <v>0</v>
      </c>
      <c r="X534" s="224">
        <f>W534*H534</f>
        <v>0</v>
      </c>
      <c r="AR534" s="25" t="s">
        <v>351</v>
      </c>
      <c r="AT534" s="25" t="s">
        <v>390</v>
      </c>
      <c r="AU534" s="25" t="s">
        <v>81</v>
      </c>
      <c r="AY534" s="25" t="s">
        <v>181</v>
      </c>
      <c r="BE534" s="225">
        <f>IF(O534="základní",K534,0)</f>
        <v>0</v>
      </c>
      <c r="BF534" s="225">
        <f>IF(O534="snížená",K534,0)</f>
        <v>0</v>
      </c>
      <c r="BG534" s="225">
        <f>IF(O534="zákl. přenesená",K534,0)</f>
        <v>0</v>
      </c>
      <c r="BH534" s="225">
        <f>IF(O534="sníž. přenesená",K534,0)</f>
        <v>0</v>
      </c>
      <c r="BI534" s="225">
        <f>IF(O534="nulová",K534,0)</f>
        <v>0</v>
      </c>
      <c r="BJ534" s="25" t="s">
        <v>79</v>
      </c>
      <c r="BK534" s="225">
        <f>ROUND(P534*H534,2)</f>
        <v>0</v>
      </c>
      <c r="BL534" s="25" t="s">
        <v>265</v>
      </c>
      <c r="BM534" s="25" t="s">
        <v>1047</v>
      </c>
    </row>
    <row r="535" spans="2:65" s="12" customFormat="1" ht="13.5">
      <c r="B535" s="229"/>
      <c r="C535" s="230"/>
      <c r="D535" s="226" t="s">
        <v>192</v>
      </c>
      <c r="E535" s="230"/>
      <c r="F535" s="232" t="s">
        <v>1048</v>
      </c>
      <c r="G535" s="230"/>
      <c r="H535" s="233">
        <v>137.11500000000001</v>
      </c>
      <c r="I535" s="234"/>
      <c r="J535" s="234"/>
      <c r="K535" s="230"/>
      <c r="L535" s="230"/>
      <c r="M535" s="235"/>
      <c r="N535" s="236"/>
      <c r="O535" s="237"/>
      <c r="P535" s="237"/>
      <c r="Q535" s="237"/>
      <c r="R535" s="237"/>
      <c r="S535" s="237"/>
      <c r="T535" s="237"/>
      <c r="U535" s="237"/>
      <c r="V535" s="237"/>
      <c r="W535" s="237"/>
      <c r="X535" s="238"/>
      <c r="AT535" s="239" t="s">
        <v>192</v>
      </c>
      <c r="AU535" s="239" t="s">
        <v>81</v>
      </c>
      <c r="AV535" s="12" t="s">
        <v>81</v>
      </c>
      <c r="AW535" s="12" t="s">
        <v>6</v>
      </c>
      <c r="AX535" s="12" t="s">
        <v>79</v>
      </c>
      <c r="AY535" s="239" t="s">
        <v>181</v>
      </c>
    </row>
    <row r="536" spans="2:65" s="1" customFormat="1" ht="25.5" customHeight="1">
      <c r="B536" s="42"/>
      <c r="C536" s="214" t="s">
        <v>1049</v>
      </c>
      <c r="D536" s="214" t="s">
        <v>183</v>
      </c>
      <c r="E536" s="215" t="s">
        <v>1050</v>
      </c>
      <c r="F536" s="216" t="s">
        <v>1051</v>
      </c>
      <c r="G536" s="217" t="s">
        <v>253</v>
      </c>
      <c r="H536" s="218">
        <v>124.65</v>
      </c>
      <c r="I536" s="219"/>
      <c r="J536" s="219"/>
      <c r="K536" s="220">
        <f>ROUND(P536*H536,2)</f>
        <v>0</v>
      </c>
      <c r="L536" s="216" t="s">
        <v>187</v>
      </c>
      <c r="M536" s="62"/>
      <c r="N536" s="221" t="s">
        <v>22</v>
      </c>
      <c r="O536" s="222" t="s">
        <v>40</v>
      </c>
      <c r="P536" s="147">
        <f>I536+J536</f>
        <v>0</v>
      </c>
      <c r="Q536" s="147">
        <f>ROUND(I536*H536,2)</f>
        <v>0</v>
      </c>
      <c r="R536" s="147">
        <f>ROUND(J536*H536,2)</f>
        <v>0</v>
      </c>
      <c r="S536" s="43"/>
      <c r="T536" s="223">
        <f>S536*H536</f>
        <v>0</v>
      </c>
      <c r="U536" s="223">
        <v>0</v>
      </c>
      <c r="V536" s="223">
        <f>U536*H536</f>
        <v>0</v>
      </c>
      <c r="W536" s="223">
        <v>0</v>
      </c>
      <c r="X536" s="224">
        <f>W536*H536</f>
        <v>0</v>
      </c>
      <c r="AR536" s="25" t="s">
        <v>265</v>
      </c>
      <c r="AT536" s="25" t="s">
        <v>183</v>
      </c>
      <c r="AU536" s="25" t="s">
        <v>81</v>
      </c>
      <c r="AY536" s="25" t="s">
        <v>181</v>
      </c>
      <c r="BE536" s="225">
        <f>IF(O536="základní",K536,0)</f>
        <v>0</v>
      </c>
      <c r="BF536" s="225">
        <f>IF(O536="snížená",K536,0)</f>
        <v>0</v>
      </c>
      <c r="BG536" s="225">
        <f>IF(O536="zákl. přenesená",K536,0)</f>
        <v>0</v>
      </c>
      <c r="BH536" s="225">
        <f>IF(O536="sníž. přenesená",K536,0)</f>
        <v>0</v>
      </c>
      <c r="BI536" s="225">
        <f>IF(O536="nulová",K536,0)</f>
        <v>0</v>
      </c>
      <c r="BJ536" s="25" t="s">
        <v>79</v>
      </c>
      <c r="BK536" s="225">
        <f>ROUND(P536*H536,2)</f>
        <v>0</v>
      </c>
      <c r="BL536" s="25" t="s">
        <v>265</v>
      </c>
      <c r="BM536" s="25" t="s">
        <v>1052</v>
      </c>
    </row>
    <row r="537" spans="2:65" s="1" customFormat="1" ht="25.5" customHeight="1">
      <c r="B537" s="42"/>
      <c r="C537" s="214" t="s">
        <v>1053</v>
      </c>
      <c r="D537" s="214" t="s">
        <v>183</v>
      </c>
      <c r="E537" s="215" t="s">
        <v>1054</v>
      </c>
      <c r="F537" s="216" t="s">
        <v>1055</v>
      </c>
      <c r="G537" s="217" t="s">
        <v>253</v>
      </c>
      <c r="H537" s="218">
        <v>124.65</v>
      </c>
      <c r="I537" s="219"/>
      <c r="J537" s="219"/>
      <c r="K537" s="220">
        <f>ROUND(P537*H537,2)</f>
        <v>0</v>
      </c>
      <c r="L537" s="216" t="s">
        <v>187</v>
      </c>
      <c r="M537" s="62"/>
      <c r="N537" s="221" t="s">
        <v>22</v>
      </c>
      <c r="O537" s="222" t="s">
        <v>40</v>
      </c>
      <c r="P537" s="147">
        <f>I537+J537</f>
        <v>0</v>
      </c>
      <c r="Q537" s="147">
        <f>ROUND(I537*H537,2)</f>
        <v>0</v>
      </c>
      <c r="R537" s="147">
        <f>ROUND(J537*H537,2)</f>
        <v>0</v>
      </c>
      <c r="S537" s="43"/>
      <c r="T537" s="223">
        <f>S537*H537</f>
        <v>0</v>
      </c>
      <c r="U537" s="223">
        <v>8.0000000000000002E-3</v>
      </c>
      <c r="V537" s="223">
        <f>U537*H537</f>
        <v>0.99720000000000009</v>
      </c>
      <c r="W537" s="223">
        <v>0</v>
      </c>
      <c r="X537" s="224">
        <f>W537*H537</f>
        <v>0</v>
      </c>
      <c r="AR537" s="25" t="s">
        <v>265</v>
      </c>
      <c r="AT537" s="25" t="s">
        <v>183</v>
      </c>
      <c r="AU537" s="25" t="s">
        <v>81</v>
      </c>
      <c r="AY537" s="25" t="s">
        <v>181</v>
      </c>
      <c r="BE537" s="225">
        <f>IF(O537="základní",K537,0)</f>
        <v>0</v>
      </c>
      <c r="BF537" s="225">
        <f>IF(O537="snížená",K537,0)</f>
        <v>0</v>
      </c>
      <c r="BG537" s="225">
        <f>IF(O537="zákl. přenesená",K537,0)</f>
        <v>0</v>
      </c>
      <c r="BH537" s="225">
        <f>IF(O537="sníž. přenesená",K537,0)</f>
        <v>0</v>
      </c>
      <c r="BI537" s="225">
        <f>IF(O537="nulová",K537,0)</f>
        <v>0</v>
      </c>
      <c r="BJ537" s="25" t="s">
        <v>79</v>
      </c>
      <c r="BK537" s="225">
        <f>ROUND(P537*H537,2)</f>
        <v>0</v>
      </c>
      <c r="BL537" s="25" t="s">
        <v>265</v>
      </c>
      <c r="BM537" s="25" t="s">
        <v>1056</v>
      </c>
    </row>
    <row r="538" spans="2:65" s="1" customFormat="1" ht="25.5" customHeight="1">
      <c r="B538" s="42"/>
      <c r="C538" s="214" t="s">
        <v>1057</v>
      </c>
      <c r="D538" s="214" t="s">
        <v>183</v>
      </c>
      <c r="E538" s="215" t="s">
        <v>1058</v>
      </c>
      <c r="F538" s="216" t="s">
        <v>1059</v>
      </c>
      <c r="G538" s="217" t="s">
        <v>253</v>
      </c>
      <c r="H538" s="218">
        <v>124.65</v>
      </c>
      <c r="I538" s="219"/>
      <c r="J538" s="219"/>
      <c r="K538" s="220">
        <f>ROUND(P538*H538,2)</f>
        <v>0</v>
      </c>
      <c r="L538" s="216" t="s">
        <v>187</v>
      </c>
      <c r="M538" s="62"/>
      <c r="N538" s="221" t="s">
        <v>22</v>
      </c>
      <c r="O538" s="222" t="s">
        <v>40</v>
      </c>
      <c r="P538" s="147">
        <f>I538+J538</f>
        <v>0</v>
      </c>
      <c r="Q538" s="147">
        <f>ROUND(I538*H538,2)</f>
        <v>0</v>
      </c>
      <c r="R538" s="147">
        <f>ROUND(J538*H538,2)</f>
        <v>0</v>
      </c>
      <c r="S538" s="43"/>
      <c r="T538" s="223">
        <f>S538*H538</f>
        <v>0</v>
      </c>
      <c r="U538" s="223">
        <v>0</v>
      </c>
      <c r="V538" s="223">
        <f>U538*H538</f>
        <v>0</v>
      </c>
      <c r="W538" s="223">
        <v>0</v>
      </c>
      <c r="X538" s="224">
        <f>W538*H538</f>
        <v>0</v>
      </c>
      <c r="AR538" s="25" t="s">
        <v>265</v>
      </c>
      <c r="AT538" s="25" t="s">
        <v>183</v>
      </c>
      <c r="AU538" s="25" t="s">
        <v>81</v>
      </c>
      <c r="AY538" s="25" t="s">
        <v>181</v>
      </c>
      <c r="BE538" s="225">
        <f>IF(O538="základní",K538,0)</f>
        <v>0</v>
      </c>
      <c r="BF538" s="225">
        <f>IF(O538="snížená",K538,0)</f>
        <v>0</v>
      </c>
      <c r="BG538" s="225">
        <f>IF(O538="zákl. přenesená",K538,0)</f>
        <v>0</v>
      </c>
      <c r="BH538" s="225">
        <f>IF(O538="sníž. přenesená",K538,0)</f>
        <v>0</v>
      </c>
      <c r="BI538" s="225">
        <f>IF(O538="nulová",K538,0)</f>
        <v>0</v>
      </c>
      <c r="BJ538" s="25" t="s">
        <v>79</v>
      </c>
      <c r="BK538" s="225">
        <f>ROUND(P538*H538,2)</f>
        <v>0</v>
      </c>
      <c r="BL538" s="25" t="s">
        <v>265</v>
      </c>
      <c r="BM538" s="25" t="s">
        <v>1060</v>
      </c>
    </row>
    <row r="539" spans="2:65" s="1" customFormat="1" ht="38.25" customHeight="1">
      <c r="B539" s="42"/>
      <c r="C539" s="214" t="s">
        <v>1061</v>
      </c>
      <c r="D539" s="214" t="s">
        <v>183</v>
      </c>
      <c r="E539" s="215" t="s">
        <v>1062</v>
      </c>
      <c r="F539" s="216" t="s">
        <v>1063</v>
      </c>
      <c r="G539" s="217" t="s">
        <v>533</v>
      </c>
      <c r="H539" s="271"/>
      <c r="I539" s="219"/>
      <c r="J539" s="219"/>
      <c r="K539" s="220">
        <f>ROUND(P539*H539,2)</f>
        <v>0</v>
      </c>
      <c r="L539" s="216" t="s">
        <v>187</v>
      </c>
      <c r="M539" s="62"/>
      <c r="N539" s="221" t="s">
        <v>22</v>
      </c>
      <c r="O539" s="222" t="s">
        <v>40</v>
      </c>
      <c r="P539" s="147">
        <f>I539+J539</f>
        <v>0</v>
      </c>
      <c r="Q539" s="147">
        <f>ROUND(I539*H539,2)</f>
        <v>0</v>
      </c>
      <c r="R539" s="147">
        <f>ROUND(J539*H539,2)</f>
        <v>0</v>
      </c>
      <c r="S539" s="43"/>
      <c r="T539" s="223">
        <f>S539*H539</f>
        <v>0</v>
      </c>
      <c r="U539" s="223">
        <v>0</v>
      </c>
      <c r="V539" s="223">
        <f>U539*H539</f>
        <v>0</v>
      </c>
      <c r="W539" s="223">
        <v>0</v>
      </c>
      <c r="X539" s="224">
        <f>W539*H539</f>
        <v>0</v>
      </c>
      <c r="AR539" s="25" t="s">
        <v>265</v>
      </c>
      <c r="AT539" s="25" t="s">
        <v>183</v>
      </c>
      <c r="AU539" s="25" t="s">
        <v>81</v>
      </c>
      <c r="AY539" s="25" t="s">
        <v>181</v>
      </c>
      <c r="BE539" s="225">
        <f>IF(O539="základní",K539,0)</f>
        <v>0</v>
      </c>
      <c r="BF539" s="225">
        <f>IF(O539="snížená",K539,0)</f>
        <v>0</v>
      </c>
      <c r="BG539" s="225">
        <f>IF(O539="zákl. přenesená",K539,0)</f>
        <v>0</v>
      </c>
      <c r="BH539" s="225">
        <f>IF(O539="sníž. přenesená",K539,0)</f>
        <v>0</v>
      </c>
      <c r="BI539" s="225">
        <f>IF(O539="nulová",K539,0)</f>
        <v>0</v>
      </c>
      <c r="BJ539" s="25" t="s">
        <v>79</v>
      </c>
      <c r="BK539" s="225">
        <f>ROUND(P539*H539,2)</f>
        <v>0</v>
      </c>
      <c r="BL539" s="25" t="s">
        <v>265</v>
      </c>
      <c r="BM539" s="25" t="s">
        <v>1064</v>
      </c>
    </row>
    <row r="540" spans="2:65" s="1" customFormat="1" ht="121.5">
      <c r="B540" s="42"/>
      <c r="C540" s="64"/>
      <c r="D540" s="226" t="s">
        <v>190</v>
      </c>
      <c r="E540" s="64"/>
      <c r="F540" s="227" t="s">
        <v>535</v>
      </c>
      <c r="G540" s="64"/>
      <c r="H540" s="64"/>
      <c r="I540" s="181"/>
      <c r="J540" s="181"/>
      <c r="K540" s="64"/>
      <c r="L540" s="64"/>
      <c r="M540" s="62"/>
      <c r="N540" s="228"/>
      <c r="O540" s="43"/>
      <c r="P540" s="43"/>
      <c r="Q540" s="43"/>
      <c r="R540" s="43"/>
      <c r="S540" s="43"/>
      <c r="T540" s="43"/>
      <c r="U540" s="43"/>
      <c r="V540" s="43"/>
      <c r="W540" s="43"/>
      <c r="X540" s="78"/>
      <c r="AT540" s="25" t="s">
        <v>190</v>
      </c>
      <c r="AU540" s="25" t="s">
        <v>81</v>
      </c>
    </row>
    <row r="541" spans="2:65" s="11" customFormat="1" ht="29.85" customHeight="1">
      <c r="B541" s="197"/>
      <c r="C541" s="198"/>
      <c r="D541" s="199" t="s">
        <v>70</v>
      </c>
      <c r="E541" s="212" t="s">
        <v>1065</v>
      </c>
      <c r="F541" s="212" t="s">
        <v>1066</v>
      </c>
      <c r="G541" s="198"/>
      <c r="H541" s="198"/>
      <c r="I541" s="201"/>
      <c r="J541" s="201"/>
      <c r="K541" s="213">
        <f>BK541</f>
        <v>0</v>
      </c>
      <c r="L541" s="198"/>
      <c r="M541" s="203"/>
      <c r="N541" s="204"/>
      <c r="O541" s="205"/>
      <c r="P541" s="205"/>
      <c r="Q541" s="206">
        <f>SUM(Q542:Q549)</f>
        <v>0</v>
      </c>
      <c r="R541" s="206">
        <f>SUM(R542:R549)</f>
        <v>0</v>
      </c>
      <c r="S541" s="205"/>
      <c r="T541" s="207">
        <f>SUM(T542:T549)</f>
        <v>0</v>
      </c>
      <c r="U541" s="205"/>
      <c r="V541" s="207">
        <f>SUM(V542:V549)</f>
        <v>2.0630000000000003E-2</v>
      </c>
      <c r="W541" s="205"/>
      <c r="X541" s="208">
        <f>SUM(X542:X549)</f>
        <v>0</v>
      </c>
      <c r="AR541" s="209" t="s">
        <v>81</v>
      </c>
      <c r="AT541" s="210" t="s">
        <v>70</v>
      </c>
      <c r="AU541" s="210" t="s">
        <v>79</v>
      </c>
      <c r="AY541" s="209" t="s">
        <v>181</v>
      </c>
      <c r="BK541" s="211">
        <f>SUM(BK542:BK549)</f>
        <v>0</v>
      </c>
    </row>
    <row r="542" spans="2:65" s="1" customFormat="1" ht="25.5" customHeight="1">
      <c r="B542" s="42"/>
      <c r="C542" s="214" t="s">
        <v>1067</v>
      </c>
      <c r="D542" s="214" t="s">
        <v>183</v>
      </c>
      <c r="E542" s="215" t="s">
        <v>1068</v>
      </c>
      <c r="F542" s="216" t="s">
        <v>1069</v>
      </c>
      <c r="G542" s="217" t="s">
        <v>253</v>
      </c>
      <c r="H542" s="218">
        <v>28</v>
      </c>
      <c r="I542" s="219"/>
      <c r="J542" s="219"/>
      <c r="K542" s="220">
        <f>ROUND(P542*H542,2)</f>
        <v>0</v>
      </c>
      <c r="L542" s="216" t="s">
        <v>187</v>
      </c>
      <c r="M542" s="62"/>
      <c r="N542" s="221" t="s">
        <v>22</v>
      </c>
      <c r="O542" s="222" t="s">
        <v>40</v>
      </c>
      <c r="P542" s="147">
        <f>I542+J542</f>
        <v>0</v>
      </c>
      <c r="Q542" s="147">
        <f>ROUND(I542*H542,2)</f>
        <v>0</v>
      </c>
      <c r="R542" s="147">
        <f>ROUND(J542*H542,2)</f>
        <v>0</v>
      </c>
      <c r="S542" s="43"/>
      <c r="T542" s="223">
        <f>S542*H542</f>
        <v>0</v>
      </c>
      <c r="U542" s="223">
        <v>6.9999999999999994E-5</v>
      </c>
      <c r="V542" s="223">
        <f>U542*H542</f>
        <v>1.9599999999999999E-3</v>
      </c>
      <c r="W542" s="223">
        <v>0</v>
      </c>
      <c r="X542" s="224">
        <f>W542*H542</f>
        <v>0</v>
      </c>
      <c r="AR542" s="25" t="s">
        <v>265</v>
      </c>
      <c r="AT542" s="25" t="s">
        <v>183</v>
      </c>
      <c r="AU542" s="25" t="s">
        <v>81</v>
      </c>
      <c r="AY542" s="25" t="s">
        <v>181</v>
      </c>
      <c r="BE542" s="225">
        <f>IF(O542="základní",K542,0)</f>
        <v>0</v>
      </c>
      <c r="BF542" s="225">
        <f>IF(O542="snížená",K542,0)</f>
        <v>0</v>
      </c>
      <c r="BG542" s="225">
        <f>IF(O542="zákl. přenesená",K542,0)</f>
        <v>0</v>
      </c>
      <c r="BH542" s="225">
        <f>IF(O542="sníž. přenesená",K542,0)</f>
        <v>0</v>
      </c>
      <c r="BI542" s="225">
        <f>IF(O542="nulová",K542,0)</f>
        <v>0</v>
      </c>
      <c r="BJ542" s="25" t="s">
        <v>79</v>
      </c>
      <c r="BK542" s="225">
        <f>ROUND(P542*H542,2)</f>
        <v>0</v>
      </c>
      <c r="BL542" s="25" t="s">
        <v>265</v>
      </c>
      <c r="BM542" s="25" t="s">
        <v>1070</v>
      </c>
    </row>
    <row r="543" spans="2:65" s="12" customFormat="1" ht="13.5">
      <c r="B543" s="229"/>
      <c r="C543" s="230"/>
      <c r="D543" s="226" t="s">
        <v>192</v>
      </c>
      <c r="E543" s="231" t="s">
        <v>22</v>
      </c>
      <c r="F543" s="232" t="s">
        <v>1071</v>
      </c>
      <c r="G543" s="230"/>
      <c r="H543" s="233">
        <v>28</v>
      </c>
      <c r="I543" s="234"/>
      <c r="J543" s="234"/>
      <c r="K543" s="230"/>
      <c r="L543" s="230"/>
      <c r="M543" s="235"/>
      <c r="N543" s="236"/>
      <c r="O543" s="237"/>
      <c r="P543" s="237"/>
      <c r="Q543" s="237"/>
      <c r="R543" s="237"/>
      <c r="S543" s="237"/>
      <c r="T543" s="237"/>
      <c r="U543" s="237"/>
      <c r="V543" s="237"/>
      <c r="W543" s="237"/>
      <c r="X543" s="238"/>
      <c r="AT543" s="239" t="s">
        <v>192</v>
      </c>
      <c r="AU543" s="239" t="s">
        <v>81</v>
      </c>
      <c r="AV543" s="12" t="s">
        <v>81</v>
      </c>
      <c r="AW543" s="12" t="s">
        <v>7</v>
      </c>
      <c r="AX543" s="12" t="s">
        <v>79</v>
      </c>
      <c r="AY543" s="239" t="s">
        <v>181</v>
      </c>
    </row>
    <row r="544" spans="2:65" s="1" customFormat="1" ht="16.5" customHeight="1">
      <c r="B544" s="42"/>
      <c r="C544" s="214" t="s">
        <v>1072</v>
      </c>
      <c r="D544" s="214" t="s">
        <v>183</v>
      </c>
      <c r="E544" s="215" t="s">
        <v>1073</v>
      </c>
      <c r="F544" s="216" t="s">
        <v>1074</v>
      </c>
      <c r="G544" s="217" t="s">
        <v>253</v>
      </c>
      <c r="H544" s="218">
        <v>28</v>
      </c>
      <c r="I544" s="219"/>
      <c r="J544" s="219"/>
      <c r="K544" s="220">
        <f>ROUND(P544*H544,2)</f>
        <v>0</v>
      </c>
      <c r="L544" s="216" t="s">
        <v>187</v>
      </c>
      <c r="M544" s="62"/>
      <c r="N544" s="221" t="s">
        <v>22</v>
      </c>
      <c r="O544" s="222" t="s">
        <v>40</v>
      </c>
      <c r="P544" s="147">
        <f>I544+J544</f>
        <v>0</v>
      </c>
      <c r="Q544" s="147">
        <f>ROUND(I544*H544,2)</f>
        <v>0</v>
      </c>
      <c r="R544" s="147">
        <f>ROUND(J544*H544,2)</f>
        <v>0</v>
      </c>
      <c r="S544" s="43"/>
      <c r="T544" s="223">
        <f>S544*H544</f>
        <v>0</v>
      </c>
      <c r="U544" s="223">
        <v>0</v>
      </c>
      <c r="V544" s="223">
        <f>U544*H544</f>
        <v>0</v>
      </c>
      <c r="W544" s="223">
        <v>0</v>
      </c>
      <c r="X544" s="224">
        <f>W544*H544</f>
        <v>0</v>
      </c>
      <c r="AR544" s="25" t="s">
        <v>265</v>
      </c>
      <c r="AT544" s="25" t="s">
        <v>183</v>
      </c>
      <c r="AU544" s="25" t="s">
        <v>81</v>
      </c>
      <c r="AY544" s="25" t="s">
        <v>181</v>
      </c>
      <c r="BE544" s="225">
        <f>IF(O544="základní",K544,0)</f>
        <v>0</v>
      </c>
      <c r="BF544" s="225">
        <f>IF(O544="snížená",K544,0)</f>
        <v>0</v>
      </c>
      <c r="BG544" s="225">
        <f>IF(O544="zákl. přenesená",K544,0)</f>
        <v>0</v>
      </c>
      <c r="BH544" s="225">
        <f>IF(O544="sníž. přenesená",K544,0)</f>
        <v>0</v>
      </c>
      <c r="BI544" s="225">
        <f>IF(O544="nulová",K544,0)</f>
        <v>0</v>
      </c>
      <c r="BJ544" s="25" t="s">
        <v>79</v>
      </c>
      <c r="BK544" s="225">
        <f>ROUND(P544*H544,2)</f>
        <v>0</v>
      </c>
      <c r="BL544" s="25" t="s">
        <v>265</v>
      </c>
      <c r="BM544" s="25" t="s">
        <v>1075</v>
      </c>
    </row>
    <row r="545" spans="2:65" s="1" customFormat="1" ht="25.5" customHeight="1">
      <c r="B545" s="42"/>
      <c r="C545" s="214" t="s">
        <v>1076</v>
      </c>
      <c r="D545" s="214" t="s">
        <v>183</v>
      </c>
      <c r="E545" s="215" t="s">
        <v>1077</v>
      </c>
      <c r="F545" s="216" t="s">
        <v>1078</v>
      </c>
      <c r="G545" s="217" t="s">
        <v>253</v>
      </c>
      <c r="H545" s="218">
        <v>17</v>
      </c>
      <c r="I545" s="219"/>
      <c r="J545" s="219"/>
      <c r="K545" s="220">
        <f>ROUND(P545*H545,2)</f>
        <v>0</v>
      </c>
      <c r="L545" s="216" t="s">
        <v>187</v>
      </c>
      <c r="M545" s="62"/>
      <c r="N545" s="221" t="s">
        <v>22</v>
      </c>
      <c r="O545" s="222" t="s">
        <v>40</v>
      </c>
      <c r="P545" s="147">
        <f>I545+J545</f>
        <v>0</v>
      </c>
      <c r="Q545" s="147">
        <f>ROUND(I545*H545,2)</f>
        <v>0</v>
      </c>
      <c r="R545" s="147">
        <f>ROUND(J545*H545,2)</f>
        <v>0</v>
      </c>
      <c r="S545" s="43"/>
      <c r="T545" s="223">
        <f>S545*H545</f>
        <v>0</v>
      </c>
      <c r="U545" s="223">
        <v>1.1E-4</v>
      </c>
      <c r="V545" s="223">
        <f>U545*H545</f>
        <v>1.8700000000000001E-3</v>
      </c>
      <c r="W545" s="223">
        <v>0</v>
      </c>
      <c r="X545" s="224">
        <f>W545*H545</f>
        <v>0</v>
      </c>
      <c r="AR545" s="25" t="s">
        <v>265</v>
      </c>
      <c r="AT545" s="25" t="s">
        <v>183</v>
      </c>
      <c r="AU545" s="25" t="s">
        <v>81</v>
      </c>
      <c r="AY545" s="25" t="s">
        <v>181</v>
      </c>
      <c r="BE545" s="225">
        <f>IF(O545="základní",K545,0)</f>
        <v>0</v>
      </c>
      <c r="BF545" s="225">
        <f>IF(O545="snížená",K545,0)</f>
        <v>0</v>
      </c>
      <c r="BG545" s="225">
        <f>IF(O545="zákl. přenesená",K545,0)</f>
        <v>0</v>
      </c>
      <c r="BH545" s="225">
        <f>IF(O545="sníž. přenesená",K545,0)</f>
        <v>0</v>
      </c>
      <c r="BI545" s="225">
        <f>IF(O545="nulová",K545,0)</f>
        <v>0</v>
      </c>
      <c r="BJ545" s="25" t="s">
        <v>79</v>
      </c>
      <c r="BK545" s="225">
        <f>ROUND(P545*H545,2)</f>
        <v>0</v>
      </c>
      <c r="BL545" s="25" t="s">
        <v>265</v>
      </c>
      <c r="BM545" s="25" t="s">
        <v>1079</v>
      </c>
    </row>
    <row r="546" spans="2:65" s="12" customFormat="1" ht="13.5">
      <c r="B546" s="229"/>
      <c r="C546" s="230"/>
      <c r="D546" s="226" t="s">
        <v>192</v>
      </c>
      <c r="E546" s="231" t="s">
        <v>22</v>
      </c>
      <c r="F546" s="232" t="s">
        <v>1080</v>
      </c>
      <c r="G546" s="230"/>
      <c r="H546" s="233">
        <v>17</v>
      </c>
      <c r="I546" s="234"/>
      <c r="J546" s="234"/>
      <c r="K546" s="230"/>
      <c r="L546" s="230"/>
      <c r="M546" s="235"/>
      <c r="N546" s="236"/>
      <c r="O546" s="237"/>
      <c r="P546" s="237"/>
      <c r="Q546" s="237"/>
      <c r="R546" s="237"/>
      <c r="S546" s="237"/>
      <c r="T546" s="237"/>
      <c r="U546" s="237"/>
      <c r="V546" s="237"/>
      <c r="W546" s="237"/>
      <c r="X546" s="238"/>
      <c r="AT546" s="239" t="s">
        <v>192</v>
      </c>
      <c r="AU546" s="239" t="s">
        <v>81</v>
      </c>
      <c r="AV546" s="12" t="s">
        <v>81</v>
      </c>
      <c r="AW546" s="12" t="s">
        <v>7</v>
      </c>
      <c r="AX546" s="12" t="s">
        <v>79</v>
      </c>
      <c r="AY546" s="239" t="s">
        <v>181</v>
      </c>
    </row>
    <row r="547" spans="2:65" s="1" customFormat="1" ht="16.5" customHeight="1">
      <c r="B547" s="42"/>
      <c r="C547" s="214" t="s">
        <v>1081</v>
      </c>
      <c r="D547" s="214" t="s">
        <v>183</v>
      </c>
      <c r="E547" s="215" t="s">
        <v>1082</v>
      </c>
      <c r="F547" s="216" t="s">
        <v>1083</v>
      </c>
      <c r="G547" s="217" t="s">
        <v>253</v>
      </c>
      <c r="H547" s="218">
        <v>28</v>
      </c>
      <c r="I547" s="219"/>
      <c r="J547" s="219"/>
      <c r="K547" s="220">
        <f>ROUND(P547*H547,2)</f>
        <v>0</v>
      </c>
      <c r="L547" s="216" t="s">
        <v>187</v>
      </c>
      <c r="M547" s="62"/>
      <c r="N547" s="221" t="s">
        <v>22</v>
      </c>
      <c r="O547" s="222" t="s">
        <v>40</v>
      </c>
      <c r="P547" s="147">
        <f>I547+J547</f>
        <v>0</v>
      </c>
      <c r="Q547" s="147">
        <f>ROUND(I547*H547,2)</f>
        <v>0</v>
      </c>
      <c r="R547" s="147">
        <f>ROUND(J547*H547,2)</f>
        <v>0</v>
      </c>
      <c r="S547" s="43"/>
      <c r="T547" s="223">
        <f>S547*H547</f>
        <v>0</v>
      </c>
      <c r="U547" s="223">
        <v>1.3999999999999999E-4</v>
      </c>
      <c r="V547" s="223">
        <f>U547*H547</f>
        <v>3.9199999999999999E-3</v>
      </c>
      <c r="W547" s="223">
        <v>0</v>
      </c>
      <c r="X547" s="224">
        <f>W547*H547</f>
        <v>0</v>
      </c>
      <c r="AR547" s="25" t="s">
        <v>265</v>
      </c>
      <c r="AT547" s="25" t="s">
        <v>183</v>
      </c>
      <c r="AU547" s="25" t="s">
        <v>81</v>
      </c>
      <c r="AY547" s="25" t="s">
        <v>181</v>
      </c>
      <c r="BE547" s="225">
        <f>IF(O547="základní",K547,0)</f>
        <v>0</v>
      </c>
      <c r="BF547" s="225">
        <f>IF(O547="snížená",K547,0)</f>
        <v>0</v>
      </c>
      <c r="BG547" s="225">
        <f>IF(O547="zákl. přenesená",K547,0)</f>
        <v>0</v>
      </c>
      <c r="BH547" s="225">
        <f>IF(O547="sníž. přenesená",K547,0)</f>
        <v>0</v>
      </c>
      <c r="BI547" s="225">
        <f>IF(O547="nulová",K547,0)</f>
        <v>0</v>
      </c>
      <c r="BJ547" s="25" t="s">
        <v>79</v>
      </c>
      <c r="BK547" s="225">
        <f>ROUND(P547*H547,2)</f>
        <v>0</v>
      </c>
      <c r="BL547" s="25" t="s">
        <v>265</v>
      </c>
      <c r="BM547" s="25" t="s">
        <v>1084</v>
      </c>
    </row>
    <row r="548" spans="2:65" s="1" customFormat="1" ht="16.5" customHeight="1">
      <c r="B548" s="42"/>
      <c r="C548" s="214" t="s">
        <v>1085</v>
      </c>
      <c r="D548" s="214" t="s">
        <v>183</v>
      </c>
      <c r="E548" s="215" t="s">
        <v>1086</v>
      </c>
      <c r="F548" s="216" t="s">
        <v>1087</v>
      </c>
      <c r="G548" s="217" t="s">
        <v>253</v>
      </c>
      <c r="H548" s="218">
        <v>28</v>
      </c>
      <c r="I548" s="219"/>
      <c r="J548" s="219"/>
      <c r="K548" s="220">
        <f>ROUND(P548*H548,2)</f>
        <v>0</v>
      </c>
      <c r="L548" s="216" t="s">
        <v>187</v>
      </c>
      <c r="M548" s="62"/>
      <c r="N548" s="221" t="s">
        <v>22</v>
      </c>
      <c r="O548" s="222" t="s">
        <v>40</v>
      </c>
      <c r="P548" s="147">
        <f>I548+J548</f>
        <v>0</v>
      </c>
      <c r="Q548" s="147">
        <f>ROUND(I548*H548,2)</f>
        <v>0</v>
      </c>
      <c r="R548" s="147">
        <f>ROUND(J548*H548,2)</f>
        <v>0</v>
      </c>
      <c r="S548" s="43"/>
      <c r="T548" s="223">
        <f>S548*H548</f>
        <v>0</v>
      </c>
      <c r="U548" s="223">
        <v>2.3000000000000001E-4</v>
      </c>
      <c r="V548" s="223">
        <f>U548*H548</f>
        <v>6.4400000000000004E-3</v>
      </c>
      <c r="W548" s="223">
        <v>0</v>
      </c>
      <c r="X548" s="224">
        <f>W548*H548</f>
        <v>0</v>
      </c>
      <c r="AR548" s="25" t="s">
        <v>265</v>
      </c>
      <c r="AT548" s="25" t="s">
        <v>183</v>
      </c>
      <c r="AU548" s="25" t="s">
        <v>81</v>
      </c>
      <c r="AY548" s="25" t="s">
        <v>181</v>
      </c>
      <c r="BE548" s="225">
        <f>IF(O548="základní",K548,0)</f>
        <v>0</v>
      </c>
      <c r="BF548" s="225">
        <f>IF(O548="snížená",K548,0)</f>
        <v>0</v>
      </c>
      <c r="BG548" s="225">
        <f>IF(O548="zákl. přenesená",K548,0)</f>
        <v>0</v>
      </c>
      <c r="BH548" s="225">
        <f>IF(O548="sníž. přenesená",K548,0)</f>
        <v>0</v>
      </c>
      <c r="BI548" s="225">
        <f>IF(O548="nulová",K548,0)</f>
        <v>0</v>
      </c>
      <c r="BJ548" s="25" t="s">
        <v>79</v>
      </c>
      <c r="BK548" s="225">
        <f>ROUND(P548*H548,2)</f>
        <v>0</v>
      </c>
      <c r="BL548" s="25" t="s">
        <v>265</v>
      </c>
      <c r="BM548" s="25" t="s">
        <v>1088</v>
      </c>
    </row>
    <row r="549" spans="2:65" s="1" customFormat="1" ht="16.5" customHeight="1">
      <c r="B549" s="42"/>
      <c r="C549" s="214" t="s">
        <v>1089</v>
      </c>
      <c r="D549" s="214" t="s">
        <v>183</v>
      </c>
      <c r="E549" s="215" t="s">
        <v>1090</v>
      </c>
      <c r="F549" s="216" t="s">
        <v>1091</v>
      </c>
      <c r="G549" s="217" t="s">
        <v>253</v>
      </c>
      <c r="H549" s="218">
        <v>28</v>
      </c>
      <c r="I549" s="219"/>
      <c r="J549" s="219"/>
      <c r="K549" s="220">
        <f>ROUND(P549*H549,2)</f>
        <v>0</v>
      </c>
      <c r="L549" s="216" t="s">
        <v>187</v>
      </c>
      <c r="M549" s="62"/>
      <c r="N549" s="221" t="s">
        <v>22</v>
      </c>
      <c r="O549" s="222" t="s">
        <v>40</v>
      </c>
      <c r="P549" s="147">
        <f>I549+J549</f>
        <v>0</v>
      </c>
      <c r="Q549" s="147">
        <f>ROUND(I549*H549,2)</f>
        <v>0</v>
      </c>
      <c r="R549" s="147">
        <f>ROUND(J549*H549,2)</f>
        <v>0</v>
      </c>
      <c r="S549" s="43"/>
      <c r="T549" s="223">
        <f>S549*H549</f>
        <v>0</v>
      </c>
      <c r="U549" s="223">
        <v>2.3000000000000001E-4</v>
      </c>
      <c r="V549" s="223">
        <f>U549*H549</f>
        <v>6.4400000000000004E-3</v>
      </c>
      <c r="W549" s="223">
        <v>0</v>
      </c>
      <c r="X549" s="224">
        <f>W549*H549</f>
        <v>0</v>
      </c>
      <c r="AR549" s="25" t="s">
        <v>265</v>
      </c>
      <c r="AT549" s="25" t="s">
        <v>183</v>
      </c>
      <c r="AU549" s="25" t="s">
        <v>81</v>
      </c>
      <c r="AY549" s="25" t="s">
        <v>181</v>
      </c>
      <c r="BE549" s="225">
        <f>IF(O549="základní",K549,0)</f>
        <v>0</v>
      </c>
      <c r="BF549" s="225">
        <f>IF(O549="snížená",K549,0)</f>
        <v>0</v>
      </c>
      <c r="BG549" s="225">
        <f>IF(O549="zákl. přenesená",K549,0)</f>
        <v>0</v>
      </c>
      <c r="BH549" s="225">
        <f>IF(O549="sníž. přenesená",K549,0)</f>
        <v>0</v>
      </c>
      <c r="BI549" s="225">
        <f>IF(O549="nulová",K549,0)</f>
        <v>0</v>
      </c>
      <c r="BJ549" s="25" t="s">
        <v>79</v>
      </c>
      <c r="BK549" s="225">
        <f>ROUND(P549*H549,2)</f>
        <v>0</v>
      </c>
      <c r="BL549" s="25" t="s">
        <v>265</v>
      </c>
      <c r="BM549" s="25" t="s">
        <v>1092</v>
      </c>
    </row>
    <row r="550" spans="2:65" s="11" customFormat="1" ht="29.85" customHeight="1">
      <c r="B550" s="197"/>
      <c r="C550" s="198"/>
      <c r="D550" s="199" t="s">
        <v>70</v>
      </c>
      <c r="E550" s="212" t="s">
        <v>1093</v>
      </c>
      <c r="F550" s="212" t="s">
        <v>1094</v>
      </c>
      <c r="G550" s="198"/>
      <c r="H550" s="198"/>
      <c r="I550" s="201"/>
      <c r="J550" s="201"/>
      <c r="K550" s="213">
        <f>BK550</f>
        <v>0</v>
      </c>
      <c r="L550" s="198"/>
      <c r="M550" s="203"/>
      <c r="N550" s="204"/>
      <c r="O550" s="205"/>
      <c r="P550" s="205"/>
      <c r="Q550" s="206">
        <f>SUM(Q551:Q581)</f>
        <v>0</v>
      </c>
      <c r="R550" s="206">
        <f>SUM(R551:R581)</f>
        <v>0</v>
      </c>
      <c r="S550" s="205"/>
      <c r="T550" s="207">
        <f>SUM(T551:T581)</f>
        <v>0</v>
      </c>
      <c r="U550" s="205"/>
      <c r="V550" s="207">
        <f>SUM(V551:V581)</f>
        <v>2.5860757000000003</v>
      </c>
      <c r="W550" s="205"/>
      <c r="X550" s="208">
        <f>SUM(X551:X581)</f>
        <v>0.6381591499999999</v>
      </c>
      <c r="AR550" s="209" t="s">
        <v>81</v>
      </c>
      <c r="AT550" s="210" t="s">
        <v>70</v>
      </c>
      <c r="AU550" s="210" t="s">
        <v>79</v>
      </c>
      <c r="AY550" s="209" t="s">
        <v>181</v>
      </c>
      <c r="BK550" s="211">
        <f>SUM(BK551:BK581)</f>
        <v>0</v>
      </c>
    </row>
    <row r="551" spans="2:65" s="1" customFormat="1" ht="16.5" customHeight="1">
      <c r="B551" s="42"/>
      <c r="C551" s="214" t="s">
        <v>1095</v>
      </c>
      <c r="D551" s="214" t="s">
        <v>183</v>
      </c>
      <c r="E551" s="215" t="s">
        <v>1096</v>
      </c>
      <c r="F551" s="216" t="s">
        <v>1097</v>
      </c>
      <c r="G551" s="217" t="s">
        <v>253</v>
      </c>
      <c r="H551" s="218">
        <v>494.22800000000001</v>
      </c>
      <c r="I551" s="219"/>
      <c r="J551" s="219"/>
      <c r="K551" s="220">
        <f>ROUND(P551*H551,2)</f>
        <v>0</v>
      </c>
      <c r="L551" s="216" t="s">
        <v>187</v>
      </c>
      <c r="M551" s="62"/>
      <c r="N551" s="221" t="s">
        <v>22</v>
      </c>
      <c r="O551" s="222" t="s">
        <v>40</v>
      </c>
      <c r="P551" s="147">
        <f>I551+J551</f>
        <v>0</v>
      </c>
      <c r="Q551" s="147">
        <f>ROUND(I551*H551,2)</f>
        <v>0</v>
      </c>
      <c r="R551" s="147">
        <f>ROUND(J551*H551,2)</f>
        <v>0</v>
      </c>
      <c r="S551" s="43"/>
      <c r="T551" s="223">
        <f>S551*H551</f>
        <v>0</v>
      </c>
      <c r="U551" s="223">
        <v>0</v>
      </c>
      <c r="V551" s="223">
        <f>U551*H551</f>
        <v>0</v>
      </c>
      <c r="W551" s="223">
        <v>1.4999999999999999E-4</v>
      </c>
      <c r="X551" s="224">
        <f>W551*H551</f>
        <v>7.4134199999999997E-2</v>
      </c>
      <c r="AR551" s="25" t="s">
        <v>265</v>
      </c>
      <c r="AT551" s="25" t="s">
        <v>183</v>
      </c>
      <c r="AU551" s="25" t="s">
        <v>81</v>
      </c>
      <c r="AY551" s="25" t="s">
        <v>181</v>
      </c>
      <c r="BE551" s="225">
        <f>IF(O551="základní",K551,0)</f>
        <v>0</v>
      </c>
      <c r="BF551" s="225">
        <f>IF(O551="snížená",K551,0)</f>
        <v>0</v>
      </c>
      <c r="BG551" s="225">
        <f>IF(O551="zákl. přenesená",K551,0)</f>
        <v>0</v>
      </c>
      <c r="BH551" s="225">
        <f>IF(O551="sníž. přenesená",K551,0)</f>
        <v>0</v>
      </c>
      <c r="BI551" s="225">
        <f>IF(O551="nulová",K551,0)</f>
        <v>0</v>
      </c>
      <c r="BJ551" s="25" t="s">
        <v>79</v>
      </c>
      <c r="BK551" s="225">
        <f>ROUND(P551*H551,2)</f>
        <v>0</v>
      </c>
      <c r="BL551" s="25" t="s">
        <v>265</v>
      </c>
      <c r="BM551" s="25" t="s">
        <v>1098</v>
      </c>
    </row>
    <row r="552" spans="2:65" s="12" customFormat="1" ht="13.5">
      <c r="B552" s="229"/>
      <c r="C552" s="230"/>
      <c r="D552" s="226" t="s">
        <v>192</v>
      </c>
      <c r="E552" s="231" t="s">
        <v>22</v>
      </c>
      <c r="F552" s="232" t="s">
        <v>1099</v>
      </c>
      <c r="G552" s="230"/>
      <c r="H552" s="233">
        <v>494.22800000000001</v>
      </c>
      <c r="I552" s="234"/>
      <c r="J552" s="234"/>
      <c r="K552" s="230"/>
      <c r="L552" s="230"/>
      <c r="M552" s="235"/>
      <c r="N552" s="236"/>
      <c r="O552" s="237"/>
      <c r="P552" s="237"/>
      <c r="Q552" s="237"/>
      <c r="R552" s="237"/>
      <c r="S552" s="237"/>
      <c r="T552" s="237"/>
      <c r="U552" s="237"/>
      <c r="V552" s="237"/>
      <c r="W552" s="237"/>
      <c r="X552" s="238"/>
      <c r="AT552" s="239" t="s">
        <v>192</v>
      </c>
      <c r="AU552" s="239" t="s">
        <v>81</v>
      </c>
      <c r="AV552" s="12" t="s">
        <v>81</v>
      </c>
      <c r="AW552" s="12" t="s">
        <v>7</v>
      </c>
      <c r="AX552" s="12" t="s">
        <v>71</v>
      </c>
      <c r="AY552" s="239" t="s">
        <v>181</v>
      </c>
    </row>
    <row r="553" spans="2:65" s="13" customFormat="1" ht="13.5">
      <c r="B553" s="240"/>
      <c r="C553" s="241"/>
      <c r="D553" s="226" t="s">
        <v>192</v>
      </c>
      <c r="E553" s="242" t="s">
        <v>22</v>
      </c>
      <c r="F553" s="243" t="s">
        <v>210</v>
      </c>
      <c r="G553" s="241"/>
      <c r="H553" s="244">
        <v>494.22800000000001</v>
      </c>
      <c r="I553" s="245"/>
      <c r="J553" s="245"/>
      <c r="K553" s="241"/>
      <c r="L553" s="241"/>
      <c r="M553" s="246"/>
      <c r="N553" s="247"/>
      <c r="O553" s="248"/>
      <c r="P553" s="248"/>
      <c r="Q553" s="248"/>
      <c r="R553" s="248"/>
      <c r="S553" s="248"/>
      <c r="T553" s="248"/>
      <c r="U553" s="248"/>
      <c r="V553" s="248"/>
      <c r="W553" s="248"/>
      <c r="X553" s="249"/>
      <c r="AT553" s="250" t="s">
        <v>192</v>
      </c>
      <c r="AU553" s="250" t="s">
        <v>81</v>
      </c>
      <c r="AV553" s="13" t="s">
        <v>188</v>
      </c>
      <c r="AW553" s="13" t="s">
        <v>7</v>
      </c>
      <c r="AX553" s="13" t="s">
        <v>79</v>
      </c>
      <c r="AY553" s="250" t="s">
        <v>181</v>
      </c>
    </row>
    <row r="554" spans="2:65" s="1" customFormat="1" ht="16.5" customHeight="1">
      <c r="B554" s="42"/>
      <c r="C554" s="214" t="s">
        <v>1100</v>
      </c>
      <c r="D554" s="214" t="s">
        <v>183</v>
      </c>
      <c r="E554" s="215" t="s">
        <v>1101</v>
      </c>
      <c r="F554" s="216" t="s">
        <v>1102</v>
      </c>
      <c r="G554" s="217" t="s">
        <v>253</v>
      </c>
      <c r="H554" s="218">
        <v>115.92</v>
      </c>
      <c r="I554" s="219"/>
      <c r="J554" s="219"/>
      <c r="K554" s="220">
        <f>ROUND(P554*H554,2)</f>
        <v>0</v>
      </c>
      <c r="L554" s="216" t="s">
        <v>187</v>
      </c>
      <c r="M554" s="62"/>
      <c r="N554" s="221" t="s">
        <v>22</v>
      </c>
      <c r="O554" s="222" t="s">
        <v>40</v>
      </c>
      <c r="P554" s="147">
        <f>I554+J554</f>
        <v>0</v>
      </c>
      <c r="Q554" s="147">
        <f>ROUND(I554*H554,2)</f>
        <v>0</v>
      </c>
      <c r="R554" s="147">
        <f>ROUND(J554*H554,2)</f>
        <v>0</v>
      </c>
      <c r="S554" s="43"/>
      <c r="T554" s="223">
        <f>S554*H554</f>
        <v>0</v>
      </c>
      <c r="U554" s="223">
        <v>0</v>
      </c>
      <c r="V554" s="223">
        <f>U554*H554</f>
        <v>0</v>
      </c>
      <c r="W554" s="223">
        <v>1.4999999999999999E-4</v>
      </c>
      <c r="X554" s="224">
        <f>W554*H554</f>
        <v>1.7387999999999997E-2</v>
      </c>
      <c r="AR554" s="25" t="s">
        <v>265</v>
      </c>
      <c r="AT554" s="25" t="s">
        <v>183</v>
      </c>
      <c r="AU554" s="25" t="s">
        <v>81</v>
      </c>
      <c r="AY554" s="25" t="s">
        <v>181</v>
      </c>
      <c r="BE554" s="225">
        <f>IF(O554="základní",K554,0)</f>
        <v>0</v>
      </c>
      <c r="BF554" s="225">
        <f>IF(O554="snížená",K554,0)</f>
        <v>0</v>
      </c>
      <c r="BG554" s="225">
        <f>IF(O554="zákl. přenesená",K554,0)</f>
        <v>0</v>
      </c>
      <c r="BH554" s="225">
        <f>IF(O554="sníž. přenesená",K554,0)</f>
        <v>0</v>
      </c>
      <c r="BI554" s="225">
        <f>IF(O554="nulová",K554,0)</f>
        <v>0</v>
      </c>
      <c r="BJ554" s="25" t="s">
        <v>79</v>
      </c>
      <c r="BK554" s="225">
        <f>ROUND(P554*H554,2)</f>
        <v>0</v>
      </c>
      <c r="BL554" s="25" t="s">
        <v>265</v>
      </c>
      <c r="BM554" s="25" t="s">
        <v>1103</v>
      </c>
    </row>
    <row r="555" spans="2:65" s="12" customFormat="1" ht="13.5">
      <c r="B555" s="229"/>
      <c r="C555" s="230"/>
      <c r="D555" s="226" t="s">
        <v>192</v>
      </c>
      <c r="E555" s="231" t="s">
        <v>22</v>
      </c>
      <c r="F555" s="232" t="s">
        <v>1104</v>
      </c>
      <c r="G555" s="230"/>
      <c r="H555" s="233">
        <v>115.92</v>
      </c>
      <c r="I555" s="234"/>
      <c r="J555" s="234"/>
      <c r="K555" s="230"/>
      <c r="L555" s="230"/>
      <c r="M555" s="235"/>
      <c r="N555" s="236"/>
      <c r="O555" s="237"/>
      <c r="P555" s="237"/>
      <c r="Q555" s="237"/>
      <c r="R555" s="237"/>
      <c r="S555" s="237"/>
      <c r="T555" s="237"/>
      <c r="U555" s="237"/>
      <c r="V555" s="237"/>
      <c r="W555" s="237"/>
      <c r="X555" s="238"/>
      <c r="AT555" s="239" t="s">
        <v>192</v>
      </c>
      <c r="AU555" s="239" t="s">
        <v>81</v>
      </c>
      <c r="AV555" s="12" t="s">
        <v>81</v>
      </c>
      <c r="AW555" s="12" t="s">
        <v>7</v>
      </c>
      <c r="AX555" s="12" t="s">
        <v>79</v>
      </c>
      <c r="AY555" s="239" t="s">
        <v>181</v>
      </c>
    </row>
    <row r="556" spans="2:65" s="1" customFormat="1" ht="16.5" customHeight="1">
      <c r="B556" s="42"/>
      <c r="C556" s="214" t="s">
        <v>1105</v>
      </c>
      <c r="D556" s="214" t="s">
        <v>183</v>
      </c>
      <c r="E556" s="215" t="s">
        <v>1106</v>
      </c>
      <c r="F556" s="216" t="s">
        <v>1107</v>
      </c>
      <c r="G556" s="217" t="s">
        <v>253</v>
      </c>
      <c r="H556" s="218">
        <v>1647.425</v>
      </c>
      <c r="I556" s="219"/>
      <c r="J556" s="219"/>
      <c r="K556" s="220">
        <f>ROUND(P556*H556,2)</f>
        <v>0</v>
      </c>
      <c r="L556" s="216" t="s">
        <v>187</v>
      </c>
      <c r="M556" s="62"/>
      <c r="N556" s="221" t="s">
        <v>22</v>
      </c>
      <c r="O556" s="222" t="s">
        <v>40</v>
      </c>
      <c r="P556" s="147">
        <f>I556+J556</f>
        <v>0</v>
      </c>
      <c r="Q556" s="147">
        <f>ROUND(I556*H556,2)</f>
        <v>0</v>
      </c>
      <c r="R556" s="147">
        <f>ROUND(J556*H556,2)</f>
        <v>0</v>
      </c>
      <c r="S556" s="43"/>
      <c r="T556" s="223">
        <f>S556*H556</f>
        <v>0</v>
      </c>
      <c r="U556" s="223">
        <v>1E-3</v>
      </c>
      <c r="V556" s="223">
        <f>U556*H556</f>
        <v>1.6474249999999999</v>
      </c>
      <c r="W556" s="223">
        <v>3.1E-4</v>
      </c>
      <c r="X556" s="224">
        <f>W556*H556</f>
        <v>0.51070174999999995</v>
      </c>
      <c r="AR556" s="25" t="s">
        <v>265</v>
      </c>
      <c r="AT556" s="25" t="s">
        <v>183</v>
      </c>
      <c r="AU556" s="25" t="s">
        <v>81</v>
      </c>
      <c r="AY556" s="25" t="s">
        <v>181</v>
      </c>
      <c r="BE556" s="225">
        <f>IF(O556="základní",K556,0)</f>
        <v>0</v>
      </c>
      <c r="BF556" s="225">
        <f>IF(O556="snížená",K556,0)</f>
        <v>0</v>
      </c>
      <c r="BG556" s="225">
        <f>IF(O556="zákl. přenesená",K556,0)</f>
        <v>0</v>
      </c>
      <c r="BH556" s="225">
        <f>IF(O556="sníž. přenesená",K556,0)</f>
        <v>0</v>
      </c>
      <c r="BI556" s="225">
        <f>IF(O556="nulová",K556,0)</f>
        <v>0</v>
      </c>
      <c r="BJ556" s="25" t="s">
        <v>79</v>
      </c>
      <c r="BK556" s="225">
        <f>ROUND(P556*H556,2)</f>
        <v>0</v>
      </c>
      <c r="BL556" s="25" t="s">
        <v>265</v>
      </c>
      <c r="BM556" s="25" t="s">
        <v>1108</v>
      </c>
    </row>
    <row r="557" spans="2:65" s="1" customFormat="1" ht="27">
      <c r="B557" s="42"/>
      <c r="C557" s="64"/>
      <c r="D557" s="226" t="s">
        <v>190</v>
      </c>
      <c r="E557" s="64"/>
      <c r="F557" s="227" t="s">
        <v>1109</v>
      </c>
      <c r="G557" s="64"/>
      <c r="H557" s="64"/>
      <c r="I557" s="181"/>
      <c r="J557" s="181"/>
      <c r="K557" s="64"/>
      <c r="L557" s="64"/>
      <c r="M557" s="62"/>
      <c r="N557" s="228"/>
      <c r="O557" s="43"/>
      <c r="P557" s="43"/>
      <c r="Q557" s="43"/>
      <c r="R557" s="43"/>
      <c r="S557" s="43"/>
      <c r="T557" s="43"/>
      <c r="U557" s="43"/>
      <c r="V557" s="43"/>
      <c r="W557" s="43"/>
      <c r="X557" s="78"/>
      <c r="AT557" s="25" t="s">
        <v>190</v>
      </c>
      <c r="AU557" s="25" t="s">
        <v>81</v>
      </c>
    </row>
    <row r="558" spans="2:65" s="14" customFormat="1" ht="13.5">
      <c r="B558" s="251"/>
      <c r="C558" s="252"/>
      <c r="D558" s="226" t="s">
        <v>192</v>
      </c>
      <c r="E558" s="253" t="s">
        <v>22</v>
      </c>
      <c r="F558" s="254" t="s">
        <v>285</v>
      </c>
      <c r="G558" s="252"/>
      <c r="H558" s="253" t="s">
        <v>22</v>
      </c>
      <c r="I558" s="255"/>
      <c r="J558" s="255"/>
      <c r="K558" s="252"/>
      <c r="L558" s="252"/>
      <c r="M558" s="256"/>
      <c r="N558" s="257"/>
      <c r="O558" s="258"/>
      <c r="P558" s="258"/>
      <c r="Q558" s="258"/>
      <c r="R558" s="258"/>
      <c r="S558" s="258"/>
      <c r="T558" s="258"/>
      <c r="U558" s="258"/>
      <c r="V558" s="258"/>
      <c r="W558" s="258"/>
      <c r="X558" s="259"/>
      <c r="AT558" s="260" t="s">
        <v>192</v>
      </c>
      <c r="AU558" s="260" t="s">
        <v>81</v>
      </c>
      <c r="AV558" s="14" t="s">
        <v>79</v>
      </c>
      <c r="AW558" s="14" t="s">
        <v>7</v>
      </c>
      <c r="AX558" s="14" t="s">
        <v>71</v>
      </c>
      <c r="AY558" s="260" t="s">
        <v>181</v>
      </c>
    </row>
    <row r="559" spans="2:65" s="12" customFormat="1" ht="27">
      <c r="B559" s="229"/>
      <c r="C559" s="230"/>
      <c r="D559" s="226" t="s">
        <v>192</v>
      </c>
      <c r="E559" s="231" t="s">
        <v>22</v>
      </c>
      <c r="F559" s="232" t="s">
        <v>336</v>
      </c>
      <c r="G559" s="230"/>
      <c r="H559" s="233">
        <v>746.52499999999998</v>
      </c>
      <c r="I559" s="234"/>
      <c r="J559" s="234"/>
      <c r="K559" s="230"/>
      <c r="L559" s="230"/>
      <c r="M559" s="235"/>
      <c r="N559" s="236"/>
      <c r="O559" s="237"/>
      <c r="P559" s="237"/>
      <c r="Q559" s="237"/>
      <c r="R559" s="237"/>
      <c r="S559" s="237"/>
      <c r="T559" s="237"/>
      <c r="U559" s="237"/>
      <c r="V559" s="237"/>
      <c r="W559" s="237"/>
      <c r="X559" s="238"/>
      <c r="AT559" s="239" t="s">
        <v>192</v>
      </c>
      <c r="AU559" s="239" t="s">
        <v>81</v>
      </c>
      <c r="AV559" s="12" t="s">
        <v>81</v>
      </c>
      <c r="AW559" s="12" t="s">
        <v>7</v>
      </c>
      <c r="AX559" s="12" t="s">
        <v>71</v>
      </c>
      <c r="AY559" s="239" t="s">
        <v>181</v>
      </c>
    </row>
    <row r="560" spans="2:65" s="14" customFormat="1" ht="13.5">
      <c r="B560" s="251"/>
      <c r="C560" s="252"/>
      <c r="D560" s="226" t="s">
        <v>192</v>
      </c>
      <c r="E560" s="253" t="s">
        <v>22</v>
      </c>
      <c r="F560" s="254" t="s">
        <v>287</v>
      </c>
      <c r="G560" s="252"/>
      <c r="H560" s="253" t="s">
        <v>22</v>
      </c>
      <c r="I560" s="255"/>
      <c r="J560" s="255"/>
      <c r="K560" s="252"/>
      <c r="L560" s="252"/>
      <c r="M560" s="256"/>
      <c r="N560" s="257"/>
      <c r="O560" s="258"/>
      <c r="P560" s="258"/>
      <c r="Q560" s="258"/>
      <c r="R560" s="258"/>
      <c r="S560" s="258"/>
      <c r="T560" s="258"/>
      <c r="U560" s="258"/>
      <c r="V560" s="258"/>
      <c r="W560" s="258"/>
      <c r="X560" s="259"/>
      <c r="AT560" s="260" t="s">
        <v>192</v>
      </c>
      <c r="AU560" s="260" t="s">
        <v>81</v>
      </c>
      <c r="AV560" s="14" t="s">
        <v>79</v>
      </c>
      <c r="AW560" s="14" t="s">
        <v>7</v>
      </c>
      <c r="AX560" s="14" t="s">
        <v>71</v>
      </c>
      <c r="AY560" s="260" t="s">
        <v>181</v>
      </c>
    </row>
    <row r="561" spans="2:65" s="12" customFormat="1" ht="27">
      <c r="B561" s="229"/>
      <c r="C561" s="230"/>
      <c r="D561" s="226" t="s">
        <v>192</v>
      </c>
      <c r="E561" s="231" t="s">
        <v>22</v>
      </c>
      <c r="F561" s="232" t="s">
        <v>337</v>
      </c>
      <c r="G561" s="230"/>
      <c r="H561" s="233">
        <v>900.9</v>
      </c>
      <c r="I561" s="234"/>
      <c r="J561" s="234"/>
      <c r="K561" s="230"/>
      <c r="L561" s="230"/>
      <c r="M561" s="235"/>
      <c r="N561" s="236"/>
      <c r="O561" s="237"/>
      <c r="P561" s="237"/>
      <c r="Q561" s="237"/>
      <c r="R561" s="237"/>
      <c r="S561" s="237"/>
      <c r="T561" s="237"/>
      <c r="U561" s="237"/>
      <c r="V561" s="237"/>
      <c r="W561" s="237"/>
      <c r="X561" s="238"/>
      <c r="AT561" s="239" t="s">
        <v>192</v>
      </c>
      <c r="AU561" s="239" t="s">
        <v>81</v>
      </c>
      <c r="AV561" s="12" t="s">
        <v>81</v>
      </c>
      <c r="AW561" s="12" t="s">
        <v>7</v>
      </c>
      <c r="AX561" s="12" t="s">
        <v>71</v>
      </c>
      <c r="AY561" s="239" t="s">
        <v>181</v>
      </c>
    </row>
    <row r="562" spans="2:65" s="13" customFormat="1" ht="13.5">
      <c r="B562" s="240"/>
      <c r="C562" s="241"/>
      <c r="D562" s="226" t="s">
        <v>192</v>
      </c>
      <c r="E562" s="242" t="s">
        <v>22</v>
      </c>
      <c r="F562" s="243" t="s">
        <v>210</v>
      </c>
      <c r="G562" s="241"/>
      <c r="H562" s="244">
        <v>1647.425</v>
      </c>
      <c r="I562" s="245"/>
      <c r="J562" s="245"/>
      <c r="K562" s="241"/>
      <c r="L562" s="241"/>
      <c r="M562" s="246"/>
      <c r="N562" s="247"/>
      <c r="O562" s="248"/>
      <c r="P562" s="248"/>
      <c r="Q562" s="248"/>
      <c r="R562" s="248"/>
      <c r="S562" s="248"/>
      <c r="T562" s="248"/>
      <c r="U562" s="248"/>
      <c r="V562" s="248"/>
      <c r="W562" s="248"/>
      <c r="X562" s="249"/>
      <c r="AT562" s="250" t="s">
        <v>192</v>
      </c>
      <c r="AU562" s="250" t="s">
        <v>81</v>
      </c>
      <c r="AV562" s="13" t="s">
        <v>188</v>
      </c>
      <c r="AW562" s="13" t="s">
        <v>7</v>
      </c>
      <c r="AX562" s="13" t="s">
        <v>79</v>
      </c>
      <c r="AY562" s="250" t="s">
        <v>181</v>
      </c>
    </row>
    <row r="563" spans="2:65" s="1" customFormat="1" ht="16.5" customHeight="1">
      <c r="B563" s="42"/>
      <c r="C563" s="214" t="s">
        <v>1110</v>
      </c>
      <c r="D563" s="214" t="s">
        <v>183</v>
      </c>
      <c r="E563" s="215" t="s">
        <v>1111</v>
      </c>
      <c r="F563" s="216" t="s">
        <v>1112</v>
      </c>
      <c r="G563" s="217" t="s">
        <v>253</v>
      </c>
      <c r="H563" s="218">
        <v>115.92</v>
      </c>
      <c r="I563" s="219"/>
      <c r="J563" s="219"/>
      <c r="K563" s="220">
        <f>ROUND(P563*H563,2)</f>
        <v>0</v>
      </c>
      <c r="L563" s="216" t="s">
        <v>187</v>
      </c>
      <c r="M563" s="62"/>
      <c r="N563" s="221" t="s">
        <v>22</v>
      </c>
      <c r="O563" s="222" t="s">
        <v>40</v>
      </c>
      <c r="P563" s="147">
        <f>I563+J563</f>
        <v>0</v>
      </c>
      <c r="Q563" s="147">
        <f>ROUND(I563*H563,2)</f>
        <v>0</v>
      </c>
      <c r="R563" s="147">
        <f>ROUND(J563*H563,2)</f>
        <v>0</v>
      </c>
      <c r="S563" s="43"/>
      <c r="T563" s="223">
        <f>S563*H563</f>
        <v>0</v>
      </c>
      <c r="U563" s="223">
        <v>1E-3</v>
      </c>
      <c r="V563" s="223">
        <f>U563*H563</f>
        <v>0.11592000000000001</v>
      </c>
      <c r="W563" s="223">
        <v>3.1E-4</v>
      </c>
      <c r="X563" s="224">
        <f>W563*H563</f>
        <v>3.59352E-2</v>
      </c>
      <c r="AR563" s="25" t="s">
        <v>265</v>
      </c>
      <c r="AT563" s="25" t="s">
        <v>183</v>
      </c>
      <c r="AU563" s="25" t="s">
        <v>81</v>
      </c>
      <c r="AY563" s="25" t="s">
        <v>181</v>
      </c>
      <c r="BE563" s="225">
        <f>IF(O563="základní",K563,0)</f>
        <v>0</v>
      </c>
      <c r="BF563" s="225">
        <f>IF(O563="snížená",K563,0)</f>
        <v>0</v>
      </c>
      <c r="BG563" s="225">
        <f>IF(O563="zákl. přenesená",K563,0)</f>
        <v>0</v>
      </c>
      <c r="BH563" s="225">
        <f>IF(O563="sníž. přenesená",K563,0)</f>
        <v>0</v>
      </c>
      <c r="BI563" s="225">
        <f>IF(O563="nulová",K563,0)</f>
        <v>0</v>
      </c>
      <c r="BJ563" s="25" t="s">
        <v>79</v>
      </c>
      <c r="BK563" s="225">
        <f>ROUND(P563*H563,2)</f>
        <v>0</v>
      </c>
      <c r="BL563" s="25" t="s">
        <v>265</v>
      </c>
      <c r="BM563" s="25" t="s">
        <v>1113</v>
      </c>
    </row>
    <row r="564" spans="2:65" s="1" customFormat="1" ht="27">
      <c r="B564" s="42"/>
      <c r="C564" s="64"/>
      <c r="D564" s="226" t="s">
        <v>190</v>
      </c>
      <c r="E564" s="64"/>
      <c r="F564" s="227" t="s">
        <v>1109</v>
      </c>
      <c r="G564" s="64"/>
      <c r="H564" s="64"/>
      <c r="I564" s="181"/>
      <c r="J564" s="181"/>
      <c r="K564" s="64"/>
      <c r="L564" s="64"/>
      <c r="M564" s="62"/>
      <c r="N564" s="228"/>
      <c r="O564" s="43"/>
      <c r="P564" s="43"/>
      <c r="Q564" s="43"/>
      <c r="R564" s="43"/>
      <c r="S564" s="43"/>
      <c r="T564" s="43"/>
      <c r="U564" s="43"/>
      <c r="V564" s="43"/>
      <c r="W564" s="43"/>
      <c r="X564" s="78"/>
      <c r="AT564" s="25" t="s">
        <v>190</v>
      </c>
      <c r="AU564" s="25" t="s">
        <v>81</v>
      </c>
    </row>
    <row r="565" spans="2:65" s="12" customFormat="1" ht="13.5">
      <c r="B565" s="229"/>
      <c r="C565" s="230"/>
      <c r="D565" s="226" t="s">
        <v>192</v>
      </c>
      <c r="E565" s="231" t="s">
        <v>22</v>
      </c>
      <c r="F565" s="232" t="s">
        <v>1114</v>
      </c>
      <c r="G565" s="230"/>
      <c r="H565" s="233">
        <v>115.92</v>
      </c>
      <c r="I565" s="234"/>
      <c r="J565" s="234"/>
      <c r="K565" s="230"/>
      <c r="L565" s="230"/>
      <c r="M565" s="235"/>
      <c r="N565" s="236"/>
      <c r="O565" s="237"/>
      <c r="P565" s="237"/>
      <c r="Q565" s="237"/>
      <c r="R565" s="237"/>
      <c r="S565" s="237"/>
      <c r="T565" s="237"/>
      <c r="U565" s="237"/>
      <c r="V565" s="237"/>
      <c r="W565" s="237"/>
      <c r="X565" s="238"/>
      <c r="AT565" s="239" t="s">
        <v>192</v>
      </c>
      <c r="AU565" s="239" t="s">
        <v>81</v>
      </c>
      <c r="AV565" s="12" t="s">
        <v>81</v>
      </c>
      <c r="AW565" s="12" t="s">
        <v>7</v>
      </c>
      <c r="AX565" s="12" t="s">
        <v>71</v>
      </c>
      <c r="AY565" s="239" t="s">
        <v>181</v>
      </c>
    </row>
    <row r="566" spans="2:65" s="13" customFormat="1" ht="13.5">
      <c r="B566" s="240"/>
      <c r="C566" s="241"/>
      <c r="D566" s="226" t="s">
        <v>192</v>
      </c>
      <c r="E566" s="242" t="s">
        <v>22</v>
      </c>
      <c r="F566" s="243" t="s">
        <v>210</v>
      </c>
      <c r="G566" s="241"/>
      <c r="H566" s="244">
        <v>115.92</v>
      </c>
      <c r="I566" s="245"/>
      <c r="J566" s="245"/>
      <c r="K566" s="241"/>
      <c r="L566" s="241"/>
      <c r="M566" s="246"/>
      <c r="N566" s="247"/>
      <c r="O566" s="248"/>
      <c r="P566" s="248"/>
      <c r="Q566" s="248"/>
      <c r="R566" s="248"/>
      <c r="S566" s="248"/>
      <c r="T566" s="248"/>
      <c r="U566" s="248"/>
      <c r="V566" s="248"/>
      <c r="W566" s="248"/>
      <c r="X566" s="249"/>
      <c r="AT566" s="250" t="s">
        <v>192</v>
      </c>
      <c r="AU566" s="250" t="s">
        <v>81</v>
      </c>
      <c r="AV566" s="13" t="s">
        <v>188</v>
      </c>
      <c r="AW566" s="13" t="s">
        <v>7</v>
      </c>
      <c r="AX566" s="13" t="s">
        <v>79</v>
      </c>
      <c r="AY566" s="250" t="s">
        <v>181</v>
      </c>
    </row>
    <row r="567" spans="2:65" s="1" customFormat="1" ht="25.5" customHeight="1">
      <c r="B567" s="42"/>
      <c r="C567" s="214" t="s">
        <v>1115</v>
      </c>
      <c r="D567" s="214" t="s">
        <v>183</v>
      </c>
      <c r="E567" s="215" t="s">
        <v>1116</v>
      </c>
      <c r="F567" s="216" t="s">
        <v>1117</v>
      </c>
      <c r="G567" s="217" t="s">
        <v>253</v>
      </c>
      <c r="H567" s="218">
        <v>480</v>
      </c>
      <c r="I567" s="219"/>
      <c r="J567" s="219"/>
      <c r="K567" s="220">
        <f>ROUND(P567*H567,2)</f>
        <v>0</v>
      </c>
      <c r="L567" s="216" t="s">
        <v>187</v>
      </c>
      <c r="M567" s="62"/>
      <c r="N567" s="221" t="s">
        <v>22</v>
      </c>
      <c r="O567" s="222" t="s">
        <v>40</v>
      </c>
      <c r="P567" s="147">
        <f>I567+J567</f>
        <v>0</v>
      </c>
      <c r="Q567" s="147">
        <f>ROUND(I567*H567,2)</f>
        <v>0</v>
      </c>
      <c r="R567" s="147">
        <f>ROUND(J567*H567,2)</f>
        <v>0</v>
      </c>
      <c r="S567" s="43"/>
      <c r="T567" s="223">
        <f>S567*H567</f>
        <v>0</v>
      </c>
      <c r="U567" s="223">
        <v>0</v>
      </c>
      <c r="V567" s="223">
        <f>U567*H567</f>
        <v>0</v>
      </c>
      <c r="W567" s="223">
        <v>0</v>
      </c>
      <c r="X567" s="224">
        <f>W567*H567</f>
        <v>0</v>
      </c>
      <c r="AR567" s="25" t="s">
        <v>265</v>
      </c>
      <c r="AT567" s="25" t="s">
        <v>183</v>
      </c>
      <c r="AU567" s="25" t="s">
        <v>81</v>
      </c>
      <c r="AY567" s="25" t="s">
        <v>181</v>
      </c>
      <c r="BE567" s="225">
        <f>IF(O567="základní",K567,0)</f>
        <v>0</v>
      </c>
      <c r="BF567" s="225">
        <f>IF(O567="snížená",K567,0)</f>
        <v>0</v>
      </c>
      <c r="BG567" s="225">
        <f>IF(O567="zákl. přenesená",K567,0)</f>
        <v>0</v>
      </c>
      <c r="BH567" s="225">
        <f>IF(O567="sníž. přenesená",K567,0)</f>
        <v>0</v>
      </c>
      <c r="BI567" s="225">
        <f>IF(O567="nulová",K567,0)</f>
        <v>0</v>
      </c>
      <c r="BJ567" s="25" t="s">
        <v>79</v>
      </c>
      <c r="BK567" s="225">
        <f>ROUND(P567*H567,2)</f>
        <v>0</v>
      </c>
      <c r="BL567" s="25" t="s">
        <v>265</v>
      </c>
      <c r="BM567" s="25" t="s">
        <v>1118</v>
      </c>
    </row>
    <row r="568" spans="2:65" s="1" customFormat="1" ht="25.5" customHeight="1">
      <c r="B568" s="42"/>
      <c r="C568" s="214" t="s">
        <v>1119</v>
      </c>
      <c r="D568" s="214" t="s">
        <v>183</v>
      </c>
      <c r="E568" s="215" t="s">
        <v>1120</v>
      </c>
      <c r="F568" s="216" t="s">
        <v>1121</v>
      </c>
      <c r="G568" s="217" t="s">
        <v>253</v>
      </c>
      <c r="H568" s="218">
        <v>100</v>
      </c>
      <c r="I568" s="219"/>
      <c r="J568" s="219"/>
      <c r="K568" s="220">
        <f>ROUND(P568*H568,2)</f>
        <v>0</v>
      </c>
      <c r="L568" s="216" t="s">
        <v>187</v>
      </c>
      <c r="M568" s="62"/>
      <c r="N568" s="221" t="s">
        <v>22</v>
      </c>
      <c r="O568" s="222" t="s">
        <v>40</v>
      </c>
      <c r="P568" s="147">
        <f>I568+J568</f>
        <v>0</v>
      </c>
      <c r="Q568" s="147">
        <f>ROUND(I568*H568,2)</f>
        <v>0</v>
      </c>
      <c r="R568" s="147">
        <f>ROUND(J568*H568,2)</f>
        <v>0</v>
      </c>
      <c r="S568" s="43"/>
      <c r="T568" s="223">
        <f>S568*H568</f>
        <v>0</v>
      </c>
      <c r="U568" s="223">
        <v>0</v>
      </c>
      <c r="V568" s="223">
        <f>U568*H568</f>
        <v>0</v>
      </c>
      <c r="W568" s="223">
        <v>0</v>
      </c>
      <c r="X568" s="224">
        <f>W568*H568</f>
        <v>0</v>
      </c>
      <c r="AR568" s="25" t="s">
        <v>265</v>
      </c>
      <c r="AT568" s="25" t="s">
        <v>183</v>
      </c>
      <c r="AU568" s="25" t="s">
        <v>81</v>
      </c>
      <c r="AY568" s="25" t="s">
        <v>181</v>
      </c>
      <c r="BE568" s="225">
        <f>IF(O568="základní",K568,0)</f>
        <v>0</v>
      </c>
      <c r="BF568" s="225">
        <f>IF(O568="snížená",K568,0)</f>
        <v>0</v>
      </c>
      <c r="BG568" s="225">
        <f>IF(O568="zákl. přenesená",K568,0)</f>
        <v>0</v>
      </c>
      <c r="BH568" s="225">
        <f>IF(O568="sníž. přenesená",K568,0)</f>
        <v>0</v>
      </c>
      <c r="BI568" s="225">
        <f>IF(O568="nulová",K568,0)</f>
        <v>0</v>
      </c>
      <c r="BJ568" s="25" t="s">
        <v>79</v>
      </c>
      <c r="BK568" s="225">
        <f>ROUND(P568*H568,2)</f>
        <v>0</v>
      </c>
      <c r="BL568" s="25" t="s">
        <v>265</v>
      </c>
      <c r="BM568" s="25" t="s">
        <v>1122</v>
      </c>
    </row>
    <row r="569" spans="2:65" s="1" customFormat="1" ht="16.5" customHeight="1">
      <c r="B569" s="42"/>
      <c r="C569" s="261" t="s">
        <v>1123</v>
      </c>
      <c r="D569" s="261" t="s">
        <v>390</v>
      </c>
      <c r="E569" s="262" t="s">
        <v>1124</v>
      </c>
      <c r="F569" s="263" t="s">
        <v>1125</v>
      </c>
      <c r="G569" s="264" t="s">
        <v>253</v>
      </c>
      <c r="H569" s="265">
        <v>580</v>
      </c>
      <c r="I569" s="266"/>
      <c r="J569" s="267"/>
      <c r="K569" s="268">
        <f>ROUND(P569*H569,2)</f>
        <v>0</v>
      </c>
      <c r="L569" s="263" t="s">
        <v>187</v>
      </c>
      <c r="M569" s="269"/>
      <c r="N569" s="270" t="s">
        <v>22</v>
      </c>
      <c r="O569" s="222" t="s">
        <v>40</v>
      </c>
      <c r="P569" s="147">
        <f>I569+J569</f>
        <v>0</v>
      </c>
      <c r="Q569" s="147">
        <f>ROUND(I569*H569,2)</f>
        <v>0</v>
      </c>
      <c r="R569" s="147">
        <f>ROUND(J569*H569,2)</f>
        <v>0</v>
      </c>
      <c r="S569" s="43"/>
      <c r="T569" s="223">
        <f>S569*H569</f>
        <v>0</v>
      </c>
      <c r="U569" s="223">
        <v>0</v>
      </c>
      <c r="V569" s="223">
        <f>U569*H569</f>
        <v>0</v>
      </c>
      <c r="W569" s="223">
        <v>0</v>
      </c>
      <c r="X569" s="224">
        <f>W569*H569</f>
        <v>0</v>
      </c>
      <c r="AR569" s="25" t="s">
        <v>351</v>
      </c>
      <c r="AT569" s="25" t="s">
        <v>390</v>
      </c>
      <c r="AU569" s="25" t="s">
        <v>81</v>
      </c>
      <c r="AY569" s="25" t="s">
        <v>181</v>
      </c>
      <c r="BE569" s="225">
        <f>IF(O569="základní",K569,0)</f>
        <v>0</v>
      </c>
      <c r="BF569" s="225">
        <f>IF(O569="snížená",K569,0)</f>
        <v>0</v>
      </c>
      <c r="BG569" s="225">
        <f>IF(O569="zákl. přenesená",K569,0)</f>
        <v>0</v>
      </c>
      <c r="BH569" s="225">
        <f>IF(O569="sníž. přenesená",K569,0)</f>
        <v>0</v>
      </c>
      <c r="BI569" s="225">
        <f>IF(O569="nulová",K569,0)</f>
        <v>0</v>
      </c>
      <c r="BJ569" s="25" t="s">
        <v>79</v>
      </c>
      <c r="BK569" s="225">
        <f>ROUND(P569*H569,2)</f>
        <v>0</v>
      </c>
      <c r="BL569" s="25" t="s">
        <v>265</v>
      </c>
      <c r="BM569" s="25" t="s">
        <v>1126</v>
      </c>
    </row>
    <row r="570" spans="2:65" s="12" customFormat="1" ht="13.5">
      <c r="B570" s="229"/>
      <c r="C570" s="230"/>
      <c r="D570" s="226" t="s">
        <v>192</v>
      </c>
      <c r="E570" s="230"/>
      <c r="F570" s="232" t="s">
        <v>1127</v>
      </c>
      <c r="G570" s="230"/>
      <c r="H570" s="233">
        <v>580</v>
      </c>
      <c r="I570" s="234"/>
      <c r="J570" s="234"/>
      <c r="K570" s="230"/>
      <c r="L570" s="230"/>
      <c r="M570" s="235"/>
      <c r="N570" s="236"/>
      <c r="O570" s="237"/>
      <c r="P570" s="237"/>
      <c r="Q570" s="237"/>
      <c r="R570" s="237"/>
      <c r="S570" s="237"/>
      <c r="T570" s="237"/>
      <c r="U570" s="237"/>
      <c r="V570" s="237"/>
      <c r="W570" s="237"/>
      <c r="X570" s="238"/>
      <c r="AT570" s="239" t="s">
        <v>192</v>
      </c>
      <c r="AU570" s="239" t="s">
        <v>81</v>
      </c>
      <c r="AV570" s="12" t="s">
        <v>81</v>
      </c>
      <c r="AW570" s="12" t="s">
        <v>6</v>
      </c>
      <c r="AX570" s="12" t="s">
        <v>79</v>
      </c>
      <c r="AY570" s="239" t="s">
        <v>181</v>
      </c>
    </row>
    <row r="571" spans="2:65" s="1" customFormat="1" ht="16.5" customHeight="1">
      <c r="B571" s="42"/>
      <c r="C571" s="214" t="s">
        <v>1128</v>
      </c>
      <c r="D571" s="214" t="s">
        <v>183</v>
      </c>
      <c r="E571" s="215" t="s">
        <v>1129</v>
      </c>
      <c r="F571" s="216" t="s">
        <v>1130</v>
      </c>
      <c r="G571" s="217" t="s">
        <v>253</v>
      </c>
      <c r="H571" s="218">
        <v>1647.425</v>
      </c>
      <c r="I571" s="219"/>
      <c r="J571" s="219"/>
      <c r="K571" s="220">
        <f>ROUND(P571*H571,2)</f>
        <v>0</v>
      </c>
      <c r="L571" s="216" t="s">
        <v>187</v>
      </c>
      <c r="M571" s="62"/>
      <c r="N571" s="221" t="s">
        <v>22</v>
      </c>
      <c r="O571" s="222" t="s">
        <v>40</v>
      </c>
      <c r="P571" s="147">
        <f>I571+J571</f>
        <v>0</v>
      </c>
      <c r="Q571" s="147">
        <f>ROUND(I571*H571,2)</f>
        <v>0</v>
      </c>
      <c r="R571" s="147">
        <f>ROUND(J571*H571,2)</f>
        <v>0</v>
      </c>
      <c r="S571" s="43"/>
      <c r="T571" s="223">
        <f>S571*H571</f>
        <v>0</v>
      </c>
      <c r="U571" s="223">
        <v>2.0000000000000001E-4</v>
      </c>
      <c r="V571" s="223">
        <f>U571*H571</f>
        <v>0.32948500000000003</v>
      </c>
      <c r="W571" s="223">
        <v>0</v>
      </c>
      <c r="X571" s="224">
        <f>W571*H571</f>
        <v>0</v>
      </c>
      <c r="AR571" s="25" t="s">
        <v>265</v>
      </c>
      <c r="AT571" s="25" t="s">
        <v>183</v>
      </c>
      <c r="AU571" s="25" t="s">
        <v>81</v>
      </c>
      <c r="AY571" s="25" t="s">
        <v>181</v>
      </c>
      <c r="BE571" s="225">
        <f>IF(O571="základní",K571,0)</f>
        <v>0</v>
      </c>
      <c r="BF571" s="225">
        <f>IF(O571="snížená",K571,0)</f>
        <v>0</v>
      </c>
      <c r="BG571" s="225">
        <f>IF(O571="zákl. přenesená",K571,0)</f>
        <v>0</v>
      </c>
      <c r="BH571" s="225">
        <f>IF(O571="sníž. přenesená",K571,0)</f>
        <v>0</v>
      </c>
      <c r="BI571" s="225">
        <f>IF(O571="nulová",K571,0)</f>
        <v>0</v>
      </c>
      <c r="BJ571" s="25" t="s">
        <v>79</v>
      </c>
      <c r="BK571" s="225">
        <f>ROUND(P571*H571,2)</f>
        <v>0</v>
      </c>
      <c r="BL571" s="25" t="s">
        <v>265</v>
      </c>
      <c r="BM571" s="25" t="s">
        <v>1131</v>
      </c>
    </row>
    <row r="572" spans="2:65" s="12" customFormat="1" ht="13.5">
      <c r="B572" s="229"/>
      <c r="C572" s="230"/>
      <c r="D572" s="226" t="s">
        <v>192</v>
      </c>
      <c r="E572" s="231" t="s">
        <v>22</v>
      </c>
      <c r="F572" s="232" t="s">
        <v>1132</v>
      </c>
      <c r="G572" s="230"/>
      <c r="H572" s="233">
        <v>1647.425</v>
      </c>
      <c r="I572" s="234"/>
      <c r="J572" s="234"/>
      <c r="K572" s="230"/>
      <c r="L572" s="230"/>
      <c r="M572" s="235"/>
      <c r="N572" s="236"/>
      <c r="O572" s="237"/>
      <c r="P572" s="237"/>
      <c r="Q572" s="237"/>
      <c r="R572" s="237"/>
      <c r="S572" s="237"/>
      <c r="T572" s="237"/>
      <c r="U572" s="237"/>
      <c r="V572" s="237"/>
      <c r="W572" s="237"/>
      <c r="X572" s="238"/>
      <c r="AT572" s="239" t="s">
        <v>192</v>
      </c>
      <c r="AU572" s="239" t="s">
        <v>81</v>
      </c>
      <c r="AV572" s="12" t="s">
        <v>81</v>
      </c>
      <c r="AW572" s="12" t="s">
        <v>7</v>
      </c>
      <c r="AX572" s="12" t="s">
        <v>71</v>
      </c>
      <c r="AY572" s="239" t="s">
        <v>181</v>
      </c>
    </row>
    <row r="573" spans="2:65" s="13" customFormat="1" ht="13.5">
      <c r="B573" s="240"/>
      <c r="C573" s="241"/>
      <c r="D573" s="226" t="s">
        <v>192</v>
      </c>
      <c r="E573" s="242" t="s">
        <v>22</v>
      </c>
      <c r="F573" s="243" t="s">
        <v>210</v>
      </c>
      <c r="G573" s="241"/>
      <c r="H573" s="244">
        <v>1647.425</v>
      </c>
      <c r="I573" s="245"/>
      <c r="J573" s="245"/>
      <c r="K573" s="241"/>
      <c r="L573" s="241"/>
      <c r="M573" s="246"/>
      <c r="N573" s="247"/>
      <c r="O573" s="248"/>
      <c r="P573" s="248"/>
      <c r="Q573" s="248"/>
      <c r="R573" s="248"/>
      <c r="S573" s="248"/>
      <c r="T573" s="248"/>
      <c r="U573" s="248"/>
      <c r="V573" s="248"/>
      <c r="W573" s="248"/>
      <c r="X573" s="249"/>
      <c r="AT573" s="250" t="s">
        <v>192</v>
      </c>
      <c r="AU573" s="250" t="s">
        <v>81</v>
      </c>
      <c r="AV573" s="13" t="s">
        <v>188</v>
      </c>
      <c r="AW573" s="13" t="s">
        <v>7</v>
      </c>
      <c r="AX573" s="13" t="s">
        <v>79</v>
      </c>
      <c r="AY573" s="250" t="s">
        <v>181</v>
      </c>
    </row>
    <row r="574" spans="2:65" s="1" customFormat="1" ht="25.5" customHeight="1">
      <c r="B574" s="42"/>
      <c r="C574" s="214" t="s">
        <v>1133</v>
      </c>
      <c r="D574" s="214" t="s">
        <v>183</v>
      </c>
      <c r="E574" s="215" t="s">
        <v>1134</v>
      </c>
      <c r="F574" s="216" t="s">
        <v>1135</v>
      </c>
      <c r="G574" s="217" t="s">
        <v>253</v>
      </c>
      <c r="H574" s="218">
        <v>115.92</v>
      </c>
      <c r="I574" s="219"/>
      <c r="J574" s="219"/>
      <c r="K574" s="220">
        <f>ROUND(P574*H574,2)</f>
        <v>0</v>
      </c>
      <c r="L574" s="216" t="s">
        <v>187</v>
      </c>
      <c r="M574" s="62"/>
      <c r="N574" s="221" t="s">
        <v>22</v>
      </c>
      <c r="O574" s="222" t="s">
        <v>40</v>
      </c>
      <c r="P574" s="147">
        <f>I574+J574</f>
        <v>0</v>
      </c>
      <c r="Q574" s="147">
        <f>ROUND(I574*H574,2)</f>
        <v>0</v>
      </c>
      <c r="R574" s="147">
        <f>ROUND(J574*H574,2)</f>
        <v>0</v>
      </c>
      <c r="S574" s="43"/>
      <c r="T574" s="223">
        <f>S574*H574</f>
        <v>0</v>
      </c>
      <c r="U574" s="223">
        <v>2.0000000000000001E-4</v>
      </c>
      <c r="V574" s="223">
        <f>U574*H574</f>
        <v>2.3184E-2</v>
      </c>
      <c r="W574" s="223">
        <v>0</v>
      </c>
      <c r="X574" s="224">
        <f>W574*H574</f>
        <v>0</v>
      </c>
      <c r="AR574" s="25" t="s">
        <v>265</v>
      </c>
      <c r="AT574" s="25" t="s">
        <v>183</v>
      </c>
      <c r="AU574" s="25" t="s">
        <v>81</v>
      </c>
      <c r="AY574" s="25" t="s">
        <v>181</v>
      </c>
      <c r="BE574" s="225">
        <f>IF(O574="základní",K574,0)</f>
        <v>0</v>
      </c>
      <c r="BF574" s="225">
        <f>IF(O574="snížená",K574,0)</f>
        <v>0</v>
      </c>
      <c r="BG574" s="225">
        <f>IF(O574="zákl. přenesená",K574,0)</f>
        <v>0</v>
      </c>
      <c r="BH574" s="225">
        <f>IF(O574="sníž. přenesená",K574,0)</f>
        <v>0</v>
      </c>
      <c r="BI574" s="225">
        <f>IF(O574="nulová",K574,0)</f>
        <v>0</v>
      </c>
      <c r="BJ574" s="25" t="s">
        <v>79</v>
      </c>
      <c r="BK574" s="225">
        <f>ROUND(P574*H574,2)</f>
        <v>0</v>
      </c>
      <c r="BL574" s="25" t="s">
        <v>265</v>
      </c>
      <c r="BM574" s="25" t="s">
        <v>1136</v>
      </c>
    </row>
    <row r="575" spans="2:65" s="12" customFormat="1" ht="13.5">
      <c r="B575" s="229"/>
      <c r="C575" s="230"/>
      <c r="D575" s="226" t="s">
        <v>192</v>
      </c>
      <c r="E575" s="231" t="s">
        <v>22</v>
      </c>
      <c r="F575" s="232" t="s">
        <v>1114</v>
      </c>
      <c r="G575" s="230"/>
      <c r="H575" s="233">
        <v>115.92</v>
      </c>
      <c r="I575" s="234"/>
      <c r="J575" s="234"/>
      <c r="K575" s="230"/>
      <c r="L575" s="230"/>
      <c r="M575" s="235"/>
      <c r="N575" s="236"/>
      <c r="O575" s="237"/>
      <c r="P575" s="237"/>
      <c r="Q575" s="237"/>
      <c r="R575" s="237"/>
      <c r="S575" s="237"/>
      <c r="T575" s="237"/>
      <c r="U575" s="237"/>
      <c r="V575" s="237"/>
      <c r="W575" s="237"/>
      <c r="X575" s="238"/>
      <c r="AT575" s="239" t="s">
        <v>192</v>
      </c>
      <c r="AU575" s="239" t="s">
        <v>81</v>
      </c>
      <c r="AV575" s="12" t="s">
        <v>81</v>
      </c>
      <c r="AW575" s="12" t="s">
        <v>7</v>
      </c>
      <c r="AX575" s="12" t="s">
        <v>79</v>
      </c>
      <c r="AY575" s="239" t="s">
        <v>181</v>
      </c>
    </row>
    <row r="576" spans="2:65" s="1" customFormat="1" ht="25.5" customHeight="1">
      <c r="B576" s="42"/>
      <c r="C576" s="214" t="s">
        <v>1137</v>
      </c>
      <c r="D576" s="214" t="s">
        <v>183</v>
      </c>
      <c r="E576" s="215" t="s">
        <v>1138</v>
      </c>
      <c r="F576" s="216" t="s">
        <v>1139</v>
      </c>
      <c r="G576" s="217" t="s">
        <v>253</v>
      </c>
      <c r="H576" s="218">
        <v>3294.85</v>
      </c>
      <c r="I576" s="219"/>
      <c r="J576" s="219"/>
      <c r="K576" s="220">
        <f>ROUND(P576*H576,2)</f>
        <v>0</v>
      </c>
      <c r="L576" s="216" t="s">
        <v>187</v>
      </c>
      <c r="M576" s="62"/>
      <c r="N576" s="221" t="s">
        <v>22</v>
      </c>
      <c r="O576" s="222" t="s">
        <v>40</v>
      </c>
      <c r="P576" s="147">
        <f>I576+J576</f>
        <v>0</v>
      </c>
      <c r="Q576" s="147">
        <f>ROUND(I576*H576,2)</f>
        <v>0</v>
      </c>
      <c r="R576" s="147">
        <f>ROUND(J576*H576,2)</f>
        <v>0</v>
      </c>
      <c r="S576" s="43"/>
      <c r="T576" s="223">
        <f>S576*H576</f>
        <v>0</v>
      </c>
      <c r="U576" s="223">
        <v>1.2999999999999999E-4</v>
      </c>
      <c r="V576" s="223">
        <f>U576*H576</f>
        <v>0.42833049999999995</v>
      </c>
      <c r="W576" s="223">
        <v>0</v>
      </c>
      <c r="X576" s="224">
        <f>W576*H576</f>
        <v>0</v>
      </c>
      <c r="AR576" s="25" t="s">
        <v>265</v>
      </c>
      <c r="AT576" s="25" t="s">
        <v>183</v>
      </c>
      <c r="AU576" s="25" t="s">
        <v>81</v>
      </c>
      <c r="AY576" s="25" t="s">
        <v>181</v>
      </c>
      <c r="BE576" s="225">
        <f>IF(O576="základní",K576,0)</f>
        <v>0</v>
      </c>
      <c r="BF576" s="225">
        <f>IF(O576="snížená",K576,0)</f>
        <v>0</v>
      </c>
      <c r="BG576" s="225">
        <f>IF(O576="zákl. přenesená",K576,0)</f>
        <v>0</v>
      </c>
      <c r="BH576" s="225">
        <f>IF(O576="sníž. přenesená",K576,0)</f>
        <v>0</v>
      </c>
      <c r="BI576" s="225">
        <f>IF(O576="nulová",K576,0)</f>
        <v>0</v>
      </c>
      <c r="BJ576" s="25" t="s">
        <v>79</v>
      </c>
      <c r="BK576" s="225">
        <f>ROUND(P576*H576,2)</f>
        <v>0</v>
      </c>
      <c r="BL576" s="25" t="s">
        <v>265</v>
      </c>
      <c r="BM576" s="25" t="s">
        <v>1140</v>
      </c>
    </row>
    <row r="577" spans="2:65" s="12" customFormat="1" ht="13.5">
      <c r="B577" s="229"/>
      <c r="C577" s="230"/>
      <c r="D577" s="226" t="s">
        <v>192</v>
      </c>
      <c r="E577" s="231" t="s">
        <v>22</v>
      </c>
      <c r="F577" s="232" t="s">
        <v>1141</v>
      </c>
      <c r="G577" s="230"/>
      <c r="H577" s="233">
        <v>3294.85</v>
      </c>
      <c r="I577" s="234"/>
      <c r="J577" s="234"/>
      <c r="K577" s="230"/>
      <c r="L577" s="230"/>
      <c r="M577" s="235"/>
      <c r="N577" s="236"/>
      <c r="O577" s="237"/>
      <c r="P577" s="237"/>
      <c r="Q577" s="237"/>
      <c r="R577" s="237"/>
      <c r="S577" s="237"/>
      <c r="T577" s="237"/>
      <c r="U577" s="237"/>
      <c r="V577" s="237"/>
      <c r="W577" s="237"/>
      <c r="X577" s="238"/>
      <c r="AT577" s="239" t="s">
        <v>192</v>
      </c>
      <c r="AU577" s="239" t="s">
        <v>81</v>
      </c>
      <c r="AV577" s="12" t="s">
        <v>81</v>
      </c>
      <c r="AW577" s="12" t="s">
        <v>7</v>
      </c>
      <c r="AX577" s="12" t="s">
        <v>71</v>
      </c>
      <c r="AY577" s="239" t="s">
        <v>181</v>
      </c>
    </row>
    <row r="578" spans="2:65" s="13" customFormat="1" ht="13.5">
      <c r="B578" s="240"/>
      <c r="C578" s="241"/>
      <c r="D578" s="226" t="s">
        <v>192</v>
      </c>
      <c r="E578" s="242" t="s">
        <v>22</v>
      </c>
      <c r="F578" s="243" t="s">
        <v>210</v>
      </c>
      <c r="G578" s="241"/>
      <c r="H578" s="244">
        <v>3294.85</v>
      </c>
      <c r="I578" s="245"/>
      <c r="J578" s="245"/>
      <c r="K578" s="241"/>
      <c r="L578" s="241"/>
      <c r="M578" s="246"/>
      <c r="N578" s="247"/>
      <c r="O578" s="248"/>
      <c r="P578" s="248"/>
      <c r="Q578" s="248"/>
      <c r="R578" s="248"/>
      <c r="S578" s="248"/>
      <c r="T578" s="248"/>
      <c r="U578" s="248"/>
      <c r="V578" s="248"/>
      <c r="W578" s="248"/>
      <c r="X578" s="249"/>
      <c r="AT578" s="250" t="s">
        <v>192</v>
      </c>
      <c r="AU578" s="250" t="s">
        <v>81</v>
      </c>
      <c r="AV578" s="13" t="s">
        <v>188</v>
      </c>
      <c r="AW578" s="13" t="s">
        <v>7</v>
      </c>
      <c r="AX578" s="13" t="s">
        <v>79</v>
      </c>
      <c r="AY578" s="250" t="s">
        <v>181</v>
      </c>
    </row>
    <row r="579" spans="2:65" s="1" customFormat="1" ht="25.5" customHeight="1">
      <c r="B579" s="42"/>
      <c r="C579" s="214" t="s">
        <v>1142</v>
      </c>
      <c r="D579" s="214" t="s">
        <v>183</v>
      </c>
      <c r="E579" s="215" t="s">
        <v>1143</v>
      </c>
      <c r="F579" s="216" t="s">
        <v>1144</v>
      </c>
      <c r="G579" s="217" t="s">
        <v>253</v>
      </c>
      <c r="H579" s="218">
        <v>231.84</v>
      </c>
      <c r="I579" s="219"/>
      <c r="J579" s="219"/>
      <c r="K579" s="220">
        <f>ROUND(P579*H579,2)</f>
        <v>0</v>
      </c>
      <c r="L579" s="216" t="s">
        <v>187</v>
      </c>
      <c r="M579" s="62"/>
      <c r="N579" s="221" t="s">
        <v>22</v>
      </c>
      <c r="O579" s="222" t="s">
        <v>40</v>
      </c>
      <c r="P579" s="147">
        <f>I579+J579</f>
        <v>0</v>
      </c>
      <c r="Q579" s="147">
        <f>ROUND(I579*H579,2)</f>
        <v>0</v>
      </c>
      <c r="R579" s="147">
        <f>ROUND(J579*H579,2)</f>
        <v>0</v>
      </c>
      <c r="S579" s="43"/>
      <c r="T579" s="223">
        <f>S579*H579</f>
        <v>0</v>
      </c>
      <c r="U579" s="223">
        <v>1.8000000000000001E-4</v>
      </c>
      <c r="V579" s="223">
        <f>U579*H579</f>
        <v>4.1731200000000003E-2</v>
      </c>
      <c r="W579" s="223">
        <v>0</v>
      </c>
      <c r="X579" s="224">
        <f>W579*H579</f>
        <v>0</v>
      </c>
      <c r="AR579" s="25" t="s">
        <v>265</v>
      </c>
      <c r="AT579" s="25" t="s">
        <v>183</v>
      </c>
      <c r="AU579" s="25" t="s">
        <v>81</v>
      </c>
      <c r="AY579" s="25" t="s">
        <v>181</v>
      </c>
      <c r="BE579" s="225">
        <f>IF(O579="základní",K579,0)</f>
        <v>0</v>
      </c>
      <c r="BF579" s="225">
        <f>IF(O579="snížená",K579,0)</f>
        <v>0</v>
      </c>
      <c r="BG579" s="225">
        <f>IF(O579="zákl. přenesená",K579,0)</f>
        <v>0</v>
      </c>
      <c r="BH579" s="225">
        <f>IF(O579="sníž. přenesená",K579,0)</f>
        <v>0</v>
      </c>
      <c r="BI579" s="225">
        <f>IF(O579="nulová",K579,0)</f>
        <v>0</v>
      </c>
      <c r="BJ579" s="25" t="s">
        <v>79</v>
      </c>
      <c r="BK579" s="225">
        <f>ROUND(P579*H579,2)</f>
        <v>0</v>
      </c>
      <c r="BL579" s="25" t="s">
        <v>265</v>
      </c>
      <c r="BM579" s="25" t="s">
        <v>1145</v>
      </c>
    </row>
    <row r="580" spans="2:65" s="12" customFormat="1" ht="13.5">
      <c r="B580" s="229"/>
      <c r="C580" s="230"/>
      <c r="D580" s="226" t="s">
        <v>192</v>
      </c>
      <c r="E580" s="231" t="s">
        <v>22</v>
      </c>
      <c r="F580" s="232" t="s">
        <v>1146</v>
      </c>
      <c r="G580" s="230"/>
      <c r="H580" s="233">
        <v>231.84</v>
      </c>
      <c r="I580" s="234"/>
      <c r="J580" s="234"/>
      <c r="K580" s="230"/>
      <c r="L580" s="230"/>
      <c r="M580" s="235"/>
      <c r="N580" s="236"/>
      <c r="O580" s="237"/>
      <c r="P580" s="237"/>
      <c r="Q580" s="237"/>
      <c r="R580" s="237"/>
      <c r="S580" s="237"/>
      <c r="T580" s="237"/>
      <c r="U580" s="237"/>
      <c r="V580" s="237"/>
      <c r="W580" s="237"/>
      <c r="X580" s="238"/>
      <c r="AT580" s="239" t="s">
        <v>192</v>
      </c>
      <c r="AU580" s="239" t="s">
        <v>81</v>
      </c>
      <c r="AV580" s="12" t="s">
        <v>81</v>
      </c>
      <c r="AW580" s="12" t="s">
        <v>7</v>
      </c>
      <c r="AX580" s="12" t="s">
        <v>71</v>
      </c>
      <c r="AY580" s="239" t="s">
        <v>181</v>
      </c>
    </row>
    <row r="581" spans="2:65" s="13" customFormat="1" ht="13.5">
      <c r="B581" s="240"/>
      <c r="C581" s="241"/>
      <c r="D581" s="226" t="s">
        <v>192</v>
      </c>
      <c r="E581" s="242" t="s">
        <v>22</v>
      </c>
      <c r="F581" s="243" t="s">
        <v>210</v>
      </c>
      <c r="G581" s="241"/>
      <c r="H581" s="244">
        <v>231.84</v>
      </c>
      <c r="I581" s="245"/>
      <c r="J581" s="245"/>
      <c r="K581" s="241"/>
      <c r="L581" s="241"/>
      <c r="M581" s="246"/>
      <c r="N581" s="272"/>
      <c r="O581" s="273"/>
      <c r="P581" s="273"/>
      <c r="Q581" s="273"/>
      <c r="R581" s="273"/>
      <c r="S581" s="273"/>
      <c r="T581" s="273"/>
      <c r="U581" s="273"/>
      <c r="V581" s="273"/>
      <c r="W581" s="273"/>
      <c r="X581" s="274"/>
      <c r="AT581" s="250" t="s">
        <v>192</v>
      </c>
      <c r="AU581" s="250" t="s">
        <v>81</v>
      </c>
      <c r="AV581" s="13" t="s">
        <v>188</v>
      </c>
      <c r="AW581" s="13" t="s">
        <v>7</v>
      </c>
      <c r="AX581" s="13" t="s">
        <v>79</v>
      </c>
      <c r="AY581" s="250" t="s">
        <v>181</v>
      </c>
    </row>
    <row r="582" spans="2:65" s="1" customFormat="1" ht="6.95" customHeight="1">
      <c r="B582" s="57"/>
      <c r="C582" s="58"/>
      <c r="D582" s="58"/>
      <c r="E582" s="58"/>
      <c r="F582" s="58"/>
      <c r="G582" s="58"/>
      <c r="H582" s="58"/>
      <c r="I582" s="156"/>
      <c r="J582" s="156"/>
      <c r="K582" s="58"/>
      <c r="L582" s="58"/>
      <c r="M582" s="62"/>
    </row>
  </sheetData>
  <sheetProtection algorithmName="SHA-512" hashValue="2IeObpeaD98d7wtbMHLPSpsXB2XrMyCK9xAUGhX8+xiftl5ENmAt9LPoKl4HGrI6NbJrLP52QZZTXLEpXYmcew==" saltValue="w6N3onmc12Fy3pvnArhQmx1C6N+cgzIEAwW2aVEdS1OrxA+CJIl6NfeIi/I8qPXQa3uTqBrXVxRZSJT5nL96MA==" spinCount="100000" sheet="1" objects="1" scenarios="1" formatColumns="0" formatRows="0" autoFilter="0"/>
  <autoFilter ref="C105:L581"/>
  <mergeCells count="10">
    <mergeCell ref="J53:J54"/>
    <mergeCell ref="E96:H96"/>
    <mergeCell ref="E98:H98"/>
    <mergeCell ref="G1:H1"/>
    <mergeCell ref="M2:Z2"/>
    <mergeCell ref="E7:H7"/>
    <mergeCell ref="E9:H9"/>
    <mergeCell ref="E24:H24"/>
    <mergeCell ref="E47:H47"/>
    <mergeCell ref="E49:H49"/>
  </mergeCells>
  <hyperlinks>
    <hyperlink ref="F1:G1" location="C2" display="1) Krycí list soupisu"/>
    <hyperlink ref="G1:H1" location="C56" display="2) Rekapitulace"/>
    <hyperlink ref="J1" location="C105"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51"/>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92</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ht="15">
      <c r="B8" s="29"/>
      <c r="C8" s="30"/>
      <c r="D8" s="38" t="s">
        <v>122</v>
      </c>
      <c r="E8" s="30"/>
      <c r="F8" s="30"/>
      <c r="G8" s="30"/>
      <c r="H8" s="30"/>
      <c r="I8" s="132"/>
      <c r="J8" s="132"/>
      <c r="K8" s="30"/>
      <c r="L8" s="32"/>
    </row>
    <row r="9" spans="1:70" ht="16.5" customHeight="1">
      <c r="B9" s="29"/>
      <c r="C9" s="30"/>
      <c r="D9" s="30"/>
      <c r="E9" s="419" t="s">
        <v>1147</v>
      </c>
      <c r="F9" s="379"/>
      <c r="G9" s="379"/>
      <c r="H9" s="379"/>
      <c r="I9" s="132"/>
      <c r="J9" s="132"/>
      <c r="K9" s="30"/>
      <c r="L9" s="32"/>
    </row>
    <row r="10" spans="1:70" ht="15">
      <c r="B10" s="29"/>
      <c r="C10" s="30"/>
      <c r="D10" s="38" t="s">
        <v>1148</v>
      </c>
      <c r="E10" s="30"/>
      <c r="F10" s="30"/>
      <c r="G10" s="30"/>
      <c r="H10" s="30"/>
      <c r="I10" s="132"/>
      <c r="J10" s="132"/>
      <c r="K10" s="30"/>
      <c r="L10" s="32"/>
    </row>
    <row r="11" spans="1:70" s="1" customFormat="1" ht="16.5" customHeight="1">
      <c r="B11" s="42"/>
      <c r="C11" s="43"/>
      <c r="D11" s="43"/>
      <c r="E11" s="403" t="s">
        <v>1149</v>
      </c>
      <c r="F11" s="422"/>
      <c r="G11" s="422"/>
      <c r="H11" s="422"/>
      <c r="I11" s="133"/>
      <c r="J11" s="133"/>
      <c r="K11" s="43"/>
      <c r="L11" s="46"/>
    </row>
    <row r="12" spans="1:70" s="1" customFormat="1" ht="15">
      <c r="B12" s="42"/>
      <c r="C12" s="43"/>
      <c r="D12" s="38" t="s">
        <v>1150</v>
      </c>
      <c r="E12" s="43"/>
      <c r="F12" s="43"/>
      <c r="G12" s="43"/>
      <c r="H12" s="43"/>
      <c r="I12" s="133"/>
      <c r="J12" s="133"/>
      <c r="K12" s="43"/>
      <c r="L12" s="46"/>
    </row>
    <row r="13" spans="1:70" s="1" customFormat="1" ht="36.950000000000003" customHeight="1">
      <c r="B13" s="42"/>
      <c r="C13" s="43"/>
      <c r="D13" s="43"/>
      <c r="E13" s="421" t="s">
        <v>1151</v>
      </c>
      <c r="F13" s="422"/>
      <c r="G13" s="422"/>
      <c r="H13" s="422"/>
      <c r="I13" s="133"/>
      <c r="J13" s="133"/>
      <c r="K13" s="43"/>
      <c r="L13" s="46"/>
    </row>
    <row r="14" spans="1:70" s="1" customFormat="1" ht="13.5">
      <c r="B14" s="42"/>
      <c r="C14" s="43"/>
      <c r="D14" s="43"/>
      <c r="E14" s="43"/>
      <c r="F14" s="43"/>
      <c r="G14" s="43"/>
      <c r="H14" s="43"/>
      <c r="I14" s="133"/>
      <c r="J14" s="133"/>
      <c r="K14" s="43"/>
      <c r="L14" s="46"/>
    </row>
    <row r="15" spans="1:70" s="1" customFormat="1" ht="14.45" customHeight="1">
      <c r="B15" s="42"/>
      <c r="C15" s="43"/>
      <c r="D15" s="38" t="s">
        <v>21</v>
      </c>
      <c r="E15" s="43"/>
      <c r="F15" s="36" t="s">
        <v>22</v>
      </c>
      <c r="G15" s="43"/>
      <c r="H15" s="43"/>
      <c r="I15" s="134" t="s">
        <v>23</v>
      </c>
      <c r="J15" s="135" t="s">
        <v>22</v>
      </c>
      <c r="K15" s="43"/>
      <c r="L15" s="46"/>
    </row>
    <row r="16" spans="1:70" s="1" customFormat="1" ht="14.45" customHeight="1">
      <c r="B16" s="42"/>
      <c r="C16" s="43"/>
      <c r="D16" s="38" t="s">
        <v>24</v>
      </c>
      <c r="E16" s="43"/>
      <c r="F16" s="36" t="s">
        <v>1152</v>
      </c>
      <c r="G16" s="43"/>
      <c r="H16" s="43"/>
      <c r="I16" s="134" t="s">
        <v>26</v>
      </c>
      <c r="J16" s="136">
        <f>'Rekapitulace zakázky'!AN8</f>
        <v>0</v>
      </c>
      <c r="K16" s="43"/>
      <c r="L16" s="46"/>
    </row>
    <row r="17" spans="2:12" s="1" customFormat="1" ht="10.9" customHeight="1">
      <c r="B17" s="42"/>
      <c r="C17" s="43"/>
      <c r="D17" s="43"/>
      <c r="E17" s="43"/>
      <c r="F17" s="43"/>
      <c r="G17" s="43"/>
      <c r="H17" s="43"/>
      <c r="I17" s="133"/>
      <c r="J17" s="133"/>
      <c r="K17" s="43"/>
      <c r="L17" s="46"/>
    </row>
    <row r="18" spans="2:12" s="1" customFormat="1" ht="14.45" customHeight="1">
      <c r="B18" s="42"/>
      <c r="C18" s="43"/>
      <c r="D18" s="38" t="s">
        <v>27</v>
      </c>
      <c r="E18" s="43"/>
      <c r="F18" s="43"/>
      <c r="G18" s="43"/>
      <c r="H18" s="43"/>
      <c r="I18" s="134" t="s">
        <v>28</v>
      </c>
      <c r="J18" s="135" t="s">
        <v>1153</v>
      </c>
      <c r="K18" s="43"/>
      <c r="L18" s="46"/>
    </row>
    <row r="19" spans="2:12" s="1" customFormat="1" ht="18" customHeight="1">
      <c r="B19" s="42"/>
      <c r="C19" s="43"/>
      <c r="D19" s="43"/>
      <c r="E19" s="36" t="s">
        <v>1154</v>
      </c>
      <c r="F19" s="43"/>
      <c r="G19" s="43"/>
      <c r="H19" s="43"/>
      <c r="I19" s="134" t="s">
        <v>30</v>
      </c>
      <c r="J19" s="135" t="s">
        <v>1155</v>
      </c>
      <c r="K19" s="43"/>
      <c r="L19" s="46"/>
    </row>
    <row r="20" spans="2:12" s="1" customFormat="1" ht="6.95" customHeight="1">
      <c r="B20" s="42"/>
      <c r="C20" s="43"/>
      <c r="D20" s="43"/>
      <c r="E20" s="43"/>
      <c r="F20" s="43"/>
      <c r="G20" s="43"/>
      <c r="H20" s="43"/>
      <c r="I20" s="133"/>
      <c r="J20" s="133"/>
      <c r="K20" s="43"/>
      <c r="L20" s="46"/>
    </row>
    <row r="21" spans="2:12" s="1" customFormat="1" ht="14.45" customHeight="1">
      <c r="B21" s="42"/>
      <c r="C21" s="43"/>
      <c r="D21" s="38" t="s">
        <v>31</v>
      </c>
      <c r="E21" s="43"/>
      <c r="F21" s="43"/>
      <c r="G21" s="43"/>
      <c r="H21" s="43"/>
      <c r="I21" s="134" t="s">
        <v>28</v>
      </c>
      <c r="J21" s="135" t="str">
        <f>IF('Rekapitulace zakázky'!AN13="Vyplň údaj","",IF('Rekapitulace zakázky'!AN13="","",'Rekapitulace zakázky'!AN13))</f>
        <v/>
      </c>
      <c r="K21" s="43"/>
      <c r="L21" s="46"/>
    </row>
    <row r="22" spans="2:12" s="1" customFormat="1" ht="18" customHeight="1">
      <c r="B22" s="42"/>
      <c r="C22" s="43"/>
      <c r="D22" s="43"/>
      <c r="E22" s="36" t="str">
        <f>IF('Rekapitulace zakázky'!E14="Vyplň údaj","",IF('Rekapitulace zakázky'!E14="","",'Rekapitulace zakázky'!E14))</f>
        <v/>
      </c>
      <c r="F22" s="43"/>
      <c r="G22" s="43"/>
      <c r="H22" s="43"/>
      <c r="I22" s="134" t="s">
        <v>30</v>
      </c>
      <c r="J22" s="135" t="str">
        <f>IF('Rekapitulace zakázky'!AN14="Vyplň údaj","",IF('Rekapitulace zakázky'!AN14="","",'Rekapitulace zakázky'!AN14))</f>
        <v/>
      </c>
      <c r="K22" s="43"/>
      <c r="L22" s="46"/>
    </row>
    <row r="23" spans="2:12" s="1" customFormat="1" ht="6.95" customHeight="1">
      <c r="B23" s="42"/>
      <c r="C23" s="43"/>
      <c r="D23" s="43"/>
      <c r="E23" s="43"/>
      <c r="F23" s="43"/>
      <c r="G23" s="43"/>
      <c r="H23" s="43"/>
      <c r="I23" s="133"/>
      <c r="J23" s="133"/>
      <c r="K23" s="43"/>
      <c r="L23" s="46"/>
    </row>
    <row r="24" spans="2:12" s="1" customFormat="1" ht="14.45" customHeight="1">
      <c r="B24" s="42"/>
      <c r="C24" s="43"/>
      <c r="D24" s="38" t="s">
        <v>33</v>
      </c>
      <c r="E24" s="43"/>
      <c r="F24" s="43"/>
      <c r="G24" s="43"/>
      <c r="H24" s="43"/>
      <c r="I24" s="134" t="s">
        <v>28</v>
      </c>
      <c r="J24" s="135" t="s">
        <v>1156</v>
      </c>
      <c r="K24" s="43"/>
      <c r="L24" s="46"/>
    </row>
    <row r="25" spans="2:12" s="1" customFormat="1" ht="18" customHeight="1">
      <c r="B25" s="42"/>
      <c r="C25" s="43"/>
      <c r="D25" s="43"/>
      <c r="E25" s="36" t="s">
        <v>1157</v>
      </c>
      <c r="F25" s="43"/>
      <c r="G25" s="43"/>
      <c r="H25" s="43"/>
      <c r="I25" s="134" t="s">
        <v>30</v>
      </c>
      <c r="J25" s="135" t="s">
        <v>22</v>
      </c>
      <c r="K25" s="43"/>
      <c r="L25" s="46"/>
    </row>
    <row r="26" spans="2:12" s="1" customFormat="1" ht="6.95" customHeight="1">
      <c r="B26" s="42"/>
      <c r="C26" s="43"/>
      <c r="D26" s="43"/>
      <c r="E26" s="43"/>
      <c r="F26" s="43"/>
      <c r="G26" s="43"/>
      <c r="H26" s="43"/>
      <c r="I26" s="133"/>
      <c r="J26" s="133"/>
      <c r="K26" s="43"/>
      <c r="L26" s="46"/>
    </row>
    <row r="27" spans="2:12" s="1" customFormat="1" ht="14.45" customHeight="1">
      <c r="B27" s="42"/>
      <c r="C27" s="43"/>
      <c r="D27" s="38" t="s">
        <v>34</v>
      </c>
      <c r="E27" s="43"/>
      <c r="F27" s="43"/>
      <c r="G27" s="43"/>
      <c r="H27" s="43"/>
      <c r="I27" s="133"/>
      <c r="J27" s="133"/>
      <c r="K27" s="43"/>
      <c r="L27" s="46"/>
    </row>
    <row r="28" spans="2:12" s="7" customFormat="1" ht="16.5" customHeight="1">
      <c r="B28" s="137"/>
      <c r="C28" s="138"/>
      <c r="D28" s="138"/>
      <c r="E28" s="383" t="s">
        <v>22</v>
      </c>
      <c r="F28" s="383"/>
      <c r="G28" s="383"/>
      <c r="H28" s="383"/>
      <c r="I28" s="139"/>
      <c r="J28" s="139"/>
      <c r="K28" s="138"/>
      <c r="L28" s="140"/>
    </row>
    <row r="29" spans="2:12" s="1" customFormat="1" ht="6.95" customHeight="1">
      <c r="B29" s="42"/>
      <c r="C29" s="43"/>
      <c r="D29" s="43"/>
      <c r="E29" s="43"/>
      <c r="F29" s="43"/>
      <c r="G29" s="43"/>
      <c r="H29" s="43"/>
      <c r="I29" s="133"/>
      <c r="J29" s="133"/>
      <c r="K29" s="43"/>
      <c r="L29" s="46"/>
    </row>
    <row r="30" spans="2:12" s="1" customFormat="1" ht="6.95" customHeight="1">
      <c r="B30" s="42"/>
      <c r="C30" s="43"/>
      <c r="D30" s="85"/>
      <c r="E30" s="85"/>
      <c r="F30" s="85"/>
      <c r="G30" s="85"/>
      <c r="H30" s="85"/>
      <c r="I30" s="141"/>
      <c r="J30" s="141"/>
      <c r="K30" s="85"/>
      <c r="L30" s="142"/>
    </row>
    <row r="31" spans="2:12" s="1" customFormat="1" ht="15">
      <c r="B31" s="42"/>
      <c r="C31" s="43"/>
      <c r="D31" s="43"/>
      <c r="E31" s="38" t="s">
        <v>124</v>
      </c>
      <c r="F31" s="43"/>
      <c r="G31" s="43"/>
      <c r="H31" s="43"/>
      <c r="I31" s="133"/>
      <c r="J31" s="133"/>
      <c r="K31" s="143">
        <f>I66</f>
        <v>0</v>
      </c>
      <c r="L31" s="46"/>
    </row>
    <row r="32" spans="2:12" s="1" customFormat="1" ht="15">
      <c r="B32" s="42"/>
      <c r="C32" s="43"/>
      <c r="D32" s="43"/>
      <c r="E32" s="38" t="s">
        <v>125</v>
      </c>
      <c r="F32" s="43"/>
      <c r="G32" s="43"/>
      <c r="H32" s="43"/>
      <c r="I32" s="133"/>
      <c r="J32" s="133"/>
      <c r="K32" s="143">
        <f>J66</f>
        <v>0</v>
      </c>
      <c r="L32" s="46"/>
    </row>
    <row r="33" spans="2:12" s="1" customFormat="1" ht="25.35" customHeight="1">
      <c r="B33" s="42"/>
      <c r="C33" s="43"/>
      <c r="D33" s="144" t="s">
        <v>35</v>
      </c>
      <c r="E33" s="43"/>
      <c r="F33" s="43"/>
      <c r="G33" s="43"/>
      <c r="H33" s="43"/>
      <c r="I33" s="133"/>
      <c r="J33" s="133"/>
      <c r="K33" s="145">
        <f>ROUND(K98,2)</f>
        <v>0</v>
      </c>
      <c r="L33" s="46"/>
    </row>
    <row r="34" spans="2:12" s="1" customFormat="1" ht="6.95" customHeight="1">
      <c r="B34" s="42"/>
      <c r="C34" s="43"/>
      <c r="D34" s="85"/>
      <c r="E34" s="85"/>
      <c r="F34" s="85"/>
      <c r="G34" s="85"/>
      <c r="H34" s="85"/>
      <c r="I34" s="141"/>
      <c r="J34" s="141"/>
      <c r="K34" s="85"/>
      <c r="L34" s="142"/>
    </row>
    <row r="35" spans="2:12" s="1" customFormat="1" ht="14.45" customHeight="1">
      <c r="B35" s="42"/>
      <c r="C35" s="43"/>
      <c r="D35" s="43"/>
      <c r="E35" s="43"/>
      <c r="F35" s="47" t="s">
        <v>37</v>
      </c>
      <c r="G35" s="43"/>
      <c r="H35" s="43"/>
      <c r="I35" s="146" t="s">
        <v>36</v>
      </c>
      <c r="J35" s="133"/>
      <c r="K35" s="47" t="s">
        <v>38</v>
      </c>
      <c r="L35" s="46"/>
    </row>
    <row r="36" spans="2:12" s="1" customFormat="1" ht="14.45" customHeight="1">
      <c r="B36" s="42"/>
      <c r="C36" s="43"/>
      <c r="D36" s="50" t="s">
        <v>39</v>
      </c>
      <c r="E36" s="50" t="s">
        <v>40</v>
      </c>
      <c r="F36" s="147">
        <f>ROUND(SUM(BE98:BE250), 2)</f>
        <v>0</v>
      </c>
      <c r="G36" s="43"/>
      <c r="H36" s="43"/>
      <c r="I36" s="148">
        <v>0.21</v>
      </c>
      <c r="J36" s="133"/>
      <c r="K36" s="147">
        <f>ROUND(ROUND((SUM(BE98:BE250)), 2)*I36, 2)</f>
        <v>0</v>
      </c>
      <c r="L36" s="46"/>
    </row>
    <row r="37" spans="2:12" s="1" customFormat="1" ht="14.45" customHeight="1">
      <c r="B37" s="42"/>
      <c r="C37" s="43"/>
      <c r="D37" s="43"/>
      <c r="E37" s="50" t="s">
        <v>41</v>
      </c>
      <c r="F37" s="147">
        <f>ROUND(SUM(BF98:BF250), 2)</f>
        <v>0</v>
      </c>
      <c r="G37" s="43"/>
      <c r="H37" s="43"/>
      <c r="I37" s="148">
        <v>0.15</v>
      </c>
      <c r="J37" s="133"/>
      <c r="K37" s="147">
        <f>ROUND(ROUND((SUM(BF98:BF250)), 2)*I37, 2)</f>
        <v>0</v>
      </c>
      <c r="L37" s="46"/>
    </row>
    <row r="38" spans="2:12" s="1" customFormat="1" ht="14.45" hidden="1" customHeight="1">
      <c r="B38" s="42"/>
      <c r="C38" s="43"/>
      <c r="D38" s="43"/>
      <c r="E38" s="50" t="s">
        <v>42</v>
      </c>
      <c r="F38" s="147">
        <f>ROUND(SUM(BG98:BG250), 2)</f>
        <v>0</v>
      </c>
      <c r="G38" s="43"/>
      <c r="H38" s="43"/>
      <c r="I38" s="148">
        <v>0.21</v>
      </c>
      <c r="J38" s="133"/>
      <c r="K38" s="147">
        <v>0</v>
      </c>
      <c r="L38" s="46"/>
    </row>
    <row r="39" spans="2:12" s="1" customFormat="1" ht="14.45" hidden="1" customHeight="1">
      <c r="B39" s="42"/>
      <c r="C39" s="43"/>
      <c r="D39" s="43"/>
      <c r="E39" s="50" t="s">
        <v>43</v>
      </c>
      <c r="F39" s="147">
        <f>ROUND(SUM(BH98:BH250), 2)</f>
        <v>0</v>
      </c>
      <c r="G39" s="43"/>
      <c r="H39" s="43"/>
      <c r="I39" s="148">
        <v>0.15</v>
      </c>
      <c r="J39" s="133"/>
      <c r="K39" s="147">
        <v>0</v>
      </c>
      <c r="L39" s="46"/>
    </row>
    <row r="40" spans="2:12" s="1" customFormat="1" ht="14.45" hidden="1" customHeight="1">
      <c r="B40" s="42"/>
      <c r="C40" s="43"/>
      <c r="D40" s="43"/>
      <c r="E40" s="50" t="s">
        <v>44</v>
      </c>
      <c r="F40" s="147">
        <f>ROUND(SUM(BI98:BI250), 2)</f>
        <v>0</v>
      </c>
      <c r="G40" s="43"/>
      <c r="H40" s="43"/>
      <c r="I40" s="148">
        <v>0</v>
      </c>
      <c r="J40" s="133"/>
      <c r="K40" s="147">
        <v>0</v>
      </c>
      <c r="L40" s="46"/>
    </row>
    <row r="41" spans="2:12" s="1" customFormat="1" ht="6.95" customHeight="1">
      <c r="B41" s="42"/>
      <c r="C41" s="43"/>
      <c r="D41" s="43"/>
      <c r="E41" s="43"/>
      <c r="F41" s="43"/>
      <c r="G41" s="43"/>
      <c r="H41" s="43"/>
      <c r="I41" s="133"/>
      <c r="J41" s="133"/>
      <c r="K41" s="43"/>
      <c r="L41" s="46"/>
    </row>
    <row r="42" spans="2:12" s="1" customFormat="1" ht="25.35" customHeight="1">
      <c r="B42" s="42"/>
      <c r="C42" s="149"/>
      <c r="D42" s="150" t="s">
        <v>45</v>
      </c>
      <c r="E42" s="79"/>
      <c r="F42" s="79"/>
      <c r="G42" s="151" t="s">
        <v>46</v>
      </c>
      <c r="H42" s="152" t="s">
        <v>47</v>
      </c>
      <c r="I42" s="153"/>
      <c r="J42" s="153"/>
      <c r="K42" s="154">
        <f>SUM(K33:K40)</f>
        <v>0</v>
      </c>
      <c r="L42" s="155"/>
    </row>
    <row r="43" spans="2:12" s="1" customFormat="1" ht="14.45" customHeight="1">
      <c r="B43" s="57"/>
      <c r="C43" s="58"/>
      <c r="D43" s="58"/>
      <c r="E43" s="58"/>
      <c r="F43" s="58"/>
      <c r="G43" s="58"/>
      <c r="H43" s="58"/>
      <c r="I43" s="156"/>
      <c r="J43" s="156"/>
      <c r="K43" s="58"/>
      <c r="L43" s="59"/>
    </row>
    <row r="47" spans="2:12" s="1" customFormat="1" ht="6.95" customHeight="1">
      <c r="B47" s="157"/>
      <c r="C47" s="158"/>
      <c r="D47" s="158"/>
      <c r="E47" s="158"/>
      <c r="F47" s="158"/>
      <c r="G47" s="158"/>
      <c r="H47" s="158"/>
      <c r="I47" s="159"/>
      <c r="J47" s="159"/>
      <c r="K47" s="158"/>
      <c r="L47" s="160"/>
    </row>
    <row r="48" spans="2:12" s="1" customFormat="1" ht="36.950000000000003" customHeight="1">
      <c r="B48" s="42"/>
      <c r="C48" s="31" t="s">
        <v>126</v>
      </c>
      <c r="D48" s="43"/>
      <c r="E48" s="43"/>
      <c r="F48" s="43"/>
      <c r="G48" s="43"/>
      <c r="H48" s="43"/>
      <c r="I48" s="133"/>
      <c r="J48" s="133"/>
      <c r="K48" s="43"/>
      <c r="L48" s="46"/>
    </row>
    <row r="49" spans="2:12" s="1" customFormat="1" ht="6.95" customHeight="1">
      <c r="B49" s="42"/>
      <c r="C49" s="43"/>
      <c r="D49" s="43"/>
      <c r="E49" s="43"/>
      <c r="F49" s="43"/>
      <c r="G49" s="43"/>
      <c r="H49" s="43"/>
      <c r="I49" s="133"/>
      <c r="J49" s="133"/>
      <c r="K49" s="43"/>
      <c r="L49" s="46"/>
    </row>
    <row r="50" spans="2:12" s="1" customFormat="1" ht="14.45" customHeight="1">
      <c r="B50" s="42"/>
      <c r="C50" s="38" t="s">
        <v>19</v>
      </c>
      <c r="D50" s="43"/>
      <c r="E50" s="43"/>
      <c r="F50" s="43"/>
      <c r="G50" s="43"/>
      <c r="H50" s="43"/>
      <c r="I50" s="133"/>
      <c r="J50" s="133"/>
      <c r="K50" s="43"/>
      <c r="L50" s="46"/>
    </row>
    <row r="51" spans="2:12" s="1" customFormat="1" ht="16.5" customHeight="1">
      <c r="B51" s="42"/>
      <c r="C51" s="43"/>
      <c r="D51" s="43"/>
      <c r="E51" s="419" t="str">
        <f>E7</f>
        <v>Oprava stavědla Kompas v žst. Olc hl.n.</v>
      </c>
      <c r="F51" s="420"/>
      <c r="G51" s="420"/>
      <c r="H51" s="420"/>
      <c r="I51" s="133"/>
      <c r="J51" s="133"/>
      <c r="K51" s="43"/>
      <c r="L51" s="46"/>
    </row>
    <row r="52" spans="2:12" ht="15">
      <c r="B52" s="29"/>
      <c r="C52" s="38" t="s">
        <v>122</v>
      </c>
      <c r="D52" s="30"/>
      <c r="E52" s="30"/>
      <c r="F52" s="30"/>
      <c r="G52" s="30"/>
      <c r="H52" s="30"/>
      <c r="I52" s="132"/>
      <c r="J52" s="132"/>
      <c r="K52" s="30"/>
      <c r="L52" s="32"/>
    </row>
    <row r="53" spans="2:12" ht="16.5" customHeight="1">
      <c r="B53" s="29"/>
      <c r="C53" s="30"/>
      <c r="D53" s="30"/>
      <c r="E53" s="419" t="s">
        <v>1147</v>
      </c>
      <c r="F53" s="379"/>
      <c r="G53" s="379"/>
      <c r="H53" s="379"/>
      <c r="I53" s="132"/>
      <c r="J53" s="132"/>
      <c r="K53" s="30"/>
      <c r="L53" s="32"/>
    </row>
    <row r="54" spans="2:12" ht="15">
      <c r="B54" s="29"/>
      <c r="C54" s="38" t="s">
        <v>1148</v>
      </c>
      <c r="D54" s="30"/>
      <c r="E54" s="30"/>
      <c r="F54" s="30"/>
      <c r="G54" s="30"/>
      <c r="H54" s="30"/>
      <c r="I54" s="132"/>
      <c r="J54" s="132"/>
      <c r="K54" s="30"/>
      <c r="L54" s="32"/>
    </row>
    <row r="55" spans="2:12" s="1" customFormat="1" ht="16.5" customHeight="1">
      <c r="B55" s="42"/>
      <c r="C55" s="43"/>
      <c r="D55" s="43"/>
      <c r="E55" s="403" t="s">
        <v>1149</v>
      </c>
      <c r="F55" s="422"/>
      <c r="G55" s="422"/>
      <c r="H55" s="422"/>
      <c r="I55" s="133"/>
      <c r="J55" s="133"/>
      <c r="K55" s="43"/>
      <c r="L55" s="46"/>
    </row>
    <row r="56" spans="2:12" s="1" customFormat="1" ht="14.45" customHeight="1">
      <c r="B56" s="42"/>
      <c r="C56" s="38" t="s">
        <v>1150</v>
      </c>
      <c r="D56" s="43"/>
      <c r="E56" s="43"/>
      <c r="F56" s="43"/>
      <c r="G56" s="43"/>
      <c r="H56" s="43"/>
      <c r="I56" s="133"/>
      <c r="J56" s="133"/>
      <c r="K56" s="43"/>
      <c r="L56" s="46"/>
    </row>
    <row r="57" spans="2:12" s="1" customFormat="1" ht="17.25" customHeight="1">
      <c r="B57" s="42"/>
      <c r="C57" s="43"/>
      <c r="D57" s="43"/>
      <c r="E57" s="421" t="str">
        <f>E13</f>
        <v>PS01-S - Rozvody nn-elektroinstalace</v>
      </c>
      <c r="F57" s="422"/>
      <c r="G57" s="422"/>
      <c r="H57" s="422"/>
      <c r="I57" s="133"/>
      <c r="J57" s="133"/>
      <c r="K57" s="43"/>
      <c r="L57" s="46"/>
    </row>
    <row r="58" spans="2:12" s="1" customFormat="1" ht="6.95" customHeight="1">
      <c r="B58" s="42"/>
      <c r="C58" s="43"/>
      <c r="D58" s="43"/>
      <c r="E58" s="43"/>
      <c r="F58" s="43"/>
      <c r="G58" s="43"/>
      <c r="H58" s="43"/>
      <c r="I58" s="133"/>
      <c r="J58" s="133"/>
      <c r="K58" s="43"/>
      <c r="L58" s="46"/>
    </row>
    <row r="59" spans="2:12" s="1" customFormat="1" ht="18" customHeight="1">
      <c r="B59" s="42"/>
      <c r="C59" s="38" t="s">
        <v>24</v>
      </c>
      <c r="D59" s="43"/>
      <c r="E59" s="43"/>
      <c r="F59" s="36" t="str">
        <f>F16</f>
        <v>Olomouc - Hodolany</v>
      </c>
      <c r="G59" s="43"/>
      <c r="H59" s="43"/>
      <c r="I59" s="134" t="s">
        <v>26</v>
      </c>
      <c r="J59" s="136">
        <f>IF(J16="","",J16)</f>
        <v>0</v>
      </c>
      <c r="K59" s="43"/>
      <c r="L59" s="46"/>
    </row>
    <row r="60" spans="2:12" s="1" customFormat="1" ht="6.95" customHeight="1">
      <c r="B60" s="42"/>
      <c r="C60" s="43"/>
      <c r="D60" s="43"/>
      <c r="E60" s="43"/>
      <c r="F60" s="43"/>
      <c r="G60" s="43"/>
      <c r="H60" s="43"/>
      <c r="I60" s="133"/>
      <c r="J60" s="133"/>
      <c r="K60" s="43"/>
      <c r="L60" s="46"/>
    </row>
    <row r="61" spans="2:12" s="1" customFormat="1" ht="15">
      <c r="B61" s="42"/>
      <c r="C61" s="38" t="s">
        <v>27</v>
      </c>
      <c r="D61" s="43"/>
      <c r="E61" s="43"/>
      <c r="F61" s="36" t="str">
        <f>E19</f>
        <v>Správa železniční dopravní cesty, s.o.</v>
      </c>
      <c r="G61" s="43"/>
      <c r="H61" s="43"/>
      <c r="I61" s="134" t="s">
        <v>33</v>
      </c>
      <c r="J61" s="423" t="str">
        <f>E25</f>
        <v>Kamarád Vladimír</v>
      </c>
      <c r="K61" s="43"/>
      <c r="L61" s="46"/>
    </row>
    <row r="62" spans="2:12" s="1" customFormat="1" ht="14.45" customHeight="1">
      <c r="B62" s="42"/>
      <c r="C62" s="38" t="s">
        <v>31</v>
      </c>
      <c r="D62" s="43"/>
      <c r="E62" s="43"/>
      <c r="F62" s="36" t="str">
        <f>IF(E22="","",E22)</f>
        <v/>
      </c>
      <c r="G62" s="43"/>
      <c r="H62" s="43"/>
      <c r="I62" s="133"/>
      <c r="J62" s="424"/>
      <c r="K62" s="43"/>
      <c r="L62" s="46"/>
    </row>
    <row r="63" spans="2:12" s="1" customFormat="1" ht="10.35" customHeight="1">
      <c r="B63" s="42"/>
      <c r="C63" s="43"/>
      <c r="D63" s="43"/>
      <c r="E63" s="43"/>
      <c r="F63" s="43"/>
      <c r="G63" s="43"/>
      <c r="H63" s="43"/>
      <c r="I63" s="133"/>
      <c r="J63" s="133"/>
      <c r="K63" s="43"/>
      <c r="L63" s="46"/>
    </row>
    <row r="64" spans="2:12" s="1" customFormat="1" ht="29.25" customHeight="1">
      <c r="B64" s="42"/>
      <c r="C64" s="161" t="s">
        <v>127</v>
      </c>
      <c r="D64" s="149"/>
      <c r="E64" s="149"/>
      <c r="F64" s="149"/>
      <c r="G64" s="149"/>
      <c r="H64" s="149"/>
      <c r="I64" s="162" t="s">
        <v>128</v>
      </c>
      <c r="J64" s="162" t="s">
        <v>129</v>
      </c>
      <c r="K64" s="163" t="s">
        <v>130</v>
      </c>
      <c r="L64" s="164"/>
    </row>
    <row r="65" spans="2:47" s="1" customFormat="1" ht="10.35" customHeight="1">
      <c r="B65" s="42"/>
      <c r="C65" s="43"/>
      <c r="D65" s="43"/>
      <c r="E65" s="43"/>
      <c r="F65" s="43"/>
      <c r="G65" s="43"/>
      <c r="H65" s="43"/>
      <c r="I65" s="133"/>
      <c r="J65" s="133"/>
      <c r="K65" s="43"/>
      <c r="L65" s="46"/>
    </row>
    <row r="66" spans="2:47" s="1" customFormat="1" ht="29.25" customHeight="1">
      <c r="B66" s="42"/>
      <c r="C66" s="165" t="s">
        <v>131</v>
      </c>
      <c r="D66" s="43"/>
      <c r="E66" s="43"/>
      <c r="F66" s="43"/>
      <c r="G66" s="43"/>
      <c r="H66" s="43"/>
      <c r="I66" s="166">
        <f>Q98</f>
        <v>0</v>
      </c>
      <c r="J66" s="166">
        <f>R98</f>
        <v>0</v>
      </c>
      <c r="K66" s="145">
        <f>K98</f>
        <v>0</v>
      </c>
      <c r="L66" s="46"/>
      <c r="AU66" s="25" t="s">
        <v>132</v>
      </c>
    </row>
    <row r="67" spans="2:47" s="8" customFormat="1" ht="24.95" customHeight="1">
      <c r="B67" s="167"/>
      <c r="C67" s="168"/>
      <c r="D67" s="169" t="s">
        <v>1158</v>
      </c>
      <c r="E67" s="170"/>
      <c r="F67" s="170"/>
      <c r="G67" s="170"/>
      <c r="H67" s="170"/>
      <c r="I67" s="171">
        <f>Q99</f>
        <v>0</v>
      </c>
      <c r="J67" s="171">
        <f>R99</f>
        <v>0</v>
      </c>
      <c r="K67" s="172">
        <f>K99</f>
        <v>0</v>
      </c>
      <c r="L67" s="173"/>
    </row>
    <row r="68" spans="2:47" s="8" customFormat="1" ht="24.95" customHeight="1">
      <c r="B68" s="167"/>
      <c r="C68" s="168"/>
      <c r="D68" s="169" t="s">
        <v>1159</v>
      </c>
      <c r="E68" s="170"/>
      <c r="F68" s="170"/>
      <c r="G68" s="170"/>
      <c r="H68" s="170"/>
      <c r="I68" s="171">
        <f>Q162</f>
        <v>0</v>
      </c>
      <c r="J68" s="171">
        <f>R162</f>
        <v>0</v>
      </c>
      <c r="K68" s="172">
        <f>K162</f>
        <v>0</v>
      </c>
      <c r="L68" s="173"/>
    </row>
    <row r="69" spans="2:47" s="8" customFormat="1" ht="24.95" customHeight="1">
      <c r="B69" s="167"/>
      <c r="C69" s="168"/>
      <c r="D69" s="169" t="s">
        <v>1160</v>
      </c>
      <c r="E69" s="170"/>
      <c r="F69" s="170"/>
      <c r="G69" s="170"/>
      <c r="H69" s="170"/>
      <c r="I69" s="171">
        <f>Q183</f>
        <v>0</v>
      </c>
      <c r="J69" s="171">
        <f>R183</f>
        <v>0</v>
      </c>
      <c r="K69" s="172">
        <f>K183</f>
        <v>0</v>
      </c>
      <c r="L69" s="173"/>
    </row>
    <row r="70" spans="2:47" s="8" customFormat="1" ht="24.95" customHeight="1">
      <c r="B70" s="167"/>
      <c r="C70" s="168"/>
      <c r="D70" s="169" t="s">
        <v>1161</v>
      </c>
      <c r="E70" s="170"/>
      <c r="F70" s="170"/>
      <c r="G70" s="170"/>
      <c r="H70" s="170"/>
      <c r="I70" s="171">
        <f>Q215</f>
        <v>0</v>
      </c>
      <c r="J70" s="171">
        <f>R215</f>
        <v>0</v>
      </c>
      <c r="K70" s="172">
        <f>K215</f>
        <v>0</v>
      </c>
      <c r="L70" s="173"/>
    </row>
    <row r="71" spans="2:47" s="8" customFormat="1" ht="24.95" customHeight="1">
      <c r="B71" s="167"/>
      <c r="C71" s="168"/>
      <c r="D71" s="169" t="s">
        <v>1162</v>
      </c>
      <c r="E71" s="170"/>
      <c r="F71" s="170"/>
      <c r="G71" s="170"/>
      <c r="H71" s="170"/>
      <c r="I71" s="171">
        <f>Q218</f>
        <v>0</v>
      </c>
      <c r="J71" s="171">
        <f>R218</f>
        <v>0</v>
      </c>
      <c r="K71" s="172">
        <f>K218</f>
        <v>0</v>
      </c>
      <c r="L71" s="173"/>
    </row>
    <row r="72" spans="2:47" s="9" customFormat="1" ht="19.899999999999999" customHeight="1">
      <c r="B72" s="174"/>
      <c r="C72" s="175"/>
      <c r="D72" s="176" t="s">
        <v>134</v>
      </c>
      <c r="E72" s="177"/>
      <c r="F72" s="177"/>
      <c r="G72" s="177"/>
      <c r="H72" s="177"/>
      <c r="I72" s="178">
        <f>Q219</f>
        <v>0</v>
      </c>
      <c r="J72" s="178">
        <f>R219</f>
        <v>0</v>
      </c>
      <c r="K72" s="179">
        <f>K219</f>
        <v>0</v>
      </c>
      <c r="L72" s="180"/>
    </row>
    <row r="73" spans="2:47" s="9" customFormat="1" ht="19.899999999999999" customHeight="1">
      <c r="B73" s="174"/>
      <c r="C73" s="175"/>
      <c r="D73" s="176" t="s">
        <v>139</v>
      </c>
      <c r="E73" s="177"/>
      <c r="F73" s="177"/>
      <c r="G73" s="177"/>
      <c r="H73" s="177"/>
      <c r="I73" s="178">
        <f>Q234</f>
        <v>0</v>
      </c>
      <c r="J73" s="178">
        <f>R234</f>
        <v>0</v>
      </c>
      <c r="K73" s="179">
        <f>K234</f>
        <v>0</v>
      </c>
      <c r="L73" s="180"/>
    </row>
    <row r="74" spans="2:47" s="8" customFormat="1" ht="24.95" customHeight="1">
      <c r="B74" s="167"/>
      <c r="C74" s="168"/>
      <c r="D74" s="169" t="s">
        <v>1163</v>
      </c>
      <c r="E74" s="170"/>
      <c r="F74" s="170"/>
      <c r="G74" s="170"/>
      <c r="H74" s="170"/>
      <c r="I74" s="171">
        <f>Q240</f>
        <v>0</v>
      </c>
      <c r="J74" s="171">
        <f>R240</f>
        <v>0</v>
      </c>
      <c r="K74" s="172">
        <f>K240</f>
        <v>0</v>
      </c>
      <c r="L74" s="173"/>
    </row>
    <row r="75" spans="2:47" s="1" customFormat="1" ht="21.75" customHeight="1">
      <c r="B75" s="42"/>
      <c r="C75" s="43"/>
      <c r="D75" s="43"/>
      <c r="E75" s="43"/>
      <c r="F75" s="43"/>
      <c r="G75" s="43"/>
      <c r="H75" s="43"/>
      <c r="I75" s="133"/>
      <c r="J75" s="133"/>
      <c r="K75" s="43"/>
      <c r="L75" s="46"/>
    </row>
    <row r="76" spans="2:47" s="1" customFormat="1" ht="6.95" customHeight="1">
      <c r="B76" s="57"/>
      <c r="C76" s="58"/>
      <c r="D76" s="58"/>
      <c r="E76" s="58"/>
      <c r="F76" s="58"/>
      <c r="G76" s="58"/>
      <c r="H76" s="58"/>
      <c r="I76" s="156"/>
      <c r="J76" s="156"/>
      <c r="K76" s="58"/>
      <c r="L76" s="59"/>
    </row>
    <row r="80" spans="2:47" s="1" customFormat="1" ht="6.95" customHeight="1">
      <c r="B80" s="60"/>
      <c r="C80" s="61"/>
      <c r="D80" s="61"/>
      <c r="E80" s="61"/>
      <c r="F80" s="61"/>
      <c r="G80" s="61"/>
      <c r="H80" s="61"/>
      <c r="I80" s="159"/>
      <c r="J80" s="159"/>
      <c r="K80" s="61"/>
      <c r="L80" s="61"/>
      <c r="M80" s="62"/>
    </row>
    <row r="81" spans="2:13" s="1" customFormat="1" ht="36.950000000000003" customHeight="1">
      <c r="B81" s="42"/>
      <c r="C81" s="63" t="s">
        <v>161</v>
      </c>
      <c r="D81" s="64"/>
      <c r="E81" s="64"/>
      <c r="F81" s="64"/>
      <c r="G81" s="64"/>
      <c r="H81" s="64"/>
      <c r="I81" s="181"/>
      <c r="J81" s="181"/>
      <c r="K81" s="64"/>
      <c r="L81" s="64"/>
      <c r="M81" s="62"/>
    </row>
    <row r="82" spans="2:13" s="1" customFormat="1" ht="6.95" customHeight="1">
      <c r="B82" s="42"/>
      <c r="C82" s="64"/>
      <c r="D82" s="64"/>
      <c r="E82" s="64"/>
      <c r="F82" s="64"/>
      <c r="G82" s="64"/>
      <c r="H82" s="64"/>
      <c r="I82" s="181"/>
      <c r="J82" s="181"/>
      <c r="K82" s="64"/>
      <c r="L82" s="64"/>
      <c r="M82" s="62"/>
    </row>
    <row r="83" spans="2:13" s="1" customFormat="1" ht="14.45" customHeight="1">
      <c r="B83" s="42"/>
      <c r="C83" s="66" t="s">
        <v>19</v>
      </c>
      <c r="D83" s="64"/>
      <c r="E83" s="64"/>
      <c r="F83" s="64"/>
      <c r="G83" s="64"/>
      <c r="H83" s="64"/>
      <c r="I83" s="181"/>
      <c r="J83" s="181"/>
      <c r="K83" s="64"/>
      <c r="L83" s="64"/>
      <c r="M83" s="62"/>
    </row>
    <row r="84" spans="2:13" s="1" customFormat="1" ht="16.5" customHeight="1">
      <c r="B84" s="42"/>
      <c r="C84" s="64"/>
      <c r="D84" s="64"/>
      <c r="E84" s="425" t="str">
        <f>E7</f>
        <v>Oprava stavědla Kompas v žst. Olc hl.n.</v>
      </c>
      <c r="F84" s="426"/>
      <c r="G84" s="426"/>
      <c r="H84" s="426"/>
      <c r="I84" s="181"/>
      <c r="J84" s="181"/>
      <c r="K84" s="64"/>
      <c r="L84" s="64"/>
      <c r="M84" s="62"/>
    </row>
    <row r="85" spans="2:13" ht="15">
      <c r="B85" s="29"/>
      <c r="C85" s="66" t="s">
        <v>122</v>
      </c>
      <c r="D85" s="275"/>
      <c r="E85" s="275"/>
      <c r="F85" s="275"/>
      <c r="G85" s="275"/>
      <c r="H85" s="275"/>
      <c r="K85" s="275"/>
      <c r="L85" s="275"/>
      <c r="M85" s="276"/>
    </row>
    <row r="86" spans="2:13" ht="16.5" customHeight="1">
      <c r="B86" s="29"/>
      <c r="C86" s="275"/>
      <c r="D86" s="275"/>
      <c r="E86" s="425" t="s">
        <v>1147</v>
      </c>
      <c r="F86" s="430"/>
      <c r="G86" s="430"/>
      <c r="H86" s="430"/>
      <c r="K86" s="275"/>
      <c r="L86" s="275"/>
      <c r="M86" s="276"/>
    </row>
    <row r="87" spans="2:13" ht="15">
      <c r="B87" s="29"/>
      <c r="C87" s="66" t="s">
        <v>1148</v>
      </c>
      <c r="D87" s="275"/>
      <c r="E87" s="275"/>
      <c r="F87" s="275"/>
      <c r="G87" s="275"/>
      <c r="H87" s="275"/>
      <c r="K87" s="275"/>
      <c r="L87" s="275"/>
      <c r="M87" s="276"/>
    </row>
    <row r="88" spans="2:13" s="1" customFormat="1" ht="16.5" customHeight="1">
      <c r="B88" s="42"/>
      <c r="C88" s="64"/>
      <c r="D88" s="64"/>
      <c r="E88" s="429" t="s">
        <v>1149</v>
      </c>
      <c r="F88" s="427"/>
      <c r="G88" s="427"/>
      <c r="H88" s="427"/>
      <c r="I88" s="181"/>
      <c r="J88" s="181"/>
      <c r="K88" s="64"/>
      <c r="L88" s="64"/>
      <c r="M88" s="62"/>
    </row>
    <row r="89" spans="2:13" s="1" customFormat="1" ht="14.45" customHeight="1">
      <c r="B89" s="42"/>
      <c r="C89" s="66" t="s">
        <v>1150</v>
      </c>
      <c r="D89" s="64"/>
      <c r="E89" s="64"/>
      <c r="F89" s="64"/>
      <c r="G89" s="64"/>
      <c r="H89" s="64"/>
      <c r="I89" s="181"/>
      <c r="J89" s="181"/>
      <c r="K89" s="64"/>
      <c r="L89" s="64"/>
      <c r="M89" s="62"/>
    </row>
    <row r="90" spans="2:13" s="1" customFormat="1" ht="17.25" customHeight="1">
      <c r="B90" s="42"/>
      <c r="C90" s="64"/>
      <c r="D90" s="64"/>
      <c r="E90" s="394" t="str">
        <f>E13</f>
        <v>PS01-S - Rozvody nn-elektroinstalace</v>
      </c>
      <c r="F90" s="427"/>
      <c r="G90" s="427"/>
      <c r="H90" s="427"/>
      <c r="I90" s="181"/>
      <c r="J90" s="181"/>
      <c r="K90" s="64"/>
      <c r="L90" s="64"/>
      <c r="M90" s="62"/>
    </row>
    <row r="91" spans="2:13" s="1" customFormat="1" ht="6.95" customHeight="1">
      <c r="B91" s="42"/>
      <c r="C91" s="64"/>
      <c r="D91" s="64"/>
      <c r="E91" s="64"/>
      <c r="F91" s="64"/>
      <c r="G91" s="64"/>
      <c r="H91" s="64"/>
      <c r="I91" s="181"/>
      <c r="J91" s="181"/>
      <c r="K91" s="64"/>
      <c r="L91" s="64"/>
      <c r="M91" s="62"/>
    </row>
    <row r="92" spans="2:13" s="1" customFormat="1" ht="18" customHeight="1">
      <c r="B92" s="42"/>
      <c r="C92" s="66" t="s">
        <v>24</v>
      </c>
      <c r="D92" s="64"/>
      <c r="E92" s="64"/>
      <c r="F92" s="182" t="str">
        <f>F16</f>
        <v>Olomouc - Hodolany</v>
      </c>
      <c r="G92" s="64"/>
      <c r="H92" s="64"/>
      <c r="I92" s="183" t="s">
        <v>26</v>
      </c>
      <c r="J92" s="184">
        <f>IF(J16="","",J16)</f>
        <v>0</v>
      </c>
      <c r="K92" s="64"/>
      <c r="L92" s="64"/>
      <c r="M92" s="62"/>
    </row>
    <row r="93" spans="2:13" s="1" customFormat="1" ht="6.95" customHeight="1">
      <c r="B93" s="42"/>
      <c r="C93" s="64"/>
      <c r="D93" s="64"/>
      <c r="E93" s="64"/>
      <c r="F93" s="64"/>
      <c r="G93" s="64"/>
      <c r="H93" s="64"/>
      <c r="I93" s="181"/>
      <c r="J93" s="181"/>
      <c r="K93" s="64"/>
      <c r="L93" s="64"/>
      <c r="M93" s="62"/>
    </row>
    <row r="94" spans="2:13" s="1" customFormat="1" ht="15">
      <c r="B94" s="42"/>
      <c r="C94" s="66" t="s">
        <v>27</v>
      </c>
      <c r="D94" s="64"/>
      <c r="E94" s="64"/>
      <c r="F94" s="182" t="str">
        <f>E19</f>
        <v>Správa železniční dopravní cesty, s.o.</v>
      </c>
      <c r="G94" s="64"/>
      <c r="H94" s="64"/>
      <c r="I94" s="183" t="s">
        <v>33</v>
      </c>
      <c r="J94" s="185" t="str">
        <f>E25</f>
        <v>Kamarád Vladimír</v>
      </c>
      <c r="K94" s="64"/>
      <c r="L94" s="64"/>
      <c r="M94" s="62"/>
    </row>
    <row r="95" spans="2:13" s="1" customFormat="1" ht="14.45" customHeight="1">
      <c r="B95" s="42"/>
      <c r="C95" s="66" t="s">
        <v>31</v>
      </c>
      <c r="D95" s="64"/>
      <c r="E95" s="64"/>
      <c r="F95" s="182" t="str">
        <f>IF(E22="","",E22)</f>
        <v/>
      </c>
      <c r="G95" s="64"/>
      <c r="H95" s="64"/>
      <c r="I95" s="181"/>
      <c r="J95" s="181"/>
      <c r="K95" s="64"/>
      <c r="L95" s="64"/>
      <c r="M95" s="62"/>
    </row>
    <row r="96" spans="2:13" s="1" customFormat="1" ht="10.35" customHeight="1">
      <c r="B96" s="42"/>
      <c r="C96" s="64"/>
      <c r="D96" s="64"/>
      <c r="E96" s="64"/>
      <c r="F96" s="64"/>
      <c r="G96" s="64"/>
      <c r="H96" s="64"/>
      <c r="I96" s="181"/>
      <c r="J96" s="181"/>
      <c r="K96" s="64"/>
      <c r="L96" s="64"/>
      <c r="M96" s="62"/>
    </row>
    <row r="97" spans="2:65" s="10" customFormat="1" ht="29.25" customHeight="1">
      <c r="B97" s="186"/>
      <c r="C97" s="187" t="s">
        <v>162</v>
      </c>
      <c r="D97" s="188" t="s">
        <v>54</v>
      </c>
      <c r="E97" s="188" t="s">
        <v>50</v>
      </c>
      <c r="F97" s="188" t="s">
        <v>163</v>
      </c>
      <c r="G97" s="188" t="s">
        <v>164</v>
      </c>
      <c r="H97" s="188" t="s">
        <v>165</v>
      </c>
      <c r="I97" s="189" t="s">
        <v>166</v>
      </c>
      <c r="J97" s="189" t="s">
        <v>167</v>
      </c>
      <c r="K97" s="188" t="s">
        <v>130</v>
      </c>
      <c r="L97" s="190" t="s">
        <v>168</v>
      </c>
      <c r="M97" s="191"/>
      <c r="N97" s="81" t="s">
        <v>169</v>
      </c>
      <c r="O97" s="82" t="s">
        <v>39</v>
      </c>
      <c r="P97" s="82" t="s">
        <v>170</v>
      </c>
      <c r="Q97" s="82" t="s">
        <v>171</v>
      </c>
      <c r="R97" s="82" t="s">
        <v>172</v>
      </c>
      <c r="S97" s="82" t="s">
        <v>173</v>
      </c>
      <c r="T97" s="82" t="s">
        <v>174</v>
      </c>
      <c r="U97" s="82" t="s">
        <v>175</v>
      </c>
      <c r="V97" s="82" t="s">
        <v>176</v>
      </c>
      <c r="W97" s="82" t="s">
        <v>177</v>
      </c>
      <c r="X97" s="83" t="s">
        <v>178</v>
      </c>
    </row>
    <row r="98" spans="2:65" s="1" customFormat="1" ht="29.25" customHeight="1">
      <c r="B98" s="42"/>
      <c r="C98" s="87" t="s">
        <v>131</v>
      </c>
      <c r="D98" s="64"/>
      <c r="E98" s="64"/>
      <c r="F98" s="64"/>
      <c r="G98" s="64"/>
      <c r="H98" s="64"/>
      <c r="I98" s="181"/>
      <c r="J98" s="181"/>
      <c r="K98" s="192">
        <f>BK98</f>
        <v>0</v>
      </c>
      <c r="L98" s="64"/>
      <c r="M98" s="62"/>
      <c r="N98" s="84"/>
      <c r="O98" s="85"/>
      <c r="P98" s="85"/>
      <c r="Q98" s="193">
        <f>Q99+Q162+Q183+Q215+Q218+Q240</f>
        <v>0</v>
      </c>
      <c r="R98" s="193">
        <f>R99+R162+R183+R215+R218+R240</f>
        <v>0</v>
      </c>
      <c r="S98" s="85"/>
      <c r="T98" s="194">
        <f>T99+T162+T183+T215+T218+T240</f>
        <v>0</v>
      </c>
      <c r="U98" s="85"/>
      <c r="V98" s="194">
        <f>V99+V162+V183+V215+V218+V240</f>
        <v>0</v>
      </c>
      <c r="W98" s="85"/>
      <c r="X98" s="195">
        <f>X99+X162+X183+X215+X218+X240</f>
        <v>0</v>
      </c>
      <c r="AT98" s="25" t="s">
        <v>70</v>
      </c>
      <c r="AU98" s="25" t="s">
        <v>132</v>
      </c>
      <c r="BK98" s="196">
        <f>BK99+BK162+BK183+BK215+BK218+BK240</f>
        <v>0</v>
      </c>
    </row>
    <row r="99" spans="2:65" s="11" customFormat="1" ht="37.35" customHeight="1">
      <c r="B99" s="197"/>
      <c r="C99" s="198"/>
      <c r="D99" s="199" t="s">
        <v>70</v>
      </c>
      <c r="E99" s="200" t="s">
        <v>1164</v>
      </c>
      <c r="F99" s="200" t="s">
        <v>1165</v>
      </c>
      <c r="G99" s="198"/>
      <c r="H99" s="198"/>
      <c r="I99" s="201"/>
      <c r="J99" s="201"/>
      <c r="K99" s="202">
        <f>BK99</f>
        <v>0</v>
      </c>
      <c r="L99" s="198"/>
      <c r="M99" s="203"/>
      <c r="N99" s="204"/>
      <c r="O99" s="205"/>
      <c r="P99" s="205"/>
      <c r="Q99" s="206">
        <f>SUM(Q100:Q161)</f>
        <v>0</v>
      </c>
      <c r="R99" s="206">
        <f>SUM(R100:R161)</f>
        <v>0</v>
      </c>
      <c r="S99" s="205"/>
      <c r="T99" s="207">
        <f>SUM(T100:T161)</f>
        <v>0</v>
      </c>
      <c r="U99" s="205"/>
      <c r="V99" s="207">
        <f>SUM(V100:V161)</f>
        <v>0</v>
      </c>
      <c r="W99" s="205"/>
      <c r="X99" s="208">
        <f>SUM(X100:X161)</f>
        <v>0</v>
      </c>
      <c r="AR99" s="209" t="s">
        <v>79</v>
      </c>
      <c r="AT99" s="210" t="s">
        <v>70</v>
      </c>
      <c r="AU99" s="210" t="s">
        <v>71</v>
      </c>
      <c r="AY99" s="209" t="s">
        <v>181</v>
      </c>
      <c r="BK99" s="211">
        <f>SUM(BK100:BK161)</f>
        <v>0</v>
      </c>
    </row>
    <row r="100" spans="2:65" s="1" customFormat="1" ht="38.25" customHeight="1">
      <c r="B100" s="42"/>
      <c r="C100" s="261" t="s">
        <v>879</v>
      </c>
      <c r="D100" s="261" t="s">
        <v>390</v>
      </c>
      <c r="E100" s="262" t="s">
        <v>1166</v>
      </c>
      <c r="F100" s="263" t="s">
        <v>1167</v>
      </c>
      <c r="G100" s="264" t="s">
        <v>318</v>
      </c>
      <c r="H100" s="265">
        <v>1</v>
      </c>
      <c r="I100" s="266"/>
      <c r="J100" s="267"/>
      <c r="K100" s="268">
        <f>ROUND(P100*H100,2)</f>
        <v>0</v>
      </c>
      <c r="L100" s="263" t="s">
        <v>1168</v>
      </c>
      <c r="M100" s="269"/>
      <c r="N100" s="270" t="s">
        <v>22</v>
      </c>
      <c r="O100" s="222" t="s">
        <v>40</v>
      </c>
      <c r="P100" s="147">
        <f>I100+J100</f>
        <v>0</v>
      </c>
      <c r="Q100" s="147">
        <f>ROUND(I100*H100,2)</f>
        <v>0</v>
      </c>
      <c r="R100" s="147">
        <f>ROUND(J100*H100,2)</f>
        <v>0</v>
      </c>
      <c r="S100" s="43"/>
      <c r="T100" s="223">
        <f>S100*H100</f>
        <v>0</v>
      </c>
      <c r="U100" s="223">
        <v>0</v>
      </c>
      <c r="V100" s="223">
        <f>U100*H100</f>
        <v>0</v>
      </c>
      <c r="W100" s="223">
        <v>0</v>
      </c>
      <c r="X100" s="224">
        <f>W100*H100</f>
        <v>0</v>
      </c>
      <c r="AR100" s="25" t="s">
        <v>837</v>
      </c>
      <c r="AT100" s="25" t="s">
        <v>390</v>
      </c>
      <c r="AU100" s="25" t="s">
        <v>79</v>
      </c>
      <c r="AY100" s="25" t="s">
        <v>181</v>
      </c>
      <c r="BE100" s="225">
        <f>IF(O100="základní",K100,0)</f>
        <v>0</v>
      </c>
      <c r="BF100" s="225">
        <f>IF(O100="snížená",K100,0)</f>
        <v>0</v>
      </c>
      <c r="BG100" s="225">
        <f>IF(O100="zákl. přenesená",K100,0)</f>
        <v>0</v>
      </c>
      <c r="BH100" s="225">
        <f>IF(O100="sníž. přenesená",K100,0)</f>
        <v>0</v>
      </c>
      <c r="BI100" s="225">
        <f>IF(O100="nulová",K100,0)</f>
        <v>0</v>
      </c>
      <c r="BJ100" s="25" t="s">
        <v>79</v>
      </c>
      <c r="BK100" s="225">
        <f>ROUND(P100*H100,2)</f>
        <v>0</v>
      </c>
      <c r="BL100" s="25" t="s">
        <v>837</v>
      </c>
      <c r="BM100" s="25" t="s">
        <v>1169</v>
      </c>
    </row>
    <row r="101" spans="2:65" s="1" customFormat="1" ht="27">
      <c r="B101" s="42"/>
      <c r="C101" s="64"/>
      <c r="D101" s="226" t="s">
        <v>1170</v>
      </c>
      <c r="E101" s="64"/>
      <c r="F101" s="227" t="s">
        <v>1171</v>
      </c>
      <c r="G101" s="64"/>
      <c r="H101" s="64"/>
      <c r="I101" s="181"/>
      <c r="J101" s="181"/>
      <c r="K101" s="64"/>
      <c r="L101" s="64"/>
      <c r="M101" s="62"/>
      <c r="N101" s="228"/>
      <c r="O101" s="43"/>
      <c r="P101" s="43"/>
      <c r="Q101" s="43"/>
      <c r="R101" s="43"/>
      <c r="S101" s="43"/>
      <c r="T101" s="43"/>
      <c r="U101" s="43"/>
      <c r="V101" s="43"/>
      <c r="W101" s="43"/>
      <c r="X101" s="78"/>
      <c r="AT101" s="25" t="s">
        <v>1170</v>
      </c>
      <c r="AU101" s="25" t="s">
        <v>79</v>
      </c>
    </row>
    <row r="102" spans="2:65" s="1" customFormat="1" ht="38.25" customHeight="1">
      <c r="B102" s="42"/>
      <c r="C102" s="261" t="s">
        <v>385</v>
      </c>
      <c r="D102" s="261" t="s">
        <v>390</v>
      </c>
      <c r="E102" s="262" t="s">
        <v>1172</v>
      </c>
      <c r="F102" s="263" t="s">
        <v>1173</v>
      </c>
      <c r="G102" s="264" t="s">
        <v>318</v>
      </c>
      <c r="H102" s="265">
        <v>1</v>
      </c>
      <c r="I102" s="266"/>
      <c r="J102" s="267"/>
      <c r="K102" s="268">
        <f>ROUND(P102*H102,2)</f>
        <v>0</v>
      </c>
      <c r="L102" s="263" t="s">
        <v>1174</v>
      </c>
      <c r="M102" s="269"/>
      <c r="N102" s="270" t="s">
        <v>22</v>
      </c>
      <c r="O102" s="222" t="s">
        <v>40</v>
      </c>
      <c r="P102" s="147">
        <f>I102+J102</f>
        <v>0</v>
      </c>
      <c r="Q102" s="147">
        <f>ROUND(I102*H102,2)</f>
        <v>0</v>
      </c>
      <c r="R102" s="147">
        <f>ROUND(J102*H102,2)</f>
        <v>0</v>
      </c>
      <c r="S102" s="43"/>
      <c r="T102" s="223">
        <f>S102*H102</f>
        <v>0</v>
      </c>
      <c r="U102" s="223">
        <v>0</v>
      </c>
      <c r="V102" s="223">
        <f>U102*H102</f>
        <v>0</v>
      </c>
      <c r="W102" s="223">
        <v>0</v>
      </c>
      <c r="X102" s="224">
        <f>W102*H102</f>
        <v>0</v>
      </c>
      <c r="AR102" s="25" t="s">
        <v>837</v>
      </c>
      <c r="AT102" s="25" t="s">
        <v>390</v>
      </c>
      <c r="AU102" s="25" t="s">
        <v>79</v>
      </c>
      <c r="AY102" s="25" t="s">
        <v>181</v>
      </c>
      <c r="BE102" s="225">
        <f>IF(O102="základní",K102,0)</f>
        <v>0</v>
      </c>
      <c r="BF102" s="225">
        <f>IF(O102="snížená",K102,0)</f>
        <v>0</v>
      </c>
      <c r="BG102" s="225">
        <f>IF(O102="zákl. přenesená",K102,0)</f>
        <v>0</v>
      </c>
      <c r="BH102" s="225">
        <f>IF(O102="sníž. přenesená",K102,0)</f>
        <v>0</v>
      </c>
      <c r="BI102" s="225">
        <f>IF(O102="nulová",K102,0)</f>
        <v>0</v>
      </c>
      <c r="BJ102" s="25" t="s">
        <v>79</v>
      </c>
      <c r="BK102" s="225">
        <f>ROUND(P102*H102,2)</f>
        <v>0</v>
      </c>
      <c r="BL102" s="25" t="s">
        <v>837</v>
      </c>
      <c r="BM102" s="25" t="s">
        <v>1175</v>
      </c>
    </row>
    <row r="103" spans="2:65" s="1" customFormat="1" ht="27">
      <c r="B103" s="42"/>
      <c r="C103" s="64"/>
      <c r="D103" s="226" t="s">
        <v>1170</v>
      </c>
      <c r="E103" s="64"/>
      <c r="F103" s="227" t="s">
        <v>1176</v>
      </c>
      <c r="G103" s="64"/>
      <c r="H103" s="64"/>
      <c r="I103" s="181"/>
      <c r="J103" s="181"/>
      <c r="K103" s="64"/>
      <c r="L103" s="64"/>
      <c r="M103" s="62"/>
      <c r="N103" s="228"/>
      <c r="O103" s="43"/>
      <c r="P103" s="43"/>
      <c r="Q103" s="43"/>
      <c r="R103" s="43"/>
      <c r="S103" s="43"/>
      <c r="T103" s="43"/>
      <c r="U103" s="43"/>
      <c r="V103" s="43"/>
      <c r="W103" s="43"/>
      <c r="X103" s="78"/>
      <c r="AT103" s="25" t="s">
        <v>1170</v>
      </c>
      <c r="AU103" s="25" t="s">
        <v>79</v>
      </c>
    </row>
    <row r="104" spans="2:65" s="1" customFormat="1" ht="38.25" customHeight="1">
      <c r="B104" s="42"/>
      <c r="C104" s="261" t="s">
        <v>883</v>
      </c>
      <c r="D104" s="261" t="s">
        <v>390</v>
      </c>
      <c r="E104" s="262" t="s">
        <v>1177</v>
      </c>
      <c r="F104" s="263" t="s">
        <v>1178</v>
      </c>
      <c r="G104" s="264" t="s">
        <v>318</v>
      </c>
      <c r="H104" s="265">
        <v>1</v>
      </c>
      <c r="I104" s="266"/>
      <c r="J104" s="267"/>
      <c r="K104" s="268">
        <f>ROUND(P104*H104,2)</f>
        <v>0</v>
      </c>
      <c r="L104" s="263" t="s">
        <v>1168</v>
      </c>
      <c r="M104" s="269"/>
      <c r="N104" s="270" t="s">
        <v>22</v>
      </c>
      <c r="O104" s="222" t="s">
        <v>40</v>
      </c>
      <c r="P104" s="147">
        <f>I104+J104</f>
        <v>0</v>
      </c>
      <c r="Q104" s="147">
        <f>ROUND(I104*H104,2)</f>
        <v>0</v>
      </c>
      <c r="R104" s="147">
        <f>ROUND(J104*H104,2)</f>
        <v>0</v>
      </c>
      <c r="S104" s="43"/>
      <c r="T104" s="223">
        <f>S104*H104</f>
        <v>0</v>
      </c>
      <c r="U104" s="223">
        <v>0</v>
      </c>
      <c r="V104" s="223">
        <f>U104*H104</f>
        <v>0</v>
      </c>
      <c r="W104" s="223">
        <v>0</v>
      </c>
      <c r="X104" s="224">
        <f>W104*H104</f>
        <v>0</v>
      </c>
      <c r="AR104" s="25" t="s">
        <v>837</v>
      </c>
      <c r="AT104" s="25" t="s">
        <v>390</v>
      </c>
      <c r="AU104" s="25" t="s">
        <v>79</v>
      </c>
      <c r="AY104" s="25" t="s">
        <v>181</v>
      </c>
      <c r="BE104" s="225">
        <f>IF(O104="základní",K104,0)</f>
        <v>0</v>
      </c>
      <c r="BF104" s="225">
        <f>IF(O104="snížená",K104,0)</f>
        <v>0</v>
      </c>
      <c r="BG104" s="225">
        <f>IF(O104="zákl. přenesená",K104,0)</f>
        <v>0</v>
      </c>
      <c r="BH104" s="225">
        <f>IF(O104="sníž. přenesená",K104,0)</f>
        <v>0</v>
      </c>
      <c r="BI104" s="225">
        <f>IF(O104="nulová",K104,0)</f>
        <v>0</v>
      </c>
      <c r="BJ104" s="25" t="s">
        <v>79</v>
      </c>
      <c r="BK104" s="225">
        <f>ROUND(P104*H104,2)</f>
        <v>0</v>
      </c>
      <c r="BL104" s="25" t="s">
        <v>837</v>
      </c>
      <c r="BM104" s="25" t="s">
        <v>1179</v>
      </c>
    </row>
    <row r="105" spans="2:65" s="1" customFormat="1" ht="27">
      <c r="B105" s="42"/>
      <c r="C105" s="64"/>
      <c r="D105" s="226" t="s">
        <v>1170</v>
      </c>
      <c r="E105" s="64"/>
      <c r="F105" s="227" t="s">
        <v>1180</v>
      </c>
      <c r="G105" s="64"/>
      <c r="H105" s="64"/>
      <c r="I105" s="181"/>
      <c r="J105" s="181"/>
      <c r="K105" s="64"/>
      <c r="L105" s="64"/>
      <c r="M105" s="62"/>
      <c r="N105" s="228"/>
      <c r="O105" s="43"/>
      <c r="P105" s="43"/>
      <c r="Q105" s="43"/>
      <c r="R105" s="43"/>
      <c r="S105" s="43"/>
      <c r="T105" s="43"/>
      <c r="U105" s="43"/>
      <c r="V105" s="43"/>
      <c r="W105" s="43"/>
      <c r="X105" s="78"/>
      <c r="AT105" s="25" t="s">
        <v>1170</v>
      </c>
      <c r="AU105" s="25" t="s">
        <v>79</v>
      </c>
    </row>
    <row r="106" spans="2:65" s="1" customFormat="1" ht="25.5" customHeight="1">
      <c r="B106" s="42"/>
      <c r="C106" s="261" t="s">
        <v>887</v>
      </c>
      <c r="D106" s="261" t="s">
        <v>390</v>
      </c>
      <c r="E106" s="262" t="s">
        <v>1181</v>
      </c>
      <c r="F106" s="263" t="s">
        <v>1182</v>
      </c>
      <c r="G106" s="264" t="s">
        <v>318</v>
      </c>
      <c r="H106" s="265">
        <v>1</v>
      </c>
      <c r="I106" s="266"/>
      <c r="J106" s="267"/>
      <c r="K106" s="268">
        <f>ROUND(P106*H106,2)</f>
        <v>0</v>
      </c>
      <c r="L106" s="263" t="s">
        <v>1168</v>
      </c>
      <c r="M106" s="269"/>
      <c r="N106" s="270" t="s">
        <v>22</v>
      </c>
      <c r="O106" s="222" t="s">
        <v>40</v>
      </c>
      <c r="P106" s="147">
        <f>I106+J106</f>
        <v>0</v>
      </c>
      <c r="Q106" s="147">
        <f>ROUND(I106*H106,2)</f>
        <v>0</v>
      </c>
      <c r="R106" s="147">
        <f>ROUND(J106*H106,2)</f>
        <v>0</v>
      </c>
      <c r="S106" s="43"/>
      <c r="T106" s="223">
        <f>S106*H106</f>
        <v>0</v>
      </c>
      <c r="U106" s="223">
        <v>0</v>
      </c>
      <c r="V106" s="223">
        <f>U106*H106</f>
        <v>0</v>
      </c>
      <c r="W106" s="223">
        <v>0</v>
      </c>
      <c r="X106" s="224">
        <f>W106*H106</f>
        <v>0</v>
      </c>
      <c r="AR106" s="25" t="s">
        <v>837</v>
      </c>
      <c r="AT106" s="25" t="s">
        <v>390</v>
      </c>
      <c r="AU106" s="25" t="s">
        <v>79</v>
      </c>
      <c r="AY106" s="25" t="s">
        <v>181</v>
      </c>
      <c r="BE106" s="225">
        <f>IF(O106="základní",K106,0)</f>
        <v>0</v>
      </c>
      <c r="BF106" s="225">
        <f>IF(O106="snížená",K106,0)</f>
        <v>0</v>
      </c>
      <c r="BG106" s="225">
        <f>IF(O106="zákl. přenesená",K106,0)</f>
        <v>0</v>
      </c>
      <c r="BH106" s="225">
        <f>IF(O106="sníž. přenesená",K106,0)</f>
        <v>0</v>
      </c>
      <c r="BI106" s="225">
        <f>IF(O106="nulová",K106,0)</f>
        <v>0</v>
      </c>
      <c r="BJ106" s="25" t="s">
        <v>79</v>
      </c>
      <c r="BK106" s="225">
        <f>ROUND(P106*H106,2)</f>
        <v>0</v>
      </c>
      <c r="BL106" s="25" t="s">
        <v>837</v>
      </c>
      <c r="BM106" s="25" t="s">
        <v>1183</v>
      </c>
    </row>
    <row r="107" spans="2:65" s="1" customFormat="1" ht="27">
      <c r="B107" s="42"/>
      <c r="C107" s="64"/>
      <c r="D107" s="226" t="s">
        <v>1170</v>
      </c>
      <c r="E107" s="64"/>
      <c r="F107" s="227" t="s">
        <v>1184</v>
      </c>
      <c r="G107" s="64"/>
      <c r="H107" s="64"/>
      <c r="I107" s="181"/>
      <c r="J107" s="181"/>
      <c r="K107" s="64"/>
      <c r="L107" s="64"/>
      <c r="M107" s="62"/>
      <c r="N107" s="228"/>
      <c r="O107" s="43"/>
      <c r="P107" s="43"/>
      <c r="Q107" s="43"/>
      <c r="R107" s="43"/>
      <c r="S107" s="43"/>
      <c r="T107" s="43"/>
      <c r="U107" s="43"/>
      <c r="V107" s="43"/>
      <c r="W107" s="43"/>
      <c r="X107" s="78"/>
      <c r="AT107" s="25" t="s">
        <v>1170</v>
      </c>
      <c r="AU107" s="25" t="s">
        <v>79</v>
      </c>
    </row>
    <row r="108" spans="2:65" s="1" customFormat="1" ht="38.25" customHeight="1">
      <c r="B108" s="42"/>
      <c r="C108" s="261" t="s">
        <v>705</v>
      </c>
      <c r="D108" s="261" t="s">
        <v>390</v>
      </c>
      <c r="E108" s="262" t="s">
        <v>1185</v>
      </c>
      <c r="F108" s="263" t="s">
        <v>1186</v>
      </c>
      <c r="G108" s="264" t="s">
        <v>318</v>
      </c>
      <c r="H108" s="265">
        <v>1</v>
      </c>
      <c r="I108" s="266"/>
      <c r="J108" s="267"/>
      <c r="K108" s="268">
        <f>ROUND(P108*H108,2)</f>
        <v>0</v>
      </c>
      <c r="L108" s="263" t="s">
        <v>1168</v>
      </c>
      <c r="M108" s="269"/>
      <c r="N108" s="270" t="s">
        <v>22</v>
      </c>
      <c r="O108" s="222" t="s">
        <v>40</v>
      </c>
      <c r="P108" s="147">
        <f>I108+J108</f>
        <v>0</v>
      </c>
      <c r="Q108" s="147">
        <f>ROUND(I108*H108,2)</f>
        <v>0</v>
      </c>
      <c r="R108" s="147">
        <f>ROUND(J108*H108,2)</f>
        <v>0</v>
      </c>
      <c r="S108" s="43"/>
      <c r="T108" s="223">
        <f>S108*H108</f>
        <v>0</v>
      </c>
      <c r="U108" s="223">
        <v>0</v>
      </c>
      <c r="V108" s="223">
        <f>U108*H108</f>
        <v>0</v>
      </c>
      <c r="W108" s="223">
        <v>0</v>
      </c>
      <c r="X108" s="224">
        <f>W108*H108</f>
        <v>0</v>
      </c>
      <c r="AR108" s="25" t="s">
        <v>837</v>
      </c>
      <c r="AT108" s="25" t="s">
        <v>390</v>
      </c>
      <c r="AU108" s="25" t="s">
        <v>79</v>
      </c>
      <c r="AY108" s="25" t="s">
        <v>181</v>
      </c>
      <c r="BE108" s="225">
        <f>IF(O108="základní",K108,0)</f>
        <v>0</v>
      </c>
      <c r="BF108" s="225">
        <f>IF(O108="snížená",K108,0)</f>
        <v>0</v>
      </c>
      <c r="BG108" s="225">
        <f>IF(O108="zákl. přenesená",K108,0)</f>
        <v>0</v>
      </c>
      <c r="BH108" s="225">
        <f>IF(O108="sníž. přenesená",K108,0)</f>
        <v>0</v>
      </c>
      <c r="BI108" s="225">
        <f>IF(O108="nulová",K108,0)</f>
        <v>0</v>
      </c>
      <c r="BJ108" s="25" t="s">
        <v>79</v>
      </c>
      <c r="BK108" s="225">
        <f>ROUND(P108*H108,2)</f>
        <v>0</v>
      </c>
      <c r="BL108" s="25" t="s">
        <v>837</v>
      </c>
      <c r="BM108" s="25" t="s">
        <v>1187</v>
      </c>
    </row>
    <row r="109" spans="2:65" s="1" customFormat="1" ht="27">
      <c r="B109" s="42"/>
      <c r="C109" s="64"/>
      <c r="D109" s="226" t="s">
        <v>1170</v>
      </c>
      <c r="E109" s="64"/>
      <c r="F109" s="227" t="s">
        <v>1188</v>
      </c>
      <c r="G109" s="64"/>
      <c r="H109" s="64"/>
      <c r="I109" s="181"/>
      <c r="J109" s="181"/>
      <c r="K109" s="64"/>
      <c r="L109" s="64"/>
      <c r="M109" s="62"/>
      <c r="N109" s="228"/>
      <c r="O109" s="43"/>
      <c r="P109" s="43"/>
      <c r="Q109" s="43"/>
      <c r="R109" s="43"/>
      <c r="S109" s="43"/>
      <c r="T109" s="43"/>
      <c r="U109" s="43"/>
      <c r="V109" s="43"/>
      <c r="W109" s="43"/>
      <c r="X109" s="78"/>
      <c r="AT109" s="25" t="s">
        <v>1170</v>
      </c>
      <c r="AU109" s="25" t="s">
        <v>79</v>
      </c>
    </row>
    <row r="110" spans="2:65" s="1" customFormat="1" ht="38.25" customHeight="1">
      <c r="B110" s="42"/>
      <c r="C110" s="261" t="s">
        <v>701</v>
      </c>
      <c r="D110" s="261" t="s">
        <v>390</v>
      </c>
      <c r="E110" s="262" t="s">
        <v>1185</v>
      </c>
      <c r="F110" s="263" t="s">
        <v>1186</v>
      </c>
      <c r="G110" s="264" t="s">
        <v>318</v>
      </c>
      <c r="H110" s="265">
        <v>2</v>
      </c>
      <c r="I110" s="266"/>
      <c r="J110" s="267"/>
      <c r="K110" s="268">
        <f>ROUND(P110*H110,2)</f>
        <v>0</v>
      </c>
      <c r="L110" s="263" t="s">
        <v>1168</v>
      </c>
      <c r="M110" s="269"/>
      <c r="N110" s="270" t="s">
        <v>22</v>
      </c>
      <c r="O110" s="222" t="s">
        <v>40</v>
      </c>
      <c r="P110" s="147">
        <f>I110+J110</f>
        <v>0</v>
      </c>
      <c r="Q110" s="147">
        <f>ROUND(I110*H110,2)</f>
        <v>0</v>
      </c>
      <c r="R110" s="147">
        <f>ROUND(J110*H110,2)</f>
        <v>0</v>
      </c>
      <c r="S110" s="43"/>
      <c r="T110" s="223">
        <f>S110*H110</f>
        <v>0</v>
      </c>
      <c r="U110" s="223">
        <v>0</v>
      </c>
      <c r="V110" s="223">
        <f>U110*H110</f>
        <v>0</v>
      </c>
      <c r="W110" s="223">
        <v>0</v>
      </c>
      <c r="X110" s="224">
        <f>W110*H110</f>
        <v>0</v>
      </c>
      <c r="AR110" s="25" t="s">
        <v>837</v>
      </c>
      <c r="AT110" s="25" t="s">
        <v>390</v>
      </c>
      <c r="AU110" s="25" t="s">
        <v>79</v>
      </c>
      <c r="AY110" s="25" t="s">
        <v>181</v>
      </c>
      <c r="BE110" s="225">
        <f>IF(O110="základní",K110,0)</f>
        <v>0</v>
      </c>
      <c r="BF110" s="225">
        <f>IF(O110="snížená",K110,0)</f>
        <v>0</v>
      </c>
      <c r="BG110" s="225">
        <f>IF(O110="zákl. přenesená",K110,0)</f>
        <v>0</v>
      </c>
      <c r="BH110" s="225">
        <f>IF(O110="sníž. přenesená",K110,0)</f>
        <v>0</v>
      </c>
      <c r="BI110" s="225">
        <f>IF(O110="nulová",K110,0)</f>
        <v>0</v>
      </c>
      <c r="BJ110" s="25" t="s">
        <v>79</v>
      </c>
      <c r="BK110" s="225">
        <f>ROUND(P110*H110,2)</f>
        <v>0</v>
      </c>
      <c r="BL110" s="25" t="s">
        <v>837</v>
      </c>
      <c r="BM110" s="25" t="s">
        <v>1189</v>
      </c>
    </row>
    <row r="111" spans="2:65" s="1" customFormat="1" ht="27">
      <c r="B111" s="42"/>
      <c r="C111" s="64"/>
      <c r="D111" s="226" t="s">
        <v>1170</v>
      </c>
      <c r="E111" s="64"/>
      <c r="F111" s="227" t="s">
        <v>1190</v>
      </c>
      <c r="G111" s="64"/>
      <c r="H111" s="64"/>
      <c r="I111" s="181"/>
      <c r="J111" s="181"/>
      <c r="K111" s="64"/>
      <c r="L111" s="64"/>
      <c r="M111" s="62"/>
      <c r="N111" s="228"/>
      <c r="O111" s="43"/>
      <c r="P111" s="43"/>
      <c r="Q111" s="43"/>
      <c r="R111" s="43"/>
      <c r="S111" s="43"/>
      <c r="T111" s="43"/>
      <c r="U111" s="43"/>
      <c r="V111" s="43"/>
      <c r="W111" s="43"/>
      <c r="X111" s="78"/>
      <c r="AT111" s="25" t="s">
        <v>1170</v>
      </c>
      <c r="AU111" s="25" t="s">
        <v>79</v>
      </c>
    </row>
    <row r="112" spans="2:65" s="1" customFormat="1" ht="51" customHeight="1">
      <c r="B112" s="42"/>
      <c r="C112" s="261" t="s">
        <v>901</v>
      </c>
      <c r="D112" s="261" t="s">
        <v>390</v>
      </c>
      <c r="E112" s="262" t="s">
        <v>1191</v>
      </c>
      <c r="F112" s="263" t="s">
        <v>1192</v>
      </c>
      <c r="G112" s="264" t="s">
        <v>318</v>
      </c>
      <c r="H112" s="265">
        <v>1</v>
      </c>
      <c r="I112" s="266"/>
      <c r="J112" s="267"/>
      <c r="K112" s="268">
        <f>ROUND(P112*H112,2)</f>
        <v>0</v>
      </c>
      <c r="L112" s="263" t="s">
        <v>1168</v>
      </c>
      <c r="M112" s="269"/>
      <c r="N112" s="270" t="s">
        <v>22</v>
      </c>
      <c r="O112" s="222" t="s">
        <v>40</v>
      </c>
      <c r="P112" s="147">
        <f>I112+J112</f>
        <v>0</v>
      </c>
      <c r="Q112" s="147">
        <f>ROUND(I112*H112,2)</f>
        <v>0</v>
      </c>
      <c r="R112" s="147">
        <f>ROUND(J112*H112,2)</f>
        <v>0</v>
      </c>
      <c r="S112" s="43"/>
      <c r="T112" s="223">
        <f>S112*H112</f>
        <v>0</v>
      </c>
      <c r="U112" s="223">
        <v>0</v>
      </c>
      <c r="V112" s="223">
        <f>U112*H112</f>
        <v>0</v>
      </c>
      <c r="W112" s="223">
        <v>0</v>
      </c>
      <c r="X112" s="224">
        <f>W112*H112</f>
        <v>0</v>
      </c>
      <c r="AR112" s="25" t="s">
        <v>837</v>
      </c>
      <c r="AT112" s="25" t="s">
        <v>390</v>
      </c>
      <c r="AU112" s="25" t="s">
        <v>79</v>
      </c>
      <c r="AY112" s="25" t="s">
        <v>181</v>
      </c>
      <c r="BE112" s="225">
        <f>IF(O112="základní",K112,0)</f>
        <v>0</v>
      </c>
      <c r="BF112" s="225">
        <f>IF(O112="snížená",K112,0)</f>
        <v>0</v>
      </c>
      <c r="BG112" s="225">
        <f>IF(O112="zákl. přenesená",K112,0)</f>
        <v>0</v>
      </c>
      <c r="BH112" s="225">
        <f>IF(O112="sníž. přenesená",K112,0)</f>
        <v>0</v>
      </c>
      <c r="BI112" s="225">
        <f>IF(O112="nulová",K112,0)</f>
        <v>0</v>
      </c>
      <c r="BJ112" s="25" t="s">
        <v>79</v>
      </c>
      <c r="BK112" s="225">
        <f>ROUND(P112*H112,2)</f>
        <v>0</v>
      </c>
      <c r="BL112" s="25" t="s">
        <v>837</v>
      </c>
      <c r="BM112" s="25" t="s">
        <v>1193</v>
      </c>
    </row>
    <row r="113" spans="2:65" s="1" customFormat="1" ht="27">
      <c r="B113" s="42"/>
      <c r="C113" s="64"/>
      <c r="D113" s="226" t="s">
        <v>1170</v>
      </c>
      <c r="E113" s="64"/>
      <c r="F113" s="227" t="s">
        <v>1194</v>
      </c>
      <c r="G113" s="64"/>
      <c r="H113" s="64"/>
      <c r="I113" s="181"/>
      <c r="J113" s="181"/>
      <c r="K113" s="64"/>
      <c r="L113" s="64"/>
      <c r="M113" s="62"/>
      <c r="N113" s="228"/>
      <c r="O113" s="43"/>
      <c r="P113" s="43"/>
      <c r="Q113" s="43"/>
      <c r="R113" s="43"/>
      <c r="S113" s="43"/>
      <c r="T113" s="43"/>
      <c r="U113" s="43"/>
      <c r="V113" s="43"/>
      <c r="W113" s="43"/>
      <c r="X113" s="78"/>
      <c r="AT113" s="25" t="s">
        <v>1170</v>
      </c>
      <c r="AU113" s="25" t="s">
        <v>79</v>
      </c>
    </row>
    <row r="114" spans="2:65" s="1" customFormat="1" ht="51" customHeight="1">
      <c r="B114" s="42"/>
      <c r="C114" s="261" t="s">
        <v>905</v>
      </c>
      <c r="D114" s="261" t="s">
        <v>390</v>
      </c>
      <c r="E114" s="262" t="s">
        <v>1191</v>
      </c>
      <c r="F114" s="263" t="s">
        <v>1192</v>
      </c>
      <c r="G114" s="264" t="s">
        <v>318</v>
      </c>
      <c r="H114" s="265">
        <v>1</v>
      </c>
      <c r="I114" s="266"/>
      <c r="J114" s="267"/>
      <c r="K114" s="268">
        <f>ROUND(P114*H114,2)</f>
        <v>0</v>
      </c>
      <c r="L114" s="263" t="s">
        <v>1168</v>
      </c>
      <c r="M114" s="269"/>
      <c r="N114" s="270" t="s">
        <v>22</v>
      </c>
      <c r="O114" s="222" t="s">
        <v>40</v>
      </c>
      <c r="P114" s="147">
        <f>I114+J114</f>
        <v>0</v>
      </c>
      <c r="Q114" s="147">
        <f>ROUND(I114*H114,2)</f>
        <v>0</v>
      </c>
      <c r="R114" s="147">
        <f>ROUND(J114*H114,2)</f>
        <v>0</v>
      </c>
      <c r="S114" s="43"/>
      <c r="T114" s="223">
        <f>S114*H114</f>
        <v>0</v>
      </c>
      <c r="U114" s="223">
        <v>0</v>
      </c>
      <c r="V114" s="223">
        <f>U114*H114</f>
        <v>0</v>
      </c>
      <c r="W114" s="223">
        <v>0</v>
      </c>
      <c r="X114" s="224">
        <f>W114*H114</f>
        <v>0</v>
      </c>
      <c r="AR114" s="25" t="s">
        <v>837</v>
      </c>
      <c r="AT114" s="25" t="s">
        <v>390</v>
      </c>
      <c r="AU114" s="25" t="s">
        <v>79</v>
      </c>
      <c r="AY114" s="25" t="s">
        <v>181</v>
      </c>
      <c r="BE114" s="225">
        <f>IF(O114="základní",K114,0)</f>
        <v>0</v>
      </c>
      <c r="BF114" s="225">
        <f>IF(O114="snížená",K114,0)</f>
        <v>0</v>
      </c>
      <c r="BG114" s="225">
        <f>IF(O114="zákl. přenesená",K114,0)</f>
        <v>0</v>
      </c>
      <c r="BH114" s="225">
        <f>IF(O114="sníž. přenesená",K114,0)</f>
        <v>0</v>
      </c>
      <c r="BI114" s="225">
        <f>IF(O114="nulová",K114,0)</f>
        <v>0</v>
      </c>
      <c r="BJ114" s="25" t="s">
        <v>79</v>
      </c>
      <c r="BK114" s="225">
        <f>ROUND(P114*H114,2)</f>
        <v>0</v>
      </c>
      <c r="BL114" s="25" t="s">
        <v>837</v>
      </c>
      <c r="BM114" s="25" t="s">
        <v>1195</v>
      </c>
    </row>
    <row r="115" spans="2:65" s="1" customFormat="1" ht="27">
      <c r="B115" s="42"/>
      <c r="C115" s="64"/>
      <c r="D115" s="226" t="s">
        <v>1170</v>
      </c>
      <c r="E115" s="64"/>
      <c r="F115" s="227" t="s">
        <v>1196</v>
      </c>
      <c r="G115" s="64"/>
      <c r="H115" s="64"/>
      <c r="I115" s="181"/>
      <c r="J115" s="181"/>
      <c r="K115" s="64"/>
      <c r="L115" s="64"/>
      <c r="M115" s="62"/>
      <c r="N115" s="228"/>
      <c r="O115" s="43"/>
      <c r="P115" s="43"/>
      <c r="Q115" s="43"/>
      <c r="R115" s="43"/>
      <c r="S115" s="43"/>
      <c r="T115" s="43"/>
      <c r="U115" s="43"/>
      <c r="V115" s="43"/>
      <c r="W115" s="43"/>
      <c r="X115" s="78"/>
      <c r="AT115" s="25" t="s">
        <v>1170</v>
      </c>
      <c r="AU115" s="25" t="s">
        <v>79</v>
      </c>
    </row>
    <row r="116" spans="2:65" s="1" customFormat="1" ht="25.5" customHeight="1">
      <c r="B116" s="42"/>
      <c r="C116" s="261" t="s">
        <v>289</v>
      </c>
      <c r="D116" s="261" t="s">
        <v>390</v>
      </c>
      <c r="E116" s="262" t="s">
        <v>1197</v>
      </c>
      <c r="F116" s="263" t="s">
        <v>1198</v>
      </c>
      <c r="G116" s="264" t="s">
        <v>318</v>
      </c>
      <c r="H116" s="265">
        <v>80</v>
      </c>
      <c r="I116" s="266"/>
      <c r="J116" s="267"/>
      <c r="K116" s="268">
        <f>ROUND(P116*H116,2)</f>
        <v>0</v>
      </c>
      <c r="L116" s="263" t="s">
        <v>1174</v>
      </c>
      <c r="M116" s="269"/>
      <c r="N116" s="270" t="s">
        <v>22</v>
      </c>
      <c r="O116" s="222" t="s">
        <v>40</v>
      </c>
      <c r="P116" s="147">
        <f>I116+J116</f>
        <v>0</v>
      </c>
      <c r="Q116" s="147">
        <f>ROUND(I116*H116,2)</f>
        <v>0</v>
      </c>
      <c r="R116" s="147">
        <f>ROUND(J116*H116,2)</f>
        <v>0</v>
      </c>
      <c r="S116" s="43"/>
      <c r="T116" s="223">
        <f>S116*H116</f>
        <v>0</v>
      </c>
      <c r="U116" s="223">
        <v>0</v>
      </c>
      <c r="V116" s="223">
        <f>U116*H116</f>
        <v>0</v>
      </c>
      <c r="W116" s="223">
        <v>0</v>
      </c>
      <c r="X116" s="224">
        <f>W116*H116</f>
        <v>0</v>
      </c>
      <c r="AR116" s="25" t="s">
        <v>837</v>
      </c>
      <c r="AT116" s="25" t="s">
        <v>390</v>
      </c>
      <c r="AU116" s="25" t="s">
        <v>79</v>
      </c>
      <c r="AY116" s="25" t="s">
        <v>181</v>
      </c>
      <c r="BE116" s="225">
        <f>IF(O116="základní",K116,0)</f>
        <v>0</v>
      </c>
      <c r="BF116" s="225">
        <f>IF(O116="snížená",K116,0)</f>
        <v>0</v>
      </c>
      <c r="BG116" s="225">
        <f>IF(O116="zákl. přenesená",K116,0)</f>
        <v>0</v>
      </c>
      <c r="BH116" s="225">
        <f>IF(O116="sníž. přenesená",K116,0)</f>
        <v>0</v>
      </c>
      <c r="BI116" s="225">
        <f>IF(O116="nulová",K116,0)</f>
        <v>0</v>
      </c>
      <c r="BJ116" s="25" t="s">
        <v>79</v>
      </c>
      <c r="BK116" s="225">
        <f>ROUND(P116*H116,2)</f>
        <v>0</v>
      </c>
      <c r="BL116" s="25" t="s">
        <v>837</v>
      </c>
      <c r="BM116" s="25" t="s">
        <v>1199</v>
      </c>
    </row>
    <row r="117" spans="2:65" s="1" customFormat="1" ht="25.5" customHeight="1">
      <c r="B117" s="42"/>
      <c r="C117" s="261" t="s">
        <v>10</v>
      </c>
      <c r="D117" s="261" t="s">
        <v>390</v>
      </c>
      <c r="E117" s="262" t="s">
        <v>1200</v>
      </c>
      <c r="F117" s="263" t="s">
        <v>1201</v>
      </c>
      <c r="G117" s="264" t="s">
        <v>318</v>
      </c>
      <c r="H117" s="265">
        <v>24</v>
      </c>
      <c r="I117" s="266"/>
      <c r="J117" s="267"/>
      <c r="K117" s="268">
        <f>ROUND(P117*H117,2)</f>
        <v>0</v>
      </c>
      <c r="L117" s="263" t="s">
        <v>1174</v>
      </c>
      <c r="M117" s="269"/>
      <c r="N117" s="270" t="s">
        <v>22</v>
      </c>
      <c r="O117" s="222" t="s">
        <v>40</v>
      </c>
      <c r="P117" s="147">
        <f>I117+J117</f>
        <v>0</v>
      </c>
      <c r="Q117" s="147">
        <f>ROUND(I117*H117,2)</f>
        <v>0</v>
      </c>
      <c r="R117" s="147">
        <f>ROUND(J117*H117,2)</f>
        <v>0</v>
      </c>
      <c r="S117" s="43"/>
      <c r="T117" s="223">
        <f>S117*H117</f>
        <v>0</v>
      </c>
      <c r="U117" s="223">
        <v>0</v>
      </c>
      <c r="V117" s="223">
        <f>U117*H117</f>
        <v>0</v>
      </c>
      <c r="W117" s="223">
        <v>0</v>
      </c>
      <c r="X117" s="224">
        <f>W117*H117</f>
        <v>0</v>
      </c>
      <c r="AR117" s="25" t="s">
        <v>837</v>
      </c>
      <c r="AT117" s="25" t="s">
        <v>390</v>
      </c>
      <c r="AU117" s="25" t="s">
        <v>79</v>
      </c>
      <c r="AY117" s="25" t="s">
        <v>181</v>
      </c>
      <c r="BE117" s="225">
        <f>IF(O117="základní",K117,0)</f>
        <v>0</v>
      </c>
      <c r="BF117" s="225">
        <f>IF(O117="snížená",K117,0)</f>
        <v>0</v>
      </c>
      <c r="BG117" s="225">
        <f>IF(O117="zákl. přenesená",K117,0)</f>
        <v>0</v>
      </c>
      <c r="BH117" s="225">
        <f>IF(O117="sníž. přenesená",K117,0)</f>
        <v>0</v>
      </c>
      <c r="BI117" s="225">
        <f>IF(O117="nulová",K117,0)</f>
        <v>0</v>
      </c>
      <c r="BJ117" s="25" t="s">
        <v>79</v>
      </c>
      <c r="BK117" s="225">
        <f>ROUND(P117*H117,2)</f>
        <v>0</v>
      </c>
      <c r="BL117" s="25" t="s">
        <v>837</v>
      </c>
      <c r="BM117" s="25" t="s">
        <v>1202</v>
      </c>
    </row>
    <row r="118" spans="2:65" s="1" customFormat="1" ht="25.5" customHeight="1">
      <c r="B118" s="42"/>
      <c r="C118" s="261" t="s">
        <v>303</v>
      </c>
      <c r="D118" s="261" t="s">
        <v>390</v>
      </c>
      <c r="E118" s="262" t="s">
        <v>1203</v>
      </c>
      <c r="F118" s="263" t="s">
        <v>1204</v>
      </c>
      <c r="G118" s="264" t="s">
        <v>318</v>
      </c>
      <c r="H118" s="265">
        <v>16</v>
      </c>
      <c r="I118" s="266"/>
      <c r="J118" s="267"/>
      <c r="K118" s="268">
        <f>ROUND(P118*H118,2)</f>
        <v>0</v>
      </c>
      <c r="L118" s="263" t="s">
        <v>1174</v>
      </c>
      <c r="M118" s="269"/>
      <c r="N118" s="270" t="s">
        <v>22</v>
      </c>
      <c r="O118" s="222" t="s">
        <v>40</v>
      </c>
      <c r="P118" s="147">
        <f>I118+J118</f>
        <v>0</v>
      </c>
      <c r="Q118" s="147">
        <f>ROUND(I118*H118,2)</f>
        <v>0</v>
      </c>
      <c r="R118" s="147">
        <f>ROUND(J118*H118,2)</f>
        <v>0</v>
      </c>
      <c r="S118" s="43"/>
      <c r="T118" s="223">
        <f>S118*H118</f>
        <v>0</v>
      </c>
      <c r="U118" s="223">
        <v>0</v>
      </c>
      <c r="V118" s="223">
        <f>U118*H118</f>
        <v>0</v>
      </c>
      <c r="W118" s="223">
        <v>0</v>
      </c>
      <c r="X118" s="224">
        <f>W118*H118</f>
        <v>0</v>
      </c>
      <c r="AR118" s="25" t="s">
        <v>837</v>
      </c>
      <c r="AT118" s="25" t="s">
        <v>390</v>
      </c>
      <c r="AU118" s="25" t="s">
        <v>79</v>
      </c>
      <c r="AY118" s="25" t="s">
        <v>181</v>
      </c>
      <c r="BE118" s="225">
        <f>IF(O118="základní",K118,0)</f>
        <v>0</v>
      </c>
      <c r="BF118" s="225">
        <f>IF(O118="snížená",K118,0)</f>
        <v>0</v>
      </c>
      <c r="BG118" s="225">
        <f>IF(O118="zákl. přenesená",K118,0)</f>
        <v>0</v>
      </c>
      <c r="BH118" s="225">
        <f>IF(O118="sníž. přenesená",K118,0)</f>
        <v>0</v>
      </c>
      <c r="BI118" s="225">
        <f>IF(O118="nulová",K118,0)</f>
        <v>0</v>
      </c>
      <c r="BJ118" s="25" t="s">
        <v>79</v>
      </c>
      <c r="BK118" s="225">
        <f>ROUND(P118*H118,2)</f>
        <v>0</v>
      </c>
      <c r="BL118" s="25" t="s">
        <v>837</v>
      </c>
      <c r="BM118" s="25" t="s">
        <v>1205</v>
      </c>
    </row>
    <row r="119" spans="2:65" s="1" customFormat="1" ht="27">
      <c r="B119" s="42"/>
      <c r="C119" s="64"/>
      <c r="D119" s="226" t="s">
        <v>1170</v>
      </c>
      <c r="E119" s="64"/>
      <c r="F119" s="227" t="s">
        <v>1206</v>
      </c>
      <c r="G119" s="64"/>
      <c r="H119" s="64"/>
      <c r="I119" s="181"/>
      <c r="J119" s="181"/>
      <c r="K119" s="64"/>
      <c r="L119" s="64"/>
      <c r="M119" s="62"/>
      <c r="N119" s="228"/>
      <c r="O119" s="43"/>
      <c r="P119" s="43"/>
      <c r="Q119" s="43"/>
      <c r="R119" s="43"/>
      <c r="S119" s="43"/>
      <c r="T119" s="43"/>
      <c r="U119" s="43"/>
      <c r="V119" s="43"/>
      <c r="W119" s="43"/>
      <c r="X119" s="78"/>
      <c r="AT119" s="25" t="s">
        <v>1170</v>
      </c>
      <c r="AU119" s="25" t="s">
        <v>79</v>
      </c>
    </row>
    <row r="120" spans="2:65" s="1" customFormat="1" ht="25.5" customHeight="1">
      <c r="B120" s="42"/>
      <c r="C120" s="261" t="s">
        <v>909</v>
      </c>
      <c r="D120" s="261" t="s">
        <v>390</v>
      </c>
      <c r="E120" s="262" t="s">
        <v>1207</v>
      </c>
      <c r="F120" s="263" t="s">
        <v>1208</v>
      </c>
      <c r="G120" s="264" t="s">
        <v>318</v>
      </c>
      <c r="H120" s="265">
        <v>6</v>
      </c>
      <c r="I120" s="266"/>
      <c r="J120" s="267"/>
      <c r="K120" s="268">
        <f>ROUND(P120*H120,2)</f>
        <v>0</v>
      </c>
      <c r="L120" s="263" t="s">
        <v>1174</v>
      </c>
      <c r="M120" s="269"/>
      <c r="N120" s="270" t="s">
        <v>22</v>
      </c>
      <c r="O120" s="222" t="s">
        <v>40</v>
      </c>
      <c r="P120" s="147">
        <f>I120+J120</f>
        <v>0</v>
      </c>
      <c r="Q120" s="147">
        <f>ROUND(I120*H120,2)</f>
        <v>0</v>
      </c>
      <c r="R120" s="147">
        <f>ROUND(J120*H120,2)</f>
        <v>0</v>
      </c>
      <c r="S120" s="43"/>
      <c r="T120" s="223">
        <f>S120*H120</f>
        <v>0</v>
      </c>
      <c r="U120" s="223">
        <v>0</v>
      </c>
      <c r="V120" s="223">
        <f>U120*H120</f>
        <v>0</v>
      </c>
      <c r="W120" s="223">
        <v>0</v>
      </c>
      <c r="X120" s="224">
        <f>W120*H120</f>
        <v>0</v>
      </c>
      <c r="AR120" s="25" t="s">
        <v>837</v>
      </c>
      <c r="AT120" s="25" t="s">
        <v>390</v>
      </c>
      <c r="AU120" s="25" t="s">
        <v>79</v>
      </c>
      <c r="AY120" s="25" t="s">
        <v>181</v>
      </c>
      <c r="BE120" s="225">
        <f>IF(O120="základní",K120,0)</f>
        <v>0</v>
      </c>
      <c r="BF120" s="225">
        <f>IF(O120="snížená",K120,0)</f>
        <v>0</v>
      </c>
      <c r="BG120" s="225">
        <f>IF(O120="zákl. přenesená",K120,0)</f>
        <v>0</v>
      </c>
      <c r="BH120" s="225">
        <f>IF(O120="sníž. přenesená",K120,0)</f>
        <v>0</v>
      </c>
      <c r="BI120" s="225">
        <f>IF(O120="nulová",K120,0)</f>
        <v>0</v>
      </c>
      <c r="BJ120" s="25" t="s">
        <v>79</v>
      </c>
      <c r="BK120" s="225">
        <f>ROUND(P120*H120,2)</f>
        <v>0</v>
      </c>
      <c r="BL120" s="25" t="s">
        <v>837</v>
      </c>
      <c r="BM120" s="25" t="s">
        <v>1209</v>
      </c>
    </row>
    <row r="121" spans="2:65" s="1" customFormat="1" ht="27">
      <c r="B121" s="42"/>
      <c r="C121" s="64"/>
      <c r="D121" s="226" t="s">
        <v>1170</v>
      </c>
      <c r="E121" s="64"/>
      <c r="F121" s="227" t="s">
        <v>1210</v>
      </c>
      <c r="G121" s="64"/>
      <c r="H121" s="64"/>
      <c r="I121" s="181"/>
      <c r="J121" s="181"/>
      <c r="K121" s="64"/>
      <c r="L121" s="64"/>
      <c r="M121" s="62"/>
      <c r="N121" s="228"/>
      <c r="O121" s="43"/>
      <c r="P121" s="43"/>
      <c r="Q121" s="43"/>
      <c r="R121" s="43"/>
      <c r="S121" s="43"/>
      <c r="T121" s="43"/>
      <c r="U121" s="43"/>
      <c r="V121" s="43"/>
      <c r="W121" s="43"/>
      <c r="X121" s="78"/>
      <c r="AT121" s="25" t="s">
        <v>1170</v>
      </c>
      <c r="AU121" s="25" t="s">
        <v>79</v>
      </c>
    </row>
    <row r="122" spans="2:65" s="1" customFormat="1" ht="25.5" customHeight="1">
      <c r="B122" s="42"/>
      <c r="C122" s="261" t="s">
        <v>307</v>
      </c>
      <c r="D122" s="261" t="s">
        <v>390</v>
      </c>
      <c r="E122" s="262" t="s">
        <v>1207</v>
      </c>
      <c r="F122" s="263" t="s">
        <v>1208</v>
      </c>
      <c r="G122" s="264" t="s">
        <v>318</v>
      </c>
      <c r="H122" s="265">
        <v>3</v>
      </c>
      <c r="I122" s="266"/>
      <c r="J122" s="267"/>
      <c r="K122" s="268">
        <f>ROUND(P122*H122,2)</f>
        <v>0</v>
      </c>
      <c r="L122" s="263" t="s">
        <v>1174</v>
      </c>
      <c r="M122" s="269"/>
      <c r="N122" s="270" t="s">
        <v>22</v>
      </c>
      <c r="O122" s="222" t="s">
        <v>40</v>
      </c>
      <c r="P122" s="147">
        <f>I122+J122</f>
        <v>0</v>
      </c>
      <c r="Q122" s="147">
        <f>ROUND(I122*H122,2)</f>
        <v>0</v>
      </c>
      <c r="R122" s="147">
        <f>ROUND(J122*H122,2)</f>
        <v>0</v>
      </c>
      <c r="S122" s="43"/>
      <c r="T122" s="223">
        <f>S122*H122</f>
        <v>0</v>
      </c>
      <c r="U122" s="223">
        <v>0</v>
      </c>
      <c r="V122" s="223">
        <f>U122*H122</f>
        <v>0</v>
      </c>
      <c r="W122" s="223">
        <v>0</v>
      </c>
      <c r="X122" s="224">
        <f>W122*H122</f>
        <v>0</v>
      </c>
      <c r="AR122" s="25" t="s">
        <v>837</v>
      </c>
      <c r="AT122" s="25" t="s">
        <v>390</v>
      </c>
      <c r="AU122" s="25" t="s">
        <v>79</v>
      </c>
      <c r="AY122" s="25" t="s">
        <v>181</v>
      </c>
      <c r="BE122" s="225">
        <f>IF(O122="základní",K122,0)</f>
        <v>0</v>
      </c>
      <c r="BF122" s="225">
        <f>IF(O122="snížená",K122,0)</f>
        <v>0</v>
      </c>
      <c r="BG122" s="225">
        <f>IF(O122="zákl. přenesená",K122,0)</f>
        <v>0</v>
      </c>
      <c r="BH122" s="225">
        <f>IF(O122="sníž. přenesená",K122,0)</f>
        <v>0</v>
      </c>
      <c r="BI122" s="225">
        <f>IF(O122="nulová",K122,0)</f>
        <v>0</v>
      </c>
      <c r="BJ122" s="25" t="s">
        <v>79</v>
      </c>
      <c r="BK122" s="225">
        <f>ROUND(P122*H122,2)</f>
        <v>0</v>
      </c>
      <c r="BL122" s="25" t="s">
        <v>837</v>
      </c>
      <c r="BM122" s="25" t="s">
        <v>1211</v>
      </c>
    </row>
    <row r="123" spans="2:65" s="1" customFormat="1" ht="27">
      <c r="B123" s="42"/>
      <c r="C123" s="64"/>
      <c r="D123" s="226" t="s">
        <v>1170</v>
      </c>
      <c r="E123" s="64"/>
      <c r="F123" s="227" t="s">
        <v>1212</v>
      </c>
      <c r="G123" s="64"/>
      <c r="H123" s="64"/>
      <c r="I123" s="181"/>
      <c r="J123" s="181"/>
      <c r="K123" s="64"/>
      <c r="L123" s="64"/>
      <c r="M123" s="62"/>
      <c r="N123" s="228"/>
      <c r="O123" s="43"/>
      <c r="P123" s="43"/>
      <c r="Q123" s="43"/>
      <c r="R123" s="43"/>
      <c r="S123" s="43"/>
      <c r="T123" s="43"/>
      <c r="U123" s="43"/>
      <c r="V123" s="43"/>
      <c r="W123" s="43"/>
      <c r="X123" s="78"/>
      <c r="AT123" s="25" t="s">
        <v>1170</v>
      </c>
      <c r="AU123" s="25" t="s">
        <v>79</v>
      </c>
    </row>
    <row r="124" spans="2:65" s="1" customFormat="1" ht="25.5" customHeight="1">
      <c r="B124" s="42"/>
      <c r="C124" s="261" t="s">
        <v>81</v>
      </c>
      <c r="D124" s="261" t="s">
        <v>390</v>
      </c>
      <c r="E124" s="262" t="s">
        <v>1213</v>
      </c>
      <c r="F124" s="263" t="s">
        <v>1214</v>
      </c>
      <c r="G124" s="264" t="s">
        <v>318</v>
      </c>
      <c r="H124" s="265">
        <v>1</v>
      </c>
      <c r="I124" s="266"/>
      <c r="J124" s="267"/>
      <c r="K124" s="268">
        <f>ROUND(P124*H124,2)</f>
        <v>0</v>
      </c>
      <c r="L124" s="263" t="s">
        <v>1174</v>
      </c>
      <c r="M124" s="269"/>
      <c r="N124" s="270" t="s">
        <v>22</v>
      </c>
      <c r="O124" s="222" t="s">
        <v>40</v>
      </c>
      <c r="P124" s="147">
        <f>I124+J124</f>
        <v>0</v>
      </c>
      <c r="Q124" s="147">
        <f>ROUND(I124*H124,2)</f>
        <v>0</v>
      </c>
      <c r="R124" s="147">
        <f>ROUND(J124*H124,2)</f>
        <v>0</v>
      </c>
      <c r="S124" s="43"/>
      <c r="T124" s="223">
        <f>S124*H124</f>
        <v>0</v>
      </c>
      <c r="U124" s="223">
        <v>0</v>
      </c>
      <c r="V124" s="223">
        <f>U124*H124</f>
        <v>0</v>
      </c>
      <c r="W124" s="223">
        <v>0</v>
      </c>
      <c r="X124" s="224">
        <f>W124*H124</f>
        <v>0</v>
      </c>
      <c r="AR124" s="25" t="s">
        <v>837</v>
      </c>
      <c r="AT124" s="25" t="s">
        <v>390</v>
      </c>
      <c r="AU124" s="25" t="s">
        <v>79</v>
      </c>
      <c r="AY124" s="25" t="s">
        <v>181</v>
      </c>
      <c r="BE124" s="225">
        <f>IF(O124="základní",K124,0)</f>
        <v>0</v>
      </c>
      <c r="BF124" s="225">
        <f>IF(O124="snížená",K124,0)</f>
        <v>0</v>
      </c>
      <c r="BG124" s="225">
        <f>IF(O124="zákl. přenesená",K124,0)</f>
        <v>0</v>
      </c>
      <c r="BH124" s="225">
        <f>IF(O124="sníž. přenesená",K124,0)</f>
        <v>0</v>
      </c>
      <c r="BI124" s="225">
        <f>IF(O124="nulová",K124,0)</f>
        <v>0</v>
      </c>
      <c r="BJ124" s="25" t="s">
        <v>79</v>
      </c>
      <c r="BK124" s="225">
        <f>ROUND(P124*H124,2)</f>
        <v>0</v>
      </c>
      <c r="BL124" s="25" t="s">
        <v>837</v>
      </c>
      <c r="BM124" s="25" t="s">
        <v>1215</v>
      </c>
    </row>
    <row r="125" spans="2:65" s="1" customFormat="1" ht="27">
      <c r="B125" s="42"/>
      <c r="C125" s="64"/>
      <c r="D125" s="226" t="s">
        <v>1170</v>
      </c>
      <c r="E125" s="64"/>
      <c r="F125" s="227" t="s">
        <v>1216</v>
      </c>
      <c r="G125" s="64"/>
      <c r="H125" s="64"/>
      <c r="I125" s="181"/>
      <c r="J125" s="181"/>
      <c r="K125" s="64"/>
      <c r="L125" s="64"/>
      <c r="M125" s="62"/>
      <c r="N125" s="228"/>
      <c r="O125" s="43"/>
      <c r="P125" s="43"/>
      <c r="Q125" s="43"/>
      <c r="R125" s="43"/>
      <c r="S125" s="43"/>
      <c r="T125" s="43"/>
      <c r="U125" s="43"/>
      <c r="V125" s="43"/>
      <c r="W125" s="43"/>
      <c r="X125" s="78"/>
      <c r="AT125" s="25" t="s">
        <v>1170</v>
      </c>
      <c r="AU125" s="25" t="s">
        <v>79</v>
      </c>
    </row>
    <row r="126" spans="2:65" s="1" customFormat="1" ht="25.5" customHeight="1">
      <c r="B126" s="42"/>
      <c r="C126" s="261" t="s">
        <v>79</v>
      </c>
      <c r="D126" s="261" t="s">
        <v>390</v>
      </c>
      <c r="E126" s="262" t="s">
        <v>1213</v>
      </c>
      <c r="F126" s="263" t="s">
        <v>1214</v>
      </c>
      <c r="G126" s="264" t="s">
        <v>318</v>
      </c>
      <c r="H126" s="265">
        <v>7</v>
      </c>
      <c r="I126" s="266"/>
      <c r="J126" s="267"/>
      <c r="K126" s="268">
        <f>ROUND(P126*H126,2)</f>
        <v>0</v>
      </c>
      <c r="L126" s="263" t="s">
        <v>1174</v>
      </c>
      <c r="M126" s="269"/>
      <c r="N126" s="270" t="s">
        <v>22</v>
      </c>
      <c r="O126" s="222" t="s">
        <v>40</v>
      </c>
      <c r="P126" s="147">
        <f>I126+J126</f>
        <v>0</v>
      </c>
      <c r="Q126" s="147">
        <f>ROUND(I126*H126,2)</f>
        <v>0</v>
      </c>
      <c r="R126" s="147">
        <f>ROUND(J126*H126,2)</f>
        <v>0</v>
      </c>
      <c r="S126" s="43"/>
      <c r="T126" s="223">
        <f>S126*H126</f>
        <v>0</v>
      </c>
      <c r="U126" s="223">
        <v>0</v>
      </c>
      <c r="V126" s="223">
        <f>U126*H126</f>
        <v>0</v>
      </c>
      <c r="W126" s="223">
        <v>0</v>
      </c>
      <c r="X126" s="224">
        <f>W126*H126</f>
        <v>0</v>
      </c>
      <c r="AR126" s="25" t="s">
        <v>837</v>
      </c>
      <c r="AT126" s="25" t="s">
        <v>390</v>
      </c>
      <c r="AU126" s="25" t="s">
        <v>79</v>
      </c>
      <c r="AY126" s="25" t="s">
        <v>181</v>
      </c>
      <c r="BE126" s="225">
        <f>IF(O126="základní",K126,0)</f>
        <v>0</v>
      </c>
      <c r="BF126" s="225">
        <f>IF(O126="snížená",K126,0)</f>
        <v>0</v>
      </c>
      <c r="BG126" s="225">
        <f>IF(O126="zákl. přenesená",K126,0)</f>
        <v>0</v>
      </c>
      <c r="BH126" s="225">
        <f>IF(O126="sníž. přenesená",K126,0)</f>
        <v>0</v>
      </c>
      <c r="BI126" s="225">
        <f>IF(O126="nulová",K126,0)</f>
        <v>0</v>
      </c>
      <c r="BJ126" s="25" t="s">
        <v>79</v>
      </c>
      <c r="BK126" s="225">
        <f>ROUND(P126*H126,2)</f>
        <v>0</v>
      </c>
      <c r="BL126" s="25" t="s">
        <v>837</v>
      </c>
      <c r="BM126" s="25" t="s">
        <v>1217</v>
      </c>
    </row>
    <row r="127" spans="2:65" s="1" customFormat="1" ht="27">
      <c r="B127" s="42"/>
      <c r="C127" s="64"/>
      <c r="D127" s="226" t="s">
        <v>1170</v>
      </c>
      <c r="E127" s="64"/>
      <c r="F127" s="227" t="s">
        <v>1218</v>
      </c>
      <c r="G127" s="64"/>
      <c r="H127" s="64"/>
      <c r="I127" s="181"/>
      <c r="J127" s="181"/>
      <c r="K127" s="64"/>
      <c r="L127" s="64"/>
      <c r="M127" s="62"/>
      <c r="N127" s="228"/>
      <c r="O127" s="43"/>
      <c r="P127" s="43"/>
      <c r="Q127" s="43"/>
      <c r="R127" s="43"/>
      <c r="S127" s="43"/>
      <c r="T127" s="43"/>
      <c r="U127" s="43"/>
      <c r="V127" s="43"/>
      <c r="W127" s="43"/>
      <c r="X127" s="78"/>
      <c r="AT127" s="25" t="s">
        <v>1170</v>
      </c>
      <c r="AU127" s="25" t="s">
        <v>79</v>
      </c>
    </row>
    <row r="128" spans="2:65" s="1" customFormat="1" ht="16.5" customHeight="1">
      <c r="B128" s="42"/>
      <c r="C128" s="261" t="s">
        <v>697</v>
      </c>
      <c r="D128" s="261" t="s">
        <v>390</v>
      </c>
      <c r="E128" s="262" t="s">
        <v>1219</v>
      </c>
      <c r="F128" s="263" t="s">
        <v>1220</v>
      </c>
      <c r="G128" s="264" t="s">
        <v>318</v>
      </c>
      <c r="H128" s="265">
        <v>8</v>
      </c>
      <c r="I128" s="266"/>
      <c r="J128" s="267"/>
      <c r="K128" s="268">
        <f>ROUND(P128*H128,2)</f>
        <v>0</v>
      </c>
      <c r="L128" s="263" t="s">
        <v>1168</v>
      </c>
      <c r="M128" s="269"/>
      <c r="N128" s="270" t="s">
        <v>22</v>
      </c>
      <c r="O128" s="222" t="s">
        <v>40</v>
      </c>
      <c r="P128" s="147">
        <f>I128+J128</f>
        <v>0</v>
      </c>
      <c r="Q128" s="147">
        <f>ROUND(I128*H128,2)</f>
        <v>0</v>
      </c>
      <c r="R128" s="147">
        <f>ROUND(J128*H128,2)</f>
        <v>0</v>
      </c>
      <c r="S128" s="43"/>
      <c r="T128" s="223">
        <f>S128*H128</f>
        <v>0</v>
      </c>
      <c r="U128" s="223">
        <v>0</v>
      </c>
      <c r="V128" s="223">
        <f>U128*H128</f>
        <v>0</v>
      </c>
      <c r="W128" s="223">
        <v>0</v>
      </c>
      <c r="X128" s="224">
        <f>W128*H128</f>
        <v>0</v>
      </c>
      <c r="AR128" s="25" t="s">
        <v>837</v>
      </c>
      <c r="AT128" s="25" t="s">
        <v>390</v>
      </c>
      <c r="AU128" s="25" t="s">
        <v>79</v>
      </c>
      <c r="AY128" s="25" t="s">
        <v>181</v>
      </c>
      <c r="BE128" s="225">
        <f>IF(O128="základní",K128,0)</f>
        <v>0</v>
      </c>
      <c r="BF128" s="225">
        <f>IF(O128="snížená",K128,0)</f>
        <v>0</v>
      </c>
      <c r="BG128" s="225">
        <f>IF(O128="zákl. přenesená",K128,0)</f>
        <v>0</v>
      </c>
      <c r="BH128" s="225">
        <f>IF(O128="sníž. přenesená",K128,0)</f>
        <v>0</v>
      </c>
      <c r="BI128" s="225">
        <f>IF(O128="nulová",K128,0)</f>
        <v>0</v>
      </c>
      <c r="BJ128" s="25" t="s">
        <v>79</v>
      </c>
      <c r="BK128" s="225">
        <f>ROUND(P128*H128,2)</f>
        <v>0</v>
      </c>
      <c r="BL128" s="25" t="s">
        <v>837</v>
      </c>
      <c r="BM128" s="25" t="s">
        <v>1221</v>
      </c>
    </row>
    <row r="129" spans="2:65" s="1" customFormat="1" ht="27">
      <c r="B129" s="42"/>
      <c r="C129" s="64"/>
      <c r="D129" s="226" t="s">
        <v>1170</v>
      </c>
      <c r="E129" s="64"/>
      <c r="F129" s="227" t="s">
        <v>1222</v>
      </c>
      <c r="G129" s="64"/>
      <c r="H129" s="64"/>
      <c r="I129" s="181"/>
      <c r="J129" s="181"/>
      <c r="K129" s="64"/>
      <c r="L129" s="64"/>
      <c r="M129" s="62"/>
      <c r="N129" s="228"/>
      <c r="O129" s="43"/>
      <c r="P129" s="43"/>
      <c r="Q129" s="43"/>
      <c r="R129" s="43"/>
      <c r="S129" s="43"/>
      <c r="T129" s="43"/>
      <c r="U129" s="43"/>
      <c r="V129" s="43"/>
      <c r="W129" s="43"/>
      <c r="X129" s="78"/>
      <c r="AT129" s="25" t="s">
        <v>1170</v>
      </c>
      <c r="AU129" s="25" t="s">
        <v>79</v>
      </c>
    </row>
    <row r="130" spans="2:65" s="1" customFormat="1" ht="16.5" customHeight="1">
      <c r="B130" s="42"/>
      <c r="C130" s="261" t="s">
        <v>916</v>
      </c>
      <c r="D130" s="261" t="s">
        <v>390</v>
      </c>
      <c r="E130" s="262" t="s">
        <v>1219</v>
      </c>
      <c r="F130" s="263" t="s">
        <v>1220</v>
      </c>
      <c r="G130" s="264" t="s">
        <v>318</v>
      </c>
      <c r="H130" s="265">
        <v>14</v>
      </c>
      <c r="I130" s="266"/>
      <c r="J130" s="267"/>
      <c r="K130" s="268">
        <f>ROUND(P130*H130,2)</f>
        <v>0</v>
      </c>
      <c r="L130" s="263" t="s">
        <v>1168</v>
      </c>
      <c r="M130" s="269"/>
      <c r="N130" s="270" t="s">
        <v>22</v>
      </c>
      <c r="O130" s="222" t="s">
        <v>40</v>
      </c>
      <c r="P130" s="147">
        <f>I130+J130</f>
        <v>0</v>
      </c>
      <c r="Q130" s="147">
        <f>ROUND(I130*H130,2)</f>
        <v>0</v>
      </c>
      <c r="R130" s="147">
        <f>ROUND(J130*H130,2)</f>
        <v>0</v>
      </c>
      <c r="S130" s="43"/>
      <c r="T130" s="223">
        <f>S130*H130</f>
        <v>0</v>
      </c>
      <c r="U130" s="223">
        <v>0</v>
      </c>
      <c r="V130" s="223">
        <f>U130*H130</f>
        <v>0</v>
      </c>
      <c r="W130" s="223">
        <v>0</v>
      </c>
      <c r="X130" s="224">
        <f>W130*H130</f>
        <v>0</v>
      </c>
      <c r="AR130" s="25" t="s">
        <v>837</v>
      </c>
      <c r="AT130" s="25" t="s">
        <v>390</v>
      </c>
      <c r="AU130" s="25" t="s">
        <v>79</v>
      </c>
      <c r="AY130" s="25" t="s">
        <v>181</v>
      </c>
      <c r="BE130" s="225">
        <f>IF(O130="základní",K130,0)</f>
        <v>0</v>
      </c>
      <c r="BF130" s="225">
        <f>IF(O130="snížená",K130,0)</f>
        <v>0</v>
      </c>
      <c r="BG130" s="225">
        <f>IF(O130="zákl. přenesená",K130,0)</f>
        <v>0</v>
      </c>
      <c r="BH130" s="225">
        <f>IF(O130="sníž. přenesená",K130,0)</f>
        <v>0</v>
      </c>
      <c r="BI130" s="225">
        <f>IF(O130="nulová",K130,0)</f>
        <v>0</v>
      </c>
      <c r="BJ130" s="25" t="s">
        <v>79</v>
      </c>
      <c r="BK130" s="225">
        <f>ROUND(P130*H130,2)</f>
        <v>0</v>
      </c>
      <c r="BL130" s="25" t="s">
        <v>837</v>
      </c>
      <c r="BM130" s="25" t="s">
        <v>1223</v>
      </c>
    </row>
    <row r="131" spans="2:65" s="1" customFormat="1" ht="27">
      <c r="B131" s="42"/>
      <c r="C131" s="64"/>
      <c r="D131" s="226" t="s">
        <v>1170</v>
      </c>
      <c r="E131" s="64"/>
      <c r="F131" s="227" t="s">
        <v>1224</v>
      </c>
      <c r="G131" s="64"/>
      <c r="H131" s="64"/>
      <c r="I131" s="181"/>
      <c r="J131" s="181"/>
      <c r="K131" s="64"/>
      <c r="L131" s="64"/>
      <c r="M131" s="62"/>
      <c r="N131" s="228"/>
      <c r="O131" s="43"/>
      <c r="P131" s="43"/>
      <c r="Q131" s="43"/>
      <c r="R131" s="43"/>
      <c r="S131" s="43"/>
      <c r="T131" s="43"/>
      <c r="U131" s="43"/>
      <c r="V131" s="43"/>
      <c r="W131" s="43"/>
      <c r="X131" s="78"/>
      <c r="AT131" s="25" t="s">
        <v>1170</v>
      </c>
      <c r="AU131" s="25" t="s">
        <v>79</v>
      </c>
    </row>
    <row r="132" spans="2:65" s="1" customFormat="1" ht="16.5" customHeight="1">
      <c r="B132" s="42"/>
      <c r="C132" s="261" t="s">
        <v>922</v>
      </c>
      <c r="D132" s="261" t="s">
        <v>390</v>
      </c>
      <c r="E132" s="262" t="s">
        <v>1219</v>
      </c>
      <c r="F132" s="263" t="s">
        <v>1220</v>
      </c>
      <c r="G132" s="264" t="s">
        <v>318</v>
      </c>
      <c r="H132" s="265">
        <v>5</v>
      </c>
      <c r="I132" s="266"/>
      <c r="J132" s="267"/>
      <c r="K132" s="268">
        <f>ROUND(P132*H132,2)</f>
        <v>0</v>
      </c>
      <c r="L132" s="263" t="s">
        <v>1168</v>
      </c>
      <c r="M132" s="269"/>
      <c r="N132" s="270" t="s">
        <v>22</v>
      </c>
      <c r="O132" s="222" t="s">
        <v>40</v>
      </c>
      <c r="P132" s="147">
        <f>I132+J132</f>
        <v>0</v>
      </c>
      <c r="Q132" s="147">
        <f>ROUND(I132*H132,2)</f>
        <v>0</v>
      </c>
      <c r="R132" s="147">
        <f>ROUND(J132*H132,2)</f>
        <v>0</v>
      </c>
      <c r="S132" s="43"/>
      <c r="T132" s="223">
        <f>S132*H132</f>
        <v>0</v>
      </c>
      <c r="U132" s="223">
        <v>0</v>
      </c>
      <c r="V132" s="223">
        <f>U132*H132</f>
        <v>0</v>
      </c>
      <c r="W132" s="223">
        <v>0</v>
      </c>
      <c r="X132" s="224">
        <f>W132*H132</f>
        <v>0</v>
      </c>
      <c r="AR132" s="25" t="s">
        <v>837</v>
      </c>
      <c r="AT132" s="25" t="s">
        <v>390</v>
      </c>
      <c r="AU132" s="25" t="s">
        <v>79</v>
      </c>
      <c r="AY132" s="25" t="s">
        <v>181</v>
      </c>
      <c r="BE132" s="225">
        <f>IF(O132="základní",K132,0)</f>
        <v>0</v>
      </c>
      <c r="BF132" s="225">
        <f>IF(O132="snížená",K132,0)</f>
        <v>0</v>
      </c>
      <c r="BG132" s="225">
        <f>IF(O132="zákl. přenesená",K132,0)</f>
        <v>0</v>
      </c>
      <c r="BH132" s="225">
        <f>IF(O132="sníž. přenesená",K132,0)</f>
        <v>0</v>
      </c>
      <c r="BI132" s="225">
        <f>IF(O132="nulová",K132,0)</f>
        <v>0</v>
      </c>
      <c r="BJ132" s="25" t="s">
        <v>79</v>
      </c>
      <c r="BK132" s="225">
        <f>ROUND(P132*H132,2)</f>
        <v>0</v>
      </c>
      <c r="BL132" s="25" t="s">
        <v>837</v>
      </c>
      <c r="BM132" s="25" t="s">
        <v>1225</v>
      </c>
    </row>
    <row r="133" spans="2:65" s="1" customFormat="1" ht="27">
      <c r="B133" s="42"/>
      <c r="C133" s="64"/>
      <c r="D133" s="226" t="s">
        <v>1170</v>
      </c>
      <c r="E133" s="64"/>
      <c r="F133" s="227" t="s">
        <v>1226</v>
      </c>
      <c r="G133" s="64"/>
      <c r="H133" s="64"/>
      <c r="I133" s="181"/>
      <c r="J133" s="181"/>
      <c r="K133" s="64"/>
      <c r="L133" s="64"/>
      <c r="M133" s="62"/>
      <c r="N133" s="228"/>
      <c r="O133" s="43"/>
      <c r="P133" s="43"/>
      <c r="Q133" s="43"/>
      <c r="R133" s="43"/>
      <c r="S133" s="43"/>
      <c r="T133" s="43"/>
      <c r="U133" s="43"/>
      <c r="V133" s="43"/>
      <c r="W133" s="43"/>
      <c r="X133" s="78"/>
      <c r="AT133" s="25" t="s">
        <v>1170</v>
      </c>
      <c r="AU133" s="25" t="s">
        <v>79</v>
      </c>
    </row>
    <row r="134" spans="2:65" s="1" customFormat="1" ht="16.5" customHeight="1">
      <c r="B134" s="42"/>
      <c r="C134" s="261" t="s">
        <v>974</v>
      </c>
      <c r="D134" s="261" t="s">
        <v>390</v>
      </c>
      <c r="E134" s="262" t="s">
        <v>1219</v>
      </c>
      <c r="F134" s="263" t="s">
        <v>1220</v>
      </c>
      <c r="G134" s="264" t="s">
        <v>318</v>
      </c>
      <c r="H134" s="265">
        <v>3</v>
      </c>
      <c r="I134" s="266"/>
      <c r="J134" s="267"/>
      <c r="K134" s="268">
        <f>ROUND(P134*H134,2)</f>
        <v>0</v>
      </c>
      <c r="L134" s="263" t="s">
        <v>1168</v>
      </c>
      <c r="M134" s="269"/>
      <c r="N134" s="270" t="s">
        <v>22</v>
      </c>
      <c r="O134" s="222" t="s">
        <v>40</v>
      </c>
      <c r="P134" s="147">
        <f>I134+J134</f>
        <v>0</v>
      </c>
      <c r="Q134" s="147">
        <f>ROUND(I134*H134,2)</f>
        <v>0</v>
      </c>
      <c r="R134" s="147">
        <f>ROUND(J134*H134,2)</f>
        <v>0</v>
      </c>
      <c r="S134" s="43"/>
      <c r="T134" s="223">
        <f>S134*H134</f>
        <v>0</v>
      </c>
      <c r="U134" s="223">
        <v>0</v>
      </c>
      <c r="V134" s="223">
        <f>U134*H134</f>
        <v>0</v>
      </c>
      <c r="W134" s="223">
        <v>0</v>
      </c>
      <c r="X134" s="224">
        <f>W134*H134</f>
        <v>0</v>
      </c>
      <c r="AR134" s="25" t="s">
        <v>837</v>
      </c>
      <c r="AT134" s="25" t="s">
        <v>390</v>
      </c>
      <c r="AU134" s="25" t="s">
        <v>79</v>
      </c>
      <c r="AY134" s="25" t="s">
        <v>181</v>
      </c>
      <c r="BE134" s="225">
        <f>IF(O134="základní",K134,0)</f>
        <v>0</v>
      </c>
      <c r="BF134" s="225">
        <f>IF(O134="snížená",K134,0)</f>
        <v>0</v>
      </c>
      <c r="BG134" s="225">
        <f>IF(O134="zákl. přenesená",K134,0)</f>
        <v>0</v>
      </c>
      <c r="BH134" s="225">
        <f>IF(O134="sníž. přenesená",K134,0)</f>
        <v>0</v>
      </c>
      <c r="BI134" s="225">
        <f>IF(O134="nulová",K134,0)</f>
        <v>0</v>
      </c>
      <c r="BJ134" s="25" t="s">
        <v>79</v>
      </c>
      <c r="BK134" s="225">
        <f>ROUND(P134*H134,2)</f>
        <v>0</v>
      </c>
      <c r="BL134" s="25" t="s">
        <v>837</v>
      </c>
      <c r="BM134" s="25" t="s">
        <v>1227</v>
      </c>
    </row>
    <row r="135" spans="2:65" s="1" customFormat="1" ht="27">
      <c r="B135" s="42"/>
      <c r="C135" s="64"/>
      <c r="D135" s="226" t="s">
        <v>1170</v>
      </c>
      <c r="E135" s="64"/>
      <c r="F135" s="227" t="s">
        <v>1228</v>
      </c>
      <c r="G135" s="64"/>
      <c r="H135" s="64"/>
      <c r="I135" s="181"/>
      <c r="J135" s="181"/>
      <c r="K135" s="64"/>
      <c r="L135" s="64"/>
      <c r="M135" s="62"/>
      <c r="N135" s="228"/>
      <c r="O135" s="43"/>
      <c r="P135" s="43"/>
      <c r="Q135" s="43"/>
      <c r="R135" s="43"/>
      <c r="S135" s="43"/>
      <c r="T135" s="43"/>
      <c r="U135" s="43"/>
      <c r="V135" s="43"/>
      <c r="W135" s="43"/>
      <c r="X135" s="78"/>
      <c r="AT135" s="25" t="s">
        <v>1170</v>
      </c>
      <c r="AU135" s="25" t="s">
        <v>79</v>
      </c>
    </row>
    <row r="136" spans="2:65" s="1" customFormat="1" ht="16.5" customHeight="1">
      <c r="B136" s="42"/>
      <c r="C136" s="261" t="s">
        <v>979</v>
      </c>
      <c r="D136" s="261" t="s">
        <v>390</v>
      </c>
      <c r="E136" s="262" t="s">
        <v>1219</v>
      </c>
      <c r="F136" s="263" t="s">
        <v>1220</v>
      </c>
      <c r="G136" s="264" t="s">
        <v>318</v>
      </c>
      <c r="H136" s="265">
        <v>3</v>
      </c>
      <c r="I136" s="266"/>
      <c r="J136" s="267"/>
      <c r="K136" s="268">
        <f>ROUND(P136*H136,2)</f>
        <v>0</v>
      </c>
      <c r="L136" s="263" t="s">
        <v>1168</v>
      </c>
      <c r="M136" s="269"/>
      <c r="N136" s="270" t="s">
        <v>22</v>
      </c>
      <c r="O136" s="222" t="s">
        <v>40</v>
      </c>
      <c r="P136" s="147">
        <f>I136+J136</f>
        <v>0</v>
      </c>
      <c r="Q136" s="147">
        <f>ROUND(I136*H136,2)</f>
        <v>0</v>
      </c>
      <c r="R136" s="147">
        <f>ROUND(J136*H136,2)</f>
        <v>0</v>
      </c>
      <c r="S136" s="43"/>
      <c r="T136" s="223">
        <f>S136*H136</f>
        <v>0</v>
      </c>
      <c r="U136" s="223">
        <v>0</v>
      </c>
      <c r="V136" s="223">
        <f>U136*H136</f>
        <v>0</v>
      </c>
      <c r="W136" s="223">
        <v>0</v>
      </c>
      <c r="X136" s="224">
        <f>W136*H136</f>
        <v>0</v>
      </c>
      <c r="AR136" s="25" t="s">
        <v>837</v>
      </c>
      <c r="AT136" s="25" t="s">
        <v>390</v>
      </c>
      <c r="AU136" s="25" t="s">
        <v>79</v>
      </c>
      <c r="AY136" s="25" t="s">
        <v>181</v>
      </c>
      <c r="BE136" s="225">
        <f>IF(O136="základní",K136,0)</f>
        <v>0</v>
      </c>
      <c r="BF136" s="225">
        <f>IF(O136="snížená",K136,0)</f>
        <v>0</v>
      </c>
      <c r="BG136" s="225">
        <f>IF(O136="zákl. přenesená",K136,0)</f>
        <v>0</v>
      </c>
      <c r="BH136" s="225">
        <f>IF(O136="sníž. přenesená",K136,0)</f>
        <v>0</v>
      </c>
      <c r="BI136" s="225">
        <f>IF(O136="nulová",K136,0)</f>
        <v>0</v>
      </c>
      <c r="BJ136" s="25" t="s">
        <v>79</v>
      </c>
      <c r="BK136" s="225">
        <f>ROUND(P136*H136,2)</f>
        <v>0</v>
      </c>
      <c r="BL136" s="25" t="s">
        <v>837</v>
      </c>
      <c r="BM136" s="25" t="s">
        <v>1229</v>
      </c>
    </row>
    <row r="137" spans="2:65" s="1" customFormat="1" ht="27">
      <c r="B137" s="42"/>
      <c r="C137" s="64"/>
      <c r="D137" s="226" t="s">
        <v>1170</v>
      </c>
      <c r="E137" s="64"/>
      <c r="F137" s="227" t="s">
        <v>1230</v>
      </c>
      <c r="G137" s="64"/>
      <c r="H137" s="64"/>
      <c r="I137" s="181"/>
      <c r="J137" s="181"/>
      <c r="K137" s="64"/>
      <c r="L137" s="64"/>
      <c r="M137" s="62"/>
      <c r="N137" s="228"/>
      <c r="O137" s="43"/>
      <c r="P137" s="43"/>
      <c r="Q137" s="43"/>
      <c r="R137" s="43"/>
      <c r="S137" s="43"/>
      <c r="T137" s="43"/>
      <c r="U137" s="43"/>
      <c r="V137" s="43"/>
      <c r="W137" s="43"/>
      <c r="X137" s="78"/>
      <c r="AT137" s="25" t="s">
        <v>1170</v>
      </c>
      <c r="AU137" s="25" t="s">
        <v>79</v>
      </c>
    </row>
    <row r="138" spans="2:65" s="1" customFormat="1" ht="16.5" customHeight="1">
      <c r="B138" s="42"/>
      <c r="C138" s="261" t="s">
        <v>985</v>
      </c>
      <c r="D138" s="261" t="s">
        <v>390</v>
      </c>
      <c r="E138" s="262" t="s">
        <v>1219</v>
      </c>
      <c r="F138" s="263" t="s">
        <v>1220</v>
      </c>
      <c r="G138" s="264" t="s">
        <v>318</v>
      </c>
      <c r="H138" s="265">
        <v>27</v>
      </c>
      <c r="I138" s="266"/>
      <c r="J138" s="267"/>
      <c r="K138" s="268">
        <f>ROUND(P138*H138,2)</f>
        <v>0</v>
      </c>
      <c r="L138" s="263" t="s">
        <v>1168</v>
      </c>
      <c r="M138" s="269"/>
      <c r="N138" s="270" t="s">
        <v>22</v>
      </c>
      <c r="O138" s="222" t="s">
        <v>40</v>
      </c>
      <c r="P138" s="147">
        <f>I138+J138</f>
        <v>0</v>
      </c>
      <c r="Q138" s="147">
        <f>ROUND(I138*H138,2)</f>
        <v>0</v>
      </c>
      <c r="R138" s="147">
        <f>ROUND(J138*H138,2)</f>
        <v>0</v>
      </c>
      <c r="S138" s="43"/>
      <c r="T138" s="223">
        <f>S138*H138</f>
        <v>0</v>
      </c>
      <c r="U138" s="223">
        <v>0</v>
      </c>
      <c r="V138" s="223">
        <f>U138*H138</f>
        <v>0</v>
      </c>
      <c r="W138" s="223">
        <v>0</v>
      </c>
      <c r="X138" s="224">
        <f>W138*H138</f>
        <v>0</v>
      </c>
      <c r="AR138" s="25" t="s">
        <v>837</v>
      </c>
      <c r="AT138" s="25" t="s">
        <v>390</v>
      </c>
      <c r="AU138" s="25" t="s">
        <v>79</v>
      </c>
      <c r="AY138" s="25" t="s">
        <v>181</v>
      </c>
      <c r="BE138" s="225">
        <f>IF(O138="základní",K138,0)</f>
        <v>0</v>
      </c>
      <c r="BF138" s="225">
        <f>IF(O138="snížená",K138,0)</f>
        <v>0</v>
      </c>
      <c r="BG138" s="225">
        <f>IF(O138="zákl. přenesená",K138,0)</f>
        <v>0</v>
      </c>
      <c r="BH138" s="225">
        <f>IF(O138="sníž. přenesená",K138,0)</f>
        <v>0</v>
      </c>
      <c r="BI138" s="225">
        <f>IF(O138="nulová",K138,0)</f>
        <v>0</v>
      </c>
      <c r="BJ138" s="25" t="s">
        <v>79</v>
      </c>
      <c r="BK138" s="225">
        <f>ROUND(P138*H138,2)</f>
        <v>0</v>
      </c>
      <c r="BL138" s="25" t="s">
        <v>837</v>
      </c>
      <c r="BM138" s="25" t="s">
        <v>1231</v>
      </c>
    </row>
    <row r="139" spans="2:65" s="1" customFormat="1" ht="27">
      <c r="B139" s="42"/>
      <c r="C139" s="64"/>
      <c r="D139" s="226" t="s">
        <v>1170</v>
      </c>
      <c r="E139" s="64"/>
      <c r="F139" s="227" t="s">
        <v>1232</v>
      </c>
      <c r="G139" s="64"/>
      <c r="H139" s="64"/>
      <c r="I139" s="181"/>
      <c r="J139" s="181"/>
      <c r="K139" s="64"/>
      <c r="L139" s="64"/>
      <c r="M139" s="62"/>
      <c r="N139" s="228"/>
      <c r="O139" s="43"/>
      <c r="P139" s="43"/>
      <c r="Q139" s="43"/>
      <c r="R139" s="43"/>
      <c r="S139" s="43"/>
      <c r="T139" s="43"/>
      <c r="U139" s="43"/>
      <c r="V139" s="43"/>
      <c r="W139" s="43"/>
      <c r="X139" s="78"/>
      <c r="AT139" s="25" t="s">
        <v>1170</v>
      </c>
      <c r="AU139" s="25" t="s">
        <v>79</v>
      </c>
    </row>
    <row r="140" spans="2:65" s="1" customFormat="1" ht="16.5" customHeight="1">
      <c r="B140" s="42"/>
      <c r="C140" s="261" t="s">
        <v>990</v>
      </c>
      <c r="D140" s="261" t="s">
        <v>390</v>
      </c>
      <c r="E140" s="262" t="s">
        <v>1219</v>
      </c>
      <c r="F140" s="263" t="s">
        <v>1220</v>
      </c>
      <c r="G140" s="264" t="s">
        <v>318</v>
      </c>
      <c r="H140" s="265">
        <v>33</v>
      </c>
      <c r="I140" s="266"/>
      <c r="J140" s="267"/>
      <c r="K140" s="268">
        <f>ROUND(P140*H140,2)</f>
        <v>0</v>
      </c>
      <c r="L140" s="263" t="s">
        <v>1168</v>
      </c>
      <c r="M140" s="269"/>
      <c r="N140" s="270" t="s">
        <v>22</v>
      </c>
      <c r="O140" s="222" t="s">
        <v>40</v>
      </c>
      <c r="P140" s="147">
        <f>I140+J140</f>
        <v>0</v>
      </c>
      <c r="Q140" s="147">
        <f>ROUND(I140*H140,2)</f>
        <v>0</v>
      </c>
      <c r="R140" s="147">
        <f>ROUND(J140*H140,2)</f>
        <v>0</v>
      </c>
      <c r="S140" s="43"/>
      <c r="T140" s="223">
        <f>S140*H140</f>
        <v>0</v>
      </c>
      <c r="U140" s="223">
        <v>0</v>
      </c>
      <c r="V140" s="223">
        <f>U140*H140</f>
        <v>0</v>
      </c>
      <c r="W140" s="223">
        <v>0</v>
      </c>
      <c r="X140" s="224">
        <f>W140*H140</f>
        <v>0</v>
      </c>
      <c r="AR140" s="25" t="s">
        <v>837</v>
      </c>
      <c r="AT140" s="25" t="s">
        <v>390</v>
      </c>
      <c r="AU140" s="25" t="s">
        <v>79</v>
      </c>
      <c r="AY140" s="25" t="s">
        <v>181</v>
      </c>
      <c r="BE140" s="225">
        <f>IF(O140="základní",K140,0)</f>
        <v>0</v>
      </c>
      <c r="BF140" s="225">
        <f>IF(O140="snížená",K140,0)</f>
        <v>0</v>
      </c>
      <c r="BG140" s="225">
        <f>IF(O140="zákl. přenesená",K140,0)</f>
        <v>0</v>
      </c>
      <c r="BH140" s="225">
        <f>IF(O140="sníž. přenesená",K140,0)</f>
        <v>0</v>
      </c>
      <c r="BI140" s="225">
        <f>IF(O140="nulová",K140,0)</f>
        <v>0</v>
      </c>
      <c r="BJ140" s="25" t="s">
        <v>79</v>
      </c>
      <c r="BK140" s="225">
        <f>ROUND(P140*H140,2)</f>
        <v>0</v>
      </c>
      <c r="BL140" s="25" t="s">
        <v>837</v>
      </c>
      <c r="BM140" s="25" t="s">
        <v>1233</v>
      </c>
    </row>
    <row r="141" spans="2:65" s="1" customFormat="1" ht="27">
      <c r="B141" s="42"/>
      <c r="C141" s="64"/>
      <c r="D141" s="226" t="s">
        <v>1170</v>
      </c>
      <c r="E141" s="64"/>
      <c r="F141" s="227" t="s">
        <v>1234</v>
      </c>
      <c r="G141" s="64"/>
      <c r="H141" s="64"/>
      <c r="I141" s="181"/>
      <c r="J141" s="181"/>
      <c r="K141" s="64"/>
      <c r="L141" s="64"/>
      <c r="M141" s="62"/>
      <c r="N141" s="228"/>
      <c r="O141" s="43"/>
      <c r="P141" s="43"/>
      <c r="Q141" s="43"/>
      <c r="R141" s="43"/>
      <c r="S141" s="43"/>
      <c r="T141" s="43"/>
      <c r="U141" s="43"/>
      <c r="V141" s="43"/>
      <c r="W141" s="43"/>
      <c r="X141" s="78"/>
      <c r="AT141" s="25" t="s">
        <v>1170</v>
      </c>
      <c r="AU141" s="25" t="s">
        <v>79</v>
      </c>
    </row>
    <row r="142" spans="2:65" s="1" customFormat="1" ht="16.5" customHeight="1">
      <c r="B142" s="42"/>
      <c r="C142" s="261" t="s">
        <v>996</v>
      </c>
      <c r="D142" s="261" t="s">
        <v>390</v>
      </c>
      <c r="E142" s="262" t="s">
        <v>1219</v>
      </c>
      <c r="F142" s="263" t="s">
        <v>1220</v>
      </c>
      <c r="G142" s="264" t="s">
        <v>318</v>
      </c>
      <c r="H142" s="265">
        <v>7</v>
      </c>
      <c r="I142" s="266"/>
      <c r="J142" s="267"/>
      <c r="K142" s="268">
        <f>ROUND(P142*H142,2)</f>
        <v>0</v>
      </c>
      <c r="L142" s="263" t="s">
        <v>1168</v>
      </c>
      <c r="M142" s="269"/>
      <c r="N142" s="270" t="s">
        <v>22</v>
      </c>
      <c r="O142" s="222" t="s">
        <v>40</v>
      </c>
      <c r="P142" s="147">
        <f>I142+J142</f>
        <v>0</v>
      </c>
      <c r="Q142" s="147">
        <f>ROUND(I142*H142,2)</f>
        <v>0</v>
      </c>
      <c r="R142" s="147">
        <f>ROUND(J142*H142,2)</f>
        <v>0</v>
      </c>
      <c r="S142" s="43"/>
      <c r="T142" s="223">
        <f>S142*H142</f>
        <v>0</v>
      </c>
      <c r="U142" s="223">
        <v>0</v>
      </c>
      <c r="V142" s="223">
        <f>U142*H142</f>
        <v>0</v>
      </c>
      <c r="W142" s="223">
        <v>0</v>
      </c>
      <c r="X142" s="224">
        <f>W142*H142</f>
        <v>0</v>
      </c>
      <c r="AR142" s="25" t="s">
        <v>837</v>
      </c>
      <c r="AT142" s="25" t="s">
        <v>390</v>
      </c>
      <c r="AU142" s="25" t="s">
        <v>79</v>
      </c>
      <c r="AY142" s="25" t="s">
        <v>181</v>
      </c>
      <c r="BE142" s="225">
        <f>IF(O142="základní",K142,0)</f>
        <v>0</v>
      </c>
      <c r="BF142" s="225">
        <f>IF(O142="snížená",K142,0)</f>
        <v>0</v>
      </c>
      <c r="BG142" s="225">
        <f>IF(O142="zákl. přenesená",K142,0)</f>
        <v>0</v>
      </c>
      <c r="BH142" s="225">
        <f>IF(O142="sníž. přenesená",K142,0)</f>
        <v>0</v>
      </c>
      <c r="BI142" s="225">
        <f>IF(O142="nulová",K142,0)</f>
        <v>0</v>
      </c>
      <c r="BJ142" s="25" t="s">
        <v>79</v>
      </c>
      <c r="BK142" s="225">
        <f>ROUND(P142*H142,2)</f>
        <v>0</v>
      </c>
      <c r="BL142" s="25" t="s">
        <v>837</v>
      </c>
      <c r="BM142" s="25" t="s">
        <v>1235</v>
      </c>
    </row>
    <row r="143" spans="2:65" s="1" customFormat="1" ht="27">
      <c r="B143" s="42"/>
      <c r="C143" s="64"/>
      <c r="D143" s="226" t="s">
        <v>1170</v>
      </c>
      <c r="E143" s="64"/>
      <c r="F143" s="227" t="s">
        <v>1236</v>
      </c>
      <c r="G143" s="64"/>
      <c r="H143" s="64"/>
      <c r="I143" s="181"/>
      <c r="J143" s="181"/>
      <c r="K143" s="64"/>
      <c r="L143" s="64"/>
      <c r="M143" s="62"/>
      <c r="N143" s="228"/>
      <c r="O143" s="43"/>
      <c r="P143" s="43"/>
      <c r="Q143" s="43"/>
      <c r="R143" s="43"/>
      <c r="S143" s="43"/>
      <c r="T143" s="43"/>
      <c r="U143" s="43"/>
      <c r="V143" s="43"/>
      <c r="W143" s="43"/>
      <c r="X143" s="78"/>
      <c r="AT143" s="25" t="s">
        <v>1170</v>
      </c>
      <c r="AU143" s="25" t="s">
        <v>79</v>
      </c>
    </row>
    <row r="144" spans="2:65" s="1" customFormat="1" ht="25.5" customHeight="1">
      <c r="B144" s="42"/>
      <c r="C144" s="261" t="s">
        <v>239</v>
      </c>
      <c r="D144" s="261" t="s">
        <v>390</v>
      </c>
      <c r="E144" s="262" t="s">
        <v>1237</v>
      </c>
      <c r="F144" s="263" t="s">
        <v>1238</v>
      </c>
      <c r="G144" s="264" t="s">
        <v>318</v>
      </c>
      <c r="H144" s="265">
        <v>5</v>
      </c>
      <c r="I144" s="266"/>
      <c r="J144" s="267"/>
      <c r="K144" s="268">
        <f>ROUND(P144*H144,2)</f>
        <v>0</v>
      </c>
      <c r="L144" s="263" t="s">
        <v>1174</v>
      </c>
      <c r="M144" s="269"/>
      <c r="N144" s="270" t="s">
        <v>22</v>
      </c>
      <c r="O144" s="222" t="s">
        <v>40</v>
      </c>
      <c r="P144" s="147">
        <f>I144+J144</f>
        <v>0</v>
      </c>
      <c r="Q144" s="147">
        <f>ROUND(I144*H144,2)</f>
        <v>0</v>
      </c>
      <c r="R144" s="147">
        <f>ROUND(J144*H144,2)</f>
        <v>0</v>
      </c>
      <c r="S144" s="43"/>
      <c r="T144" s="223">
        <f>S144*H144</f>
        <v>0</v>
      </c>
      <c r="U144" s="223">
        <v>0</v>
      </c>
      <c r="V144" s="223">
        <f>U144*H144</f>
        <v>0</v>
      </c>
      <c r="W144" s="223">
        <v>0</v>
      </c>
      <c r="X144" s="224">
        <f>W144*H144</f>
        <v>0</v>
      </c>
      <c r="AR144" s="25" t="s">
        <v>221</v>
      </c>
      <c r="AT144" s="25" t="s">
        <v>390</v>
      </c>
      <c r="AU144" s="25" t="s">
        <v>79</v>
      </c>
      <c r="AY144" s="25" t="s">
        <v>181</v>
      </c>
      <c r="BE144" s="225">
        <f>IF(O144="základní",K144,0)</f>
        <v>0</v>
      </c>
      <c r="BF144" s="225">
        <f>IF(O144="snížená",K144,0)</f>
        <v>0</v>
      </c>
      <c r="BG144" s="225">
        <f>IF(O144="zákl. přenesená",K144,0)</f>
        <v>0</v>
      </c>
      <c r="BH144" s="225">
        <f>IF(O144="sníž. přenesená",K144,0)</f>
        <v>0</v>
      </c>
      <c r="BI144" s="225">
        <f>IF(O144="nulová",K144,0)</f>
        <v>0</v>
      </c>
      <c r="BJ144" s="25" t="s">
        <v>79</v>
      </c>
      <c r="BK144" s="225">
        <f>ROUND(P144*H144,2)</f>
        <v>0</v>
      </c>
      <c r="BL144" s="25" t="s">
        <v>188</v>
      </c>
      <c r="BM144" s="25" t="s">
        <v>1239</v>
      </c>
    </row>
    <row r="145" spans="2:65" s="1" customFormat="1" ht="27">
      <c r="B145" s="42"/>
      <c r="C145" s="64"/>
      <c r="D145" s="226" t="s">
        <v>1170</v>
      </c>
      <c r="E145" s="64"/>
      <c r="F145" s="227" t="s">
        <v>1240</v>
      </c>
      <c r="G145" s="64"/>
      <c r="H145" s="64"/>
      <c r="I145" s="181"/>
      <c r="J145" s="181"/>
      <c r="K145" s="64"/>
      <c r="L145" s="64"/>
      <c r="M145" s="62"/>
      <c r="N145" s="228"/>
      <c r="O145" s="43"/>
      <c r="P145" s="43"/>
      <c r="Q145" s="43"/>
      <c r="R145" s="43"/>
      <c r="S145" s="43"/>
      <c r="T145" s="43"/>
      <c r="U145" s="43"/>
      <c r="V145" s="43"/>
      <c r="W145" s="43"/>
      <c r="X145" s="78"/>
      <c r="AT145" s="25" t="s">
        <v>1170</v>
      </c>
      <c r="AU145" s="25" t="s">
        <v>79</v>
      </c>
    </row>
    <row r="146" spans="2:65" s="1" customFormat="1" ht="25.5" customHeight="1">
      <c r="B146" s="42"/>
      <c r="C146" s="261" t="s">
        <v>245</v>
      </c>
      <c r="D146" s="261" t="s">
        <v>390</v>
      </c>
      <c r="E146" s="262" t="s">
        <v>1241</v>
      </c>
      <c r="F146" s="263" t="s">
        <v>1242</v>
      </c>
      <c r="G146" s="264" t="s">
        <v>318</v>
      </c>
      <c r="H146" s="265">
        <v>6</v>
      </c>
      <c r="I146" s="266"/>
      <c r="J146" s="267"/>
      <c r="K146" s="268">
        <f>ROUND(P146*H146,2)</f>
        <v>0</v>
      </c>
      <c r="L146" s="263" t="s">
        <v>1174</v>
      </c>
      <c r="M146" s="269"/>
      <c r="N146" s="270" t="s">
        <v>22</v>
      </c>
      <c r="O146" s="222" t="s">
        <v>40</v>
      </c>
      <c r="P146" s="147">
        <f>I146+J146</f>
        <v>0</v>
      </c>
      <c r="Q146" s="147">
        <f>ROUND(I146*H146,2)</f>
        <v>0</v>
      </c>
      <c r="R146" s="147">
        <f>ROUND(J146*H146,2)</f>
        <v>0</v>
      </c>
      <c r="S146" s="43"/>
      <c r="T146" s="223">
        <f>S146*H146</f>
        <v>0</v>
      </c>
      <c r="U146" s="223">
        <v>0</v>
      </c>
      <c r="V146" s="223">
        <f>U146*H146</f>
        <v>0</v>
      </c>
      <c r="W146" s="223">
        <v>0</v>
      </c>
      <c r="X146" s="224">
        <f>W146*H146</f>
        <v>0</v>
      </c>
      <c r="AR146" s="25" t="s">
        <v>837</v>
      </c>
      <c r="AT146" s="25" t="s">
        <v>390</v>
      </c>
      <c r="AU146" s="25" t="s">
        <v>79</v>
      </c>
      <c r="AY146" s="25" t="s">
        <v>181</v>
      </c>
      <c r="BE146" s="225">
        <f>IF(O146="základní",K146,0)</f>
        <v>0</v>
      </c>
      <c r="BF146" s="225">
        <f>IF(O146="snížená",K146,0)</f>
        <v>0</v>
      </c>
      <c r="BG146" s="225">
        <f>IF(O146="zákl. přenesená",K146,0)</f>
        <v>0</v>
      </c>
      <c r="BH146" s="225">
        <f>IF(O146="sníž. přenesená",K146,0)</f>
        <v>0</v>
      </c>
      <c r="BI146" s="225">
        <f>IF(O146="nulová",K146,0)</f>
        <v>0</v>
      </c>
      <c r="BJ146" s="25" t="s">
        <v>79</v>
      </c>
      <c r="BK146" s="225">
        <f>ROUND(P146*H146,2)</f>
        <v>0</v>
      </c>
      <c r="BL146" s="25" t="s">
        <v>837</v>
      </c>
      <c r="BM146" s="25" t="s">
        <v>1243</v>
      </c>
    </row>
    <row r="147" spans="2:65" s="1" customFormat="1" ht="27">
      <c r="B147" s="42"/>
      <c r="C147" s="64"/>
      <c r="D147" s="226" t="s">
        <v>1170</v>
      </c>
      <c r="E147" s="64"/>
      <c r="F147" s="227" t="s">
        <v>1244</v>
      </c>
      <c r="G147" s="64"/>
      <c r="H147" s="64"/>
      <c r="I147" s="181"/>
      <c r="J147" s="181"/>
      <c r="K147" s="64"/>
      <c r="L147" s="64"/>
      <c r="M147" s="62"/>
      <c r="N147" s="228"/>
      <c r="O147" s="43"/>
      <c r="P147" s="43"/>
      <c r="Q147" s="43"/>
      <c r="R147" s="43"/>
      <c r="S147" s="43"/>
      <c r="T147" s="43"/>
      <c r="U147" s="43"/>
      <c r="V147" s="43"/>
      <c r="W147" s="43"/>
      <c r="X147" s="78"/>
      <c r="AT147" s="25" t="s">
        <v>1170</v>
      </c>
      <c r="AU147" s="25" t="s">
        <v>79</v>
      </c>
    </row>
    <row r="148" spans="2:65" s="1" customFormat="1" ht="25.5" customHeight="1">
      <c r="B148" s="42"/>
      <c r="C148" s="261" t="s">
        <v>265</v>
      </c>
      <c r="D148" s="261" t="s">
        <v>390</v>
      </c>
      <c r="E148" s="262" t="s">
        <v>1245</v>
      </c>
      <c r="F148" s="263" t="s">
        <v>1246</v>
      </c>
      <c r="G148" s="264" t="s">
        <v>318</v>
      </c>
      <c r="H148" s="265">
        <v>27</v>
      </c>
      <c r="I148" s="266"/>
      <c r="J148" s="267"/>
      <c r="K148" s="268">
        <f>ROUND(P148*H148,2)</f>
        <v>0</v>
      </c>
      <c r="L148" s="263" t="s">
        <v>1174</v>
      </c>
      <c r="M148" s="269"/>
      <c r="N148" s="270" t="s">
        <v>22</v>
      </c>
      <c r="O148" s="222" t="s">
        <v>40</v>
      </c>
      <c r="P148" s="147">
        <f>I148+J148</f>
        <v>0</v>
      </c>
      <c r="Q148" s="147">
        <f>ROUND(I148*H148,2)</f>
        <v>0</v>
      </c>
      <c r="R148" s="147">
        <f>ROUND(J148*H148,2)</f>
        <v>0</v>
      </c>
      <c r="S148" s="43"/>
      <c r="T148" s="223">
        <f>S148*H148</f>
        <v>0</v>
      </c>
      <c r="U148" s="223">
        <v>0</v>
      </c>
      <c r="V148" s="223">
        <f>U148*H148</f>
        <v>0</v>
      </c>
      <c r="W148" s="223">
        <v>0</v>
      </c>
      <c r="X148" s="224">
        <f>W148*H148</f>
        <v>0</v>
      </c>
      <c r="AR148" s="25" t="s">
        <v>837</v>
      </c>
      <c r="AT148" s="25" t="s">
        <v>390</v>
      </c>
      <c r="AU148" s="25" t="s">
        <v>79</v>
      </c>
      <c r="AY148" s="25" t="s">
        <v>181</v>
      </c>
      <c r="BE148" s="225">
        <f>IF(O148="základní",K148,0)</f>
        <v>0</v>
      </c>
      <c r="BF148" s="225">
        <f>IF(O148="snížená",K148,0)</f>
        <v>0</v>
      </c>
      <c r="BG148" s="225">
        <f>IF(O148="zákl. přenesená",K148,0)</f>
        <v>0</v>
      </c>
      <c r="BH148" s="225">
        <f>IF(O148="sníž. přenesená",K148,0)</f>
        <v>0</v>
      </c>
      <c r="BI148" s="225">
        <f>IF(O148="nulová",K148,0)</f>
        <v>0</v>
      </c>
      <c r="BJ148" s="25" t="s">
        <v>79</v>
      </c>
      <c r="BK148" s="225">
        <f>ROUND(P148*H148,2)</f>
        <v>0</v>
      </c>
      <c r="BL148" s="25" t="s">
        <v>837</v>
      </c>
      <c r="BM148" s="25" t="s">
        <v>1247</v>
      </c>
    </row>
    <row r="149" spans="2:65" s="1" customFormat="1" ht="27">
      <c r="B149" s="42"/>
      <c r="C149" s="64"/>
      <c r="D149" s="226" t="s">
        <v>1170</v>
      </c>
      <c r="E149" s="64"/>
      <c r="F149" s="227" t="s">
        <v>1248</v>
      </c>
      <c r="G149" s="64"/>
      <c r="H149" s="64"/>
      <c r="I149" s="181"/>
      <c r="J149" s="181"/>
      <c r="K149" s="64"/>
      <c r="L149" s="64"/>
      <c r="M149" s="62"/>
      <c r="N149" s="228"/>
      <c r="O149" s="43"/>
      <c r="P149" s="43"/>
      <c r="Q149" s="43"/>
      <c r="R149" s="43"/>
      <c r="S149" s="43"/>
      <c r="T149" s="43"/>
      <c r="U149" s="43"/>
      <c r="V149" s="43"/>
      <c r="W149" s="43"/>
      <c r="X149" s="78"/>
      <c r="AT149" s="25" t="s">
        <v>1170</v>
      </c>
      <c r="AU149" s="25" t="s">
        <v>79</v>
      </c>
    </row>
    <row r="150" spans="2:65" s="1" customFormat="1" ht="25.5" customHeight="1">
      <c r="B150" s="42"/>
      <c r="C150" s="261" t="s">
        <v>681</v>
      </c>
      <c r="D150" s="261" t="s">
        <v>390</v>
      </c>
      <c r="E150" s="262" t="s">
        <v>1249</v>
      </c>
      <c r="F150" s="263" t="s">
        <v>1250</v>
      </c>
      <c r="G150" s="264" t="s">
        <v>318</v>
      </c>
      <c r="H150" s="265">
        <v>10</v>
      </c>
      <c r="I150" s="266"/>
      <c r="J150" s="267"/>
      <c r="K150" s="268">
        <f>ROUND(P150*H150,2)</f>
        <v>0</v>
      </c>
      <c r="L150" s="263" t="s">
        <v>1174</v>
      </c>
      <c r="M150" s="269"/>
      <c r="N150" s="270" t="s">
        <v>22</v>
      </c>
      <c r="O150" s="222" t="s">
        <v>40</v>
      </c>
      <c r="P150" s="147">
        <f>I150+J150</f>
        <v>0</v>
      </c>
      <c r="Q150" s="147">
        <f>ROUND(I150*H150,2)</f>
        <v>0</v>
      </c>
      <c r="R150" s="147">
        <f>ROUND(J150*H150,2)</f>
        <v>0</v>
      </c>
      <c r="S150" s="43"/>
      <c r="T150" s="223">
        <f>S150*H150</f>
        <v>0</v>
      </c>
      <c r="U150" s="223">
        <v>0</v>
      </c>
      <c r="V150" s="223">
        <f>U150*H150</f>
        <v>0</v>
      </c>
      <c r="W150" s="223">
        <v>0</v>
      </c>
      <c r="X150" s="224">
        <f>W150*H150</f>
        <v>0</v>
      </c>
      <c r="AR150" s="25" t="s">
        <v>837</v>
      </c>
      <c r="AT150" s="25" t="s">
        <v>390</v>
      </c>
      <c r="AU150" s="25" t="s">
        <v>79</v>
      </c>
      <c r="AY150" s="25" t="s">
        <v>181</v>
      </c>
      <c r="BE150" s="225">
        <f>IF(O150="základní",K150,0)</f>
        <v>0</v>
      </c>
      <c r="BF150" s="225">
        <f>IF(O150="snížená",K150,0)</f>
        <v>0</v>
      </c>
      <c r="BG150" s="225">
        <f>IF(O150="zákl. přenesená",K150,0)</f>
        <v>0</v>
      </c>
      <c r="BH150" s="225">
        <f>IF(O150="sníž. přenesená",K150,0)</f>
        <v>0</v>
      </c>
      <c r="BI150" s="225">
        <f>IF(O150="nulová",K150,0)</f>
        <v>0</v>
      </c>
      <c r="BJ150" s="25" t="s">
        <v>79</v>
      </c>
      <c r="BK150" s="225">
        <f>ROUND(P150*H150,2)</f>
        <v>0</v>
      </c>
      <c r="BL150" s="25" t="s">
        <v>837</v>
      </c>
      <c r="BM150" s="25" t="s">
        <v>1251</v>
      </c>
    </row>
    <row r="151" spans="2:65" s="1" customFormat="1" ht="40.5">
      <c r="B151" s="42"/>
      <c r="C151" s="64"/>
      <c r="D151" s="226" t="s">
        <v>1170</v>
      </c>
      <c r="E151" s="64"/>
      <c r="F151" s="227" t="s">
        <v>1252</v>
      </c>
      <c r="G151" s="64"/>
      <c r="H151" s="64"/>
      <c r="I151" s="181"/>
      <c r="J151" s="181"/>
      <c r="K151" s="64"/>
      <c r="L151" s="64"/>
      <c r="M151" s="62"/>
      <c r="N151" s="228"/>
      <c r="O151" s="43"/>
      <c r="P151" s="43"/>
      <c r="Q151" s="43"/>
      <c r="R151" s="43"/>
      <c r="S151" s="43"/>
      <c r="T151" s="43"/>
      <c r="U151" s="43"/>
      <c r="V151" s="43"/>
      <c r="W151" s="43"/>
      <c r="X151" s="78"/>
      <c r="AT151" s="25" t="s">
        <v>1170</v>
      </c>
      <c r="AU151" s="25" t="s">
        <v>79</v>
      </c>
    </row>
    <row r="152" spans="2:65" s="1" customFormat="1" ht="25.5" customHeight="1">
      <c r="B152" s="42"/>
      <c r="C152" s="261" t="s">
        <v>970</v>
      </c>
      <c r="D152" s="261" t="s">
        <v>390</v>
      </c>
      <c r="E152" s="262" t="s">
        <v>1249</v>
      </c>
      <c r="F152" s="263" t="s">
        <v>1250</v>
      </c>
      <c r="G152" s="264" t="s">
        <v>318</v>
      </c>
      <c r="H152" s="265">
        <v>14</v>
      </c>
      <c r="I152" s="266"/>
      <c r="J152" s="267"/>
      <c r="K152" s="268">
        <f>ROUND(P152*H152,2)</f>
        <v>0</v>
      </c>
      <c r="L152" s="263" t="s">
        <v>1174</v>
      </c>
      <c r="M152" s="269"/>
      <c r="N152" s="270" t="s">
        <v>22</v>
      </c>
      <c r="O152" s="222" t="s">
        <v>40</v>
      </c>
      <c r="P152" s="147">
        <f>I152+J152</f>
        <v>0</v>
      </c>
      <c r="Q152" s="147">
        <f>ROUND(I152*H152,2)</f>
        <v>0</v>
      </c>
      <c r="R152" s="147">
        <f>ROUND(J152*H152,2)</f>
        <v>0</v>
      </c>
      <c r="S152" s="43"/>
      <c r="T152" s="223">
        <f>S152*H152</f>
        <v>0</v>
      </c>
      <c r="U152" s="223">
        <v>0</v>
      </c>
      <c r="V152" s="223">
        <f>U152*H152</f>
        <v>0</v>
      </c>
      <c r="W152" s="223">
        <v>0</v>
      </c>
      <c r="X152" s="224">
        <f>W152*H152</f>
        <v>0</v>
      </c>
      <c r="AR152" s="25" t="s">
        <v>837</v>
      </c>
      <c r="AT152" s="25" t="s">
        <v>390</v>
      </c>
      <c r="AU152" s="25" t="s">
        <v>79</v>
      </c>
      <c r="AY152" s="25" t="s">
        <v>181</v>
      </c>
      <c r="BE152" s="225">
        <f>IF(O152="základní",K152,0)</f>
        <v>0</v>
      </c>
      <c r="BF152" s="225">
        <f>IF(O152="snížená",K152,0)</f>
        <v>0</v>
      </c>
      <c r="BG152" s="225">
        <f>IF(O152="zákl. přenesená",K152,0)</f>
        <v>0</v>
      </c>
      <c r="BH152" s="225">
        <f>IF(O152="sníž. přenesená",K152,0)</f>
        <v>0</v>
      </c>
      <c r="BI152" s="225">
        <f>IF(O152="nulová",K152,0)</f>
        <v>0</v>
      </c>
      <c r="BJ152" s="25" t="s">
        <v>79</v>
      </c>
      <c r="BK152" s="225">
        <f>ROUND(P152*H152,2)</f>
        <v>0</v>
      </c>
      <c r="BL152" s="25" t="s">
        <v>837</v>
      </c>
      <c r="BM152" s="25" t="s">
        <v>1253</v>
      </c>
    </row>
    <row r="153" spans="2:65" s="1" customFormat="1" ht="40.5">
      <c r="B153" s="42"/>
      <c r="C153" s="64"/>
      <c r="D153" s="226" t="s">
        <v>1170</v>
      </c>
      <c r="E153" s="64"/>
      <c r="F153" s="227" t="s">
        <v>1254</v>
      </c>
      <c r="G153" s="64"/>
      <c r="H153" s="64"/>
      <c r="I153" s="181"/>
      <c r="J153" s="181"/>
      <c r="K153" s="64"/>
      <c r="L153" s="64"/>
      <c r="M153" s="62"/>
      <c r="N153" s="228"/>
      <c r="O153" s="43"/>
      <c r="P153" s="43"/>
      <c r="Q153" s="43"/>
      <c r="R153" s="43"/>
      <c r="S153" s="43"/>
      <c r="T153" s="43"/>
      <c r="U153" s="43"/>
      <c r="V153" s="43"/>
      <c r="W153" s="43"/>
      <c r="X153" s="78"/>
      <c r="AT153" s="25" t="s">
        <v>1170</v>
      </c>
      <c r="AU153" s="25" t="s">
        <v>79</v>
      </c>
    </row>
    <row r="154" spans="2:65" s="1" customFormat="1" ht="25.5" customHeight="1">
      <c r="B154" s="42"/>
      <c r="C154" s="261" t="s">
        <v>927</v>
      </c>
      <c r="D154" s="261" t="s">
        <v>390</v>
      </c>
      <c r="E154" s="262" t="s">
        <v>1249</v>
      </c>
      <c r="F154" s="263" t="s">
        <v>1250</v>
      </c>
      <c r="G154" s="264" t="s">
        <v>318</v>
      </c>
      <c r="H154" s="265">
        <v>1</v>
      </c>
      <c r="I154" s="266"/>
      <c r="J154" s="267"/>
      <c r="K154" s="268">
        <f>ROUND(P154*H154,2)</f>
        <v>0</v>
      </c>
      <c r="L154" s="263" t="s">
        <v>1174</v>
      </c>
      <c r="M154" s="269"/>
      <c r="N154" s="270" t="s">
        <v>22</v>
      </c>
      <c r="O154" s="222" t="s">
        <v>40</v>
      </c>
      <c r="P154" s="147">
        <f>I154+J154</f>
        <v>0</v>
      </c>
      <c r="Q154" s="147">
        <f>ROUND(I154*H154,2)</f>
        <v>0</v>
      </c>
      <c r="R154" s="147">
        <f>ROUND(J154*H154,2)</f>
        <v>0</v>
      </c>
      <c r="S154" s="43"/>
      <c r="T154" s="223">
        <f>S154*H154</f>
        <v>0</v>
      </c>
      <c r="U154" s="223">
        <v>0</v>
      </c>
      <c r="V154" s="223">
        <f>U154*H154</f>
        <v>0</v>
      </c>
      <c r="W154" s="223">
        <v>0</v>
      </c>
      <c r="X154" s="224">
        <f>W154*H154</f>
        <v>0</v>
      </c>
      <c r="AR154" s="25" t="s">
        <v>837</v>
      </c>
      <c r="AT154" s="25" t="s">
        <v>390</v>
      </c>
      <c r="AU154" s="25" t="s">
        <v>79</v>
      </c>
      <c r="AY154" s="25" t="s">
        <v>181</v>
      </c>
      <c r="BE154" s="225">
        <f>IF(O154="základní",K154,0)</f>
        <v>0</v>
      </c>
      <c r="BF154" s="225">
        <f>IF(O154="snížená",K154,0)</f>
        <v>0</v>
      </c>
      <c r="BG154" s="225">
        <f>IF(O154="zákl. přenesená",K154,0)</f>
        <v>0</v>
      </c>
      <c r="BH154" s="225">
        <f>IF(O154="sníž. přenesená",K154,0)</f>
        <v>0</v>
      </c>
      <c r="BI154" s="225">
        <f>IF(O154="nulová",K154,0)</f>
        <v>0</v>
      </c>
      <c r="BJ154" s="25" t="s">
        <v>79</v>
      </c>
      <c r="BK154" s="225">
        <f>ROUND(P154*H154,2)</f>
        <v>0</v>
      </c>
      <c r="BL154" s="25" t="s">
        <v>837</v>
      </c>
      <c r="BM154" s="25" t="s">
        <v>1255</v>
      </c>
    </row>
    <row r="155" spans="2:65" s="1" customFormat="1" ht="27">
      <c r="B155" s="42"/>
      <c r="C155" s="64"/>
      <c r="D155" s="226" t="s">
        <v>1170</v>
      </c>
      <c r="E155" s="64"/>
      <c r="F155" s="227" t="s">
        <v>1256</v>
      </c>
      <c r="G155" s="64"/>
      <c r="H155" s="64"/>
      <c r="I155" s="181"/>
      <c r="J155" s="181"/>
      <c r="K155" s="64"/>
      <c r="L155" s="64"/>
      <c r="M155" s="62"/>
      <c r="N155" s="228"/>
      <c r="O155" s="43"/>
      <c r="P155" s="43"/>
      <c r="Q155" s="43"/>
      <c r="R155" s="43"/>
      <c r="S155" s="43"/>
      <c r="T155" s="43"/>
      <c r="U155" s="43"/>
      <c r="V155" s="43"/>
      <c r="W155" s="43"/>
      <c r="X155" s="78"/>
      <c r="AT155" s="25" t="s">
        <v>1170</v>
      </c>
      <c r="AU155" s="25" t="s">
        <v>79</v>
      </c>
    </row>
    <row r="156" spans="2:65" s="1" customFormat="1" ht="38.25" customHeight="1">
      <c r="B156" s="42"/>
      <c r="C156" s="261" t="s">
        <v>315</v>
      </c>
      <c r="D156" s="261" t="s">
        <v>390</v>
      </c>
      <c r="E156" s="262" t="s">
        <v>1257</v>
      </c>
      <c r="F156" s="263" t="s">
        <v>1258</v>
      </c>
      <c r="G156" s="264" t="s">
        <v>318</v>
      </c>
      <c r="H156" s="265">
        <v>50</v>
      </c>
      <c r="I156" s="266"/>
      <c r="J156" s="267"/>
      <c r="K156" s="268">
        <f t="shared" ref="K156:K161" si="0">ROUND(P156*H156,2)</f>
        <v>0</v>
      </c>
      <c r="L156" s="263" t="s">
        <v>1174</v>
      </c>
      <c r="M156" s="269"/>
      <c r="N156" s="270" t="s">
        <v>22</v>
      </c>
      <c r="O156" s="222" t="s">
        <v>40</v>
      </c>
      <c r="P156" s="147">
        <f t="shared" ref="P156:P161" si="1">I156+J156</f>
        <v>0</v>
      </c>
      <c r="Q156" s="147">
        <f t="shared" ref="Q156:Q161" si="2">ROUND(I156*H156,2)</f>
        <v>0</v>
      </c>
      <c r="R156" s="147">
        <f t="shared" ref="R156:R161" si="3">ROUND(J156*H156,2)</f>
        <v>0</v>
      </c>
      <c r="S156" s="43"/>
      <c r="T156" s="223">
        <f t="shared" ref="T156:T161" si="4">S156*H156</f>
        <v>0</v>
      </c>
      <c r="U156" s="223">
        <v>0</v>
      </c>
      <c r="V156" s="223">
        <f t="shared" ref="V156:V161" si="5">U156*H156</f>
        <v>0</v>
      </c>
      <c r="W156" s="223">
        <v>0</v>
      </c>
      <c r="X156" s="224">
        <f t="shared" ref="X156:X161" si="6">W156*H156</f>
        <v>0</v>
      </c>
      <c r="AR156" s="25" t="s">
        <v>221</v>
      </c>
      <c r="AT156" s="25" t="s">
        <v>390</v>
      </c>
      <c r="AU156" s="25" t="s">
        <v>79</v>
      </c>
      <c r="AY156" s="25" t="s">
        <v>181</v>
      </c>
      <c r="BE156" s="225">
        <f t="shared" ref="BE156:BE161" si="7">IF(O156="základní",K156,0)</f>
        <v>0</v>
      </c>
      <c r="BF156" s="225">
        <f t="shared" ref="BF156:BF161" si="8">IF(O156="snížená",K156,0)</f>
        <v>0</v>
      </c>
      <c r="BG156" s="225">
        <f t="shared" ref="BG156:BG161" si="9">IF(O156="zákl. přenesená",K156,0)</f>
        <v>0</v>
      </c>
      <c r="BH156" s="225">
        <f t="shared" ref="BH156:BH161" si="10">IF(O156="sníž. přenesená",K156,0)</f>
        <v>0</v>
      </c>
      <c r="BI156" s="225">
        <f t="shared" ref="BI156:BI161" si="11">IF(O156="nulová",K156,0)</f>
        <v>0</v>
      </c>
      <c r="BJ156" s="25" t="s">
        <v>79</v>
      </c>
      <c r="BK156" s="225">
        <f t="shared" ref="BK156:BK161" si="12">ROUND(P156*H156,2)</f>
        <v>0</v>
      </c>
      <c r="BL156" s="25" t="s">
        <v>188</v>
      </c>
      <c r="BM156" s="25" t="s">
        <v>1259</v>
      </c>
    </row>
    <row r="157" spans="2:65" s="1" customFormat="1" ht="25.5" customHeight="1">
      <c r="B157" s="42"/>
      <c r="C157" s="261" t="s">
        <v>932</v>
      </c>
      <c r="D157" s="261" t="s">
        <v>390</v>
      </c>
      <c r="E157" s="262" t="s">
        <v>1260</v>
      </c>
      <c r="F157" s="263" t="s">
        <v>1261</v>
      </c>
      <c r="G157" s="264" t="s">
        <v>318</v>
      </c>
      <c r="H157" s="265">
        <v>60</v>
      </c>
      <c r="I157" s="266"/>
      <c r="J157" s="267"/>
      <c r="K157" s="268">
        <f t="shared" si="0"/>
        <v>0</v>
      </c>
      <c r="L157" s="263" t="s">
        <v>1168</v>
      </c>
      <c r="M157" s="269"/>
      <c r="N157" s="270" t="s">
        <v>22</v>
      </c>
      <c r="O157" s="222" t="s">
        <v>40</v>
      </c>
      <c r="P157" s="147">
        <f t="shared" si="1"/>
        <v>0</v>
      </c>
      <c r="Q157" s="147">
        <f t="shared" si="2"/>
        <v>0</v>
      </c>
      <c r="R157" s="147">
        <f t="shared" si="3"/>
        <v>0</v>
      </c>
      <c r="S157" s="43"/>
      <c r="T157" s="223">
        <f t="shared" si="4"/>
        <v>0</v>
      </c>
      <c r="U157" s="223">
        <v>0</v>
      </c>
      <c r="V157" s="223">
        <f t="shared" si="5"/>
        <v>0</v>
      </c>
      <c r="W157" s="223">
        <v>0</v>
      </c>
      <c r="X157" s="224">
        <f t="shared" si="6"/>
        <v>0</v>
      </c>
      <c r="AR157" s="25" t="s">
        <v>837</v>
      </c>
      <c r="AT157" s="25" t="s">
        <v>390</v>
      </c>
      <c r="AU157" s="25" t="s">
        <v>79</v>
      </c>
      <c r="AY157" s="25" t="s">
        <v>181</v>
      </c>
      <c r="BE157" s="225">
        <f t="shared" si="7"/>
        <v>0</v>
      </c>
      <c r="BF157" s="225">
        <f t="shared" si="8"/>
        <v>0</v>
      </c>
      <c r="BG157" s="225">
        <f t="shared" si="9"/>
        <v>0</v>
      </c>
      <c r="BH157" s="225">
        <f t="shared" si="10"/>
        <v>0</v>
      </c>
      <c r="BI157" s="225">
        <f t="shared" si="11"/>
        <v>0</v>
      </c>
      <c r="BJ157" s="25" t="s">
        <v>79</v>
      </c>
      <c r="BK157" s="225">
        <f t="shared" si="12"/>
        <v>0</v>
      </c>
      <c r="BL157" s="25" t="s">
        <v>837</v>
      </c>
      <c r="BM157" s="25" t="s">
        <v>1262</v>
      </c>
    </row>
    <row r="158" spans="2:65" s="1" customFormat="1" ht="25.5" customHeight="1">
      <c r="B158" s="42"/>
      <c r="C158" s="261" t="s">
        <v>937</v>
      </c>
      <c r="D158" s="261" t="s">
        <v>390</v>
      </c>
      <c r="E158" s="262" t="s">
        <v>1263</v>
      </c>
      <c r="F158" s="263" t="s">
        <v>1264</v>
      </c>
      <c r="G158" s="264" t="s">
        <v>318</v>
      </c>
      <c r="H158" s="265">
        <v>35</v>
      </c>
      <c r="I158" s="266"/>
      <c r="J158" s="267"/>
      <c r="K158" s="268">
        <f t="shared" si="0"/>
        <v>0</v>
      </c>
      <c r="L158" s="263" t="s">
        <v>1168</v>
      </c>
      <c r="M158" s="269"/>
      <c r="N158" s="270" t="s">
        <v>22</v>
      </c>
      <c r="O158" s="222" t="s">
        <v>40</v>
      </c>
      <c r="P158" s="147">
        <f t="shared" si="1"/>
        <v>0</v>
      </c>
      <c r="Q158" s="147">
        <f t="shared" si="2"/>
        <v>0</v>
      </c>
      <c r="R158" s="147">
        <f t="shared" si="3"/>
        <v>0</v>
      </c>
      <c r="S158" s="43"/>
      <c r="T158" s="223">
        <f t="shared" si="4"/>
        <v>0</v>
      </c>
      <c r="U158" s="223">
        <v>0</v>
      </c>
      <c r="V158" s="223">
        <f t="shared" si="5"/>
        <v>0</v>
      </c>
      <c r="W158" s="223">
        <v>0</v>
      </c>
      <c r="X158" s="224">
        <f t="shared" si="6"/>
        <v>0</v>
      </c>
      <c r="AR158" s="25" t="s">
        <v>837</v>
      </c>
      <c r="AT158" s="25" t="s">
        <v>390</v>
      </c>
      <c r="AU158" s="25" t="s">
        <v>79</v>
      </c>
      <c r="AY158" s="25" t="s">
        <v>181</v>
      </c>
      <c r="BE158" s="225">
        <f t="shared" si="7"/>
        <v>0</v>
      </c>
      <c r="BF158" s="225">
        <f t="shared" si="8"/>
        <v>0</v>
      </c>
      <c r="BG158" s="225">
        <f t="shared" si="9"/>
        <v>0</v>
      </c>
      <c r="BH158" s="225">
        <f t="shared" si="10"/>
        <v>0</v>
      </c>
      <c r="BI158" s="225">
        <f t="shared" si="11"/>
        <v>0</v>
      </c>
      <c r="BJ158" s="25" t="s">
        <v>79</v>
      </c>
      <c r="BK158" s="225">
        <f t="shared" si="12"/>
        <v>0</v>
      </c>
      <c r="BL158" s="25" t="s">
        <v>837</v>
      </c>
      <c r="BM158" s="25" t="s">
        <v>1265</v>
      </c>
    </row>
    <row r="159" spans="2:65" s="1" customFormat="1" ht="25.5" customHeight="1">
      <c r="B159" s="42"/>
      <c r="C159" s="261" t="s">
        <v>943</v>
      </c>
      <c r="D159" s="261" t="s">
        <v>390</v>
      </c>
      <c r="E159" s="262" t="s">
        <v>1266</v>
      </c>
      <c r="F159" s="263" t="s">
        <v>1267</v>
      </c>
      <c r="G159" s="264" t="s">
        <v>318</v>
      </c>
      <c r="H159" s="265">
        <v>30</v>
      </c>
      <c r="I159" s="266"/>
      <c r="J159" s="267"/>
      <c r="K159" s="268">
        <f t="shared" si="0"/>
        <v>0</v>
      </c>
      <c r="L159" s="263" t="s">
        <v>1168</v>
      </c>
      <c r="M159" s="269"/>
      <c r="N159" s="270" t="s">
        <v>22</v>
      </c>
      <c r="O159" s="222" t="s">
        <v>40</v>
      </c>
      <c r="P159" s="147">
        <f t="shared" si="1"/>
        <v>0</v>
      </c>
      <c r="Q159" s="147">
        <f t="shared" si="2"/>
        <v>0</v>
      </c>
      <c r="R159" s="147">
        <f t="shared" si="3"/>
        <v>0</v>
      </c>
      <c r="S159" s="43"/>
      <c r="T159" s="223">
        <f t="shared" si="4"/>
        <v>0</v>
      </c>
      <c r="U159" s="223">
        <v>0</v>
      </c>
      <c r="V159" s="223">
        <f t="shared" si="5"/>
        <v>0</v>
      </c>
      <c r="W159" s="223">
        <v>0</v>
      </c>
      <c r="X159" s="224">
        <f t="shared" si="6"/>
        <v>0</v>
      </c>
      <c r="AR159" s="25" t="s">
        <v>837</v>
      </c>
      <c r="AT159" s="25" t="s">
        <v>390</v>
      </c>
      <c r="AU159" s="25" t="s">
        <v>79</v>
      </c>
      <c r="AY159" s="25" t="s">
        <v>181</v>
      </c>
      <c r="BE159" s="225">
        <f t="shared" si="7"/>
        <v>0</v>
      </c>
      <c r="BF159" s="225">
        <f t="shared" si="8"/>
        <v>0</v>
      </c>
      <c r="BG159" s="225">
        <f t="shared" si="9"/>
        <v>0</v>
      </c>
      <c r="BH159" s="225">
        <f t="shared" si="10"/>
        <v>0</v>
      </c>
      <c r="BI159" s="225">
        <f t="shared" si="11"/>
        <v>0</v>
      </c>
      <c r="BJ159" s="25" t="s">
        <v>79</v>
      </c>
      <c r="BK159" s="225">
        <f t="shared" si="12"/>
        <v>0</v>
      </c>
      <c r="BL159" s="25" t="s">
        <v>837</v>
      </c>
      <c r="BM159" s="25" t="s">
        <v>1268</v>
      </c>
    </row>
    <row r="160" spans="2:65" s="1" customFormat="1" ht="25.5" customHeight="1">
      <c r="B160" s="42"/>
      <c r="C160" s="261" t="s">
        <v>949</v>
      </c>
      <c r="D160" s="261" t="s">
        <v>390</v>
      </c>
      <c r="E160" s="262" t="s">
        <v>1269</v>
      </c>
      <c r="F160" s="263" t="s">
        <v>1270</v>
      </c>
      <c r="G160" s="264" t="s">
        <v>318</v>
      </c>
      <c r="H160" s="265">
        <v>50</v>
      </c>
      <c r="I160" s="266"/>
      <c r="J160" s="267"/>
      <c r="K160" s="268">
        <f t="shared" si="0"/>
        <v>0</v>
      </c>
      <c r="L160" s="263" t="s">
        <v>1168</v>
      </c>
      <c r="M160" s="269"/>
      <c r="N160" s="270" t="s">
        <v>22</v>
      </c>
      <c r="O160" s="222" t="s">
        <v>40</v>
      </c>
      <c r="P160" s="147">
        <f t="shared" si="1"/>
        <v>0</v>
      </c>
      <c r="Q160" s="147">
        <f t="shared" si="2"/>
        <v>0</v>
      </c>
      <c r="R160" s="147">
        <f t="shared" si="3"/>
        <v>0</v>
      </c>
      <c r="S160" s="43"/>
      <c r="T160" s="223">
        <f t="shared" si="4"/>
        <v>0</v>
      </c>
      <c r="U160" s="223">
        <v>0</v>
      </c>
      <c r="V160" s="223">
        <f t="shared" si="5"/>
        <v>0</v>
      </c>
      <c r="W160" s="223">
        <v>0</v>
      </c>
      <c r="X160" s="224">
        <f t="shared" si="6"/>
        <v>0</v>
      </c>
      <c r="AR160" s="25" t="s">
        <v>837</v>
      </c>
      <c r="AT160" s="25" t="s">
        <v>390</v>
      </c>
      <c r="AU160" s="25" t="s">
        <v>79</v>
      </c>
      <c r="AY160" s="25" t="s">
        <v>181</v>
      </c>
      <c r="BE160" s="225">
        <f t="shared" si="7"/>
        <v>0</v>
      </c>
      <c r="BF160" s="225">
        <f t="shared" si="8"/>
        <v>0</v>
      </c>
      <c r="BG160" s="225">
        <f t="shared" si="9"/>
        <v>0</v>
      </c>
      <c r="BH160" s="225">
        <f t="shared" si="10"/>
        <v>0</v>
      </c>
      <c r="BI160" s="225">
        <f t="shared" si="11"/>
        <v>0</v>
      </c>
      <c r="BJ160" s="25" t="s">
        <v>79</v>
      </c>
      <c r="BK160" s="225">
        <f t="shared" si="12"/>
        <v>0</v>
      </c>
      <c r="BL160" s="25" t="s">
        <v>837</v>
      </c>
      <c r="BM160" s="25" t="s">
        <v>1271</v>
      </c>
    </row>
    <row r="161" spans="2:65" s="1" customFormat="1" ht="25.5" customHeight="1">
      <c r="B161" s="42"/>
      <c r="C161" s="261" t="s">
        <v>1000</v>
      </c>
      <c r="D161" s="261" t="s">
        <v>390</v>
      </c>
      <c r="E161" s="262" t="s">
        <v>1272</v>
      </c>
      <c r="F161" s="263" t="s">
        <v>1273</v>
      </c>
      <c r="G161" s="264" t="s">
        <v>318</v>
      </c>
      <c r="H161" s="265">
        <v>1</v>
      </c>
      <c r="I161" s="266"/>
      <c r="J161" s="267"/>
      <c r="K161" s="268">
        <f t="shared" si="0"/>
        <v>0</v>
      </c>
      <c r="L161" s="263" t="s">
        <v>1168</v>
      </c>
      <c r="M161" s="269"/>
      <c r="N161" s="270" t="s">
        <v>22</v>
      </c>
      <c r="O161" s="222" t="s">
        <v>40</v>
      </c>
      <c r="P161" s="147">
        <f t="shared" si="1"/>
        <v>0</v>
      </c>
      <c r="Q161" s="147">
        <f t="shared" si="2"/>
        <v>0</v>
      </c>
      <c r="R161" s="147">
        <f t="shared" si="3"/>
        <v>0</v>
      </c>
      <c r="S161" s="43"/>
      <c r="T161" s="223">
        <f t="shared" si="4"/>
        <v>0</v>
      </c>
      <c r="U161" s="223">
        <v>0</v>
      </c>
      <c r="V161" s="223">
        <f t="shared" si="5"/>
        <v>0</v>
      </c>
      <c r="W161" s="223">
        <v>0</v>
      </c>
      <c r="X161" s="224">
        <f t="shared" si="6"/>
        <v>0</v>
      </c>
      <c r="AR161" s="25" t="s">
        <v>837</v>
      </c>
      <c r="AT161" s="25" t="s">
        <v>390</v>
      </c>
      <c r="AU161" s="25" t="s">
        <v>79</v>
      </c>
      <c r="AY161" s="25" t="s">
        <v>181</v>
      </c>
      <c r="BE161" s="225">
        <f t="shared" si="7"/>
        <v>0</v>
      </c>
      <c r="BF161" s="225">
        <f t="shared" si="8"/>
        <v>0</v>
      </c>
      <c r="BG161" s="225">
        <f t="shared" si="9"/>
        <v>0</v>
      </c>
      <c r="BH161" s="225">
        <f t="shared" si="10"/>
        <v>0</v>
      </c>
      <c r="BI161" s="225">
        <f t="shared" si="11"/>
        <v>0</v>
      </c>
      <c r="BJ161" s="25" t="s">
        <v>79</v>
      </c>
      <c r="BK161" s="225">
        <f t="shared" si="12"/>
        <v>0</v>
      </c>
      <c r="BL161" s="25" t="s">
        <v>837</v>
      </c>
      <c r="BM161" s="25" t="s">
        <v>1274</v>
      </c>
    </row>
    <row r="162" spans="2:65" s="11" customFormat="1" ht="37.35" customHeight="1">
      <c r="B162" s="197"/>
      <c r="C162" s="198"/>
      <c r="D162" s="199" t="s">
        <v>70</v>
      </c>
      <c r="E162" s="200" t="s">
        <v>1275</v>
      </c>
      <c r="F162" s="200" t="s">
        <v>1276</v>
      </c>
      <c r="G162" s="198"/>
      <c r="H162" s="198"/>
      <c r="I162" s="201"/>
      <c r="J162" s="201"/>
      <c r="K162" s="202">
        <f>BK162</f>
        <v>0</v>
      </c>
      <c r="L162" s="198"/>
      <c r="M162" s="203"/>
      <c r="N162" s="204"/>
      <c r="O162" s="205"/>
      <c r="P162" s="205"/>
      <c r="Q162" s="206">
        <f>SUM(Q163:Q182)</f>
        <v>0</v>
      </c>
      <c r="R162" s="206">
        <f>SUM(R163:R182)</f>
        <v>0</v>
      </c>
      <c r="S162" s="205"/>
      <c r="T162" s="207">
        <f>SUM(T163:T182)</f>
        <v>0</v>
      </c>
      <c r="U162" s="205"/>
      <c r="V162" s="207">
        <f>SUM(V163:V182)</f>
        <v>0</v>
      </c>
      <c r="W162" s="205"/>
      <c r="X162" s="208">
        <f>SUM(X163:X182)</f>
        <v>0</v>
      </c>
      <c r="AR162" s="209" t="s">
        <v>79</v>
      </c>
      <c r="AT162" s="210" t="s">
        <v>70</v>
      </c>
      <c r="AU162" s="210" t="s">
        <v>71</v>
      </c>
      <c r="AY162" s="209" t="s">
        <v>181</v>
      </c>
      <c r="BK162" s="211">
        <f>SUM(BK163:BK182)</f>
        <v>0</v>
      </c>
    </row>
    <row r="163" spans="2:65" s="1" customFormat="1" ht="25.5" customHeight="1">
      <c r="B163" s="42"/>
      <c r="C163" s="214" t="s">
        <v>389</v>
      </c>
      <c r="D163" s="214" t="s">
        <v>183</v>
      </c>
      <c r="E163" s="215" t="s">
        <v>1277</v>
      </c>
      <c r="F163" s="216" t="s">
        <v>1278</v>
      </c>
      <c r="G163" s="217" t="s">
        <v>318</v>
      </c>
      <c r="H163" s="218">
        <v>50</v>
      </c>
      <c r="I163" s="219"/>
      <c r="J163" s="219"/>
      <c r="K163" s="220">
        <f>ROUND(P163*H163,2)</f>
        <v>0</v>
      </c>
      <c r="L163" s="216" t="s">
        <v>1174</v>
      </c>
      <c r="M163" s="62"/>
      <c r="N163" s="221" t="s">
        <v>22</v>
      </c>
      <c r="O163" s="222" t="s">
        <v>40</v>
      </c>
      <c r="P163" s="147">
        <f>I163+J163</f>
        <v>0</v>
      </c>
      <c r="Q163" s="147">
        <f>ROUND(I163*H163,2)</f>
        <v>0</v>
      </c>
      <c r="R163" s="147">
        <f>ROUND(J163*H163,2)</f>
        <v>0</v>
      </c>
      <c r="S163" s="43"/>
      <c r="T163" s="223">
        <f>S163*H163</f>
        <v>0</v>
      </c>
      <c r="U163" s="223">
        <v>0</v>
      </c>
      <c r="V163" s="223">
        <f>U163*H163</f>
        <v>0</v>
      </c>
      <c r="W163" s="223">
        <v>0</v>
      </c>
      <c r="X163" s="224">
        <f>W163*H163</f>
        <v>0</v>
      </c>
      <c r="AR163" s="25" t="s">
        <v>188</v>
      </c>
      <c r="AT163" s="25" t="s">
        <v>183</v>
      </c>
      <c r="AU163" s="25" t="s">
        <v>79</v>
      </c>
      <c r="AY163" s="25" t="s">
        <v>181</v>
      </c>
      <c r="BE163" s="225">
        <f>IF(O163="základní",K163,0)</f>
        <v>0</v>
      </c>
      <c r="BF163" s="225">
        <f>IF(O163="snížená",K163,0)</f>
        <v>0</v>
      </c>
      <c r="BG163" s="225">
        <f>IF(O163="zákl. přenesená",K163,0)</f>
        <v>0</v>
      </c>
      <c r="BH163" s="225">
        <f>IF(O163="sníž. přenesená",K163,0)</f>
        <v>0</v>
      </c>
      <c r="BI163" s="225">
        <f>IF(O163="nulová",K163,0)</f>
        <v>0</v>
      </c>
      <c r="BJ163" s="25" t="s">
        <v>79</v>
      </c>
      <c r="BK163" s="225">
        <f>ROUND(P163*H163,2)</f>
        <v>0</v>
      </c>
      <c r="BL163" s="25" t="s">
        <v>188</v>
      </c>
      <c r="BM163" s="25" t="s">
        <v>1279</v>
      </c>
    </row>
    <row r="164" spans="2:65" s="1" customFormat="1" ht="38.25" customHeight="1">
      <c r="B164" s="42"/>
      <c r="C164" s="214" t="s">
        <v>394</v>
      </c>
      <c r="D164" s="214" t="s">
        <v>183</v>
      </c>
      <c r="E164" s="215" t="s">
        <v>1280</v>
      </c>
      <c r="F164" s="216" t="s">
        <v>1281</v>
      </c>
      <c r="G164" s="217" t="s">
        <v>318</v>
      </c>
      <c r="H164" s="218">
        <v>33</v>
      </c>
      <c r="I164" s="219"/>
      <c r="J164" s="219"/>
      <c r="K164" s="220">
        <f>ROUND(P164*H164,2)</f>
        <v>0</v>
      </c>
      <c r="L164" s="216" t="s">
        <v>1174</v>
      </c>
      <c r="M164" s="62"/>
      <c r="N164" s="221" t="s">
        <v>22</v>
      </c>
      <c r="O164" s="222" t="s">
        <v>40</v>
      </c>
      <c r="P164" s="147">
        <f>I164+J164</f>
        <v>0</v>
      </c>
      <c r="Q164" s="147">
        <f>ROUND(I164*H164,2)</f>
        <v>0</v>
      </c>
      <c r="R164" s="147">
        <f>ROUND(J164*H164,2)</f>
        <v>0</v>
      </c>
      <c r="S164" s="43"/>
      <c r="T164" s="223">
        <f>S164*H164</f>
        <v>0</v>
      </c>
      <c r="U164" s="223">
        <v>0</v>
      </c>
      <c r="V164" s="223">
        <f>U164*H164</f>
        <v>0</v>
      </c>
      <c r="W164" s="223">
        <v>0</v>
      </c>
      <c r="X164" s="224">
        <f>W164*H164</f>
        <v>0</v>
      </c>
      <c r="AR164" s="25" t="s">
        <v>1282</v>
      </c>
      <c r="AT164" s="25" t="s">
        <v>183</v>
      </c>
      <c r="AU164" s="25" t="s">
        <v>79</v>
      </c>
      <c r="AY164" s="25" t="s">
        <v>181</v>
      </c>
      <c r="BE164" s="225">
        <f>IF(O164="základní",K164,0)</f>
        <v>0</v>
      </c>
      <c r="BF164" s="225">
        <f>IF(O164="snížená",K164,0)</f>
        <v>0</v>
      </c>
      <c r="BG164" s="225">
        <f>IF(O164="zákl. přenesená",K164,0)</f>
        <v>0</v>
      </c>
      <c r="BH164" s="225">
        <f>IF(O164="sníž. přenesená",K164,0)</f>
        <v>0</v>
      </c>
      <c r="BI164" s="225">
        <f>IF(O164="nulová",K164,0)</f>
        <v>0</v>
      </c>
      <c r="BJ164" s="25" t="s">
        <v>79</v>
      </c>
      <c r="BK164" s="225">
        <f>ROUND(P164*H164,2)</f>
        <v>0</v>
      </c>
      <c r="BL164" s="25" t="s">
        <v>1282</v>
      </c>
      <c r="BM164" s="25" t="s">
        <v>1283</v>
      </c>
    </row>
    <row r="165" spans="2:65" s="1" customFormat="1" ht="38.25" customHeight="1">
      <c r="B165" s="42"/>
      <c r="C165" s="214" t="s">
        <v>398</v>
      </c>
      <c r="D165" s="214" t="s">
        <v>183</v>
      </c>
      <c r="E165" s="215" t="s">
        <v>1284</v>
      </c>
      <c r="F165" s="216" t="s">
        <v>1285</v>
      </c>
      <c r="G165" s="217" t="s">
        <v>318</v>
      </c>
      <c r="H165" s="218">
        <v>25</v>
      </c>
      <c r="I165" s="219"/>
      <c r="J165" s="219"/>
      <c r="K165" s="220">
        <f>ROUND(P165*H165,2)</f>
        <v>0</v>
      </c>
      <c r="L165" s="216" t="s">
        <v>1174</v>
      </c>
      <c r="M165" s="62"/>
      <c r="N165" s="221" t="s">
        <v>22</v>
      </c>
      <c r="O165" s="222" t="s">
        <v>40</v>
      </c>
      <c r="P165" s="147">
        <f>I165+J165</f>
        <v>0</v>
      </c>
      <c r="Q165" s="147">
        <f>ROUND(I165*H165,2)</f>
        <v>0</v>
      </c>
      <c r="R165" s="147">
        <f>ROUND(J165*H165,2)</f>
        <v>0</v>
      </c>
      <c r="S165" s="43"/>
      <c r="T165" s="223">
        <f>S165*H165</f>
        <v>0</v>
      </c>
      <c r="U165" s="223">
        <v>0</v>
      </c>
      <c r="V165" s="223">
        <f>U165*H165</f>
        <v>0</v>
      </c>
      <c r="W165" s="223">
        <v>0</v>
      </c>
      <c r="X165" s="224">
        <f>W165*H165</f>
        <v>0</v>
      </c>
      <c r="AR165" s="25" t="s">
        <v>1282</v>
      </c>
      <c r="AT165" s="25" t="s">
        <v>183</v>
      </c>
      <c r="AU165" s="25" t="s">
        <v>79</v>
      </c>
      <c r="AY165" s="25" t="s">
        <v>181</v>
      </c>
      <c r="BE165" s="225">
        <f>IF(O165="základní",K165,0)</f>
        <v>0</v>
      </c>
      <c r="BF165" s="225">
        <f>IF(O165="snížená",K165,0)</f>
        <v>0</v>
      </c>
      <c r="BG165" s="225">
        <f>IF(O165="zákl. přenesená",K165,0)</f>
        <v>0</v>
      </c>
      <c r="BH165" s="225">
        <f>IF(O165="sníž. přenesená",K165,0)</f>
        <v>0</v>
      </c>
      <c r="BI165" s="225">
        <f>IF(O165="nulová",K165,0)</f>
        <v>0</v>
      </c>
      <c r="BJ165" s="25" t="s">
        <v>79</v>
      </c>
      <c r="BK165" s="225">
        <f>ROUND(P165*H165,2)</f>
        <v>0</v>
      </c>
      <c r="BL165" s="25" t="s">
        <v>1282</v>
      </c>
      <c r="BM165" s="25" t="s">
        <v>1286</v>
      </c>
    </row>
    <row r="166" spans="2:65" s="1" customFormat="1" ht="38.25" customHeight="1">
      <c r="B166" s="42"/>
      <c r="C166" s="214" t="s">
        <v>402</v>
      </c>
      <c r="D166" s="214" t="s">
        <v>183</v>
      </c>
      <c r="E166" s="215" t="s">
        <v>1287</v>
      </c>
      <c r="F166" s="216" t="s">
        <v>1288</v>
      </c>
      <c r="G166" s="217" t="s">
        <v>318</v>
      </c>
      <c r="H166" s="218">
        <v>129</v>
      </c>
      <c r="I166" s="219"/>
      <c r="J166" s="219"/>
      <c r="K166" s="220">
        <f>ROUND(P166*H166,2)</f>
        <v>0</v>
      </c>
      <c r="L166" s="216" t="s">
        <v>1174</v>
      </c>
      <c r="M166" s="62"/>
      <c r="N166" s="221" t="s">
        <v>22</v>
      </c>
      <c r="O166" s="222" t="s">
        <v>40</v>
      </c>
      <c r="P166" s="147">
        <f>I166+J166</f>
        <v>0</v>
      </c>
      <c r="Q166" s="147">
        <f>ROUND(I166*H166,2)</f>
        <v>0</v>
      </c>
      <c r="R166" s="147">
        <f>ROUND(J166*H166,2)</f>
        <v>0</v>
      </c>
      <c r="S166" s="43"/>
      <c r="T166" s="223">
        <f>S166*H166</f>
        <v>0</v>
      </c>
      <c r="U166" s="223">
        <v>0</v>
      </c>
      <c r="V166" s="223">
        <f>U166*H166</f>
        <v>0</v>
      </c>
      <c r="W166" s="223">
        <v>0</v>
      </c>
      <c r="X166" s="224">
        <f>W166*H166</f>
        <v>0</v>
      </c>
      <c r="AR166" s="25" t="s">
        <v>188</v>
      </c>
      <c r="AT166" s="25" t="s">
        <v>183</v>
      </c>
      <c r="AU166" s="25" t="s">
        <v>79</v>
      </c>
      <c r="AY166" s="25" t="s">
        <v>181</v>
      </c>
      <c r="BE166" s="225">
        <f>IF(O166="základní",K166,0)</f>
        <v>0</v>
      </c>
      <c r="BF166" s="225">
        <f>IF(O166="snížená",K166,0)</f>
        <v>0</v>
      </c>
      <c r="BG166" s="225">
        <f>IF(O166="zákl. přenesená",K166,0)</f>
        <v>0</v>
      </c>
      <c r="BH166" s="225">
        <f>IF(O166="sníž. přenesená",K166,0)</f>
        <v>0</v>
      </c>
      <c r="BI166" s="225">
        <f>IF(O166="nulová",K166,0)</f>
        <v>0</v>
      </c>
      <c r="BJ166" s="25" t="s">
        <v>79</v>
      </c>
      <c r="BK166" s="225">
        <f>ROUND(P166*H166,2)</f>
        <v>0</v>
      </c>
      <c r="BL166" s="25" t="s">
        <v>188</v>
      </c>
      <c r="BM166" s="25" t="s">
        <v>1289</v>
      </c>
    </row>
    <row r="167" spans="2:65" s="1" customFormat="1" ht="27">
      <c r="B167" s="42"/>
      <c r="C167" s="64"/>
      <c r="D167" s="226" t="s">
        <v>1170</v>
      </c>
      <c r="E167" s="64"/>
      <c r="F167" s="227" t="s">
        <v>1290</v>
      </c>
      <c r="G167" s="64"/>
      <c r="H167" s="64"/>
      <c r="I167" s="181"/>
      <c r="J167" s="181"/>
      <c r="K167" s="64"/>
      <c r="L167" s="64"/>
      <c r="M167" s="62"/>
      <c r="N167" s="228"/>
      <c r="O167" s="43"/>
      <c r="P167" s="43"/>
      <c r="Q167" s="43"/>
      <c r="R167" s="43"/>
      <c r="S167" s="43"/>
      <c r="T167" s="43"/>
      <c r="U167" s="43"/>
      <c r="V167" s="43"/>
      <c r="W167" s="43"/>
      <c r="X167" s="78"/>
      <c r="AT167" s="25" t="s">
        <v>1170</v>
      </c>
      <c r="AU167" s="25" t="s">
        <v>79</v>
      </c>
    </row>
    <row r="168" spans="2:65" s="1" customFormat="1" ht="25.5" customHeight="1">
      <c r="B168" s="42"/>
      <c r="C168" s="214" t="s">
        <v>439</v>
      </c>
      <c r="D168" s="214" t="s">
        <v>183</v>
      </c>
      <c r="E168" s="215" t="s">
        <v>1291</v>
      </c>
      <c r="F168" s="216" t="s">
        <v>1292</v>
      </c>
      <c r="G168" s="217" t="s">
        <v>318</v>
      </c>
      <c r="H168" s="218">
        <v>8</v>
      </c>
      <c r="I168" s="219"/>
      <c r="J168" s="219"/>
      <c r="K168" s="220">
        <f>ROUND(P168*H168,2)</f>
        <v>0</v>
      </c>
      <c r="L168" s="216" t="s">
        <v>1174</v>
      </c>
      <c r="M168" s="62"/>
      <c r="N168" s="221" t="s">
        <v>22</v>
      </c>
      <c r="O168" s="222" t="s">
        <v>40</v>
      </c>
      <c r="P168" s="147">
        <f>I168+J168</f>
        <v>0</v>
      </c>
      <c r="Q168" s="147">
        <f>ROUND(I168*H168,2)</f>
        <v>0</v>
      </c>
      <c r="R168" s="147">
        <f>ROUND(J168*H168,2)</f>
        <v>0</v>
      </c>
      <c r="S168" s="43"/>
      <c r="T168" s="223">
        <f>S168*H168</f>
        <v>0</v>
      </c>
      <c r="U168" s="223">
        <v>0</v>
      </c>
      <c r="V168" s="223">
        <f>U168*H168</f>
        <v>0</v>
      </c>
      <c r="W168" s="223">
        <v>0</v>
      </c>
      <c r="X168" s="224">
        <f>W168*H168</f>
        <v>0</v>
      </c>
      <c r="AR168" s="25" t="s">
        <v>188</v>
      </c>
      <c r="AT168" s="25" t="s">
        <v>183</v>
      </c>
      <c r="AU168" s="25" t="s">
        <v>79</v>
      </c>
      <c r="AY168" s="25" t="s">
        <v>181</v>
      </c>
      <c r="BE168" s="225">
        <f>IF(O168="základní",K168,0)</f>
        <v>0</v>
      </c>
      <c r="BF168" s="225">
        <f>IF(O168="snížená",K168,0)</f>
        <v>0</v>
      </c>
      <c r="BG168" s="225">
        <f>IF(O168="zákl. přenesená",K168,0)</f>
        <v>0</v>
      </c>
      <c r="BH168" s="225">
        <f>IF(O168="sníž. přenesená",K168,0)</f>
        <v>0</v>
      </c>
      <c r="BI168" s="225">
        <f>IF(O168="nulová",K168,0)</f>
        <v>0</v>
      </c>
      <c r="BJ168" s="25" t="s">
        <v>79</v>
      </c>
      <c r="BK168" s="225">
        <f>ROUND(P168*H168,2)</f>
        <v>0</v>
      </c>
      <c r="BL168" s="25" t="s">
        <v>188</v>
      </c>
      <c r="BM168" s="25" t="s">
        <v>1293</v>
      </c>
    </row>
    <row r="169" spans="2:65" s="1" customFormat="1" ht="27">
      <c r="B169" s="42"/>
      <c r="C169" s="64"/>
      <c r="D169" s="226" t="s">
        <v>1170</v>
      </c>
      <c r="E169" s="64"/>
      <c r="F169" s="227" t="s">
        <v>1294</v>
      </c>
      <c r="G169" s="64"/>
      <c r="H169" s="64"/>
      <c r="I169" s="181"/>
      <c r="J169" s="181"/>
      <c r="K169" s="64"/>
      <c r="L169" s="64"/>
      <c r="M169" s="62"/>
      <c r="N169" s="228"/>
      <c r="O169" s="43"/>
      <c r="P169" s="43"/>
      <c r="Q169" s="43"/>
      <c r="R169" s="43"/>
      <c r="S169" s="43"/>
      <c r="T169" s="43"/>
      <c r="U169" s="43"/>
      <c r="V169" s="43"/>
      <c r="W169" s="43"/>
      <c r="X169" s="78"/>
      <c r="AT169" s="25" t="s">
        <v>1170</v>
      </c>
      <c r="AU169" s="25" t="s">
        <v>79</v>
      </c>
    </row>
    <row r="170" spans="2:65" s="1" customFormat="1" ht="38.25" customHeight="1">
      <c r="B170" s="42"/>
      <c r="C170" s="214" t="s">
        <v>447</v>
      </c>
      <c r="D170" s="214" t="s">
        <v>183</v>
      </c>
      <c r="E170" s="215" t="s">
        <v>1295</v>
      </c>
      <c r="F170" s="216" t="s">
        <v>1296</v>
      </c>
      <c r="G170" s="217" t="s">
        <v>318</v>
      </c>
      <c r="H170" s="218">
        <v>5</v>
      </c>
      <c r="I170" s="219"/>
      <c r="J170" s="219"/>
      <c r="K170" s="220">
        <f>ROUND(P170*H170,2)</f>
        <v>0</v>
      </c>
      <c r="L170" s="216" t="s">
        <v>1174</v>
      </c>
      <c r="M170" s="62"/>
      <c r="N170" s="221" t="s">
        <v>22</v>
      </c>
      <c r="O170" s="222" t="s">
        <v>40</v>
      </c>
      <c r="P170" s="147">
        <f>I170+J170</f>
        <v>0</v>
      </c>
      <c r="Q170" s="147">
        <f>ROUND(I170*H170,2)</f>
        <v>0</v>
      </c>
      <c r="R170" s="147">
        <f>ROUND(J170*H170,2)</f>
        <v>0</v>
      </c>
      <c r="S170" s="43"/>
      <c r="T170" s="223">
        <f>S170*H170</f>
        <v>0</v>
      </c>
      <c r="U170" s="223">
        <v>0</v>
      </c>
      <c r="V170" s="223">
        <f>U170*H170</f>
        <v>0</v>
      </c>
      <c r="W170" s="223">
        <v>0</v>
      </c>
      <c r="X170" s="224">
        <f>W170*H170</f>
        <v>0</v>
      </c>
      <c r="AR170" s="25" t="s">
        <v>188</v>
      </c>
      <c r="AT170" s="25" t="s">
        <v>183</v>
      </c>
      <c r="AU170" s="25" t="s">
        <v>79</v>
      </c>
      <c r="AY170" s="25" t="s">
        <v>181</v>
      </c>
      <c r="BE170" s="225">
        <f>IF(O170="základní",K170,0)</f>
        <v>0</v>
      </c>
      <c r="BF170" s="225">
        <f>IF(O170="snížená",K170,0)</f>
        <v>0</v>
      </c>
      <c r="BG170" s="225">
        <f>IF(O170="zákl. přenesená",K170,0)</f>
        <v>0</v>
      </c>
      <c r="BH170" s="225">
        <f>IF(O170="sníž. přenesená",K170,0)</f>
        <v>0</v>
      </c>
      <c r="BI170" s="225">
        <f>IF(O170="nulová",K170,0)</f>
        <v>0</v>
      </c>
      <c r="BJ170" s="25" t="s">
        <v>79</v>
      </c>
      <c r="BK170" s="225">
        <f>ROUND(P170*H170,2)</f>
        <v>0</v>
      </c>
      <c r="BL170" s="25" t="s">
        <v>188</v>
      </c>
      <c r="BM170" s="25" t="s">
        <v>1297</v>
      </c>
    </row>
    <row r="171" spans="2:65" s="1" customFormat="1" ht="25.5" customHeight="1">
      <c r="B171" s="42"/>
      <c r="C171" s="214" t="s">
        <v>451</v>
      </c>
      <c r="D171" s="214" t="s">
        <v>183</v>
      </c>
      <c r="E171" s="215" t="s">
        <v>1298</v>
      </c>
      <c r="F171" s="216" t="s">
        <v>1299</v>
      </c>
      <c r="G171" s="217" t="s">
        <v>318</v>
      </c>
      <c r="H171" s="218">
        <v>100</v>
      </c>
      <c r="I171" s="219"/>
      <c r="J171" s="219"/>
      <c r="K171" s="220">
        <f>ROUND(P171*H171,2)</f>
        <v>0</v>
      </c>
      <c r="L171" s="216" t="s">
        <v>1174</v>
      </c>
      <c r="M171" s="62"/>
      <c r="N171" s="221" t="s">
        <v>22</v>
      </c>
      <c r="O171" s="222" t="s">
        <v>40</v>
      </c>
      <c r="P171" s="147">
        <f>I171+J171</f>
        <v>0</v>
      </c>
      <c r="Q171" s="147">
        <f>ROUND(I171*H171,2)</f>
        <v>0</v>
      </c>
      <c r="R171" s="147">
        <f>ROUND(J171*H171,2)</f>
        <v>0</v>
      </c>
      <c r="S171" s="43"/>
      <c r="T171" s="223">
        <f>S171*H171</f>
        <v>0</v>
      </c>
      <c r="U171" s="223">
        <v>0</v>
      </c>
      <c r="V171" s="223">
        <f>U171*H171</f>
        <v>0</v>
      </c>
      <c r="W171" s="223">
        <v>0</v>
      </c>
      <c r="X171" s="224">
        <f>W171*H171</f>
        <v>0</v>
      </c>
      <c r="AR171" s="25" t="s">
        <v>1282</v>
      </c>
      <c r="AT171" s="25" t="s">
        <v>183</v>
      </c>
      <c r="AU171" s="25" t="s">
        <v>79</v>
      </c>
      <c r="AY171" s="25" t="s">
        <v>181</v>
      </c>
      <c r="BE171" s="225">
        <f>IF(O171="základní",K171,0)</f>
        <v>0</v>
      </c>
      <c r="BF171" s="225">
        <f>IF(O171="snížená",K171,0)</f>
        <v>0</v>
      </c>
      <c r="BG171" s="225">
        <f>IF(O171="zákl. přenesená",K171,0)</f>
        <v>0</v>
      </c>
      <c r="BH171" s="225">
        <f>IF(O171="sníž. přenesená",K171,0)</f>
        <v>0</v>
      </c>
      <c r="BI171" s="225">
        <f>IF(O171="nulová",K171,0)</f>
        <v>0</v>
      </c>
      <c r="BJ171" s="25" t="s">
        <v>79</v>
      </c>
      <c r="BK171" s="225">
        <f>ROUND(P171*H171,2)</f>
        <v>0</v>
      </c>
      <c r="BL171" s="25" t="s">
        <v>1282</v>
      </c>
      <c r="BM171" s="25" t="s">
        <v>1300</v>
      </c>
    </row>
    <row r="172" spans="2:65" s="1" customFormat="1" ht="27">
      <c r="B172" s="42"/>
      <c r="C172" s="64"/>
      <c r="D172" s="226" t="s">
        <v>1170</v>
      </c>
      <c r="E172" s="64"/>
      <c r="F172" s="227" t="s">
        <v>1301</v>
      </c>
      <c r="G172" s="64"/>
      <c r="H172" s="64"/>
      <c r="I172" s="181"/>
      <c r="J172" s="181"/>
      <c r="K172" s="64"/>
      <c r="L172" s="64"/>
      <c r="M172" s="62"/>
      <c r="N172" s="228"/>
      <c r="O172" s="43"/>
      <c r="P172" s="43"/>
      <c r="Q172" s="43"/>
      <c r="R172" s="43"/>
      <c r="S172" s="43"/>
      <c r="T172" s="43"/>
      <c r="U172" s="43"/>
      <c r="V172" s="43"/>
      <c r="W172" s="43"/>
      <c r="X172" s="78"/>
      <c r="AT172" s="25" t="s">
        <v>1170</v>
      </c>
      <c r="AU172" s="25" t="s">
        <v>79</v>
      </c>
    </row>
    <row r="173" spans="2:65" s="1" customFormat="1" ht="63.75" customHeight="1">
      <c r="B173" s="42"/>
      <c r="C173" s="214" t="s">
        <v>503</v>
      </c>
      <c r="D173" s="214" t="s">
        <v>183</v>
      </c>
      <c r="E173" s="215" t="s">
        <v>1302</v>
      </c>
      <c r="F173" s="216" t="s">
        <v>1303</v>
      </c>
      <c r="G173" s="217" t="s">
        <v>318</v>
      </c>
      <c r="H173" s="218">
        <v>1</v>
      </c>
      <c r="I173" s="219"/>
      <c r="J173" s="219"/>
      <c r="K173" s="220">
        <f>ROUND(P173*H173,2)</f>
        <v>0</v>
      </c>
      <c r="L173" s="216" t="s">
        <v>1174</v>
      </c>
      <c r="M173" s="62"/>
      <c r="N173" s="221" t="s">
        <v>22</v>
      </c>
      <c r="O173" s="222" t="s">
        <v>40</v>
      </c>
      <c r="P173" s="147">
        <f>I173+J173</f>
        <v>0</v>
      </c>
      <c r="Q173" s="147">
        <f>ROUND(I173*H173,2)</f>
        <v>0</v>
      </c>
      <c r="R173" s="147">
        <f>ROUND(J173*H173,2)</f>
        <v>0</v>
      </c>
      <c r="S173" s="43"/>
      <c r="T173" s="223">
        <f>S173*H173</f>
        <v>0</v>
      </c>
      <c r="U173" s="223">
        <v>0</v>
      </c>
      <c r="V173" s="223">
        <f>U173*H173</f>
        <v>0</v>
      </c>
      <c r="W173" s="223">
        <v>0</v>
      </c>
      <c r="X173" s="224">
        <f>W173*H173</f>
        <v>0</v>
      </c>
      <c r="AR173" s="25" t="s">
        <v>188</v>
      </c>
      <c r="AT173" s="25" t="s">
        <v>183</v>
      </c>
      <c r="AU173" s="25" t="s">
        <v>79</v>
      </c>
      <c r="AY173" s="25" t="s">
        <v>181</v>
      </c>
      <c r="BE173" s="225">
        <f>IF(O173="základní",K173,0)</f>
        <v>0</v>
      </c>
      <c r="BF173" s="225">
        <f>IF(O173="snížená",K173,0)</f>
        <v>0</v>
      </c>
      <c r="BG173" s="225">
        <f>IF(O173="zákl. přenesená",K173,0)</f>
        <v>0</v>
      </c>
      <c r="BH173" s="225">
        <f>IF(O173="sníž. přenesená",K173,0)</f>
        <v>0</v>
      </c>
      <c r="BI173" s="225">
        <f>IF(O173="nulová",K173,0)</f>
        <v>0</v>
      </c>
      <c r="BJ173" s="25" t="s">
        <v>79</v>
      </c>
      <c r="BK173" s="225">
        <f>ROUND(P173*H173,2)</f>
        <v>0</v>
      </c>
      <c r="BL173" s="25" t="s">
        <v>188</v>
      </c>
      <c r="BM173" s="25" t="s">
        <v>1304</v>
      </c>
    </row>
    <row r="174" spans="2:65" s="1" customFormat="1" ht="27">
      <c r="B174" s="42"/>
      <c r="C174" s="64"/>
      <c r="D174" s="226" t="s">
        <v>1170</v>
      </c>
      <c r="E174" s="64"/>
      <c r="F174" s="227" t="s">
        <v>1305</v>
      </c>
      <c r="G174" s="64"/>
      <c r="H174" s="64"/>
      <c r="I174" s="181"/>
      <c r="J174" s="181"/>
      <c r="K174" s="64"/>
      <c r="L174" s="64"/>
      <c r="M174" s="62"/>
      <c r="N174" s="228"/>
      <c r="O174" s="43"/>
      <c r="P174" s="43"/>
      <c r="Q174" s="43"/>
      <c r="R174" s="43"/>
      <c r="S174" s="43"/>
      <c r="T174" s="43"/>
      <c r="U174" s="43"/>
      <c r="V174" s="43"/>
      <c r="W174" s="43"/>
      <c r="X174" s="78"/>
      <c r="AT174" s="25" t="s">
        <v>1170</v>
      </c>
      <c r="AU174" s="25" t="s">
        <v>79</v>
      </c>
    </row>
    <row r="175" spans="2:65" s="1" customFormat="1" ht="51" customHeight="1">
      <c r="B175" s="42"/>
      <c r="C175" s="214" t="s">
        <v>483</v>
      </c>
      <c r="D175" s="214" t="s">
        <v>183</v>
      </c>
      <c r="E175" s="215" t="s">
        <v>1306</v>
      </c>
      <c r="F175" s="216" t="s">
        <v>1307</v>
      </c>
      <c r="G175" s="217" t="s">
        <v>318</v>
      </c>
      <c r="H175" s="218">
        <v>3</v>
      </c>
      <c r="I175" s="219"/>
      <c r="J175" s="219"/>
      <c r="K175" s="220">
        <f>ROUND(P175*H175,2)</f>
        <v>0</v>
      </c>
      <c r="L175" s="216" t="s">
        <v>1174</v>
      </c>
      <c r="M175" s="62"/>
      <c r="N175" s="221" t="s">
        <v>22</v>
      </c>
      <c r="O175" s="222" t="s">
        <v>40</v>
      </c>
      <c r="P175" s="147">
        <f>I175+J175</f>
        <v>0</v>
      </c>
      <c r="Q175" s="147">
        <f>ROUND(I175*H175,2)</f>
        <v>0</v>
      </c>
      <c r="R175" s="147">
        <f>ROUND(J175*H175,2)</f>
        <v>0</v>
      </c>
      <c r="S175" s="43"/>
      <c r="T175" s="223">
        <f>S175*H175</f>
        <v>0</v>
      </c>
      <c r="U175" s="223">
        <v>0</v>
      </c>
      <c r="V175" s="223">
        <f>U175*H175</f>
        <v>0</v>
      </c>
      <c r="W175" s="223">
        <v>0</v>
      </c>
      <c r="X175" s="224">
        <f>W175*H175</f>
        <v>0</v>
      </c>
      <c r="AR175" s="25" t="s">
        <v>188</v>
      </c>
      <c r="AT175" s="25" t="s">
        <v>183</v>
      </c>
      <c r="AU175" s="25" t="s">
        <v>79</v>
      </c>
      <c r="AY175" s="25" t="s">
        <v>181</v>
      </c>
      <c r="BE175" s="225">
        <f>IF(O175="základní",K175,0)</f>
        <v>0</v>
      </c>
      <c r="BF175" s="225">
        <f>IF(O175="snížená",K175,0)</f>
        <v>0</v>
      </c>
      <c r="BG175" s="225">
        <f>IF(O175="zákl. přenesená",K175,0)</f>
        <v>0</v>
      </c>
      <c r="BH175" s="225">
        <f>IF(O175="sníž. přenesená",K175,0)</f>
        <v>0</v>
      </c>
      <c r="BI175" s="225">
        <f>IF(O175="nulová",K175,0)</f>
        <v>0</v>
      </c>
      <c r="BJ175" s="25" t="s">
        <v>79</v>
      </c>
      <c r="BK175" s="225">
        <f>ROUND(P175*H175,2)</f>
        <v>0</v>
      </c>
      <c r="BL175" s="25" t="s">
        <v>188</v>
      </c>
      <c r="BM175" s="25" t="s">
        <v>1308</v>
      </c>
    </row>
    <row r="176" spans="2:65" s="1" customFormat="1" ht="27">
      <c r="B176" s="42"/>
      <c r="C176" s="64"/>
      <c r="D176" s="226" t="s">
        <v>1170</v>
      </c>
      <c r="E176" s="64"/>
      <c r="F176" s="227" t="s">
        <v>1309</v>
      </c>
      <c r="G176" s="64"/>
      <c r="H176" s="64"/>
      <c r="I176" s="181"/>
      <c r="J176" s="181"/>
      <c r="K176" s="64"/>
      <c r="L176" s="64"/>
      <c r="M176" s="62"/>
      <c r="N176" s="228"/>
      <c r="O176" s="43"/>
      <c r="P176" s="43"/>
      <c r="Q176" s="43"/>
      <c r="R176" s="43"/>
      <c r="S176" s="43"/>
      <c r="T176" s="43"/>
      <c r="U176" s="43"/>
      <c r="V176" s="43"/>
      <c r="W176" s="43"/>
      <c r="X176" s="78"/>
      <c r="AT176" s="25" t="s">
        <v>1170</v>
      </c>
      <c r="AU176" s="25" t="s">
        <v>79</v>
      </c>
    </row>
    <row r="177" spans="2:65" s="1" customFormat="1" ht="38.25" customHeight="1">
      <c r="B177" s="42"/>
      <c r="C177" s="214" t="s">
        <v>956</v>
      </c>
      <c r="D177" s="214" t="s">
        <v>183</v>
      </c>
      <c r="E177" s="215" t="s">
        <v>1310</v>
      </c>
      <c r="F177" s="216" t="s">
        <v>1311</v>
      </c>
      <c r="G177" s="217" t="s">
        <v>318</v>
      </c>
      <c r="H177" s="218">
        <v>3</v>
      </c>
      <c r="I177" s="219"/>
      <c r="J177" s="219"/>
      <c r="K177" s="220">
        <f>ROUND(P177*H177,2)</f>
        <v>0</v>
      </c>
      <c r="L177" s="216" t="s">
        <v>1168</v>
      </c>
      <c r="M177" s="62"/>
      <c r="N177" s="221" t="s">
        <v>22</v>
      </c>
      <c r="O177" s="222" t="s">
        <v>40</v>
      </c>
      <c r="P177" s="147">
        <f>I177+J177</f>
        <v>0</v>
      </c>
      <c r="Q177" s="147">
        <f>ROUND(I177*H177,2)</f>
        <v>0</v>
      </c>
      <c r="R177" s="147">
        <f>ROUND(J177*H177,2)</f>
        <v>0</v>
      </c>
      <c r="S177" s="43"/>
      <c r="T177" s="223">
        <f>S177*H177</f>
        <v>0</v>
      </c>
      <c r="U177" s="223">
        <v>0</v>
      </c>
      <c r="V177" s="223">
        <f>U177*H177</f>
        <v>0</v>
      </c>
      <c r="W177" s="223">
        <v>0</v>
      </c>
      <c r="X177" s="224">
        <f>W177*H177</f>
        <v>0</v>
      </c>
      <c r="AR177" s="25" t="s">
        <v>188</v>
      </c>
      <c r="AT177" s="25" t="s">
        <v>183</v>
      </c>
      <c r="AU177" s="25" t="s">
        <v>79</v>
      </c>
      <c r="AY177" s="25" t="s">
        <v>181</v>
      </c>
      <c r="BE177" s="225">
        <f>IF(O177="základní",K177,0)</f>
        <v>0</v>
      </c>
      <c r="BF177" s="225">
        <f>IF(O177="snížená",K177,0)</f>
        <v>0</v>
      </c>
      <c r="BG177" s="225">
        <f>IF(O177="zákl. přenesená",K177,0)</f>
        <v>0</v>
      </c>
      <c r="BH177" s="225">
        <f>IF(O177="sníž. přenesená",K177,0)</f>
        <v>0</v>
      </c>
      <c r="BI177" s="225">
        <f>IF(O177="nulová",K177,0)</f>
        <v>0</v>
      </c>
      <c r="BJ177" s="25" t="s">
        <v>79</v>
      </c>
      <c r="BK177" s="225">
        <f>ROUND(P177*H177,2)</f>
        <v>0</v>
      </c>
      <c r="BL177" s="25" t="s">
        <v>188</v>
      </c>
      <c r="BM177" s="25" t="s">
        <v>1312</v>
      </c>
    </row>
    <row r="178" spans="2:65" s="1" customFormat="1" ht="27">
      <c r="B178" s="42"/>
      <c r="C178" s="64"/>
      <c r="D178" s="226" t="s">
        <v>1170</v>
      </c>
      <c r="E178" s="64"/>
      <c r="F178" s="227" t="s">
        <v>1313</v>
      </c>
      <c r="G178" s="64"/>
      <c r="H178" s="64"/>
      <c r="I178" s="181"/>
      <c r="J178" s="181"/>
      <c r="K178" s="64"/>
      <c r="L178" s="64"/>
      <c r="M178" s="62"/>
      <c r="N178" s="228"/>
      <c r="O178" s="43"/>
      <c r="P178" s="43"/>
      <c r="Q178" s="43"/>
      <c r="R178" s="43"/>
      <c r="S178" s="43"/>
      <c r="T178" s="43"/>
      <c r="U178" s="43"/>
      <c r="V178" s="43"/>
      <c r="W178" s="43"/>
      <c r="X178" s="78"/>
      <c r="AT178" s="25" t="s">
        <v>1170</v>
      </c>
      <c r="AU178" s="25" t="s">
        <v>79</v>
      </c>
    </row>
    <row r="179" spans="2:65" s="1" customFormat="1" ht="38.25" customHeight="1">
      <c r="B179" s="42"/>
      <c r="C179" s="214" t="s">
        <v>960</v>
      </c>
      <c r="D179" s="214" t="s">
        <v>183</v>
      </c>
      <c r="E179" s="215" t="s">
        <v>1314</v>
      </c>
      <c r="F179" s="216" t="s">
        <v>1315</v>
      </c>
      <c r="G179" s="217" t="s">
        <v>292</v>
      </c>
      <c r="H179" s="218">
        <v>120</v>
      </c>
      <c r="I179" s="219"/>
      <c r="J179" s="219"/>
      <c r="K179" s="220">
        <f>ROUND(P179*H179,2)</f>
        <v>0</v>
      </c>
      <c r="L179" s="216" t="s">
        <v>1168</v>
      </c>
      <c r="M179" s="62"/>
      <c r="N179" s="221" t="s">
        <v>22</v>
      </c>
      <c r="O179" s="222" t="s">
        <v>40</v>
      </c>
      <c r="P179" s="147">
        <f>I179+J179</f>
        <v>0</v>
      </c>
      <c r="Q179" s="147">
        <f>ROUND(I179*H179,2)</f>
        <v>0</v>
      </c>
      <c r="R179" s="147">
        <f>ROUND(J179*H179,2)</f>
        <v>0</v>
      </c>
      <c r="S179" s="43"/>
      <c r="T179" s="223">
        <f>S179*H179</f>
        <v>0</v>
      </c>
      <c r="U179" s="223">
        <v>0</v>
      </c>
      <c r="V179" s="223">
        <f>U179*H179</f>
        <v>0</v>
      </c>
      <c r="W179" s="223">
        <v>0</v>
      </c>
      <c r="X179" s="224">
        <f>W179*H179</f>
        <v>0</v>
      </c>
      <c r="AR179" s="25" t="s">
        <v>1282</v>
      </c>
      <c r="AT179" s="25" t="s">
        <v>183</v>
      </c>
      <c r="AU179" s="25" t="s">
        <v>79</v>
      </c>
      <c r="AY179" s="25" t="s">
        <v>181</v>
      </c>
      <c r="BE179" s="225">
        <f>IF(O179="základní",K179,0)</f>
        <v>0</v>
      </c>
      <c r="BF179" s="225">
        <f>IF(O179="snížená",K179,0)</f>
        <v>0</v>
      </c>
      <c r="BG179" s="225">
        <f>IF(O179="zákl. přenesená",K179,0)</f>
        <v>0</v>
      </c>
      <c r="BH179" s="225">
        <f>IF(O179="sníž. přenesená",K179,0)</f>
        <v>0</v>
      </c>
      <c r="BI179" s="225">
        <f>IF(O179="nulová",K179,0)</f>
        <v>0</v>
      </c>
      <c r="BJ179" s="25" t="s">
        <v>79</v>
      </c>
      <c r="BK179" s="225">
        <f>ROUND(P179*H179,2)</f>
        <v>0</v>
      </c>
      <c r="BL179" s="25" t="s">
        <v>1282</v>
      </c>
      <c r="BM179" s="25" t="s">
        <v>1316</v>
      </c>
    </row>
    <row r="180" spans="2:65" s="1" customFormat="1" ht="38.25" customHeight="1">
      <c r="B180" s="42"/>
      <c r="C180" s="214" t="s">
        <v>964</v>
      </c>
      <c r="D180" s="214" t="s">
        <v>183</v>
      </c>
      <c r="E180" s="215" t="s">
        <v>1317</v>
      </c>
      <c r="F180" s="216" t="s">
        <v>1318</v>
      </c>
      <c r="G180" s="217" t="s">
        <v>292</v>
      </c>
      <c r="H180" s="218">
        <v>230</v>
      </c>
      <c r="I180" s="219"/>
      <c r="J180" s="219"/>
      <c r="K180" s="220">
        <f>ROUND(P180*H180,2)</f>
        <v>0</v>
      </c>
      <c r="L180" s="216" t="s">
        <v>1168</v>
      </c>
      <c r="M180" s="62"/>
      <c r="N180" s="221" t="s">
        <v>22</v>
      </c>
      <c r="O180" s="222" t="s">
        <v>40</v>
      </c>
      <c r="P180" s="147">
        <f>I180+J180</f>
        <v>0</v>
      </c>
      <c r="Q180" s="147">
        <f>ROUND(I180*H180,2)</f>
        <v>0</v>
      </c>
      <c r="R180" s="147">
        <f>ROUND(J180*H180,2)</f>
        <v>0</v>
      </c>
      <c r="S180" s="43"/>
      <c r="T180" s="223">
        <f>S180*H180</f>
        <v>0</v>
      </c>
      <c r="U180" s="223">
        <v>0</v>
      </c>
      <c r="V180" s="223">
        <f>U180*H180</f>
        <v>0</v>
      </c>
      <c r="W180" s="223">
        <v>0</v>
      </c>
      <c r="X180" s="224">
        <f>W180*H180</f>
        <v>0</v>
      </c>
      <c r="AR180" s="25" t="s">
        <v>1282</v>
      </c>
      <c r="AT180" s="25" t="s">
        <v>183</v>
      </c>
      <c r="AU180" s="25" t="s">
        <v>79</v>
      </c>
      <c r="AY180" s="25" t="s">
        <v>181</v>
      </c>
      <c r="BE180" s="225">
        <f>IF(O180="základní",K180,0)</f>
        <v>0</v>
      </c>
      <c r="BF180" s="225">
        <f>IF(O180="snížená",K180,0)</f>
        <v>0</v>
      </c>
      <c r="BG180" s="225">
        <f>IF(O180="zákl. přenesená",K180,0)</f>
        <v>0</v>
      </c>
      <c r="BH180" s="225">
        <f>IF(O180="sníž. přenesená",K180,0)</f>
        <v>0</v>
      </c>
      <c r="BI180" s="225">
        <f>IF(O180="nulová",K180,0)</f>
        <v>0</v>
      </c>
      <c r="BJ180" s="25" t="s">
        <v>79</v>
      </c>
      <c r="BK180" s="225">
        <f>ROUND(P180*H180,2)</f>
        <v>0</v>
      </c>
      <c r="BL180" s="25" t="s">
        <v>1282</v>
      </c>
      <c r="BM180" s="25" t="s">
        <v>1319</v>
      </c>
    </row>
    <row r="181" spans="2:65" s="1" customFormat="1" ht="27">
      <c r="B181" s="42"/>
      <c r="C181" s="64"/>
      <c r="D181" s="226" t="s">
        <v>1170</v>
      </c>
      <c r="E181" s="64"/>
      <c r="F181" s="227" t="s">
        <v>1320</v>
      </c>
      <c r="G181" s="64"/>
      <c r="H181" s="64"/>
      <c r="I181" s="181"/>
      <c r="J181" s="181"/>
      <c r="K181" s="64"/>
      <c r="L181" s="64"/>
      <c r="M181" s="62"/>
      <c r="N181" s="228"/>
      <c r="O181" s="43"/>
      <c r="P181" s="43"/>
      <c r="Q181" s="43"/>
      <c r="R181" s="43"/>
      <c r="S181" s="43"/>
      <c r="T181" s="43"/>
      <c r="U181" s="43"/>
      <c r="V181" s="43"/>
      <c r="W181" s="43"/>
      <c r="X181" s="78"/>
      <c r="AT181" s="25" t="s">
        <v>1170</v>
      </c>
      <c r="AU181" s="25" t="s">
        <v>79</v>
      </c>
    </row>
    <row r="182" spans="2:65" s="1" customFormat="1" ht="25.5" customHeight="1">
      <c r="B182" s="42"/>
      <c r="C182" s="214" t="s">
        <v>1005</v>
      </c>
      <c r="D182" s="214" t="s">
        <v>183</v>
      </c>
      <c r="E182" s="215" t="s">
        <v>1321</v>
      </c>
      <c r="F182" s="216" t="s">
        <v>1322</v>
      </c>
      <c r="G182" s="217" t="s">
        <v>318</v>
      </c>
      <c r="H182" s="218">
        <v>1</v>
      </c>
      <c r="I182" s="219"/>
      <c r="J182" s="219"/>
      <c r="K182" s="220">
        <f>ROUND(P182*H182,2)</f>
        <v>0</v>
      </c>
      <c r="L182" s="216" t="s">
        <v>1168</v>
      </c>
      <c r="M182" s="62"/>
      <c r="N182" s="221" t="s">
        <v>22</v>
      </c>
      <c r="O182" s="222" t="s">
        <v>40</v>
      </c>
      <c r="P182" s="147">
        <f>I182+J182</f>
        <v>0</v>
      </c>
      <c r="Q182" s="147">
        <f>ROUND(I182*H182,2)</f>
        <v>0</v>
      </c>
      <c r="R182" s="147">
        <f>ROUND(J182*H182,2)</f>
        <v>0</v>
      </c>
      <c r="S182" s="43"/>
      <c r="T182" s="223">
        <f>S182*H182</f>
        <v>0</v>
      </c>
      <c r="U182" s="223">
        <v>0</v>
      </c>
      <c r="V182" s="223">
        <f>U182*H182</f>
        <v>0</v>
      </c>
      <c r="W182" s="223">
        <v>0</v>
      </c>
      <c r="X182" s="224">
        <f>W182*H182</f>
        <v>0</v>
      </c>
      <c r="AR182" s="25" t="s">
        <v>1282</v>
      </c>
      <c r="AT182" s="25" t="s">
        <v>183</v>
      </c>
      <c r="AU182" s="25" t="s">
        <v>79</v>
      </c>
      <c r="AY182" s="25" t="s">
        <v>181</v>
      </c>
      <c r="BE182" s="225">
        <f>IF(O182="základní",K182,0)</f>
        <v>0</v>
      </c>
      <c r="BF182" s="225">
        <f>IF(O182="snížená",K182,0)</f>
        <v>0</v>
      </c>
      <c r="BG182" s="225">
        <f>IF(O182="zákl. přenesená",K182,0)</f>
        <v>0</v>
      </c>
      <c r="BH182" s="225">
        <f>IF(O182="sníž. přenesená",K182,0)</f>
        <v>0</v>
      </c>
      <c r="BI182" s="225">
        <f>IF(O182="nulová",K182,0)</f>
        <v>0</v>
      </c>
      <c r="BJ182" s="25" t="s">
        <v>79</v>
      </c>
      <c r="BK182" s="225">
        <f>ROUND(P182*H182,2)</f>
        <v>0</v>
      </c>
      <c r="BL182" s="25" t="s">
        <v>1282</v>
      </c>
      <c r="BM182" s="25" t="s">
        <v>1323</v>
      </c>
    </row>
    <row r="183" spans="2:65" s="11" customFormat="1" ht="37.35" customHeight="1">
      <c r="B183" s="197"/>
      <c r="C183" s="198"/>
      <c r="D183" s="199" t="s">
        <v>70</v>
      </c>
      <c r="E183" s="200" t="s">
        <v>1324</v>
      </c>
      <c r="F183" s="200" t="s">
        <v>1325</v>
      </c>
      <c r="G183" s="198"/>
      <c r="H183" s="198"/>
      <c r="I183" s="201"/>
      <c r="J183" s="201"/>
      <c r="K183" s="202">
        <f>BK183</f>
        <v>0</v>
      </c>
      <c r="L183" s="198"/>
      <c r="M183" s="203"/>
      <c r="N183" s="204"/>
      <c r="O183" s="205"/>
      <c r="P183" s="205"/>
      <c r="Q183" s="206">
        <f>SUM(Q184:Q214)</f>
        <v>0</v>
      </c>
      <c r="R183" s="206">
        <f>SUM(R184:R214)</f>
        <v>0</v>
      </c>
      <c r="S183" s="205"/>
      <c r="T183" s="207">
        <f>SUM(T184:T214)</f>
        <v>0</v>
      </c>
      <c r="U183" s="205"/>
      <c r="V183" s="207">
        <f>SUM(V184:V214)</f>
        <v>0</v>
      </c>
      <c r="W183" s="205"/>
      <c r="X183" s="208">
        <f>SUM(X184:X214)</f>
        <v>0</v>
      </c>
      <c r="AR183" s="209" t="s">
        <v>79</v>
      </c>
      <c r="AT183" s="210" t="s">
        <v>70</v>
      </c>
      <c r="AU183" s="210" t="s">
        <v>71</v>
      </c>
      <c r="AY183" s="209" t="s">
        <v>181</v>
      </c>
      <c r="BK183" s="211">
        <f>SUM(BK184:BK214)</f>
        <v>0</v>
      </c>
    </row>
    <row r="184" spans="2:65" s="1" customFormat="1" ht="25.5" customHeight="1">
      <c r="B184" s="42"/>
      <c r="C184" s="261" t="s">
        <v>732</v>
      </c>
      <c r="D184" s="261" t="s">
        <v>390</v>
      </c>
      <c r="E184" s="262" t="s">
        <v>1326</v>
      </c>
      <c r="F184" s="263" t="s">
        <v>1327</v>
      </c>
      <c r="G184" s="264" t="s">
        <v>292</v>
      </c>
      <c r="H184" s="265">
        <v>40</v>
      </c>
      <c r="I184" s="266"/>
      <c r="J184" s="267"/>
      <c r="K184" s="268">
        <f t="shared" ref="K184:K191" si="13">ROUND(P184*H184,2)</f>
        <v>0</v>
      </c>
      <c r="L184" s="263" t="s">
        <v>1168</v>
      </c>
      <c r="M184" s="269"/>
      <c r="N184" s="270" t="s">
        <v>22</v>
      </c>
      <c r="O184" s="222" t="s">
        <v>40</v>
      </c>
      <c r="P184" s="147">
        <f t="shared" ref="P184:P191" si="14">I184+J184</f>
        <v>0</v>
      </c>
      <c r="Q184" s="147">
        <f t="shared" ref="Q184:Q191" si="15">ROUND(I184*H184,2)</f>
        <v>0</v>
      </c>
      <c r="R184" s="147">
        <f t="shared" ref="R184:R191" si="16">ROUND(J184*H184,2)</f>
        <v>0</v>
      </c>
      <c r="S184" s="43"/>
      <c r="T184" s="223">
        <f t="shared" ref="T184:T191" si="17">S184*H184</f>
        <v>0</v>
      </c>
      <c r="U184" s="223">
        <v>0</v>
      </c>
      <c r="V184" s="223">
        <f t="shared" ref="V184:V191" si="18">U184*H184</f>
        <v>0</v>
      </c>
      <c r="W184" s="223">
        <v>0</v>
      </c>
      <c r="X184" s="224">
        <f t="shared" ref="X184:X191" si="19">W184*H184</f>
        <v>0</v>
      </c>
      <c r="AR184" s="25" t="s">
        <v>837</v>
      </c>
      <c r="AT184" s="25" t="s">
        <v>390</v>
      </c>
      <c r="AU184" s="25" t="s">
        <v>79</v>
      </c>
      <c r="AY184" s="25" t="s">
        <v>181</v>
      </c>
      <c r="BE184" s="225">
        <f t="shared" ref="BE184:BE191" si="20">IF(O184="základní",K184,0)</f>
        <v>0</v>
      </c>
      <c r="BF184" s="225">
        <f t="shared" ref="BF184:BF191" si="21">IF(O184="snížená",K184,0)</f>
        <v>0</v>
      </c>
      <c r="BG184" s="225">
        <f t="shared" ref="BG184:BG191" si="22">IF(O184="zákl. přenesená",K184,0)</f>
        <v>0</v>
      </c>
      <c r="BH184" s="225">
        <f t="shared" ref="BH184:BH191" si="23">IF(O184="sníž. přenesená",K184,0)</f>
        <v>0</v>
      </c>
      <c r="BI184" s="225">
        <f t="shared" ref="BI184:BI191" si="24">IF(O184="nulová",K184,0)</f>
        <v>0</v>
      </c>
      <c r="BJ184" s="25" t="s">
        <v>79</v>
      </c>
      <c r="BK184" s="225">
        <f t="shared" ref="BK184:BK191" si="25">ROUND(P184*H184,2)</f>
        <v>0</v>
      </c>
      <c r="BL184" s="25" t="s">
        <v>837</v>
      </c>
      <c r="BM184" s="25" t="s">
        <v>1328</v>
      </c>
    </row>
    <row r="185" spans="2:65" s="1" customFormat="1" ht="25.5" customHeight="1">
      <c r="B185" s="42"/>
      <c r="C185" s="261" t="s">
        <v>736</v>
      </c>
      <c r="D185" s="261" t="s">
        <v>390</v>
      </c>
      <c r="E185" s="262" t="s">
        <v>1329</v>
      </c>
      <c r="F185" s="263" t="s">
        <v>1330</v>
      </c>
      <c r="G185" s="264" t="s">
        <v>292</v>
      </c>
      <c r="H185" s="265">
        <v>35</v>
      </c>
      <c r="I185" s="266"/>
      <c r="J185" s="267"/>
      <c r="K185" s="268">
        <f t="shared" si="13"/>
        <v>0</v>
      </c>
      <c r="L185" s="263" t="s">
        <v>1168</v>
      </c>
      <c r="M185" s="269"/>
      <c r="N185" s="270" t="s">
        <v>22</v>
      </c>
      <c r="O185" s="222" t="s">
        <v>40</v>
      </c>
      <c r="P185" s="147">
        <f t="shared" si="14"/>
        <v>0</v>
      </c>
      <c r="Q185" s="147">
        <f t="shared" si="15"/>
        <v>0</v>
      </c>
      <c r="R185" s="147">
        <f t="shared" si="16"/>
        <v>0</v>
      </c>
      <c r="S185" s="43"/>
      <c r="T185" s="223">
        <f t="shared" si="17"/>
        <v>0</v>
      </c>
      <c r="U185" s="223">
        <v>0</v>
      </c>
      <c r="V185" s="223">
        <f t="shared" si="18"/>
        <v>0</v>
      </c>
      <c r="W185" s="223">
        <v>0</v>
      </c>
      <c r="X185" s="224">
        <f t="shared" si="19"/>
        <v>0</v>
      </c>
      <c r="AR185" s="25" t="s">
        <v>837</v>
      </c>
      <c r="AT185" s="25" t="s">
        <v>390</v>
      </c>
      <c r="AU185" s="25" t="s">
        <v>79</v>
      </c>
      <c r="AY185" s="25" t="s">
        <v>181</v>
      </c>
      <c r="BE185" s="225">
        <f t="shared" si="20"/>
        <v>0</v>
      </c>
      <c r="BF185" s="225">
        <f t="shared" si="21"/>
        <v>0</v>
      </c>
      <c r="BG185" s="225">
        <f t="shared" si="22"/>
        <v>0</v>
      </c>
      <c r="BH185" s="225">
        <f t="shared" si="23"/>
        <v>0</v>
      </c>
      <c r="BI185" s="225">
        <f t="shared" si="24"/>
        <v>0</v>
      </c>
      <c r="BJ185" s="25" t="s">
        <v>79</v>
      </c>
      <c r="BK185" s="225">
        <f t="shared" si="25"/>
        <v>0</v>
      </c>
      <c r="BL185" s="25" t="s">
        <v>837</v>
      </c>
      <c r="BM185" s="25" t="s">
        <v>1331</v>
      </c>
    </row>
    <row r="186" spans="2:65" s="1" customFormat="1" ht="25.5" customHeight="1">
      <c r="B186" s="42"/>
      <c r="C186" s="261" t="s">
        <v>743</v>
      </c>
      <c r="D186" s="261" t="s">
        <v>390</v>
      </c>
      <c r="E186" s="262" t="s">
        <v>1332</v>
      </c>
      <c r="F186" s="263" t="s">
        <v>1333</v>
      </c>
      <c r="G186" s="264" t="s">
        <v>292</v>
      </c>
      <c r="H186" s="265">
        <v>10</v>
      </c>
      <c r="I186" s="266"/>
      <c r="J186" s="267"/>
      <c r="K186" s="268">
        <f t="shared" si="13"/>
        <v>0</v>
      </c>
      <c r="L186" s="263" t="s">
        <v>1168</v>
      </c>
      <c r="M186" s="269"/>
      <c r="N186" s="270" t="s">
        <v>22</v>
      </c>
      <c r="O186" s="222" t="s">
        <v>40</v>
      </c>
      <c r="P186" s="147">
        <f t="shared" si="14"/>
        <v>0</v>
      </c>
      <c r="Q186" s="147">
        <f t="shared" si="15"/>
        <v>0</v>
      </c>
      <c r="R186" s="147">
        <f t="shared" si="16"/>
        <v>0</v>
      </c>
      <c r="S186" s="43"/>
      <c r="T186" s="223">
        <f t="shared" si="17"/>
        <v>0</v>
      </c>
      <c r="U186" s="223">
        <v>0</v>
      </c>
      <c r="V186" s="223">
        <f t="shared" si="18"/>
        <v>0</v>
      </c>
      <c r="W186" s="223">
        <v>0</v>
      </c>
      <c r="X186" s="224">
        <f t="shared" si="19"/>
        <v>0</v>
      </c>
      <c r="AR186" s="25" t="s">
        <v>837</v>
      </c>
      <c r="AT186" s="25" t="s">
        <v>390</v>
      </c>
      <c r="AU186" s="25" t="s">
        <v>79</v>
      </c>
      <c r="AY186" s="25" t="s">
        <v>181</v>
      </c>
      <c r="BE186" s="225">
        <f t="shared" si="20"/>
        <v>0</v>
      </c>
      <c r="BF186" s="225">
        <f t="shared" si="21"/>
        <v>0</v>
      </c>
      <c r="BG186" s="225">
        <f t="shared" si="22"/>
        <v>0</v>
      </c>
      <c r="BH186" s="225">
        <f t="shared" si="23"/>
        <v>0</v>
      </c>
      <c r="BI186" s="225">
        <f t="shared" si="24"/>
        <v>0</v>
      </c>
      <c r="BJ186" s="25" t="s">
        <v>79</v>
      </c>
      <c r="BK186" s="225">
        <f t="shared" si="25"/>
        <v>0</v>
      </c>
      <c r="BL186" s="25" t="s">
        <v>837</v>
      </c>
      <c r="BM186" s="25" t="s">
        <v>1334</v>
      </c>
    </row>
    <row r="187" spans="2:65" s="1" customFormat="1" ht="25.5" customHeight="1">
      <c r="B187" s="42"/>
      <c r="C187" s="261" t="s">
        <v>747</v>
      </c>
      <c r="D187" s="261" t="s">
        <v>390</v>
      </c>
      <c r="E187" s="262" t="s">
        <v>1335</v>
      </c>
      <c r="F187" s="263" t="s">
        <v>1336</v>
      </c>
      <c r="G187" s="264" t="s">
        <v>292</v>
      </c>
      <c r="H187" s="265">
        <v>50</v>
      </c>
      <c r="I187" s="266"/>
      <c r="J187" s="267"/>
      <c r="K187" s="268">
        <f t="shared" si="13"/>
        <v>0</v>
      </c>
      <c r="L187" s="263" t="s">
        <v>1168</v>
      </c>
      <c r="M187" s="269"/>
      <c r="N187" s="270" t="s">
        <v>22</v>
      </c>
      <c r="O187" s="222" t="s">
        <v>40</v>
      </c>
      <c r="P187" s="147">
        <f t="shared" si="14"/>
        <v>0</v>
      </c>
      <c r="Q187" s="147">
        <f t="shared" si="15"/>
        <v>0</v>
      </c>
      <c r="R187" s="147">
        <f t="shared" si="16"/>
        <v>0</v>
      </c>
      <c r="S187" s="43"/>
      <c r="T187" s="223">
        <f t="shared" si="17"/>
        <v>0</v>
      </c>
      <c r="U187" s="223">
        <v>0</v>
      </c>
      <c r="V187" s="223">
        <f t="shared" si="18"/>
        <v>0</v>
      </c>
      <c r="W187" s="223">
        <v>0</v>
      </c>
      <c r="X187" s="224">
        <f t="shared" si="19"/>
        <v>0</v>
      </c>
      <c r="AR187" s="25" t="s">
        <v>837</v>
      </c>
      <c r="AT187" s="25" t="s">
        <v>390</v>
      </c>
      <c r="AU187" s="25" t="s">
        <v>79</v>
      </c>
      <c r="AY187" s="25" t="s">
        <v>181</v>
      </c>
      <c r="BE187" s="225">
        <f t="shared" si="20"/>
        <v>0</v>
      </c>
      <c r="BF187" s="225">
        <f t="shared" si="21"/>
        <v>0</v>
      </c>
      <c r="BG187" s="225">
        <f t="shared" si="22"/>
        <v>0</v>
      </c>
      <c r="BH187" s="225">
        <f t="shared" si="23"/>
        <v>0</v>
      </c>
      <c r="BI187" s="225">
        <f t="shared" si="24"/>
        <v>0</v>
      </c>
      <c r="BJ187" s="25" t="s">
        <v>79</v>
      </c>
      <c r="BK187" s="225">
        <f t="shared" si="25"/>
        <v>0</v>
      </c>
      <c r="BL187" s="25" t="s">
        <v>837</v>
      </c>
      <c r="BM187" s="25" t="s">
        <v>1337</v>
      </c>
    </row>
    <row r="188" spans="2:65" s="1" customFormat="1" ht="25.5" customHeight="1">
      <c r="B188" s="42"/>
      <c r="C188" s="261" t="s">
        <v>751</v>
      </c>
      <c r="D188" s="261" t="s">
        <v>390</v>
      </c>
      <c r="E188" s="262" t="s">
        <v>1338</v>
      </c>
      <c r="F188" s="263" t="s">
        <v>1339</v>
      </c>
      <c r="G188" s="264" t="s">
        <v>292</v>
      </c>
      <c r="H188" s="265">
        <v>20</v>
      </c>
      <c r="I188" s="266"/>
      <c r="J188" s="267"/>
      <c r="K188" s="268">
        <f t="shared" si="13"/>
        <v>0</v>
      </c>
      <c r="L188" s="263" t="s">
        <v>1168</v>
      </c>
      <c r="M188" s="269"/>
      <c r="N188" s="270" t="s">
        <v>22</v>
      </c>
      <c r="O188" s="222" t="s">
        <v>40</v>
      </c>
      <c r="P188" s="147">
        <f t="shared" si="14"/>
        <v>0</v>
      </c>
      <c r="Q188" s="147">
        <f t="shared" si="15"/>
        <v>0</v>
      </c>
      <c r="R188" s="147">
        <f t="shared" si="16"/>
        <v>0</v>
      </c>
      <c r="S188" s="43"/>
      <c r="T188" s="223">
        <f t="shared" si="17"/>
        <v>0</v>
      </c>
      <c r="U188" s="223">
        <v>0</v>
      </c>
      <c r="V188" s="223">
        <f t="shared" si="18"/>
        <v>0</v>
      </c>
      <c r="W188" s="223">
        <v>0</v>
      </c>
      <c r="X188" s="224">
        <f t="shared" si="19"/>
        <v>0</v>
      </c>
      <c r="AR188" s="25" t="s">
        <v>837</v>
      </c>
      <c r="AT188" s="25" t="s">
        <v>390</v>
      </c>
      <c r="AU188" s="25" t="s">
        <v>79</v>
      </c>
      <c r="AY188" s="25" t="s">
        <v>181</v>
      </c>
      <c r="BE188" s="225">
        <f t="shared" si="20"/>
        <v>0</v>
      </c>
      <c r="BF188" s="225">
        <f t="shared" si="21"/>
        <v>0</v>
      </c>
      <c r="BG188" s="225">
        <f t="shared" si="22"/>
        <v>0</v>
      </c>
      <c r="BH188" s="225">
        <f t="shared" si="23"/>
        <v>0</v>
      </c>
      <c r="BI188" s="225">
        <f t="shared" si="24"/>
        <v>0</v>
      </c>
      <c r="BJ188" s="25" t="s">
        <v>79</v>
      </c>
      <c r="BK188" s="225">
        <f t="shared" si="25"/>
        <v>0</v>
      </c>
      <c r="BL188" s="25" t="s">
        <v>837</v>
      </c>
      <c r="BM188" s="25" t="s">
        <v>1340</v>
      </c>
    </row>
    <row r="189" spans="2:65" s="1" customFormat="1" ht="25.5" customHeight="1">
      <c r="B189" s="42"/>
      <c r="C189" s="261" t="s">
        <v>757</v>
      </c>
      <c r="D189" s="261" t="s">
        <v>390</v>
      </c>
      <c r="E189" s="262" t="s">
        <v>1341</v>
      </c>
      <c r="F189" s="263" t="s">
        <v>1342</v>
      </c>
      <c r="G189" s="264" t="s">
        <v>292</v>
      </c>
      <c r="H189" s="265">
        <v>15</v>
      </c>
      <c r="I189" s="266"/>
      <c r="J189" s="267"/>
      <c r="K189" s="268">
        <f t="shared" si="13"/>
        <v>0</v>
      </c>
      <c r="L189" s="263" t="s">
        <v>1168</v>
      </c>
      <c r="M189" s="269"/>
      <c r="N189" s="270" t="s">
        <v>22</v>
      </c>
      <c r="O189" s="222" t="s">
        <v>40</v>
      </c>
      <c r="P189" s="147">
        <f t="shared" si="14"/>
        <v>0</v>
      </c>
      <c r="Q189" s="147">
        <f t="shared" si="15"/>
        <v>0</v>
      </c>
      <c r="R189" s="147">
        <f t="shared" si="16"/>
        <v>0</v>
      </c>
      <c r="S189" s="43"/>
      <c r="T189" s="223">
        <f t="shared" si="17"/>
        <v>0</v>
      </c>
      <c r="U189" s="223">
        <v>0</v>
      </c>
      <c r="V189" s="223">
        <f t="shared" si="18"/>
        <v>0</v>
      </c>
      <c r="W189" s="223">
        <v>0</v>
      </c>
      <c r="X189" s="224">
        <f t="shared" si="19"/>
        <v>0</v>
      </c>
      <c r="AR189" s="25" t="s">
        <v>837</v>
      </c>
      <c r="AT189" s="25" t="s">
        <v>390</v>
      </c>
      <c r="AU189" s="25" t="s">
        <v>79</v>
      </c>
      <c r="AY189" s="25" t="s">
        <v>181</v>
      </c>
      <c r="BE189" s="225">
        <f t="shared" si="20"/>
        <v>0</v>
      </c>
      <c r="BF189" s="225">
        <f t="shared" si="21"/>
        <v>0</v>
      </c>
      <c r="BG189" s="225">
        <f t="shared" si="22"/>
        <v>0</v>
      </c>
      <c r="BH189" s="225">
        <f t="shared" si="23"/>
        <v>0</v>
      </c>
      <c r="BI189" s="225">
        <f t="shared" si="24"/>
        <v>0</v>
      </c>
      <c r="BJ189" s="25" t="s">
        <v>79</v>
      </c>
      <c r="BK189" s="225">
        <f t="shared" si="25"/>
        <v>0</v>
      </c>
      <c r="BL189" s="25" t="s">
        <v>837</v>
      </c>
      <c r="BM189" s="25" t="s">
        <v>1343</v>
      </c>
    </row>
    <row r="190" spans="2:65" s="1" customFormat="1" ht="25.5" customHeight="1">
      <c r="B190" s="42"/>
      <c r="C190" s="261" t="s">
        <v>763</v>
      </c>
      <c r="D190" s="261" t="s">
        <v>390</v>
      </c>
      <c r="E190" s="262" t="s">
        <v>1344</v>
      </c>
      <c r="F190" s="263" t="s">
        <v>1345</v>
      </c>
      <c r="G190" s="264" t="s">
        <v>292</v>
      </c>
      <c r="H190" s="265">
        <v>40</v>
      </c>
      <c r="I190" s="266"/>
      <c r="J190" s="267"/>
      <c r="K190" s="268">
        <f t="shared" si="13"/>
        <v>0</v>
      </c>
      <c r="L190" s="263" t="s">
        <v>1168</v>
      </c>
      <c r="M190" s="269"/>
      <c r="N190" s="270" t="s">
        <v>22</v>
      </c>
      <c r="O190" s="222" t="s">
        <v>40</v>
      </c>
      <c r="P190" s="147">
        <f t="shared" si="14"/>
        <v>0</v>
      </c>
      <c r="Q190" s="147">
        <f t="shared" si="15"/>
        <v>0</v>
      </c>
      <c r="R190" s="147">
        <f t="shared" si="16"/>
        <v>0</v>
      </c>
      <c r="S190" s="43"/>
      <c r="T190" s="223">
        <f t="shared" si="17"/>
        <v>0</v>
      </c>
      <c r="U190" s="223">
        <v>0</v>
      </c>
      <c r="V190" s="223">
        <f t="shared" si="18"/>
        <v>0</v>
      </c>
      <c r="W190" s="223">
        <v>0</v>
      </c>
      <c r="X190" s="224">
        <f t="shared" si="19"/>
        <v>0</v>
      </c>
      <c r="AR190" s="25" t="s">
        <v>837</v>
      </c>
      <c r="AT190" s="25" t="s">
        <v>390</v>
      </c>
      <c r="AU190" s="25" t="s">
        <v>79</v>
      </c>
      <c r="AY190" s="25" t="s">
        <v>181</v>
      </c>
      <c r="BE190" s="225">
        <f t="shared" si="20"/>
        <v>0</v>
      </c>
      <c r="BF190" s="225">
        <f t="shared" si="21"/>
        <v>0</v>
      </c>
      <c r="BG190" s="225">
        <f t="shared" si="22"/>
        <v>0</v>
      </c>
      <c r="BH190" s="225">
        <f t="shared" si="23"/>
        <v>0</v>
      </c>
      <c r="BI190" s="225">
        <f t="shared" si="24"/>
        <v>0</v>
      </c>
      <c r="BJ190" s="25" t="s">
        <v>79</v>
      </c>
      <c r="BK190" s="225">
        <f t="shared" si="25"/>
        <v>0</v>
      </c>
      <c r="BL190" s="25" t="s">
        <v>837</v>
      </c>
      <c r="BM190" s="25" t="s">
        <v>1346</v>
      </c>
    </row>
    <row r="191" spans="2:65" s="1" customFormat="1" ht="25.5" customHeight="1">
      <c r="B191" s="42"/>
      <c r="C191" s="261" t="s">
        <v>768</v>
      </c>
      <c r="D191" s="261" t="s">
        <v>390</v>
      </c>
      <c r="E191" s="262" t="s">
        <v>1347</v>
      </c>
      <c r="F191" s="263" t="s">
        <v>1348</v>
      </c>
      <c r="G191" s="264" t="s">
        <v>292</v>
      </c>
      <c r="H191" s="265">
        <v>180</v>
      </c>
      <c r="I191" s="266"/>
      <c r="J191" s="267"/>
      <c r="K191" s="268">
        <f t="shared" si="13"/>
        <v>0</v>
      </c>
      <c r="L191" s="263" t="s">
        <v>1168</v>
      </c>
      <c r="M191" s="269"/>
      <c r="N191" s="270" t="s">
        <v>22</v>
      </c>
      <c r="O191" s="222" t="s">
        <v>40</v>
      </c>
      <c r="P191" s="147">
        <f t="shared" si="14"/>
        <v>0</v>
      </c>
      <c r="Q191" s="147">
        <f t="shared" si="15"/>
        <v>0</v>
      </c>
      <c r="R191" s="147">
        <f t="shared" si="16"/>
        <v>0</v>
      </c>
      <c r="S191" s="43"/>
      <c r="T191" s="223">
        <f t="shared" si="17"/>
        <v>0</v>
      </c>
      <c r="U191" s="223">
        <v>0</v>
      </c>
      <c r="V191" s="223">
        <f t="shared" si="18"/>
        <v>0</v>
      </c>
      <c r="W191" s="223">
        <v>0</v>
      </c>
      <c r="X191" s="224">
        <f t="shared" si="19"/>
        <v>0</v>
      </c>
      <c r="AR191" s="25" t="s">
        <v>837</v>
      </c>
      <c r="AT191" s="25" t="s">
        <v>390</v>
      </c>
      <c r="AU191" s="25" t="s">
        <v>79</v>
      </c>
      <c r="AY191" s="25" t="s">
        <v>181</v>
      </c>
      <c r="BE191" s="225">
        <f t="shared" si="20"/>
        <v>0</v>
      </c>
      <c r="BF191" s="225">
        <f t="shared" si="21"/>
        <v>0</v>
      </c>
      <c r="BG191" s="225">
        <f t="shared" si="22"/>
        <v>0</v>
      </c>
      <c r="BH191" s="225">
        <f t="shared" si="23"/>
        <v>0</v>
      </c>
      <c r="BI191" s="225">
        <f t="shared" si="24"/>
        <v>0</v>
      </c>
      <c r="BJ191" s="25" t="s">
        <v>79</v>
      </c>
      <c r="BK191" s="225">
        <f t="shared" si="25"/>
        <v>0</v>
      </c>
      <c r="BL191" s="25" t="s">
        <v>837</v>
      </c>
      <c r="BM191" s="25" t="s">
        <v>1349</v>
      </c>
    </row>
    <row r="192" spans="2:65" s="1" customFormat="1" ht="27">
      <c r="B192" s="42"/>
      <c r="C192" s="64"/>
      <c r="D192" s="226" t="s">
        <v>1170</v>
      </c>
      <c r="E192" s="64"/>
      <c r="F192" s="227" t="s">
        <v>1350</v>
      </c>
      <c r="G192" s="64"/>
      <c r="H192" s="64"/>
      <c r="I192" s="181"/>
      <c r="J192" s="181"/>
      <c r="K192" s="64"/>
      <c r="L192" s="64"/>
      <c r="M192" s="62"/>
      <c r="N192" s="228"/>
      <c r="O192" s="43"/>
      <c r="P192" s="43"/>
      <c r="Q192" s="43"/>
      <c r="R192" s="43"/>
      <c r="S192" s="43"/>
      <c r="T192" s="43"/>
      <c r="U192" s="43"/>
      <c r="V192" s="43"/>
      <c r="W192" s="43"/>
      <c r="X192" s="78"/>
      <c r="AT192" s="25" t="s">
        <v>1170</v>
      </c>
      <c r="AU192" s="25" t="s">
        <v>79</v>
      </c>
    </row>
    <row r="193" spans="2:65" s="1" customFormat="1" ht="25.5" customHeight="1">
      <c r="B193" s="42"/>
      <c r="C193" s="261" t="s">
        <v>772</v>
      </c>
      <c r="D193" s="261" t="s">
        <v>390</v>
      </c>
      <c r="E193" s="262" t="s">
        <v>1351</v>
      </c>
      <c r="F193" s="263" t="s">
        <v>1352</v>
      </c>
      <c r="G193" s="264" t="s">
        <v>292</v>
      </c>
      <c r="H193" s="265">
        <v>180</v>
      </c>
      <c r="I193" s="266"/>
      <c r="J193" s="267"/>
      <c r="K193" s="268">
        <f>ROUND(P193*H193,2)</f>
        <v>0</v>
      </c>
      <c r="L193" s="263" t="s">
        <v>1168</v>
      </c>
      <c r="M193" s="269"/>
      <c r="N193" s="270" t="s">
        <v>22</v>
      </c>
      <c r="O193" s="222" t="s">
        <v>40</v>
      </c>
      <c r="P193" s="147">
        <f>I193+J193</f>
        <v>0</v>
      </c>
      <c r="Q193" s="147">
        <f>ROUND(I193*H193,2)</f>
        <v>0</v>
      </c>
      <c r="R193" s="147">
        <f>ROUND(J193*H193,2)</f>
        <v>0</v>
      </c>
      <c r="S193" s="43"/>
      <c r="T193" s="223">
        <f>S193*H193</f>
        <v>0</v>
      </c>
      <c r="U193" s="223">
        <v>0</v>
      </c>
      <c r="V193" s="223">
        <f>U193*H193</f>
        <v>0</v>
      </c>
      <c r="W193" s="223">
        <v>0</v>
      </c>
      <c r="X193" s="224">
        <f>W193*H193</f>
        <v>0</v>
      </c>
      <c r="AR193" s="25" t="s">
        <v>837</v>
      </c>
      <c r="AT193" s="25" t="s">
        <v>390</v>
      </c>
      <c r="AU193" s="25" t="s">
        <v>79</v>
      </c>
      <c r="AY193" s="25" t="s">
        <v>181</v>
      </c>
      <c r="BE193" s="225">
        <f>IF(O193="základní",K193,0)</f>
        <v>0</v>
      </c>
      <c r="BF193" s="225">
        <f>IF(O193="snížená",K193,0)</f>
        <v>0</v>
      </c>
      <c r="BG193" s="225">
        <f>IF(O193="zákl. přenesená",K193,0)</f>
        <v>0</v>
      </c>
      <c r="BH193" s="225">
        <f>IF(O193="sníž. přenesená",K193,0)</f>
        <v>0</v>
      </c>
      <c r="BI193" s="225">
        <f>IF(O193="nulová",K193,0)</f>
        <v>0</v>
      </c>
      <c r="BJ193" s="25" t="s">
        <v>79</v>
      </c>
      <c r="BK193" s="225">
        <f>ROUND(P193*H193,2)</f>
        <v>0</v>
      </c>
      <c r="BL193" s="25" t="s">
        <v>837</v>
      </c>
      <c r="BM193" s="25" t="s">
        <v>1353</v>
      </c>
    </row>
    <row r="194" spans="2:65" s="1" customFormat="1" ht="27">
      <c r="B194" s="42"/>
      <c r="C194" s="64"/>
      <c r="D194" s="226" t="s">
        <v>1170</v>
      </c>
      <c r="E194" s="64"/>
      <c r="F194" s="227" t="s">
        <v>1354</v>
      </c>
      <c r="G194" s="64"/>
      <c r="H194" s="64"/>
      <c r="I194" s="181"/>
      <c r="J194" s="181"/>
      <c r="K194" s="64"/>
      <c r="L194" s="64"/>
      <c r="M194" s="62"/>
      <c r="N194" s="228"/>
      <c r="O194" s="43"/>
      <c r="P194" s="43"/>
      <c r="Q194" s="43"/>
      <c r="R194" s="43"/>
      <c r="S194" s="43"/>
      <c r="T194" s="43"/>
      <c r="U194" s="43"/>
      <c r="V194" s="43"/>
      <c r="W194" s="43"/>
      <c r="X194" s="78"/>
      <c r="AT194" s="25" t="s">
        <v>1170</v>
      </c>
      <c r="AU194" s="25" t="s">
        <v>79</v>
      </c>
    </row>
    <row r="195" spans="2:65" s="1" customFormat="1" ht="25.5" customHeight="1">
      <c r="B195" s="42"/>
      <c r="C195" s="261" t="s">
        <v>538</v>
      </c>
      <c r="D195" s="261" t="s">
        <v>390</v>
      </c>
      <c r="E195" s="262" t="s">
        <v>1355</v>
      </c>
      <c r="F195" s="263" t="s">
        <v>1356</v>
      </c>
      <c r="G195" s="264" t="s">
        <v>292</v>
      </c>
      <c r="H195" s="265">
        <v>75</v>
      </c>
      <c r="I195" s="266"/>
      <c r="J195" s="267"/>
      <c r="K195" s="268">
        <f t="shared" ref="K195:K214" si="26">ROUND(P195*H195,2)</f>
        <v>0</v>
      </c>
      <c r="L195" s="263" t="s">
        <v>1174</v>
      </c>
      <c r="M195" s="269"/>
      <c r="N195" s="270" t="s">
        <v>22</v>
      </c>
      <c r="O195" s="222" t="s">
        <v>40</v>
      </c>
      <c r="P195" s="147">
        <f t="shared" ref="P195:P214" si="27">I195+J195</f>
        <v>0</v>
      </c>
      <c r="Q195" s="147">
        <f t="shared" ref="Q195:Q214" si="28">ROUND(I195*H195,2)</f>
        <v>0</v>
      </c>
      <c r="R195" s="147">
        <f t="shared" ref="R195:R214" si="29">ROUND(J195*H195,2)</f>
        <v>0</v>
      </c>
      <c r="S195" s="43"/>
      <c r="T195" s="223">
        <f t="shared" ref="T195:T214" si="30">S195*H195</f>
        <v>0</v>
      </c>
      <c r="U195" s="223">
        <v>0</v>
      </c>
      <c r="V195" s="223">
        <f t="shared" ref="V195:V214" si="31">U195*H195</f>
        <v>0</v>
      </c>
      <c r="W195" s="223">
        <v>0</v>
      </c>
      <c r="X195" s="224">
        <f t="shared" ref="X195:X214" si="32">W195*H195</f>
        <v>0</v>
      </c>
      <c r="AR195" s="25" t="s">
        <v>837</v>
      </c>
      <c r="AT195" s="25" t="s">
        <v>390</v>
      </c>
      <c r="AU195" s="25" t="s">
        <v>79</v>
      </c>
      <c r="AY195" s="25" t="s">
        <v>181</v>
      </c>
      <c r="BE195" s="225">
        <f t="shared" ref="BE195:BE214" si="33">IF(O195="základní",K195,0)</f>
        <v>0</v>
      </c>
      <c r="BF195" s="225">
        <f t="shared" ref="BF195:BF214" si="34">IF(O195="snížená",K195,0)</f>
        <v>0</v>
      </c>
      <c r="BG195" s="225">
        <f t="shared" ref="BG195:BG214" si="35">IF(O195="zákl. přenesená",K195,0)</f>
        <v>0</v>
      </c>
      <c r="BH195" s="225">
        <f t="shared" ref="BH195:BH214" si="36">IF(O195="sníž. přenesená",K195,0)</f>
        <v>0</v>
      </c>
      <c r="BI195" s="225">
        <f t="shared" ref="BI195:BI214" si="37">IF(O195="nulová",K195,0)</f>
        <v>0</v>
      </c>
      <c r="BJ195" s="25" t="s">
        <v>79</v>
      </c>
      <c r="BK195" s="225">
        <f t="shared" ref="BK195:BK214" si="38">ROUND(P195*H195,2)</f>
        <v>0</v>
      </c>
      <c r="BL195" s="25" t="s">
        <v>837</v>
      </c>
      <c r="BM195" s="25" t="s">
        <v>1357</v>
      </c>
    </row>
    <row r="196" spans="2:65" s="1" customFormat="1" ht="25.5" customHeight="1">
      <c r="B196" s="42"/>
      <c r="C196" s="261" t="s">
        <v>525</v>
      </c>
      <c r="D196" s="261" t="s">
        <v>390</v>
      </c>
      <c r="E196" s="262" t="s">
        <v>1358</v>
      </c>
      <c r="F196" s="263" t="s">
        <v>1359</v>
      </c>
      <c r="G196" s="264" t="s">
        <v>292</v>
      </c>
      <c r="H196" s="265">
        <v>1173</v>
      </c>
      <c r="I196" s="266"/>
      <c r="J196" s="267"/>
      <c r="K196" s="268">
        <f t="shared" si="26"/>
        <v>0</v>
      </c>
      <c r="L196" s="263" t="s">
        <v>1174</v>
      </c>
      <c r="M196" s="269"/>
      <c r="N196" s="270" t="s">
        <v>22</v>
      </c>
      <c r="O196" s="222" t="s">
        <v>40</v>
      </c>
      <c r="P196" s="147">
        <f t="shared" si="27"/>
        <v>0</v>
      </c>
      <c r="Q196" s="147">
        <f t="shared" si="28"/>
        <v>0</v>
      </c>
      <c r="R196" s="147">
        <f t="shared" si="29"/>
        <v>0</v>
      </c>
      <c r="S196" s="43"/>
      <c r="T196" s="223">
        <f t="shared" si="30"/>
        <v>0</v>
      </c>
      <c r="U196" s="223">
        <v>0</v>
      </c>
      <c r="V196" s="223">
        <f t="shared" si="31"/>
        <v>0</v>
      </c>
      <c r="W196" s="223">
        <v>0</v>
      </c>
      <c r="X196" s="224">
        <f t="shared" si="32"/>
        <v>0</v>
      </c>
      <c r="AR196" s="25" t="s">
        <v>837</v>
      </c>
      <c r="AT196" s="25" t="s">
        <v>390</v>
      </c>
      <c r="AU196" s="25" t="s">
        <v>79</v>
      </c>
      <c r="AY196" s="25" t="s">
        <v>181</v>
      </c>
      <c r="BE196" s="225">
        <f t="shared" si="33"/>
        <v>0</v>
      </c>
      <c r="BF196" s="225">
        <f t="shared" si="34"/>
        <v>0</v>
      </c>
      <c r="BG196" s="225">
        <f t="shared" si="35"/>
        <v>0</v>
      </c>
      <c r="BH196" s="225">
        <f t="shared" si="36"/>
        <v>0</v>
      </c>
      <c r="BI196" s="225">
        <f t="shared" si="37"/>
        <v>0</v>
      </c>
      <c r="BJ196" s="25" t="s">
        <v>79</v>
      </c>
      <c r="BK196" s="225">
        <f t="shared" si="38"/>
        <v>0</v>
      </c>
      <c r="BL196" s="25" t="s">
        <v>837</v>
      </c>
      <c r="BM196" s="25" t="s">
        <v>1360</v>
      </c>
    </row>
    <row r="197" spans="2:65" s="1" customFormat="1" ht="25.5" customHeight="1">
      <c r="B197" s="42"/>
      <c r="C197" s="261" t="s">
        <v>521</v>
      </c>
      <c r="D197" s="261" t="s">
        <v>390</v>
      </c>
      <c r="E197" s="262" t="s">
        <v>1361</v>
      </c>
      <c r="F197" s="263" t="s">
        <v>1362</v>
      </c>
      <c r="G197" s="264" t="s">
        <v>292</v>
      </c>
      <c r="H197" s="265">
        <v>1825</v>
      </c>
      <c r="I197" s="266"/>
      <c r="J197" s="267"/>
      <c r="K197" s="268">
        <f t="shared" si="26"/>
        <v>0</v>
      </c>
      <c r="L197" s="263" t="s">
        <v>1174</v>
      </c>
      <c r="M197" s="269"/>
      <c r="N197" s="270" t="s">
        <v>22</v>
      </c>
      <c r="O197" s="222" t="s">
        <v>40</v>
      </c>
      <c r="P197" s="147">
        <f t="shared" si="27"/>
        <v>0</v>
      </c>
      <c r="Q197" s="147">
        <f t="shared" si="28"/>
        <v>0</v>
      </c>
      <c r="R197" s="147">
        <f t="shared" si="29"/>
        <v>0</v>
      </c>
      <c r="S197" s="43"/>
      <c r="T197" s="223">
        <f t="shared" si="30"/>
        <v>0</v>
      </c>
      <c r="U197" s="223">
        <v>0</v>
      </c>
      <c r="V197" s="223">
        <f t="shared" si="31"/>
        <v>0</v>
      </c>
      <c r="W197" s="223">
        <v>0</v>
      </c>
      <c r="X197" s="224">
        <f t="shared" si="32"/>
        <v>0</v>
      </c>
      <c r="AR197" s="25" t="s">
        <v>837</v>
      </c>
      <c r="AT197" s="25" t="s">
        <v>390</v>
      </c>
      <c r="AU197" s="25" t="s">
        <v>79</v>
      </c>
      <c r="AY197" s="25" t="s">
        <v>181</v>
      </c>
      <c r="BE197" s="225">
        <f t="shared" si="33"/>
        <v>0</v>
      </c>
      <c r="BF197" s="225">
        <f t="shared" si="34"/>
        <v>0</v>
      </c>
      <c r="BG197" s="225">
        <f t="shared" si="35"/>
        <v>0</v>
      </c>
      <c r="BH197" s="225">
        <f t="shared" si="36"/>
        <v>0</v>
      </c>
      <c r="BI197" s="225">
        <f t="shared" si="37"/>
        <v>0</v>
      </c>
      <c r="BJ197" s="25" t="s">
        <v>79</v>
      </c>
      <c r="BK197" s="225">
        <f t="shared" si="38"/>
        <v>0</v>
      </c>
      <c r="BL197" s="25" t="s">
        <v>837</v>
      </c>
      <c r="BM197" s="25" t="s">
        <v>1363</v>
      </c>
    </row>
    <row r="198" spans="2:65" s="1" customFormat="1" ht="25.5" customHeight="1">
      <c r="B198" s="42"/>
      <c r="C198" s="261" t="s">
        <v>777</v>
      </c>
      <c r="D198" s="261" t="s">
        <v>390</v>
      </c>
      <c r="E198" s="262" t="s">
        <v>1364</v>
      </c>
      <c r="F198" s="263" t="s">
        <v>1365</v>
      </c>
      <c r="G198" s="264" t="s">
        <v>292</v>
      </c>
      <c r="H198" s="265">
        <v>32</v>
      </c>
      <c r="I198" s="266"/>
      <c r="J198" s="267"/>
      <c r="K198" s="268">
        <f t="shared" si="26"/>
        <v>0</v>
      </c>
      <c r="L198" s="263" t="s">
        <v>1168</v>
      </c>
      <c r="M198" s="269"/>
      <c r="N198" s="270" t="s">
        <v>22</v>
      </c>
      <c r="O198" s="222" t="s">
        <v>40</v>
      </c>
      <c r="P198" s="147">
        <f t="shared" si="27"/>
        <v>0</v>
      </c>
      <c r="Q198" s="147">
        <f t="shared" si="28"/>
        <v>0</v>
      </c>
      <c r="R198" s="147">
        <f t="shared" si="29"/>
        <v>0</v>
      </c>
      <c r="S198" s="43"/>
      <c r="T198" s="223">
        <f t="shared" si="30"/>
        <v>0</v>
      </c>
      <c r="U198" s="223">
        <v>0</v>
      </c>
      <c r="V198" s="223">
        <f t="shared" si="31"/>
        <v>0</v>
      </c>
      <c r="W198" s="223">
        <v>0</v>
      </c>
      <c r="X198" s="224">
        <f t="shared" si="32"/>
        <v>0</v>
      </c>
      <c r="AR198" s="25" t="s">
        <v>837</v>
      </c>
      <c r="AT198" s="25" t="s">
        <v>390</v>
      </c>
      <c r="AU198" s="25" t="s">
        <v>79</v>
      </c>
      <c r="AY198" s="25" t="s">
        <v>181</v>
      </c>
      <c r="BE198" s="225">
        <f t="shared" si="33"/>
        <v>0</v>
      </c>
      <c r="BF198" s="225">
        <f t="shared" si="34"/>
        <v>0</v>
      </c>
      <c r="BG198" s="225">
        <f t="shared" si="35"/>
        <v>0</v>
      </c>
      <c r="BH198" s="225">
        <f t="shared" si="36"/>
        <v>0</v>
      </c>
      <c r="BI198" s="225">
        <f t="shared" si="37"/>
        <v>0</v>
      </c>
      <c r="BJ198" s="25" t="s">
        <v>79</v>
      </c>
      <c r="BK198" s="225">
        <f t="shared" si="38"/>
        <v>0</v>
      </c>
      <c r="BL198" s="25" t="s">
        <v>837</v>
      </c>
      <c r="BM198" s="25" t="s">
        <v>1366</v>
      </c>
    </row>
    <row r="199" spans="2:65" s="1" customFormat="1" ht="25.5" customHeight="1">
      <c r="B199" s="42"/>
      <c r="C199" s="261" t="s">
        <v>781</v>
      </c>
      <c r="D199" s="261" t="s">
        <v>390</v>
      </c>
      <c r="E199" s="262" t="s">
        <v>1367</v>
      </c>
      <c r="F199" s="263" t="s">
        <v>1368</v>
      </c>
      <c r="G199" s="264" t="s">
        <v>292</v>
      </c>
      <c r="H199" s="265">
        <v>120</v>
      </c>
      <c r="I199" s="266"/>
      <c r="J199" s="267"/>
      <c r="K199" s="268">
        <f t="shared" si="26"/>
        <v>0</v>
      </c>
      <c r="L199" s="263" t="s">
        <v>1168</v>
      </c>
      <c r="M199" s="269"/>
      <c r="N199" s="270" t="s">
        <v>22</v>
      </c>
      <c r="O199" s="222" t="s">
        <v>40</v>
      </c>
      <c r="P199" s="147">
        <f t="shared" si="27"/>
        <v>0</v>
      </c>
      <c r="Q199" s="147">
        <f t="shared" si="28"/>
        <v>0</v>
      </c>
      <c r="R199" s="147">
        <f t="shared" si="29"/>
        <v>0</v>
      </c>
      <c r="S199" s="43"/>
      <c r="T199" s="223">
        <f t="shared" si="30"/>
        <v>0</v>
      </c>
      <c r="U199" s="223">
        <v>0</v>
      </c>
      <c r="V199" s="223">
        <f t="shared" si="31"/>
        <v>0</v>
      </c>
      <c r="W199" s="223">
        <v>0</v>
      </c>
      <c r="X199" s="224">
        <f t="shared" si="32"/>
        <v>0</v>
      </c>
      <c r="AR199" s="25" t="s">
        <v>837</v>
      </c>
      <c r="AT199" s="25" t="s">
        <v>390</v>
      </c>
      <c r="AU199" s="25" t="s">
        <v>79</v>
      </c>
      <c r="AY199" s="25" t="s">
        <v>181</v>
      </c>
      <c r="BE199" s="225">
        <f t="shared" si="33"/>
        <v>0</v>
      </c>
      <c r="BF199" s="225">
        <f t="shared" si="34"/>
        <v>0</v>
      </c>
      <c r="BG199" s="225">
        <f t="shared" si="35"/>
        <v>0</v>
      </c>
      <c r="BH199" s="225">
        <f t="shared" si="36"/>
        <v>0</v>
      </c>
      <c r="BI199" s="225">
        <f t="shared" si="37"/>
        <v>0</v>
      </c>
      <c r="BJ199" s="25" t="s">
        <v>79</v>
      </c>
      <c r="BK199" s="225">
        <f t="shared" si="38"/>
        <v>0</v>
      </c>
      <c r="BL199" s="25" t="s">
        <v>837</v>
      </c>
      <c r="BM199" s="25" t="s">
        <v>1369</v>
      </c>
    </row>
    <row r="200" spans="2:65" s="1" customFormat="1" ht="25.5" customHeight="1">
      <c r="B200" s="42"/>
      <c r="C200" s="261" t="s">
        <v>825</v>
      </c>
      <c r="D200" s="261" t="s">
        <v>390</v>
      </c>
      <c r="E200" s="262" t="s">
        <v>1370</v>
      </c>
      <c r="F200" s="263" t="s">
        <v>1371</v>
      </c>
      <c r="G200" s="264" t="s">
        <v>318</v>
      </c>
      <c r="H200" s="265">
        <v>4</v>
      </c>
      <c r="I200" s="266"/>
      <c r="J200" s="267"/>
      <c r="K200" s="268">
        <f t="shared" si="26"/>
        <v>0</v>
      </c>
      <c r="L200" s="263" t="s">
        <v>1168</v>
      </c>
      <c r="M200" s="269"/>
      <c r="N200" s="270" t="s">
        <v>22</v>
      </c>
      <c r="O200" s="222" t="s">
        <v>40</v>
      </c>
      <c r="P200" s="147">
        <f t="shared" si="27"/>
        <v>0</v>
      </c>
      <c r="Q200" s="147">
        <f t="shared" si="28"/>
        <v>0</v>
      </c>
      <c r="R200" s="147">
        <f t="shared" si="29"/>
        <v>0</v>
      </c>
      <c r="S200" s="43"/>
      <c r="T200" s="223">
        <f t="shared" si="30"/>
        <v>0</v>
      </c>
      <c r="U200" s="223">
        <v>0</v>
      </c>
      <c r="V200" s="223">
        <f t="shared" si="31"/>
        <v>0</v>
      </c>
      <c r="W200" s="223">
        <v>0</v>
      </c>
      <c r="X200" s="224">
        <f t="shared" si="32"/>
        <v>0</v>
      </c>
      <c r="AR200" s="25" t="s">
        <v>837</v>
      </c>
      <c r="AT200" s="25" t="s">
        <v>390</v>
      </c>
      <c r="AU200" s="25" t="s">
        <v>79</v>
      </c>
      <c r="AY200" s="25" t="s">
        <v>181</v>
      </c>
      <c r="BE200" s="225">
        <f t="shared" si="33"/>
        <v>0</v>
      </c>
      <c r="BF200" s="225">
        <f t="shared" si="34"/>
        <v>0</v>
      </c>
      <c r="BG200" s="225">
        <f t="shared" si="35"/>
        <v>0</v>
      </c>
      <c r="BH200" s="225">
        <f t="shared" si="36"/>
        <v>0</v>
      </c>
      <c r="BI200" s="225">
        <f t="shared" si="37"/>
        <v>0</v>
      </c>
      <c r="BJ200" s="25" t="s">
        <v>79</v>
      </c>
      <c r="BK200" s="225">
        <f t="shared" si="38"/>
        <v>0</v>
      </c>
      <c r="BL200" s="25" t="s">
        <v>837</v>
      </c>
      <c r="BM200" s="25" t="s">
        <v>1372</v>
      </c>
    </row>
    <row r="201" spans="2:65" s="1" customFormat="1" ht="25.5" customHeight="1">
      <c r="B201" s="42"/>
      <c r="C201" s="214" t="s">
        <v>829</v>
      </c>
      <c r="D201" s="214" t="s">
        <v>183</v>
      </c>
      <c r="E201" s="215" t="s">
        <v>1373</v>
      </c>
      <c r="F201" s="216" t="s">
        <v>1374</v>
      </c>
      <c r="G201" s="217" t="s">
        <v>318</v>
      </c>
      <c r="H201" s="218">
        <v>4</v>
      </c>
      <c r="I201" s="219"/>
      <c r="J201" s="219"/>
      <c r="K201" s="220">
        <f t="shared" si="26"/>
        <v>0</v>
      </c>
      <c r="L201" s="216" t="s">
        <v>1168</v>
      </c>
      <c r="M201" s="62"/>
      <c r="N201" s="221" t="s">
        <v>22</v>
      </c>
      <c r="O201" s="222" t="s">
        <v>40</v>
      </c>
      <c r="P201" s="147">
        <f t="shared" si="27"/>
        <v>0</v>
      </c>
      <c r="Q201" s="147">
        <f t="shared" si="28"/>
        <v>0</v>
      </c>
      <c r="R201" s="147">
        <f t="shared" si="29"/>
        <v>0</v>
      </c>
      <c r="S201" s="43"/>
      <c r="T201" s="223">
        <f t="shared" si="30"/>
        <v>0</v>
      </c>
      <c r="U201" s="223">
        <v>0</v>
      </c>
      <c r="V201" s="223">
        <f t="shared" si="31"/>
        <v>0</v>
      </c>
      <c r="W201" s="223">
        <v>0</v>
      </c>
      <c r="X201" s="224">
        <f t="shared" si="32"/>
        <v>0</v>
      </c>
      <c r="AR201" s="25" t="s">
        <v>542</v>
      </c>
      <c r="AT201" s="25" t="s">
        <v>183</v>
      </c>
      <c r="AU201" s="25" t="s">
        <v>79</v>
      </c>
      <c r="AY201" s="25" t="s">
        <v>181</v>
      </c>
      <c r="BE201" s="225">
        <f t="shared" si="33"/>
        <v>0</v>
      </c>
      <c r="BF201" s="225">
        <f t="shared" si="34"/>
        <v>0</v>
      </c>
      <c r="BG201" s="225">
        <f t="shared" si="35"/>
        <v>0</v>
      </c>
      <c r="BH201" s="225">
        <f t="shared" si="36"/>
        <v>0</v>
      </c>
      <c r="BI201" s="225">
        <f t="shared" si="37"/>
        <v>0</v>
      </c>
      <c r="BJ201" s="25" t="s">
        <v>79</v>
      </c>
      <c r="BK201" s="225">
        <f t="shared" si="38"/>
        <v>0</v>
      </c>
      <c r="BL201" s="25" t="s">
        <v>542</v>
      </c>
      <c r="BM201" s="25" t="s">
        <v>1375</v>
      </c>
    </row>
    <row r="202" spans="2:65" s="1" customFormat="1" ht="25.5" customHeight="1">
      <c r="B202" s="42"/>
      <c r="C202" s="214" t="s">
        <v>565</v>
      </c>
      <c r="D202" s="214" t="s">
        <v>183</v>
      </c>
      <c r="E202" s="215" t="s">
        <v>1376</v>
      </c>
      <c r="F202" s="216" t="s">
        <v>1377</v>
      </c>
      <c r="G202" s="217" t="s">
        <v>292</v>
      </c>
      <c r="H202" s="218">
        <v>3030</v>
      </c>
      <c r="I202" s="219"/>
      <c r="J202" s="219"/>
      <c r="K202" s="220">
        <f t="shared" si="26"/>
        <v>0</v>
      </c>
      <c r="L202" s="216" t="s">
        <v>1174</v>
      </c>
      <c r="M202" s="62"/>
      <c r="N202" s="221" t="s">
        <v>22</v>
      </c>
      <c r="O202" s="222" t="s">
        <v>40</v>
      </c>
      <c r="P202" s="147">
        <f t="shared" si="27"/>
        <v>0</v>
      </c>
      <c r="Q202" s="147">
        <f t="shared" si="28"/>
        <v>0</v>
      </c>
      <c r="R202" s="147">
        <f t="shared" si="29"/>
        <v>0</v>
      </c>
      <c r="S202" s="43"/>
      <c r="T202" s="223">
        <f t="shared" si="30"/>
        <v>0</v>
      </c>
      <c r="U202" s="223">
        <v>0</v>
      </c>
      <c r="V202" s="223">
        <f t="shared" si="31"/>
        <v>0</v>
      </c>
      <c r="W202" s="223">
        <v>0</v>
      </c>
      <c r="X202" s="224">
        <f t="shared" si="32"/>
        <v>0</v>
      </c>
      <c r="AR202" s="25" t="s">
        <v>1282</v>
      </c>
      <c r="AT202" s="25" t="s">
        <v>183</v>
      </c>
      <c r="AU202" s="25" t="s">
        <v>79</v>
      </c>
      <c r="AY202" s="25" t="s">
        <v>181</v>
      </c>
      <c r="BE202" s="225">
        <f t="shared" si="33"/>
        <v>0</v>
      </c>
      <c r="BF202" s="225">
        <f t="shared" si="34"/>
        <v>0</v>
      </c>
      <c r="BG202" s="225">
        <f t="shared" si="35"/>
        <v>0</v>
      </c>
      <c r="BH202" s="225">
        <f t="shared" si="36"/>
        <v>0</v>
      </c>
      <c r="BI202" s="225">
        <f t="shared" si="37"/>
        <v>0</v>
      </c>
      <c r="BJ202" s="25" t="s">
        <v>79</v>
      </c>
      <c r="BK202" s="225">
        <f t="shared" si="38"/>
        <v>0</v>
      </c>
      <c r="BL202" s="25" t="s">
        <v>1282</v>
      </c>
      <c r="BM202" s="25" t="s">
        <v>1378</v>
      </c>
    </row>
    <row r="203" spans="2:65" s="1" customFormat="1" ht="25.5" customHeight="1">
      <c r="B203" s="42"/>
      <c r="C203" s="214" t="s">
        <v>570</v>
      </c>
      <c r="D203" s="214" t="s">
        <v>183</v>
      </c>
      <c r="E203" s="215" t="s">
        <v>1379</v>
      </c>
      <c r="F203" s="216" t="s">
        <v>1380</v>
      </c>
      <c r="G203" s="217" t="s">
        <v>292</v>
      </c>
      <c r="H203" s="218">
        <v>185</v>
      </c>
      <c r="I203" s="219"/>
      <c r="J203" s="219"/>
      <c r="K203" s="220">
        <f t="shared" si="26"/>
        <v>0</v>
      </c>
      <c r="L203" s="216" t="s">
        <v>1174</v>
      </c>
      <c r="M203" s="62"/>
      <c r="N203" s="221" t="s">
        <v>22</v>
      </c>
      <c r="O203" s="222" t="s">
        <v>40</v>
      </c>
      <c r="P203" s="147">
        <f t="shared" si="27"/>
        <v>0</v>
      </c>
      <c r="Q203" s="147">
        <f t="shared" si="28"/>
        <v>0</v>
      </c>
      <c r="R203" s="147">
        <f t="shared" si="29"/>
        <v>0</v>
      </c>
      <c r="S203" s="43"/>
      <c r="T203" s="223">
        <f t="shared" si="30"/>
        <v>0</v>
      </c>
      <c r="U203" s="223">
        <v>0</v>
      </c>
      <c r="V203" s="223">
        <f t="shared" si="31"/>
        <v>0</v>
      </c>
      <c r="W203" s="223">
        <v>0</v>
      </c>
      <c r="X203" s="224">
        <f t="shared" si="32"/>
        <v>0</v>
      </c>
      <c r="AR203" s="25" t="s">
        <v>1282</v>
      </c>
      <c r="AT203" s="25" t="s">
        <v>183</v>
      </c>
      <c r="AU203" s="25" t="s">
        <v>79</v>
      </c>
      <c r="AY203" s="25" t="s">
        <v>181</v>
      </c>
      <c r="BE203" s="225">
        <f t="shared" si="33"/>
        <v>0</v>
      </c>
      <c r="BF203" s="225">
        <f t="shared" si="34"/>
        <v>0</v>
      </c>
      <c r="BG203" s="225">
        <f t="shared" si="35"/>
        <v>0</v>
      </c>
      <c r="BH203" s="225">
        <f t="shared" si="36"/>
        <v>0</v>
      </c>
      <c r="BI203" s="225">
        <f t="shared" si="37"/>
        <v>0</v>
      </c>
      <c r="BJ203" s="25" t="s">
        <v>79</v>
      </c>
      <c r="BK203" s="225">
        <f t="shared" si="38"/>
        <v>0</v>
      </c>
      <c r="BL203" s="25" t="s">
        <v>1282</v>
      </c>
      <c r="BM203" s="25" t="s">
        <v>1381</v>
      </c>
    </row>
    <row r="204" spans="2:65" s="1" customFormat="1" ht="25.5" customHeight="1">
      <c r="B204" s="42"/>
      <c r="C204" s="214" t="s">
        <v>785</v>
      </c>
      <c r="D204" s="214" t="s">
        <v>183</v>
      </c>
      <c r="E204" s="215" t="s">
        <v>1382</v>
      </c>
      <c r="F204" s="216" t="s">
        <v>1383</v>
      </c>
      <c r="G204" s="217" t="s">
        <v>292</v>
      </c>
      <c r="H204" s="218">
        <v>180</v>
      </c>
      <c r="I204" s="219"/>
      <c r="J204" s="219"/>
      <c r="K204" s="220">
        <f t="shared" si="26"/>
        <v>0</v>
      </c>
      <c r="L204" s="216" t="s">
        <v>1168</v>
      </c>
      <c r="M204" s="62"/>
      <c r="N204" s="221" t="s">
        <v>22</v>
      </c>
      <c r="O204" s="222" t="s">
        <v>40</v>
      </c>
      <c r="P204" s="147">
        <f t="shared" si="27"/>
        <v>0</v>
      </c>
      <c r="Q204" s="147">
        <f t="shared" si="28"/>
        <v>0</v>
      </c>
      <c r="R204" s="147">
        <f t="shared" si="29"/>
        <v>0</v>
      </c>
      <c r="S204" s="43"/>
      <c r="T204" s="223">
        <f t="shared" si="30"/>
        <v>0</v>
      </c>
      <c r="U204" s="223">
        <v>0</v>
      </c>
      <c r="V204" s="223">
        <f t="shared" si="31"/>
        <v>0</v>
      </c>
      <c r="W204" s="223">
        <v>0</v>
      </c>
      <c r="X204" s="224">
        <f t="shared" si="32"/>
        <v>0</v>
      </c>
      <c r="AR204" s="25" t="s">
        <v>1282</v>
      </c>
      <c r="AT204" s="25" t="s">
        <v>183</v>
      </c>
      <c r="AU204" s="25" t="s">
        <v>79</v>
      </c>
      <c r="AY204" s="25" t="s">
        <v>181</v>
      </c>
      <c r="BE204" s="225">
        <f t="shared" si="33"/>
        <v>0</v>
      </c>
      <c r="BF204" s="225">
        <f t="shared" si="34"/>
        <v>0</v>
      </c>
      <c r="BG204" s="225">
        <f t="shared" si="35"/>
        <v>0</v>
      </c>
      <c r="BH204" s="225">
        <f t="shared" si="36"/>
        <v>0</v>
      </c>
      <c r="BI204" s="225">
        <f t="shared" si="37"/>
        <v>0</v>
      </c>
      <c r="BJ204" s="25" t="s">
        <v>79</v>
      </c>
      <c r="BK204" s="225">
        <f t="shared" si="38"/>
        <v>0</v>
      </c>
      <c r="BL204" s="25" t="s">
        <v>1282</v>
      </c>
      <c r="BM204" s="25" t="s">
        <v>1384</v>
      </c>
    </row>
    <row r="205" spans="2:65" s="1" customFormat="1" ht="63.75" customHeight="1">
      <c r="B205" s="42"/>
      <c r="C205" s="214" t="s">
        <v>792</v>
      </c>
      <c r="D205" s="214" t="s">
        <v>183</v>
      </c>
      <c r="E205" s="215" t="s">
        <v>1385</v>
      </c>
      <c r="F205" s="216" t="s">
        <v>1386</v>
      </c>
      <c r="G205" s="217" t="s">
        <v>292</v>
      </c>
      <c r="H205" s="218">
        <v>180</v>
      </c>
      <c r="I205" s="219"/>
      <c r="J205" s="219"/>
      <c r="K205" s="220">
        <f t="shared" si="26"/>
        <v>0</v>
      </c>
      <c r="L205" s="216" t="s">
        <v>1168</v>
      </c>
      <c r="M205" s="62"/>
      <c r="N205" s="221" t="s">
        <v>22</v>
      </c>
      <c r="O205" s="222" t="s">
        <v>40</v>
      </c>
      <c r="P205" s="147">
        <f t="shared" si="27"/>
        <v>0</v>
      </c>
      <c r="Q205" s="147">
        <f t="shared" si="28"/>
        <v>0</v>
      </c>
      <c r="R205" s="147">
        <f t="shared" si="29"/>
        <v>0</v>
      </c>
      <c r="S205" s="43"/>
      <c r="T205" s="223">
        <f t="shared" si="30"/>
        <v>0</v>
      </c>
      <c r="U205" s="223">
        <v>0</v>
      </c>
      <c r="V205" s="223">
        <f t="shared" si="31"/>
        <v>0</v>
      </c>
      <c r="W205" s="223">
        <v>0</v>
      </c>
      <c r="X205" s="224">
        <f t="shared" si="32"/>
        <v>0</v>
      </c>
      <c r="AR205" s="25" t="s">
        <v>542</v>
      </c>
      <c r="AT205" s="25" t="s">
        <v>183</v>
      </c>
      <c r="AU205" s="25" t="s">
        <v>79</v>
      </c>
      <c r="AY205" s="25" t="s">
        <v>181</v>
      </c>
      <c r="BE205" s="225">
        <f t="shared" si="33"/>
        <v>0</v>
      </c>
      <c r="BF205" s="225">
        <f t="shared" si="34"/>
        <v>0</v>
      </c>
      <c r="BG205" s="225">
        <f t="shared" si="35"/>
        <v>0</v>
      </c>
      <c r="BH205" s="225">
        <f t="shared" si="36"/>
        <v>0</v>
      </c>
      <c r="BI205" s="225">
        <f t="shared" si="37"/>
        <v>0</v>
      </c>
      <c r="BJ205" s="25" t="s">
        <v>79</v>
      </c>
      <c r="BK205" s="225">
        <f t="shared" si="38"/>
        <v>0</v>
      </c>
      <c r="BL205" s="25" t="s">
        <v>542</v>
      </c>
      <c r="BM205" s="25" t="s">
        <v>1387</v>
      </c>
    </row>
    <row r="206" spans="2:65" s="1" customFormat="1" ht="25.5" customHeight="1">
      <c r="B206" s="42"/>
      <c r="C206" s="214" t="s">
        <v>797</v>
      </c>
      <c r="D206" s="214" t="s">
        <v>183</v>
      </c>
      <c r="E206" s="215" t="s">
        <v>1388</v>
      </c>
      <c r="F206" s="216" t="s">
        <v>1389</v>
      </c>
      <c r="G206" s="217" t="s">
        <v>292</v>
      </c>
      <c r="H206" s="218">
        <v>15</v>
      </c>
      <c r="I206" s="219"/>
      <c r="J206" s="219"/>
      <c r="K206" s="220">
        <f t="shared" si="26"/>
        <v>0</v>
      </c>
      <c r="L206" s="216" t="s">
        <v>1168</v>
      </c>
      <c r="M206" s="62"/>
      <c r="N206" s="221" t="s">
        <v>22</v>
      </c>
      <c r="O206" s="222" t="s">
        <v>40</v>
      </c>
      <c r="P206" s="147">
        <f t="shared" si="27"/>
        <v>0</v>
      </c>
      <c r="Q206" s="147">
        <f t="shared" si="28"/>
        <v>0</v>
      </c>
      <c r="R206" s="147">
        <f t="shared" si="29"/>
        <v>0</v>
      </c>
      <c r="S206" s="43"/>
      <c r="T206" s="223">
        <f t="shared" si="30"/>
        <v>0</v>
      </c>
      <c r="U206" s="223">
        <v>0</v>
      </c>
      <c r="V206" s="223">
        <f t="shared" si="31"/>
        <v>0</v>
      </c>
      <c r="W206" s="223">
        <v>0</v>
      </c>
      <c r="X206" s="224">
        <f t="shared" si="32"/>
        <v>0</v>
      </c>
      <c r="AR206" s="25" t="s">
        <v>542</v>
      </c>
      <c r="AT206" s="25" t="s">
        <v>183</v>
      </c>
      <c r="AU206" s="25" t="s">
        <v>79</v>
      </c>
      <c r="AY206" s="25" t="s">
        <v>181</v>
      </c>
      <c r="BE206" s="225">
        <f t="shared" si="33"/>
        <v>0</v>
      </c>
      <c r="BF206" s="225">
        <f t="shared" si="34"/>
        <v>0</v>
      </c>
      <c r="BG206" s="225">
        <f t="shared" si="35"/>
        <v>0</v>
      </c>
      <c r="BH206" s="225">
        <f t="shared" si="36"/>
        <v>0</v>
      </c>
      <c r="BI206" s="225">
        <f t="shared" si="37"/>
        <v>0</v>
      </c>
      <c r="BJ206" s="25" t="s">
        <v>79</v>
      </c>
      <c r="BK206" s="225">
        <f t="shared" si="38"/>
        <v>0</v>
      </c>
      <c r="BL206" s="25" t="s">
        <v>542</v>
      </c>
      <c r="BM206" s="25" t="s">
        <v>1390</v>
      </c>
    </row>
    <row r="207" spans="2:65" s="1" customFormat="1" ht="25.5" customHeight="1">
      <c r="B207" s="42"/>
      <c r="C207" s="214" t="s">
        <v>801</v>
      </c>
      <c r="D207" s="214" t="s">
        <v>183</v>
      </c>
      <c r="E207" s="215" t="s">
        <v>1391</v>
      </c>
      <c r="F207" s="216" t="s">
        <v>1392</v>
      </c>
      <c r="G207" s="217" t="s">
        <v>292</v>
      </c>
      <c r="H207" s="218">
        <v>20</v>
      </c>
      <c r="I207" s="219"/>
      <c r="J207" s="219"/>
      <c r="K207" s="220">
        <f t="shared" si="26"/>
        <v>0</v>
      </c>
      <c r="L207" s="216" t="s">
        <v>1168</v>
      </c>
      <c r="M207" s="62"/>
      <c r="N207" s="221" t="s">
        <v>22</v>
      </c>
      <c r="O207" s="222" t="s">
        <v>40</v>
      </c>
      <c r="P207" s="147">
        <f t="shared" si="27"/>
        <v>0</v>
      </c>
      <c r="Q207" s="147">
        <f t="shared" si="28"/>
        <v>0</v>
      </c>
      <c r="R207" s="147">
        <f t="shared" si="29"/>
        <v>0</v>
      </c>
      <c r="S207" s="43"/>
      <c r="T207" s="223">
        <f t="shared" si="30"/>
        <v>0</v>
      </c>
      <c r="U207" s="223">
        <v>0</v>
      </c>
      <c r="V207" s="223">
        <f t="shared" si="31"/>
        <v>0</v>
      </c>
      <c r="W207" s="223">
        <v>0</v>
      </c>
      <c r="X207" s="224">
        <f t="shared" si="32"/>
        <v>0</v>
      </c>
      <c r="AR207" s="25" t="s">
        <v>542</v>
      </c>
      <c r="AT207" s="25" t="s">
        <v>183</v>
      </c>
      <c r="AU207" s="25" t="s">
        <v>79</v>
      </c>
      <c r="AY207" s="25" t="s">
        <v>181</v>
      </c>
      <c r="BE207" s="225">
        <f t="shared" si="33"/>
        <v>0</v>
      </c>
      <c r="BF207" s="225">
        <f t="shared" si="34"/>
        <v>0</v>
      </c>
      <c r="BG207" s="225">
        <f t="shared" si="35"/>
        <v>0</v>
      </c>
      <c r="BH207" s="225">
        <f t="shared" si="36"/>
        <v>0</v>
      </c>
      <c r="BI207" s="225">
        <f t="shared" si="37"/>
        <v>0</v>
      </c>
      <c r="BJ207" s="25" t="s">
        <v>79</v>
      </c>
      <c r="BK207" s="225">
        <f t="shared" si="38"/>
        <v>0</v>
      </c>
      <c r="BL207" s="25" t="s">
        <v>542</v>
      </c>
      <c r="BM207" s="25" t="s">
        <v>1393</v>
      </c>
    </row>
    <row r="208" spans="2:65" s="1" customFormat="1" ht="25.5" customHeight="1">
      <c r="B208" s="42"/>
      <c r="C208" s="214" t="s">
        <v>805</v>
      </c>
      <c r="D208" s="214" t="s">
        <v>183</v>
      </c>
      <c r="E208" s="215" t="s">
        <v>1394</v>
      </c>
      <c r="F208" s="216" t="s">
        <v>1395</v>
      </c>
      <c r="G208" s="217" t="s">
        <v>292</v>
      </c>
      <c r="H208" s="218">
        <v>60</v>
      </c>
      <c r="I208" s="219"/>
      <c r="J208" s="219"/>
      <c r="K208" s="220">
        <f t="shared" si="26"/>
        <v>0</v>
      </c>
      <c r="L208" s="216" t="s">
        <v>1168</v>
      </c>
      <c r="M208" s="62"/>
      <c r="N208" s="221" t="s">
        <v>22</v>
      </c>
      <c r="O208" s="222" t="s">
        <v>40</v>
      </c>
      <c r="P208" s="147">
        <f t="shared" si="27"/>
        <v>0</v>
      </c>
      <c r="Q208" s="147">
        <f t="shared" si="28"/>
        <v>0</v>
      </c>
      <c r="R208" s="147">
        <f t="shared" si="29"/>
        <v>0</v>
      </c>
      <c r="S208" s="43"/>
      <c r="T208" s="223">
        <f t="shared" si="30"/>
        <v>0</v>
      </c>
      <c r="U208" s="223">
        <v>0</v>
      </c>
      <c r="V208" s="223">
        <f t="shared" si="31"/>
        <v>0</v>
      </c>
      <c r="W208" s="223">
        <v>0</v>
      </c>
      <c r="X208" s="224">
        <f t="shared" si="32"/>
        <v>0</v>
      </c>
      <c r="AR208" s="25" t="s">
        <v>542</v>
      </c>
      <c r="AT208" s="25" t="s">
        <v>183</v>
      </c>
      <c r="AU208" s="25" t="s">
        <v>79</v>
      </c>
      <c r="AY208" s="25" t="s">
        <v>181</v>
      </c>
      <c r="BE208" s="225">
        <f t="shared" si="33"/>
        <v>0</v>
      </c>
      <c r="BF208" s="225">
        <f t="shared" si="34"/>
        <v>0</v>
      </c>
      <c r="BG208" s="225">
        <f t="shared" si="35"/>
        <v>0</v>
      </c>
      <c r="BH208" s="225">
        <f t="shared" si="36"/>
        <v>0</v>
      </c>
      <c r="BI208" s="225">
        <f t="shared" si="37"/>
        <v>0</v>
      </c>
      <c r="BJ208" s="25" t="s">
        <v>79</v>
      </c>
      <c r="BK208" s="225">
        <f t="shared" si="38"/>
        <v>0</v>
      </c>
      <c r="BL208" s="25" t="s">
        <v>542</v>
      </c>
      <c r="BM208" s="25" t="s">
        <v>1396</v>
      </c>
    </row>
    <row r="209" spans="2:65" s="1" customFormat="1" ht="25.5" customHeight="1">
      <c r="B209" s="42"/>
      <c r="C209" s="214" t="s">
        <v>809</v>
      </c>
      <c r="D209" s="214" t="s">
        <v>183</v>
      </c>
      <c r="E209" s="215" t="s">
        <v>1397</v>
      </c>
      <c r="F209" s="216" t="s">
        <v>1398</v>
      </c>
      <c r="G209" s="217" t="s">
        <v>292</v>
      </c>
      <c r="H209" s="218">
        <v>35</v>
      </c>
      <c r="I209" s="219"/>
      <c r="J209" s="219"/>
      <c r="K209" s="220">
        <f t="shared" si="26"/>
        <v>0</v>
      </c>
      <c r="L209" s="216" t="s">
        <v>1168</v>
      </c>
      <c r="M209" s="62"/>
      <c r="N209" s="221" t="s">
        <v>22</v>
      </c>
      <c r="O209" s="222" t="s">
        <v>40</v>
      </c>
      <c r="P209" s="147">
        <f t="shared" si="27"/>
        <v>0</v>
      </c>
      <c r="Q209" s="147">
        <f t="shared" si="28"/>
        <v>0</v>
      </c>
      <c r="R209" s="147">
        <f t="shared" si="29"/>
        <v>0</v>
      </c>
      <c r="S209" s="43"/>
      <c r="T209" s="223">
        <f t="shared" si="30"/>
        <v>0</v>
      </c>
      <c r="U209" s="223">
        <v>0</v>
      </c>
      <c r="V209" s="223">
        <f t="shared" si="31"/>
        <v>0</v>
      </c>
      <c r="W209" s="223">
        <v>0</v>
      </c>
      <c r="X209" s="224">
        <f t="shared" si="32"/>
        <v>0</v>
      </c>
      <c r="AR209" s="25" t="s">
        <v>542</v>
      </c>
      <c r="AT209" s="25" t="s">
        <v>183</v>
      </c>
      <c r="AU209" s="25" t="s">
        <v>79</v>
      </c>
      <c r="AY209" s="25" t="s">
        <v>181</v>
      </c>
      <c r="BE209" s="225">
        <f t="shared" si="33"/>
        <v>0</v>
      </c>
      <c r="BF209" s="225">
        <f t="shared" si="34"/>
        <v>0</v>
      </c>
      <c r="BG209" s="225">
        <f t="shared" si="35"/>
        <v>0</v>
      </c>
      <c r="BH209" s="225">
        <f t="shared" si="36"/>
        <v>0</v>
      </c>
      <c r="BI209" s="225">
        <f t="shared" si="37"/>
        <v>0</v>
      </c>
      <c r="BJ209" s="25" t="s">
        <v>79</v>
      </c>
      <c r="BK209" s="225">
        <f t="shared" si="38"/>
        <v>0</v>
      </c>
      <c r="BL209" s="25" t="s">
        <v>542</v>
      </c>
      <c r="BM209" s="25" t="s">
        <v>1399</v>
      </c>
    </row>
    <row r="210" spans="2:65" s="1" customFormat="1" ht="25.5" customHeight="1">
      <c r="B210" s="42"/>
      <c r="C210" s="214" t="s">
        <v>813</v>
      </c>
      <c r="D210" s="214" t="s">
        <v>183</v>
      </c>
      <c r="E210" s="215" t="s">
        <v>1400</v>
      </c>
      <c r="F210" s="216" t="s">
        <v>1401</v>
      </c>
      <c r="G210" s="217" t="s">
        <v>292</v>
      </c>
      <c r="H210" s="218">
        <v>40</v>
      </c>
      <c r="I210" s="219"/>
      <c r="J210" s="219"/>
      <c r="K210" s="220">
        <f t="shared" si="26"/>
        <v>0</v>
      </c>
      <c r="L210" s="216" t="s">
        <v>1168</v>
      </c>
      <c r="M210" s="62"/>
      <c r="N210" s="221" t="s">
        <v>22</v>
      </c>
      <c r="O210" s="222" t="s">
        <v>40</v>
      </c>
      <c r="P210" s="147">
        <f t="shared" si="27"/>
        <v>0</v>
      </c>
      <c r="Q210" s="147">
        <f t="shared" si="28"/>
        <v>0</v>
      </c>
      <c r="R210" s="147">
        <f t="shared" si="29"/>
        <v>0</v>
      </c>
      <c r="S210" s="43"/>
      <c r="T210" s="223">
        <f t="shared" si="30"/>
        <v>0</v>
      </c>
      <c r="U210" s="223">
        <v>0</v>
      </c>
      <c r="V210" s="223">
        <f t="shared" si="31"/>
        <v>0</v>
      </c>
      <c r="W210" s="223">
        <v>0</v>
      </c>
      <c r="X210" s="224">
        <f t="shared" si="32"/>
        <v>0</v>
      </c>
      <c r="AR210" s="25" t="s">
        <v>542</v>
      </c>
      <c r="AT210" s="25" t="s">
        <v>183</v>
      </c>
      <c r="AU210" s="25" t="s">
        <v>79</v>
      </c>
      <c r="AY210" s="25" t="s">
        <v>181</v>
      </c>
      <c r="BE210" s="225">
        <f t="shared" si="33"/>
        <v>0</v>
      </c>
      <c r="BF210" s="225">
        <f t="shared" si="34"/>
        <v>0</v>
      </c>
      <c r="BG210" s="225">
        <f t="shared" si="35"/>
        <v>0</v>
      </c>
      <c r="BH210" s="225">
        <f t="shared" si="36"/>
        <v>0</v>
      </c>
      <c r="BI210" s="225">
        <f t="shared" si="37"/>
        <v>0</v>
      </c>
      <c r="BJ210" s="25" t="s">
        <v>79</v>
      </c>
      <c r="BK210" s="225">
        <f t="shared" si="38"/>
        <v>0</v>
      </c>
      <c r="BL210" s="25" t="s">
        <v>542</v>
      </c>
      <c r="BM210" s="25" t="s">
        <v>1402</v>
      </c>
    </row>
    <row r="211" spans="2:65" s="1" customFormat="1" ht="51" customHeight="1">
      <c r="B211" s="42"/>
      <c r="C211" s="214" t="s">
        <v>584</v>
      </c>
      <c r="D211" s="214" t="s">
        <v>183</v>
      </c>
      <c r="E211" s="215" t="s">
        <v>1403</v>
      </c>
      <c r="F211" s="216" t="s">
        <v>1404</v>
      </c>
      <c r="G211" s="217" t="s">
        <v>318</v>
      </c>
      <c r="H211" s="218">
        <v>120</v>
      </c>
      <c r="I211" s="219"/>
      <c r="J211" s="219"/>
      <c r="K211" s="220">
        <f t="shared" si="26"/>
        <v>0</v>
      </c>
      <c r="L211" s="216" t="s">
        <v>1174</v>
      </c>
      <c r="M211" s="62"/>
      <c r="N211" s="221" t="s">
        <v>22</v>
      </c>
      <c r="O211" s="222" t="s">
        <v>40</v>
      </c>
      <c r="P211" s="147">
        <f t="shared" si="27"/>
        <v>0</v>
      </c>
      <c r="Q211" s="147">
        <f t="shared" si="28"/>
        <v>0</v>
      </c>
      <c r="R211" s="147">
        <f t="shared" si="29"/>
        <v>0</v>
      </c>
      <c r="S211" s="43"/>
      <c r="T211" s="223">
        <f t="shared" si="30"/>
        <v>0</v>
      </c>
      <c r="U211" s="223">
        <v>0</v>
      </c>
      <c r="V211" s="223">
        <f t="shared" si="31"/>
        <v>0</v>
      </c>
      <c r="W211" s="223">
        <v>0</v>
      </c>
      <c r="X211" s="224">
        <f t="shared" si="32"/>
        <v>0</v>
      </c>
      <c r="AR211" s="25" t="s">
        <v>188</v>
      </c>
      <c r="AT211" s="25" t="s">
        <v>183</v>
      </c>
      <c r="AU211" s="25" t="s">
        <v>79</v>
      </c>
      <c r="AY211" s="25" t="s">
        <v>181</v>
      </c>
      <c r="BE211" s="225">
        <f t="shared" si="33"/>
        <v>0</v>
      </c>
      <c r="BF211" s="225">
        <f t="shared" si="34"/>
        <v>0</v>
      </c>
      <c r="BG211" s="225">
        <f t="shared" si="35"/>
        <v>0</v>
      </c>
      <c r="BH211" s="225">
        <f t="shared" si="36"/>
        <v>0</v>
      </c>
      <c r="BI211" s="225">
        <f t="shared" si="37"/>
        <v>0</v>
      </c>
      <c r="BJ211" s="25" t="s">
        <v>79</v>
      </c>
      <c r="BK211" s="225">
        <f t="shared" si="38"/>
        <v>0</v>
      </c>
      <c r="BL211" s="25" t="s">
        <v>188</v>
      </c>
      <c r="BM211" s="25" t="s">
        <v>1405</v>
      </c>
    </row>
    <row r="212" spans="2:65" s="1" customFormat="1" ht="51" customHeight="1">
      <c r="B212" s="42"/>
      <c r="C212" s="214" t="s">
        <v>588</v>
      </c>
      <c r="D212" s="214" t="s">
        <v>183</v>
      </c>
      <c r="E212" s="215" t="s">
        <v>1406</v>
      </c>
      <c r="F212" s="216" t="s">
        <v>1407</v>
      </c>
      <c r="G212" s="217" t="s">
        <v>318</v>
      </c>
      <c r="H212" s="218">
        <v>20</v>
      </c>
      <c r="I212" s="219"/>
      <c r="J212" s="219"/>
      <c r="K212" s="220">
        <f t="shared" si="26"/>
        <v>0</v>
      </c>
      <c r="L212" s="216" t="s">
        <v>1174</v>
      </c>
      <c r="M212" s="62"/>
      <c r="N212" s="221" t="s">
        <v>22</v>
      </c>
      <c r="O212" s="222" t="s">
        <v>40</v>
      </c>
      <c r="P212" s="147">
        <f t="shared" si="27"/>
        <v>0</v>
      </c>
      <c r="Q212" s="147">
        <f t="shared" si="28"/>
        <v>0</v>
      </c>
      <c r="R212" s="147">
        <f t="shared" si="29"/>
        <v>0</v>
      </c>
      <c r="S212" s="43"/>
      <c r="T212" s="223">
        <f t="shared" si="30"/>
        <v>0</v>
      </c>
      <c r="U212" s="223">
        <v>0</v>
      </c>
      <c r="V212" s="223">
        <f t="shared" si="31"/>
        <v>0</v>
      </c>
      <c r="W212" s="223">
        <v>0</v>
      </c>
      <c r="X212" s="224">
        <f t="shared" si="32"/>
        <v>0</v>
      </c>
      <c r="AR212" s="25" t="s">
        <v>188</v>
      </c>
      <c r="AT212" s="25" t="s">
        <v>183</v>
      </c>
      <c r="AU212" s="25" t="s">
        <v>79</v>
      </c>
      <c r="AY212" s="25" t="s">
        <v>181</v>
      </c>
      <c r="BE212" s="225">
        <f t="shared" si="33"/>
        <v>0</v>
      </c>
      <c r="BF212" s="225">
        <f t="shared" si="34"/>
        <v>0</v>
      </c>
      <c r="BG212" s="225">
        <f t="shared" si="35"/>
        <v>0</v>
      </c>
      <c r="BH212" s="225">
        <f t="shared" si="36"/>
        <v>0</v>
      </c>
      <c r="BI212" s="225">
        <f t="shared" si="37"/>
        <v>0</v>
      </c>
      <c r="BJ212" s="25" t="s">
        <v>79</v>
      </c>
      <c r="BK212" s="225">
        <f t="shared" si="38"/>
        <v>0</v>
      </c>
      <c r="BL212" s="25" t="s">
        <v>188</v>
      </c>
      <c r="BM212" s="25" t="s">
        <v>1408</v>
      </c>
    </row>
    <row r="213" spans="2:65" s="1" customFormat="1" ht="51" customHeight="1">
      <c r="B213" s="42"/>
      <c r="C213" s="214" t="s">
        <v>817</v>
      </c>
      <c r="D213" s="214" t="s">
        <v>183</v>
      </c>
      <c r="E213" s="215" t="s">
        <v>1409</v>
      </c>
      <c r="F213" s="216" t="s">
        <v>1410</v>
      </c>
      <c r="G213" s="217" t="s">
        <v>318</v>
      </c>
      <c r="H213" s="218">
        <v>2</v>
      </c>
      <c r="I213" s="219"/>
      <c r="J213" s="219"/>
      <c r="K213" s="220">
        <f t="shared" si="26"/>
        <v>0</v>
      </c>
      <c r="L213" s="216" t="s">
        <v>1168</v>
      </c>
      <c r="M213" s="62"/>
      <c r="N213" s="221" t="s">
        <v>22</v>
      </c>
      <c r="O213" s="222" t="s">
        <v>40</v>
      </c>
      <c r="P213" s="147">
        <f t="shared" si="27"/>
        <v>0</v>
      </c>
      <c r="Q213" s="147">
        <f t="shared" si="28"/>
        <v>0</v>
      </c>
      <c r="R213" s="147">
        <f t="shared" si="29"/>
        <v>0</v>
      </c>
      <c r="S213" s="43"/>
      <c r="T213" s="223">
        <f t="shared" si="30"/>
        <v>0</v>
      </c>
      <c r="U213" s="223">
        <v>0</v>
      </c>
      <c r="V213" s="223">
        <f t="shared" si="31"/>
        <v>0</v>
      </c>
      <c r="W213" s="223">
        <v>0</v>
      </c>
      <c r="X213" s="224">
        <f t="shared" si="32"/>
        <v>0</v>
      </c>
      <c r="AR213" s="25" t="s">
        <v>188</v>
      </c>
      <c r="AT213" s="25" t="s">
        <v>183</v>
      </c>
      <c r="AU213" s="25" t="s">
        <v>79</v>
      </c>
      <c r="AY213" s="25" t="s">
        <v>181</v>
      </c>
      <c r="BE213" s="225">
        <f t="shared" si="33"/>
        <v>0</v>
      </c>
      <c r="BF213" s="225">
        <f t="shared" si="34"/>
        <v>0</v>
      </c>
      <c r="BG213" s="225">
        <f t="shared" si="35"/>
        <v>0</v>
      </c>
      <c r="BH213" s="225">
        <f t="shared" si="36"/>
        <v>0</v>
      </c>
      <c r="BI213" s="225">
        <f t="shared" si="37"/>
        <v>0</v>
      </c>
      <c r="BJ213" s="25" t="s">
        <v>79</v>
      </c>
      <c r="BK213" s="225">
        <f t="shared" si="38"/>
        <v>0</v>
      </c>
      <c r="BL213" s="25" t="s">
        <v>188</v>
      </c>
      <c r="BM213" s="25" t="s">
        <v>1411</v>
      </c>
    </row>
    <row r="214" spans="2:65" s="1" customFormat="1" ht="51" customHeight="1">
      <c r="B214" s="42"/>
      <c r="C214" s="214" t="s">
        <v>821</v>
      </c>
      <c r="D214" s="214" t="s">
        <v>183</v>
      </c>
      <c r="E214" s="215" t="s">
        <v>1412</v>
      </c>
      <c r="F214" s="216" t="s">
        <v>1413</v>
      </c>
      <c r="G214" s="217" t="s">
        <v>318</v>
      </c>
      <c r="H214" s="218">
        <v>4</v>
      </c>
      <c r="I214" s="219"/>
      <c r="J214" s="219"/>
      <c r="K214" s="220">
        <f t="shared" si="26"/>
        <v>0</v>
      </c>
      <c r="L214" s="216" t="s">
        <v>1168</v>
      </c>
      <c r="M214" s="62"/>
      <c r="N214" s="221" t="s">
        <v>22</v>
      </c>
      <c r="O214" s="222" t="s">
        <v>40</v>
      </c>
      <c r="P214" s="147">
        <f t="shared" si="27"/>
        <v>0</v>
      </c>
      <c r="Q214" s="147">
        <f t="shared" si="28"/>
        <v>0</v>
      </c>
      <c r="R214" s="147">
        <f t="shared" si="29"/>
        <v>0</v>
      </c>
      <c r="S214" s="43"/>
      <c r="T214" s="223">
        <f t="shared" si="30"/>
        <v>0</v>
      </c>
      <c r="U214" s="223">
        <v>0</v>
      </c>
      <c r="V214" s="223">
        <f t="shared" si="31"/>
        <v>0</v>
      </c>
      <c r="W214" s="223">
        <v>0</v>
      </c>
      <c r="X214" s="224">
        <f t="shared" si="32"/>
        <v>0</v>
      </c>
      <c r="AR214" s="25" t="s">
        <v>188</v>
      </c>
      <c r="AT214" s="25" t="s">
        <v>183</v>
      </c>
      <c r="AU214" s="25" t="s">
        <v>79</v>
      </c>
      <c r="AY214" s="25" t="s">
        <v>181</v>
      </c>
      <c r="BE214" s="225">
        <f t="shared" si="33"/>
        <v>0</v>
      </c>
      <c r="BF214" s="225">
        <f t="shared" si="34"/>
        <v>0</v>
      </c>
      <c r="BG214" s="225">
        <f t="shared" si="35"/>
        <v>0</v>
      </c>
      <c r="BH214" s="225">
        <f t="shared" si="36"/>
        <v>0</v>
      </c>
      <c r="BI214" s="225">
        <f t="shared" si="37"/>
        <v>0</v>
      </c>
      <c r="BJ214" s="25" t="s">
        <v>79</v>
      </c>
      <c r="BK214" s="225">
        <f t="shared" si="38"/>
        <v>0</v>
      </c>
      <c r="BL214" s="25" t="s">
        <v>188</v>
      </c>
      <c r="BM214" s="25" t="s">
        <v>1414</v>
      </c>
    </row>
    <row r="215" spans="2:65" s="11" customFormat="1" ht="37.35" customHeight="1">
      <c r="B215" s="197"/>
      <c r="C215" s="198"/>
      <c r="D215" s="199" t="s">
        <v>70</v>
      </c>
      <c r="E215" s="200" t="s">
        <v>1415</v>
      </c>
      <c r="F215" s="200" t="s">
        <v>1416</v>
      </c>
      <c r="G215" s="198"/>
      <c r="H215" s="198"/>
      <c r="I215" s="201"/>
      <c r="J215" s="201"/>
      <c r="K215" s="202">
        <f>BK215</f>
        <v>0</v>
      </c>
      <c r="L215" s="198"/>
      <c r="M215" s="203"/>
      <c r="N215" s="204"/>
      <c r="O215" s="205"/>
      <c r="P215" s="205"/>
      <c r="Q215" s="206">
        <f>SUM(Q216:Q217)</f>
        <v>0</v>
      </c>
      <c r="R215" s="206">
        <f>SUM(R216:R217)</f>
        <v>0</v>
      </c>
      <c r="S215" s="205"/>
      <c r="T215" s="207">
        <f>SUM(T216:T217)</f>
        <v>0</v>
      </c>
      <c r="U215" s="205"/>
      <c r="V215" s="207">
        <f>SUM(V216:V217)</f>
        <v>0</v>
      </c>
      <c r="W215" s="205"/>
      <c r="X215" s="208">
        <f>SUM(X216:X217)</f>
        <v>0</v>
      </c>
      <c r="AR215" s="209" t="s">
        <v>79</v>
      </c>
      <c r="AT215" s="210" t="s">
        <v>70</v>
      </c>
      <c r="AU215" s="210" t="s">
        <v>71</v>
      </c>
      <c r="AY215" s="209" t="s">
        <v>181</v>
      </c>
      <c r="BK215" s="211">
        <f>SUM(BK216:BK217)</f>
        <v>0</v>
      </c>
    </row>
    <row r="216" spans="2:65" s="1" customFormat="1" ht="16.5" customHeight="1">
      <c r="B216" s="42"/>
      <c r="C216" s="214" t="s">
        <v>592</v>
      </c>
      <c r="D216" s="214" t="s">
        <v>183</v>
      </c>
      <c r="E216" s="215" t="s">
        <v>1417</v>
      </c>
      <c r="F216" s="216" t="s">
        <v>1418</v>
      </c>
      <c r="G216" s="217" t="s">
        <v>292</v>
      </c>
      <c r="H216" s="218">
        <v>150</v>
      </c>
      <c r="I216" s="219"/>
      <c r="J216" s="219"/>
      <c r="K216" s="220">
        <f>ROUND(P216*H216,2)</f>
        <v>0</v>
      </c>
      <c r="L216" s="216" t="s">
        <v>1174</v>
      </c>
      <c r="M216" s="62"/>
      <c r="N216" s="221" t="s">
        <v>22</v>
      </c>
      <c r="O216" s="222" t="s">
        <v>40</v>
      </c>
      <c r="P216" s="147">
        <f>I216+J216</f>
        <v>0</v>
      </c>
      <c r="Q216" s="147">
        <f>ROUND(I216*H216,2)</f>
        <v>0</v>
      </c>
      <c r="R216" s="147">
        <f>ROUND(J216*H216,2)</f>
        <v>0</v>
      </c>
      <c r="S216" s="43"/>
      <c r="T216" s="223">
        <f>S216*H216</f>
        <v>0</v>
      </c>
      <c r="U216" s="223">
        <v>0</v>
      </c>
      <c r="V216" s="223">
        <f>U216*H216</f>
        <v>0</v>
      </c>
      <c r="W216" s="223">
        <v>0</v>
      </c>
      <c r="X216" s="224">
        <f>W216*H216</f>
        <v>0</v>
      </c>
      <c r="AR216" s="25" t="s">
        <v>188</v>
      </c>
      <c r="AT216" s="25" t="s">
        <v>183</v>
      </c>
      <c r="AU216" s="25" t="s">
        <v>79</v>
      </c>
      <c r="AY216" s="25" t="s">
        <v>181</v>
      </c>
      <c r="BE216" s="225">
        <f>IF(O216="základní",K216,0)</f>
        <v>0</v>
      </c>
      <c r="BF216" s="225">
        <f>IF(O216="snížená",K216,0)</f>
        <v>0</v>
      </c>
      <c r="BG216" s="225">
        <f>IF(O216="zákl. přenesená",K216,0)</f>
        <v>0</v>
      </c>
      <c r="BH216" s="225">
        <f>IF(O216="sníž. přenesená",K216,0)</f>
        <v>0</v>
      </c>
      <c r="BI216" s="225">
        <f>IF(O216="nulová",K216,0)</f>
        <v>0</v>
      </c>
      <c r="BJ216" s="25" t="s">
        <v>79</v>
      </c>
      <c r="BK216" s="225">
        <f>ROUND(P216*H216,2)</f>
        <v>0</v>
      </c>
      <c r="BL216" s="25" t="s">
        <v>188</v>
      </c>
      <c r="BM216" s="25" t="s">
        <v>1419</v>
      </c>
    </row>
    <row r="217" spans="2:65" s="1" customFormat="1" ht="25.5" customHeight="1">
      <c r="B217" s="42"/>
      <c r="C217" s="214" t="s">
        <v>596</v>
      </c>
      <c r="D217" s="214" t="s">
        <v>183</v>
      </c>
      <c r="E217" s="215" t="s">
        <v>1420</v>
      </c>
      <c r="F217" s="216" t="s">
        <v>1421</v>
      </c>
      <c r="G217" s="217" t="s">
        <v>253</v>
      </c>
      <c r="H217" s="218">
        <v>50</v>
      </c>
      <c r="I217" s="219"/>
      <c r="J217" s="219"/>
      <c r="K217" s="220">
        <f>ROUND(P217*H217,2)</f>
        <v>0</v>
      </c>
      <c r="L217" s="216" t="s">
        <v>1174</v>
      </c>
      <c r="M217" s="62"/>
      <c r="N217" s="221" t="s">
        <v>22</v>
      </c>
      <c r="O217" s="222" t="s">
        <v>40</v>
      </c>
      <c r="P217" s="147">
        <f>I217+J217</f>
        <v>0</v>
      </c>
      <c r="Q217" s="147">
        <f>ROUND(I217*H217,2)</f>
        <v>0</v>
      </c>
      <c r="R217" s="147">
        <f>ROUND(J217*H217,2)</f>
        <v>0</v>
      </c>
      <c r="S217" s="43"/>
      <c r="T217" s="223">
        <f>S217*H217</f>
        <v>0</v>
      </c>
      <c r="U217" s="223">
        <v>0</v>
      </c>
      <c r="V217" s="223">
        <f>U217*H217</f>
        <v>0</v>
      </c>
      <c r="W217" s="223">
        <v>0</v>
      </c>
      <c r="X217" s="224">
        <f>W217*H217</f>
        <v>0</v>
      </c>
      <c r="AR217" s="25" t="s">
        <v>1282</v>
      </c>
      <c r="AT217" s="25" t="s">
        <v>183</v>
      </c>
      <c r="AU217" s="25" t="s">
        <v>79</v>
      </c>
      <c r="AY217" s="25" t="s">
        <v>181</v>
      </c>
      <c r="BE217" s="225">
        <f>IF(O217="základní",K217,0)</f>
        <v>0</v>
      </c>
      <c r="BF217" s="225">
        <f>IF(O217="snížená",K217,0)</f>
        <v>0</v>
      </c>
      <c r="BG217" s="225">
        <f>IF(O217="zákl. přenesená",K217,0)</f>
        <v>0</v>
      </c>
      <c r="BH217" s="225">
        <f>IF(O217="sníž. přenesená",K217,0)</f>
        <v>0</v>
      </c>
      <c r="BI217" s="225">
        <f>IF(O217="nulová",K217,0)</f>
        <v>0</v>
      </c>
      <c r="BJ217" s="25" t="s">
        <v>79</v>
      </c>
      <c r="BK217" s="225">
        <f>ROUND(P217*H217,2)</f>
        <v>0</v>
      </c>
      <c r="BL217" s="25" t="s">
        <v>1282</v>
      </c>
      <c r="BM217" s="25" t="s">
        <v>1422</v>
      </c>
    </row>
    <row r="218" spans="2:65" s="11" customFormat="1" ht="37.35" customHeight="1">
      <c r="B218" s="197"/>
      <c r="C218" s="198"/>
      <c r="D218" s="199" t="s">
        <v>70</v>
      </c>
      <c r="E218" s="200" t="s">
        <v>179</v>
      </c>
      <c r="F218" s="200" t="s">
        <v>179</v>
      </c>
      <c r="G218" s="198"/>
      <c r="H218" s="198"/>
      <c r="I218" s="201"/>
      <c r="J218" s="201"/>
      <c r="K218" s="202">
        <f>BK218</f>
        <v>0</v>
      </c>
      <c r="L218" s="198"/>
      <c r="M218" s="203"/>
      <c r="N218" s="204"/>
      <c r="O218" s="205"/>
      <c r="P218" s="205"/>
      <c r="Q218" s="206">
        <f>Q219+Q234</f>
        <v>0</v>
      </c>
      <c r="R218" s="206">
        <f>R219+R234</f>
        <v>0</v>
      </c>
      <c r="S218" s="205"/>
      <c r="T218" s="207">
        <f>T219+T234</f>
        <v>0</v>
      </c>
      <c r="U218" s="205"/>
      <c r="V218" s="207">
        <f>V219+V234</f>
        <v>0</v>
      </c>
      <c r="W218" s="205"/>
      <c r="X218" s="208">
        <f>X219+X234</f>
        <v>0</v>
      </c>
      <c r="AR218" s="209" t="s">
        <v>79</v>
      </c>
      <c r="AT218" s="210" t="s">
        <v>70</v>
      </c>
      <c r="AU218" s="210" t="s">
        <v>71</v>
      </c>
      <c r="AY218" s="209" t="s">
        <v>181</v>
      </c>
      <c r="BK218" s="211">
        <f>BK219+BK234</f>
        <v>0</v>
      </c>
    </row>
    <row r="219" spans="2:65" s="11" customFormat="1" ht="19.899999999999999" customHeight="1">
      <c r="B219" s="197"/>
      <c r="C219" s="198"/>
      <c r="D219" s="199" t="s">
        <v>70</v>
      </c>
      <c r="E219" s="212" t="s">
        <v>79</v>
      </c>
      <c r="F219" s="212" t="s">
        <v>182</v>
      </c>
      <c r="G219" s="198"/>
      <c r="H219" s="198"/>
      <c r="I219" s="201"/>
      <c r="J219" s="201"/>
      <c r="K219" s="213">
        <f>BK219</f>
        <v>0</v>
      </c>
      <c r="L219" s="198"/>
      <c r="M219" s="203"/>
      <c r="N219" s="204"/>
      <c r="O219" s="205"/>
      <c r="P219" s="205"/>
      <c r="Q219" s="206">
        <f>SUM(Q220:Q233)</f>
        <v>0</v>
      </c>
      <c r="R219" s="206">
        <f>SUM(R220:R233)</f>
        <v>0</v>
      </c>
      <c r="S219" s="205"/>
      <c r="T219" s="207">
        <f>SUM(T220:T233)</f>
        <v>0</v>
      </c>
      <c r="U219" s="205"/>
      <c r="V219" s="207">
        <f>SUM(V220:V233)</f>
        <v>0</v>
      </c>
      <c r="W219" s="205"/>
      <c r="X219" s="208">
        <f>SUM(X220:X233)</f>
        <v>0</v>
      </c>
      <c r="AR219" s="209" t="s">
        <v>79</v>
      </c>
      <c r="AT219" s="210" t="s">
        <v>70</v>
      </c>
      <c r="AU219" s="210" t="s">
        <v>79</v>
      </c>
      <c r="AY219" s="209" t="s">
        <v>181</v>
      </c>
      <c r="BK219" s="211">
        <f>SUM(BK220:BK233)</f>
        <v>0</v>
      </c>
    </row>
    <row r="220" spans="2:65" s="1" customFormat="1" ht="16.5" customHeight="1">
      <c r="B220" s="42"/>
      <c r="C220" s="214" t="s">
        <v>833</v>
      </c>
      <c r="D220" s="214" t="s">
        <v>183</v>
      </c>
      <c r="E220" s="215" t="s">
        <v>1423</v>
      </c>
      <c r="F220" s="216" t="s">
        <v>1424</v>
      </c>
      <c r="G220" s="217" t="s">
        <v>292</v>
      </c>
      <c r="H220" s="218">
        <v>20</v>
      </c>
      <c r="I220" s="219"/>
      <c r="J220" s="219"/>
      <c r="K220" s="220">
        <f>ROUND(P220*H220,2)</f>
        <v>0</v>
      </c>
      <c r="L220" s="216" t="s">
        <v>1168</v>
      </c>
      <c r="M220" s="62"/>
      <c r="N220" s="221" t="s">
        <v>22</v>
      </c>
      <c r="O220" s="222" t="s">
        <v>40</v>
      </c>
      <c r="P220" s="147">
        <f>I220+J220</f>
        <v>0</v>
      </c>
      <c r="Q220" s="147">
        <f>ROUND(I220*H220,2)</f>
        <v>0</v>
      </c>
      <c r="R220" s="147">
        <f>ROUND(J220*H220,2)</f>
        <v>0</v>
      </c>
      <c r="S220" s="43"/>
      <c r="T220" s="223">
        <f>S220*H220</f>
        <v>0</v>
      </c>
      <c r="U220" s="223">
        <v>0</v>
      </c>
      <c r="V220" s="223">
        <f>U220*H220</f>
        <v>0</v>
      </c>
      <c r="W220" s="223">
        <v>0</v>
      </c>
      <c r="X220" s="224">
        <f>W220*H220</f>
        <v>0</v>
      </c>
      <c r="AR220" s="25" t="s">
        <v>188</v>
      </c>
      <c r="AT220" s="25" t="s">
        <v>183</v>
      </c>
      <c r="AU220" s="25" t="s">
        <v>81</v>
      </c>
      <c r="AY220" s="25" t="s">
        <v>181</v>
      </c>
      <c r="BE220" s="225">
        <f>IF(O220="základní",K220,0)</f>
        <v>0</v>
      </c>
      <c r="BF220" s="225">
        <f>IF(O220="snížená",K220,0)</f>
        <v>0</v>
      </c>
      <c r="BG220" s="225">
        <f>IF(O220="zákl. přenesená",K220,0)</f>
        <v>0</v>
      </c>
      <c r="BH220" s="225">
        <f>IF(O220="sníž. přenesená",K220,0)</f>
        <v>0</v>
      </c>
      <c r="BI220" s="225">
        <f>IF(O220="nulová",K220,0)</f>
        <v>0</v>
      </c>
      <c r="BJ220" s="25" t="s">
        <v>79</v>
      </c>
      <c r="BK220" s="225">
        <f>ROUND(P220*H220,2)</f>
        <v>0</v>
      </c>
      <c r="BL220" s="25" t="s">
        <v>188</v>
      </c>
      <c r="BM220" s="25" t="s">
        <v>1425</v>
      </c>
    </row>
    <row r="221" spans="2:65" s="1" customFormat="1" ht="27">
      <c r="B221" s="42"/>
      <c r="C221" s="64"/>
      <c r="D221" s="226" t="s">
        <v>1170</v>
      </c>
      <c r="E221" s="64"/>
      <c r="F221" s="227" t="s">
        <v>1426</v>
      </c>
      <c r="G221" s="64"/>
      <c r="H221" s="64"/>
      <c r="I221" s="181"/>
      <c r="J221" s="181"/>
      <c r="K221" s="64"/>
      <c r="L221" s="64"/>
      <c r="M221" s="62"/>
      <c r="N221" s="228"/>
      <c r="O221" s="43"/>
      <c r="P221" s="43"/>
      <c r="Q221" s="43"/>
      <c r="R221" s="43"/>
      <c r="S221" s="43"/>
      <c r="T221" s="43"/>
      <c r="U221" s="43"/>
      <c r="V221" s="43"/>
      <c r="W221" s="43"/>
      <c r="X221" s="78"/>
      <c r="AT221" s="25" t="s">
        <v>1170</v>
      </c>
      <c r="AU221" s="25" t="s">
        <v>81</v>
      </c>
    </row>
    <row r="222" spans="2:65" s="1" customFormat="1" ht="16.5" customHeight="1">
      <c r="B222" s="42"/>
      <c r="C222" s="214" t="s">
        <v>857</v>
      </c>
      <c r="D222" s="214" t="s">
        <v>183</v>
      </c>
      <c r="E222" s="215" t="s">
        <v>1423</v>
      </c>
      <c r="F222" s="216" t="s">
        <v>1424</v>
      </c>
      <c r="G222" s="217" t="s">
        <v>292</v>
      </c>
      <c r="H222" s="218">
        <v>130</v>
      </c>
      <c r="I222" s="219"/>
      <c r="J222" s="219"/>
      <c r="K222" s="220">
        <f>ROUND(P222*H222,2)</f>
        <v>0</v>
      </c>
      <c r="L222" s="216" t="s">
        <v>1168</v>
      </c>
      <c r="M222" s="62"/>
      <c r="N222" s="221" t="s">
        <v>22</v>
      </c>
      <c r="O222" s="222" t="s">
        <v>40</v>
      </c>
      <c r="P222" s="147">
        <f>I222+J222</f>
        <v>0</v>
      </c>
      <c r="Q222" s="147">
        <f>ROUND(I222*H222,2)</f>
        <v>0</v>
      </c>
      <c r="R222" s="147">
        <f>ROUND(J222*H222,2)</f>
        <v>0</v>
      </c>
      <c r="S222" s="43"/>
      <c r="T222" s="223">
        <f>S222*H222</f>
        <v>0</v>
      </c>
      <c r="U222" s="223">
        <v>0</v>
      </c>
      <c r="V222" s="223">
        <f>U222*H222</f>
        <v>0</v>
      </c>
      <c r="W222" s="223">
        <v>0</v>
      </c>
      <c r="X222" s="224">
        <f>W222*H222</f>
        <v>0</v>
      </c>
      <c r="AR222" s="25" t="s">
        <v>188</v>
      </c>
      <c r="AT222" s="25" t="s">
        <v>183</v>
      </c>
      <c r="AU222" s="25" t="s">
        <v>81</v>
      </c>
      <c r="AY222" s="25" t="s">
        <v>181</v>
      </c>
      <c r="BE222" s="225">
        <f>IF(O222="základní",K222,0)</f>
        <v>0</v>
      </c>
      <c r="BF222" s="225">
        <f>IF(O222="snížená",K222,0)</f>
        <v>0</v>
      </c>
      <c r="BG222" s="225">
        <f>IF(O222="zákl. přenesená",K222,0)</f>
        <v>0</v>
      </c>
      <c r="BH222" s="225">
        <f>IF(O222="sníž. přenesená",K222,0)</f>
        <v>0</v>
      </c>
      <c r="BI222" s="225">
        <f>IF(O222="nulová",K222,0)</f>
        <v>0</v>
      </c>
      <c r="BJ222" s="25" t="s">
        <v>79</v>
      </c>
      <c r="BK222" s="225">
        <f>ROUND(P222*H222,2)</f>
        <v>0</v>
      </c>
      <c r="BL222" s="25" t="s">
        <v>188</v>
      </c>
      <c r="BM222" s="25" t="s">
        <v>1427</v>
      </c>
    </row>
    <row r="223" spans="2:65" s="1" customFormat="1" ht="27">
      <c r="B223" s="42"/>
      <c r="C223" s="64"/>
      <c r="D223" s="226" t="s">
        <v>1170</v>
      </c>
      <c r="E223" s="64"/>
      <c r="F223" s="227" t="s">
        <v>1428</v>
      </c>
      <c r="G223" s="64"/>
      <c r="H223" s="64"/>
      <c r="I223" s="181"/>
      <c r="J223" s="181"/>
      <c r="K223" s="64"/>
      <c r="L223" s="64"/>
      <c r="M223" s="62"/>
      <c r="N223" s="228"/>
      <c r="O223" s="43"/>
      <c r="P223" s="43"/>
      <c r="Q223" s="43"/>
      <c r="R223" s="43"/>
      <c r="S223" s="43"/>
      <c r="T223" s="43"/>
      <c r="U223" s="43"/>
      <c r="V223" s="43"/>
      <c r="W223" s="43"/>
      <c r="X223" s="78"/>
      <c r="AT223" s="25" t="s">
        <v>1170</v>
      </c>
      <c r="AU223" s="25" t="s">
        <v>81</v>
      </c>
    </row>
    <row r="224" spans="2:65" s="1" customFormat="1" ht="25.5" customHeight="1">
      <c r="B224" s="42"/>
      <c r="C224" s="214" t="s">
        <v>837</v>
      </c>
      <c r="D224" s="214" t="s">
        <v>183</v>
      </c>
      <c r="E224" s="215" t="s">
        <v>1429</v>
      </c>
      <c r="F224" s="216" t="s">
        <v>1430</v>
      </c>
      <c r="G224" s="217" t="s">
        <v>292</v>
      </c>
      <c r="H224" s="218">
        <v>20</v>
      </c>
      <c r="I224" s="219"/>
      <c r="J224" s="219"/>
      <c r="K224" s="220">
        <f t="shared" ref="K224:K230" si="39">ROUND(P224*H224,2)</f>
        <v>0</v>
      </c>
      <c r="L224" s="216" t="s">
        <v>1168</v>
      </c>
      <c r="M224" s="62"/>
      <c r="N224" s="221" t="s">
        <v>22</v>
      </c>
      <c r="O224" s="222" t="s">
        <v>40</v>
      </c>
      <c r="P224" s="147">
        <f t="shared" ref="P224:P230" si="40">I224+J224</f>
        <v>0</v>
      </c>
      <c r="Q224" s="147">
        <f t="shared" ref="Q224:Q230" si="41">ROUND(I224*H224,2)</f>
        <v>0</v>
      </c>
      <c r="R224" s="147">
        <f t="shared" ref="R224:R230" si="42">ROUND(J224*H224,2)</f>
        <v>0</v>
      </c>
      <c r="S224" s="43"/>
      <c r="T224" s="223">
        <f t="shared" ref="T224:T230" si="43">S224*H224</f>
        <v>0</v>
      </c>
      <c r="U224" s="223">
        <v>0</v>
      </c>
      <c r="V224" s="223">
        <f t="shared" ref="V224:V230" si="44">U224*H224</f>
        <v>0</v>
      </c>
      <c r="W224" s="223">
        <v>0</v>
      </c>
      <c r="X224" s="224">
        <f t="shared" ref="X224:X230" si="45">W224*H224</f>
        <v>0</v>
      </c>
      <c r="AR224" s="25" t="s">
        <v>188</v>
      </c>
      <c r="AT224" s="25" t="s">
        <v>183</v>
      </c>
      <c r="AU224" s="25" t="s">
        <v>81</v>
      </c>
      <c r="AY224" s="25" t="s">
        <v>181</v>
      </c>
      <c r="BE224" s="225">
        <f t="shared" ref="BE224:BE230" si="46">IF(O224="základní",K224,0)</f>
        <v>0</v>
      </c>
      <c r="BF224" s="225">
        <f t="shared" ref="BF224:BF230" si="47">IF(O224="snížená",K224,0)</f>
        <v>0</v>
      </c>
      <c r="BG224" s="225">
        <f t="shared" ref="BG224:BG230" si="48">IF(O224="zákl. přenesená",K224,0)</f>
        <v>0</v>
      </c>
      <c r="BH224" s="225">
        <f t="shared" ref="BH224:BH230" si="49">IF(O224="sníž. přenesená",K224,0)</f>
        <v>0</v>
      </c>
      <c r="BI224" s="225">
        <f t="shared" ref="BI224:BI230" si="50">IF(O224="nulová",K224,0)</f>
        <v>0</v>
      </c>
      <c r="BJ224" s="25" t="s">
        <v>79</v>
      </c>
      <c r="BK224" s="225">
        <f t="shared" ref="BK224:BK230" si="51">ROUND(P224*H224,2)</f>
        <v>0</v>
      </c>
      <c r="BL224" s="25" t="s">
        <v>188</v>
      </c>
      <c r="BM224" s="25" t="s">
        <v>1431</v>
      </c>
    </row>
    <row r="225" spans="2:65" s="1" customFormat="1" ht="25.5" customHeight="1">
      <c r="B225" s="42"/>
      <c r="C225" s="214" t="s">
        <v>861</v>
      </c>
      <c r="D225" s="214" t="s">
        <v>183</v>
      </c>
      <c r="E225" s="215" t="s">
        <v>1429</v>
      </c>
      <c r="F225" s="216" t="s">
        <v>1430</v>
      </c>
      <c r="G225" s="217" t="s">
        <v>292</v>
      </c>
      <c r="H225" s="218">
        <v>130</v>
      </c>
      <c r="I225" s="219"/>
      <c r="J225" s="219"/>
      <c r="K225" s="220">
        <f t="shared" si="39"/>
        <v>0</v>
      </c>
      <c r="L225" s="216" t="s">
        <v>1168</v>
      </c>
      <c r="M225" s="62"/>
      <c r="N225" s="221" t="s">
        <v>22</v>
      </c>
      <c r="O225" s="222" t="s">
        <v>40</v>
      </c>
      <c r="P225" s="147">
        <f t="shared" si="40"/>
        <v>0</v>
      </c>
      <c r="Q225" s="147">
        <f t="shared" si="41"/>
        <v>0</v>
      </c>
      <c r="R225" s="147">
        <f t="shared" si="42"/>
        <v>0</v>
      </c>
      <c r="S225" s="43"/>
      <c r="T225" s="223">
        <f t="shared" si="43"/>
        <v>0</v>
      </c>
      <c r="U225" s="223">
        <v>0</v>
      </c>
      <c r="V225" s="223">
        <f t="shared" si="44"/>
        <v>0</v>
      </c>
      <c r="W225" s="223">
        <v>0</v>
      </c>
      <c r="X225" s="224">
        <f t="shared" si="45"/>
        <v>0</v>
      </c>
      <c r="AR225" s="25" t="s">
        <v>188</v>
      </c>
      <c r="AT225" s="25" t="s">
        <v>183</v>
      </c>
      <c r="AU225" s="25" t="s">
        <v>81</v>
      </c>
      <c r="AY225" s="25" t="s">
        <v>181</v>
      </c>
      <c r="BE225" s="225">
        <f t="shared" si="46"/>
        <v>0</v>
      </c>
      <c r="BF225" s="225">
        <f t="shared" si="47"/>
        <v>0</v>
      </c>
      <c r="BG225" s="225">
        <f t="shared" si="48"/>
        <v>0</v>
      </c>
      <c r="BH225" s="225">
        <f t="shared" si="49"/>
        <v>0</v>
      </c>
      <c r="BI225" s="225">
        <f t="shared" si="50"/>
        <v>0</v>
      </c>
      <c r="BJ225" s="25" t="s">
        <v>79</v>
      </c>
      <c r="BK225" s="225">
        <f t="shared" si="51"/>
        <v>0</v>
      </c>
      <c r="BL225" s="25" t="s">
        <v>188</v>
      </c>
      <c r="BM225" s="25" t="s">
        <v>1432</v>
      </c>
    </row>
    <row r="226" spans="2:65" s="1" customFormat="1" ht="16.5" customHeight="1">
      <c r="B226" s="42"/>
      <c r="C226" s="214" t="s">
        <v>841</v>
      </c>
      <c r="D226" s="214" t="s">
        <v>183</v>
      </c>
      <c r="E226" s="215" t="s">
        <v>1433</v>
      </c>
      <c r="F226" s="216" t="s">
        <v>1434</v>
      </c>
      <c r="G226" s="217" t="s">
        <v>292</v>
      </c>
      <c r="H226" s="218">
        <v>20</v>
      </c>
      <c r="I226" s="219"/>
      <c r="J226" s="219"/>
      <c r="K226" s="220">
        <f t="shared" si="39"/>
        <v>0</v>
      </c>
      <c r="L226" s="216" t="s">
        <v>1168</v>
      </c>
      <c r="M226" s="62"/>
      <c r="N226" s="221" t="s">
        <v>22</v>
      </c>
      <c r="O226" s="222" t="s">
        <v>40</v>
      </c>
      <c r="P226" s="147">
        <f t="shared" si="40"/>
        <v>0</v>
      </c>
      <c r="Q226" s="147">
        <f t="shared" si="41"/>
        <v>0</v>
      </c>
      <c r="R226" s="147">
        <f t="shared" si="42"/>
        <v>0</v>
      </c>
      <c r="S226" s="43"/>
      <c r="T226" s="223">
        <f t="shared" si="43"/>
        <v>0</v>
      </c>
      <c r="U226" s="223">
        <v>0</v>
      </c>
      <c r="V226" s="223">
        <f t="shared" si="44"/>
        <v>0</v>
      </c>
      <c r="W226" s="223">
        <v>0</v>
      </c>
      <c r="X226" s="224">
        <f t="shared" si="45"/>
        <v>0</v>
      </c>
      <c r="AR226" s="25" t="s">
        <v>188</v>
      </c>
      <c r="AT226" s="25" t="s">
        <v>183</v>
      </c>
      <c r="AU226" s="25" t="s">
        <v>81</v>
      </c>
      <c r="AY226" s="25" t="s">
        <v>181</v>
      </c>
      <c r="BE226" s="225">
        <f t="shared" si="46"/>
        <v>0</v>
      </c>
      <c r="BF226" s="225">
        <f t="shared" si="47"/>
        <v>0</v>
      </c>
      <c r="BG226" s="225">
        <f t="shared" si="48"/>
        <v>0</v>
      </c>
      <c r="BH226" s="225">
        <f t="shared" si="49"/>
        <v>0</v>
      </c>
      <c r="BI226" s="225">
        <f t="shared" si="50"/>
        <v>0</v>
      </c>
      <c r="BJ226" s="25" t="s">
        <v>79</v>
      </c>
      <c r="BK226" s="225">
        <f t="shared" si="51"/>
        <v>0</v>
      </c>
      <c r="BL226" s="25" t="s">
        <v>188</v>
      </c>
      <c r="BM226" s="25" t="s">
        <v>1435</v>
      </c>
    </row>
    <row r="227" spans="2:65" s="1" customFormat="1" ht="16.5" customHeight="1">
      <c r="B227" s="42"/>
      <c r="C227" s="214" t="s">
        <v>865</v>
      </c>
      <c r="D227" s="214" t="s">
        <v>183</v>
      </c>
      <c r="E227" s="215" t="s">
        <v>1433</v>
      </c>
      <c r="F227" s="216" t="s">
        <v>1434</v>
      </c>
      <c r="G227" s="217" t="s">
        <v>292</v>
      </c>
      <c r="H227" s="218">
        <v>130</v>
      </c>
      <c r="I227" s="219"/>
      <c r="J227" s="219"/>
      <c r="K227" s="220">
        <f t="shared" si="39"/>
        <v>0</v>
      </c>
      <c r="L227" s="216" t="s">
        <v>1168</v>
      </c>
      <c r="M227" s="62"/>
      <c r="N227" s="221" t="s">
        <v>22</v>
      </c>
      <c r="O227" s="222" t="s">
        <v>40</v>
      </c>
      <c r="P227" s="147">
        <f t="shared" si="40"/>
        <v>0</v>
      </c>
      <c r="Q227" s="147">
        <f t="shared" si="41"/>
        <v>0</v>
      </c>
      <c r="R227" s="147">
        <f t="shared" si="42"/>
        <v>0</v>
      </c>
      <c r="S227" s="43"/>
      <c r="T227" s="223">
        <f t="shared" si="43"/>
        <v>0</v>
      </c>
      <c r="U227" s="223">
        <v>0</v>
      </c>
      <c r="V227" s="223">
        <f t="shared" si="44"/>
        <v>0</v>
      </c>
      <c r="W227" s="223">
        <v>0</v>
      </c>
      <c r="X227" s="224">
        <f t="shared" si="45"/>
        <v>0</v>
      </c>
      <c r="AR227" s="25" t="s">
        <v>188</v>
      </c>
      <c r="AT227" s="25" t="s">
        <v>183</v>
      </c>
      <c r="AU227" s="25" t="s">
        <v>81</v>
      </c>
      <c r="AY227" s="25" t="s">
        <v>181</v>
      </c>
      <c r="BE227" s="225">
        <f t="shared" si="46"/>
        <v>0</v>
      </c>
      <c r="BF227" s="225">
        <f t="shared" si="47"/>
        <v>0</v>
      </c>
      <c r="BG227" s="225">
        <f t="shared" si="48"/>
        <v>0</v>
      </c>
      <c r="BH227" s="225">
        <f t="shared" si="49"/>
        <v>0</v>
      </c>
      <c r="BI227" s="225">
        <f t="shared" si="50"/>
        <v>0</v>
      </c>
      <c r="BJ227" s="25" t="s">
        <v>79</v>
      </c>
      <c r="BK227" s="225">
        <f t="shared" si="51"/>
        <v>0</v>
      </c>
      <c r="BL227" s="25" t="s">
        <v>188</v>
      </c>
      <c r="BM227" s="25" t="s">
        <v>1436</v>
      </c>
    </row>
    <row r="228" spans="2:65" s="1" customFormat="1" ht="16.5" customHeight="1">
      <c r="B228" s="42"/>
      <c r="C228" s="214" t="s">
        <v>845</v>
      </c>
      <c r="D228" s="214" t="s">
        <v>183</v>
      </c>
      <c r="E228" s="215" t="s">
        <v>1437</v>
      </c>
      <c r="F228" s="216" t="s">
        <v>1438</v>
      </c>
      <c r="G228" s="217" t="s">
        <v>292</v>
      </c>
      <c r="H228" s="218">
        <v>20</v>
      </c>
      <c r="I228" s="219"/>
      <c r="J228" s="219"/>
      <c r="K228" s="220">
        <f t="shared" si="39"/>
        <v>0</v>
      </c>
      <c r="L228" s="216" t="s">
        <v>1168</v>
      </c>
      <c r="M228" s="62"/>
      <c r="N228" s="221" t="s">
        <v>22</v>
      </c>
      <c r="O228" s="222" t="s">
        <v>40</v>
      </c>
      <c r="P228" s="147">
        <f t="shared" si="40"/>
        <v>0</v>
      </c>
      <c r="Q228" s="147">
        <f t="shared" si="41"/>
        <v>0</v>
      </c>
      <c r="R228" s="147">
        <f t="shared" si="42"/>
        <v>0</v>
      </c>
      <c r="S228" s="43"/>
      <c r="T228" s="223">
        <f t="shared" si="43"/>
        <v>0</v>
      </c>
      <c r="U228" s="223">
        <v>0</v>
      </c>
      <c r="V228" s="223">
        <f t="shared" si="44"/>
        <v>0</v>
      </c>
      <c r="W228" s="223">
        <v>0</v>
      </c>
      <c r="X228" s="224">
        <f t="shared" si="45"/>
        <v>0</v>
      </c>
      <c r="AR228" s="25" t="s">
        <v>188</v>
      </c>
      <c r="AT228" s="25" t="s">
        <v>183</v>
      </c>
      <c r="AU228" s="25" t="s">
        <v>81</v>
      </c>
      <c r="AY228" s="25" t="s">
        <v>181</v>
      </c>
      <c r="BE228" s="225">
        <f t="shared" si="46"/>
        <v>0</v>
      </c>
      <c r="BF228" s="225">
        <f t="shared" si="47"/>
        <v>0</v>
      </c>
      <c r="BG228" s="225">
        <f t="shared" si="48"/>
        <v>0</v>
      </c>
      <c r="BH228" s="225">
        <f t="shared" si="49"/>
        <v>0</v>
      </c>
      <c r="BI228" s="225">
        <f t="shared" si="50"/>
        <v>0</v>
      </c>
      <c r="BJ228" s="25" t="s">
        <v>79</v>
      </c>
      <c r="BK228" s="225">
        <f t="shared" si="51"/>
        <v>0</v>
      </c>
      <c r="BL228" s="25" t="s">
        <v>188</v>
      </c>
      <c r="BM228" s="25" t="s">
        <v>1439</v>
      </c>
    </row>
    <row r="229" spans="2:65" s="1" customFormat="1" ht="16.5" customHeight="1">
      <c r="B229" s="42"/>
      <c r="C229" s="214" t="s">
        <v>871</v>
      </c>
      <c r="D229" s="214" t="s">
        <v>183</v>
      </c>
      <c r="E229" s="215" t="s">
        <v>1437</v>
      </c>
      <c r="F229" s="216" t="s">
        <v>1438</v>
      </c>
      <c r="G229" s="217" t="s">
        <v>292</v>
      </c>
      <c r="H229" s="218">
        <v>130</v>
      </c>
      <c r="I229" s="219"/>
      <c r="J229" s="219"/>
      <c r="K229" s="220">
        <f t="shared" si="39"/>
        <v>0</v>
      </c>
      <c r="L229" s="216" t="s">
        <v>1168</v>
      </c>
      <c r="M229" s="62"/>
      <c r="N229" s="221" t="s">
        <v>22</v>
      </c>
      <c r="O229" s="222" t="s">
        <v>40</v>
      </c>
      <c r="P229" s="147">
        <f t="shared" si="40"/>
        <v>0</v>
      </c>
      <c r="Q229" s="147">
        <f t="shared" si="41"/>
        <v>0</v>
      </c>
      <c r="R229" s="147">
        <f t="shared" si="42"/>
        <v>0</v>
      </c>
      <c r="S229" s="43"/>
      <c r="T229" s="223">
        <f t="shared" si="43"/>
        <v>0</v>
      </c>
      <c r="U229" s="223">
        <v>0</v>
      </c>
      <c r="V229" s="223">
        <f t="shared" si="44"/>
        <v>0</v>
      </c>
      <c r="W229" s="223">
        <v>0</v>
      </c>
      <c r="X229" s="224">
        <f t="shared" si="45"/>
        <v>0</v>
      </c>
      <c r="AR229" s="25" t="s">
        <v>188</v>
      </c>
      <c r="AT229" s="25" t="s">
        <v>183</v>
      </c>
      <c r="AU229" s="25" t="s">
        <v>81</v>
      </c>
      <c r="AY229" s="25" t="s">
        <v>181</v>
      </c>
      <c r="BE229" s="225">
        <f t="shared" si="46"/>
        <v>0</v>
      </c>
      <c r="BF229" s="225">
        <f t="shared" si="47"/>
        <v>0</v>
      </c>
      <c r="BG229" s="225">
        <f t="shared" si="48"/>
        <v>0</v>
      </c>
      <c r="BH229" s="225">
        <f t="shared" si="49"/>
        <v>0</v>
      </c>
      <c r="BI229" s="225">
        <f t="shared" si="50"/>
        <v>0</v>
      </c>
      <c r="BJ229" s="25" t="s">
        <v>79</v>
      </c>
      <c r="BK229" s="225">
        <f t="shared" si="51"/>
        <v>0</v>
      </c>
      <c r="BL229" s="25" t="s">
        <v>188</v>
      </c>
      <c r="BM229" s="25" t="s">
        <v>1440</v>
      </c>
    </row>
    <row r="230" spans="2:65" s="1" customFormat="1" ht="16.5" customHeight="1">
      <c r="B230" s="42"/>
      <c r="C230" s="214" t="s">
        <v>849</v>
      </c>
      <c r="D230" s="214" t="s">
        <v>183</v>
      </c>
      <c r="E230" s="215" t="s">
        <v>1441</v>
      </c>
      <c r="F230" s="216" t="s">
        <v>1442</v>
      </c>
      <c r="G230" s="217" t="s">
        <v>292</v>
      </c>
      <c r="H230" s="218">
        <v>20</v>
      </c>
      <c r="I230" s="219"/>
      <c r="J230" s="219"/>
      <c r="K230" s="220">
        <f t="shared" si="39"/>
        <v>0</v>
      </c>
      <c r="L230" s="216" t="s">
        <v>1168</v>
      </c>
      <c r="M230" s="62"/>
      <c r="N230" s="221" t="s">
        <v>22</v>
      </c>
      <c r="O230" s="222" t="s">
        <v>40</v>
      </c>
      <c r="P230" s="147">
        <f t="shared" si="40"/>
        <v>0</v>
      </c>
      <c r="Q230" s="147">
        <f t="shared" si="41"/>
        <v>0</v>
      </c>
      <c r="R230" s="147">
        <f t="shared" si="42"/>
        <v>0</v>
      </c>
      <c r="S230" s="43"/>
      <c r="T230" s="223">
        <f t="shared" si="43"/>
        <v>0</v>
      </c>
      <c r="U230" s="223">
        <v>0</v>
      </c>
      <c r="V230" s="223">
        <f t="shared" si="44"/>
        <v>0</v>
      </c>
      <c r="W230" s="223">
        <v>0</v>
      </c>
      <c r="X230" s="224">
        <f t="shared" si="45"/>
        <v>0</v>
      </c>
      <c r="AR230" s="25" t="s">
        <v>188</v>
      </c>
      <c r="AT230" s="25" t="s">
        <v>183</v>
      </c>
      <c r="AU230" s="25" t="s">
        <v>81</v>
      </c>
      <c r="AY230" s="25" t="s">
        <v>181</v>
      </c>
      <c r="BE230" s="225">
        <f t="shared" si="46"/>
        <v>0</v>
      </c>
      <c r="BF230" s="225">
        <f t="shared" si="47"/>
        <v>0</v>
      </c>
      <c r="BG230" s="225">
        <f t="shared" si="48"/>
        <v>0</v>
      </c>
      <c r="BH230" s="225">
        <f t="shared" si="49"/>
        <v>0</v>
      </c>
      <c r="BI230" s="225">
        <f t="shared" si="50"/>
        <v>0</v>
      </c>
      <c r="BJ230" s="25" t="s">
        <v>79</v>
      </c>
      <c r="BK230" s="225">
        <f t="shared" si="51"/>
        <v>0</v>
      </c>
      <c r="BL230" s="25" t="s">
        <v>188</v>
      </c>
      <c r="BM230" s="25" t="s">
        <v>1443</v>
      </c>
    </row>
    <row r="231" spans="2:65" s="1" customFormat="1" ht="27">
      <c r="B231" s="42"/>
      <c r="C231" s="64"/>
      <c r="D231" s="226" t="s">
        <v>1170</v>
      </c>
      <c r="E231" s="64"/>
      <c r="F231" s="227" t="s">
        <v>1444</v>
      </c>
      <c r="G231" s="64"/>
      <c r="H231" s="64"/>
      <c r="I231" s="181"/>
      <c r="J231" s="181"/>
      <c r="K231" s="64"/>
      <c r="L231" s="64"/>
      <c r="M231" s="62"/>
      <c r="N231" s="228"/>
      <c r="O231" s="43"/>
      <c r="P231" s="43"/>
      <c r="Q231" s="43"/>
      <c r="R231" s="43"/>
      <c r="S231" s="43"/>
      <c r="T231" s="43"/>
      <c r="U231" s="43"/>
      <c r="V231" s="43"/>
      <c r="W231" s="43"/>
      <c r="X231" s="78"/>
      <c r="AT231" s="25" t="s">
        <v>1170</v>
      </c>
      <c r="AU231" s="25" t="s">
        <v>81</v>
      </c>
    </row>
    <row r="232" spans="2:65" s="1" customFormat="1" ht="16.5" customHeight="1">
      <c r="B232" s="42"/>
      <c r="C232" s="214" t="s">
        <v>875</v>
      </c>
      <c r="D232" s="214" t="s">
        <v>183</v>
      </c>
      <c r="E232" s="215" t="s">
        <v>1441</v>
      </c>
      <c r="F232" s="216" t="s">
        <v>1442</v>
      </c>
      <c r="G232" s="217" t="s">
        <v>292</v>
      </c>
      <c r="H232" s="218">
        <v>130</v>
      </c>
      <c r="I232" s="219"/>
      <c r="J232" s="219"/>
      <c r="K232" s="220">
        <f>ROUND(P232*H232,2)</f>
        <v>0</v>
      </c>
      <c r="L232" s="216" t="s">
        <v>1168</v>
      </c>
      <c r="M232" s="62"/>
      <c r="N232" s="221" t="s">
        <v>22</v>
      </c>
      <c r="O232" s="222" t="s">
        <v>40</v>
      </c>
      <c r="P232" s="147">
        <f>I232+J232</f>
        <v>0</v>
      </c>
      <c r="Q232" s="147">
        <f>ROUND(I232*H232,2)</f>
        <v>0</v>
      </c>
      <c r="R232" s="147">
        <f>ROUND(J232*H232,2)</f>
        <v>0</v>
      </c>
      <c r="S232" s="43"/>
      <c r="T232" s="223">
        <f>S232*H232</f>
        <v>0</v>
      </c>
      <c r="U232" s="223">
        <v>0</v>
      </c>
      <c r="V232" s="223">
        <f>U232*H232</f>
        <v>0</v>
      </c>
      <c r="W232" s="223">
        <v>0</v>
      </c>
      <c r="X232" s="224">
        <f>W232*H232</f>
        <v>0</v>
      </c>
      <c r="AR232" s="25" t="s">
        <v>188</v>
      </c>
      <c r="AT232" s="25" t="s">
        <v>183</v>
      </c>
      <c r="AU232" s="25" t="s">
        <v>81</v>
      </c>
      <c r="AY232" s="25" t="s">
        <v>181</v>
      </c>
      <c r="BE232" s="225">
        <f>IF(O232="základní",K232,0)</f>
        <v>0</v>
      </c>
      <c r="BF232" s="225">
        <f>IF(O232="snížená",K232,0)</f>
        <v>0</v>
      </c>
      <c r="BG232" s="225">
        <f>IF(O232="zákl. přenesená",K232,0)</f>
        <v>0</v>
      </c>
      <c r="BH232" s="225">
        <f>IF(O232="sníž. přenesená",K232,0)</f>
        <v>0</v>
      </c>
      <c r="BI232" s="225">
        <f>IF(O232="nulová",K232,0)</f>
        <v>0</v>
      </c>
      <c r="BJ232" s="25" t="s">
        <v>79</v>
      </c>
      <c r="BK232" s="225">
        <f>ROUND(P232*H232,2)</f>
        <v>0</v>
      </c>
      <c r="BL232" s="25" t="s">
        <v>188</v>
      </c>
      <c r="BM232" s="25" t="s">
        <v>1445</v>
      </c>
    </row>
    <row r="233" spans="2:65" s="1" customFormat="1" ht="27">
      <c r="B233" s="42"/>
      <c r="C233" s="64"/>
      <c r="D233" s="226" t="s">
        <v>1170</v>
      </c>
      <c r="E233" s="64"/>
      <c r="F233" s="227" t="s">
        <v>1444</v>
      </c>
      <c r="G233" s="64"/>
      <c r="H233" s="64"/>
      <c r="I233" s="181"/>
      <c r="J233" s="181"/>
      <c r="K233" s="64"/>
      <c r="L233" s="64"/>
      <c r="M233" s="62"/>
      <c r="N233" s="228"/>
      <c r="O233" s="43"/>
      <c r="P233" s="43"/>
      <c r="Q233" s="43"/>
      <c r="R233" s="43"/>
      <c r="S233" s="43"/>
      <c r="T233" s="43"/>
      <c r="U233" s="43"/>
      <c r="V233" s="43"/>
      <c r="W233" s="43"/>
      <c r="X233" s="78"/>
      <c r="AT233" s="25" t="s">
        <v>1170</v>
      </c>
      <c r="AU233" s="25" t="s">
        <v>81</v>
      </c>
    </row>
    <row r="234" spans="2:65" s="11" customFormat="1" ht="29.85" customHeight="1">
      <c r="B234" s="197"/>
      <c r="C234" s="198"/>
      <c r="D234" s="199" t="s">
        <v>70</v>
      </c>
      <c r="E234" s="212" t="s">
        <v>227</v>
      </c>
      <c r="F234" s="212" t="s">
        <v>406</v>
      </c>
      <c r="G234" s="198"/>
      <c r="H234" s="198"/>
      <c r="I234" s="201"/>
      <c r="J234" s="201"/>
      <c r="K234" s="213">
        <f>BK234</f>
        <v>0</v>
      </c>
      <c r="L234" s="198"/>
      <c r="M234" s="203"/>
      <c r="N234" s="204"/>
      <c r="O234" s="205"/>
      <c r="P234" s="205"/>
      <c r="Q234" s="206">
        <f>SUM(Q235:Q239)</f>
        <v>0</v>
      </c>
      <c r="R234" s="206">
        <f>SUM(R235:R239)</f>
        <v>0</v>
      </c>
      <c r="S234" s="205"/>
      <c r="T234" s="207">
        <f>SUM(T235:T239)</f>
        <v>0</v>
      </c>
      <c r="U234" s="205"/>
      <c r="V234" s="207">
        <f>SUM(V235:V239)</f>
        <v>0</v>
      </c>
      <c r="W234" s="205"/>
      <c r="X234" s="208">
        <f>SUM(X235:X239)</f>
        <v>0</v>
      </c>
      <c r="AR234" s="209" t="s">
        <v>79</v>
      </c>
      <c r="AT234" s="210" t="s">
        <v>70</v>
      </c>
      <c r="AU234" s="210" t="s">
        <v>79</v>
      </c>
      <c r="AY234" s="209" t="s">
        <v>181</v>
      </c>
      <c r="BK234" s="211">
        <f>SUM(BK235:BK239)</f>
        <v>0</v>
      </c>
    </row>
    <row r="235" spans="2:65" s="1" customFormat="1" ht="16.5" customHeight="1">
      <c r="B235" s="42"/>
      <c r="C235" s="214" t="s">
        <v>658</v>
      </c>
      <c r="D235" s="214" t="s">
        <v>183</v>
      </c>
      <c r="E235" s="215" t="s">
        <v>1446</v>
      </c>
      <c r="F235" s="216" t="s">
        <v>1447</v>
      </c>
      <c r="G235" s="217" t="s">
        <v>292</v>
      </c>
      <c r="H235" s="218">
        <v>20</v>
      </c>
      <c r="I235" s="219"/>
      <c r="J235" s="219"/>
      <c r="K235" s="220">
        <f>ROUND(P235*H235,2)</f>
        <v>0</v>
      </c>
      <c r="L235" s="216" t="s">
        <v>1168</v>
      </c>
      <c r="M235" s="62"/>
      <c r="N235" s="221" t="s">
        <v>22</v>
      </c>
      <c r="O235" s="222" t="s">
        <v>40</v>
      </c>
      <c r="P235" s="147">
        <f>I235+J235</f>
        <v>0</v>
      </c>
      <c r="Q235" s="147">
        <f>ROUND(I235*H235,2)</f>
        <v>0</v>
      </c>
      <c r="R235" s="147">
        <f>ROUND(J235*H235,2)</f>
        <v>0</v>
      </c>
      <c r="S235" s="43"/>
      <c r="T235" s="223">
        <f>S235*H235</f>
        <v>0</v>
      </c>
      <c r="U235" s="223">
        <v>0</v>
      </c>
      <c r="V235" s="223">
        <f>U235*H235</f>
        <v>0</v>
      </c>
      <c r="W235" s="223">
        <v>0</v>
      </c>
      <c r="X235" s="224">
        <f>W235*H235</f>
        <v>0</v>
      </c>
      <c r="AR235" s="25" t="s">
        <v>188</v>
      </c>
      <c r="AT235" s="25" t="s">
        <v>183</v>
      </c>
      <c r="AU235" s="25" t="s">
        <v>81</v>
      </c>
      <c r="AY235" s="25" t="s">
        <v>181</v>
      </c>
      <c r="BE235" s="225">
        <f>IF(O235="základní",K235,0)</f>
        <v>0</v>
      </c>
      <c r="BF235" s="225">
        <f>IF(O235="snížená",K235,0)</f>
        <v>0</v>
      </c>
      <c r="BG235" s="225">
        <f>IF(O235="zákl. přenesená",K235,0)</f>
        <v>0</v>
      </c>
      <c r="BH235" s="225">
        <f>IF(O235="sníž. přenesená",K235,0)</f>
        <v>0</v>
      </c>
      <c r="BI235" s="225">
        <f>IF(O235="nulová",K235,0)</f>
        <v>0</v>
      </c>
      <c r="BJ235" s="25" t="s">
        <v>79</v>
      </c>
      <c r="BK235" s="225">
        <f>ROUND(P235*H235,2)</f>
        <v>0</v>
      </c>
      <c r="BL235" s="25" t="s">
        <v>188</v>
      </c>
      <c r="BM235" s="25" t="s">
        <v>1448</v>
      </c>
    </row>
    <row r="236" spans="2:65" s="1" customFormat="1" ht="16.5" customHeight="1">
      <c r="B236" s="42"/>
      <c r="C236" s="214" t="s">
        <v>662</v>
      </c>
      <c r="D236" s="214" t="s">
        <v>183</v>
      </c>
      <c r="E236" s="215" t="s">
        <v>1449</v>
      </c>
      <c r="F236" s="216" t="s">
        <v>1450</v>
      </c>
      <c r="G236" s="217" t="s">
        <v>292</v>
      </c>
      <c r="H236" s="218">
        <v>30</v>
      </c>
      <c r="I236" s="219"/>
      <c r="J236" s="219"/>
      <c r="K236" s="220">
        <f>ROUND(P236*H236,2)</f>
        <v>0</v>
      </c>
      <c r="L236" s="216" t="s">
        <v>1168</v>
      </c>
      <c r="M236" s="62"/>
      <c r="N236" s="221" t="s">
        <v>22</v>
      </c>
      <c r="O236" s="222" t="s">
        <v>40</v>
      </c>
      <c r="P236" s="147">
        <f>I236+J236</f>
        <v>0</v>
      </c>
      <c r="Q236" s="147">
        <f>ROUND(I236*H236,2)</f>
        <v>0</v>
      </c>
      <c r="R236" s="147">
        <f>ROUND(J236*H236,2)</f>
        <v>0</v>
      </c>
      <c r="S236" s="43"/>
      <c r="T236" s="223">
        <f>S236*H236</f>
        <v>0</v>
      </c>
      <c r="U236" s="223">
        <v>0</v>
      </c>
      <c r="V236" s="223">
        <f>U236*H236</f>
        <v>0</v>
      </c>
      <c r="W236" s="223">
        <v>0</v>
      </c>
      <c r="X236" s="224">
        <f>W236*H236</f>
        <v>0</v>
      </c>
      <c r="AR236" s="25" t="s">
        <v>188</v>
      </c>
      <c r="AT236" s="25" t="s">
        <v>183</v>
      </c>
      <c r="AU236" s="25" t="s">
        <v>81</v>
      </c>
      <c r="AY236" s="25" t="s">
        <v>181</v>
      </c>
      <c r="BE236" s="225">
        <f>IF(O236="základní",K236,0)</f>
        <v>0</v>
      </c>
      <c r="BF236" s="225">
        <f>IF(O236="snížená",K236,0)</f>
        <v>0</v>
      </c>
      <c r="BG236" s="225">
        <f>IF(O236="zákl. přenesená",K236,0)</f>
        <v>0</v>
      </c>
      <c r="BH236" s="225">
        <f>IF(O236="sníž. přenesená",K236,0)</f>
        <v>0</v>
      </c>
      <c r="BI236" s="225">
        <f>IF(O236="nulová",K236,0)</f>
        <v>0</v>
      </c>
      <c r="BJ236" s="25" t="s">
        <v>79</v>
      </c>
      <c r="BK236" s="225">
        <f>ROUND(P236*H236,2)</f>
        <v>0</v>
      </c>
      <c r="BL236" s="25" t="s">
        <v>188</v>
      </c>
      <c r="BM236" s="25" t="s">
        <v>1451</v>
      </c>
    </row>
    <row r="237" spans="2:65" s="1" customFormat="1" ht="16.5" customHeight="1">
      <c r="B237" s="42"/>
      <c r="C237" s="214" t="s">
        <v>666</v>
      </c>
      <c r="D237" s="214" t="s">
        <v>183</v>
      </c>
      <c r="E237" s="215" t="s">
        <v>1452</v>
      </c>
      <c r="F237" s="216" t="s">
        <v>1453</v>
      </c>
      <c r="G237" s="217" t="s">
        <v>292</v>
      </c>
      <c r="H237" s="218">
        <v>20</v>
      </c>
      <c r="I237" s="219"/>
      <c r="J237" s="219"/>
      <c r="K237" s="220">
        <f>ROUND(P237*H237,2)</f>
        <v>0</v>
      </c>
      <c r="L237" s="216" t="s">
        <v>1168</v>
      </c>
      <c r="M237" s="62"/>
      <c r="N237" s="221" t="s">
        <v>22</v>
      </c>
      <c r="O237" s="222" t="s">
        <v>40</v>
      </c>
      <c r="P237" s="147">
        <f>I237+J237</f>
        <v>0</v>
      </c>
      <c r="Q237" s="147">
        <f>ROUND(I237*H237,2)</f>
        <v>0</v>
      </c>
      <c r="R237" s="147">
        <f>ROUND(J237*H237,2)</f>
        <v>0</v>
      </c>
      <c r="S237" s="43"/>
      <c r="T237" s="223">
        <f>S237*H237</f>
        <v>0</v>
      </c>
      <c r="U237" s="223">
        <v>0</v>
      </c>
      <c r="V237" s="223">
        <f>U237*H237</f>
        <v>0</v>
      </c>
      <c r="W237" s="223">
        <v>0</v>
      </c>
      <c r="X237" s="224">
        <f>W237*H237</f>
        <v>0</v>
      </c>
      <c r="AR237" s="25" t="s">
        <v>188</v>
      </c>
      <c r="AT237" s="25" t="s">
        <v>183</v>
      </c>
      <c r="AU237" s="25" t="s">
        <v>81</v>
      </c>
      <c r="AY237" s="25" t="s">
        <v>181</v>
      </c>
      <c r="BE237" s="225">
        <f>IF(O237="základní",K237,0)</f>
        <v>0</v>
      </c>
      <c r="BF237" s="225">
        <f>IF(O237="snížená",K237,0)</f>
        <v>0</v>
      </c>
      <c r="BG237" s="225">
        <f>IF(O237="zákl. přenesená",K237,0)</f>
        <v>0</v>
      </c>
      <c r="BH237" s="225">
        <f>IF(O237="sníž. přenesená",K237,0)</f>
        <v>0</v>
      </c>
      <c r="BI237" s="225">
        <f>IF(O237="nulová",K237,0)</f>
        <v>0</v>
      </c>
      <c r="BJ237" s="25" t="s">
        <v>79</v>
      </c>
      <c r="BK237" s="225">
        <f>ROUND(P237*H237,2)</f>
        <v>0</v>
      </c>
      <c r="BL237" s="25" t="s">
        <v>188</v>
      </c>
      <c r="BM237" s="25" t="s">
        <v>1454</v>
      </c>
    </row>
    <row r="238" spans="2:65" s="1" customFormat="1" ht="16.5" customHeight="1">
      <c r="B238" s="42"/>
      <c r="C238" s="214" t="s">
        <v>672</v>
      </c>
      <c r="D238" s="214" t="s">
        <v>183</v>
      </c>
      <c r="E238" s="215" t="s">
        <v>1455</v>
      </c>
      <c r="F238" s="216" t="s">
        <v>1456</v>
      </c>
      <c r="G238" s="217" t="s">
        <v>253</v>
      </c>
      <c r="H238" s="218">
        <v>50</v>
      </c>
      <c r="I238" s="219"/>
      <c r="J238" s="219"/>
      <c r="K238" s="220">
        <f>ROUND(P238*H238,2)</f>
        <v>0</v>
      </c>
      <c r="L238" s="216" t="s">
        <v>1168</v>
      </c>
      <c r="M238" s="62"/>
      <c r="N238" s="221" t="s">
        <v>22</v>
      </c>
      <c r="O238" s="222" t="s">
        <v>40</v>
      </c>
      <c r="P238" s="147">
        <f>I238+J238</f>
        <v>0</v>
      </c>
      <c r="Q238" s="147">
        <f>ROUND(I238*H238,2)</f>
        <v>0</v>
      </c>
      <c r="R238" s="147">
        <f>ROUND(J238*H238,2)</f>
        <v>0</v>
      </c>
      <c r="S238" s="43"/>
      <c r="T238" s="223">
        <f>S238*H238</f>
        <v>0</v>
      </c>
      <c r="U238" s="223">
        <v>0</v>
      </c>
      <c r="V238" s="223">
        <f>U238*H238</f>
        <v>0</v>
      </c>
      <c r="W238" s="223">
        <v>0</v>
      </c>
      <c r="X238" s="224">
        <f>W238*H238</f>
        <v>0</v>
      </c>
      <c r="AR238" s="25" t="s">
        <v>188</v>
      </c>
      <c r="AT238" s="25" t="s">
        <v>183</v>
      </c>
      <c r="AU238" s="25" t="s">
        <v>81</v>
      </c>
      <c r="AY238" s="25" t="s">
        <v>181</v>
      </c>
      <c r="BE238" s="225">
        <f>IF(O238="základní",K238,0)</f>
        <v>0</v>
      </c>
      <c r="BF238" s="225">
        <f>IF(O238="snížená",K238,0)</f>
        <v>0</v>
      </c>
      <c r="BG238" s="225">
        <f>IF(O238="zákl. přenesená",K238,0)</f>
        <v>0</v>
      </c>
      <c r="BH238" s="225">
        <f>IF(O238="sníž. přenesená",K238,0)</f>
        <v>0</v>
      </c>
      <c r="BI238" s="225">
        <f>IF(O238="nulová",K238,0)</f>
        <v>0</v>
      </c>
      <c r="BJ238" s="25" t="s">
        <v>79</v>
      </c>
      <c r="BK238" s="225">
        <f>ROUND(P238*H238,2)</f>
        <v>0</v>
      </c>
      <c r="BL238" s="25" t="s">
        <v>188</v>
      </c>
      <c r="BM238" s="25" t="s">
        <v>1457</v>
      </c>
    </row>
    <row r="239" spans="2:65" s="1" customFormat="1" ht="27">
      <c r="B239" s="42"/>
      <c r="C239" s="64"/>
      <c r="D239" s="226" t="s">
        <v>1170</v>
      </c>
      <c r="E239" s="64"/>
      <c r="F239" s="227" t="s">
        <v>1458</v>
      </c>
      <c r="G239" s="64"/>
      <c r="H239" s="64"/>
      <c r="I239" s="181"/>
      <c r="J239" s="181"/>
      <c r="K239" s="64"/>
      <c r="L239" s="64"/>
      <c r="M239" s="62"/>
      <c r="N239" s="228"/>
      <c r="O239" s="43"/>
      <c r="P239" s="43"/>
      <c r="Q239" s="43"/>
      <c r="R239" s="43"/>
      <c r="S239" s="43"/>
      <c r="T239" s="43"/>
      <c r="U239" s="43"/>
      <c r="V239" s="43"/>
      <c r="W239" s="43"/>
      <c r="X239" s="78"/>
      <c r="AT239" s="25" t="s">
        <v>1170</v>
      </c>
      <c r="AU239" s="25" t="s">
        <v>81</v>
      </c>
    </row>
    <row r="240" spans="2:65" s="11" customFormat="1" ht="37.35" customHeight="1">
      <c r="B240" s="197"/>
      <c r="C240" s="198"/>
      <c r="D240" s="199" t="s">
        <v>70</v>
      </c>
      <c r="E240" s="200" t="s">
        <v>1459</v>
      </c>
      <c r="F240" s="200" t="s">
        <v>1460</v>
      </c>
      <c r="G240" s="198"/>
      <c r="H240" s="198"/>
      <c r="I240" s="201"/>
      <c r="J240" s="201"/>
      <c r="K240" s="202">
        <f>BK240</f>
        <v>0</v>
      </c>
      <c r="L240" s="198"/>
      <c r="M240" s="203"/>
      <c r="N240" s="204"/>
      <c r="O240" s="205"/>
      <c r="P240" s="205"/>
      <c r="Q240" s="206">
        <f>SUM(Q241:Q250)</f>
        <v>0</v>
      </c>
      <c r="R240" s="206">
        <f>SUM(R241:R250)</f>
        <v>0</v>
      </c>
      <c r="S240" s="205"/>
      <c r="T240" s="207">
        <f>SUM(T241:T250)</f>
        <v>0</v>
      </c>
      <c r="U240" s="205"/>
      <c r="V240" s="207">
        <f>SUM(V241:V250)</f>
        <v>0</v>
      </c>
      <c r="W240" s="205"/>
      <c r="X240" s="208">
        <f>SUM(X241:X250)</f>
        <v>0</v>
      </c>
      <c r="AR240" s="209" t="s">
        <v>188</v>
      </c>
      <c r="AT240" s="210" t="s">
        <v>70</v>
      </c>
      <c r="AU240" s="210" t="s">
        <v>71</v>
      </c>
      <c r="AY240" s="209" t="s">
        <v>181</v>
      </c>
      <c r="BK240" s="211">
        <f>SUM(BK241:BK250)</f>
        <v>0</v>
      </c>
    </row>
    <row r="241" spans="2:65" s="1" customFormat="1" ht="76.5" customHeight="1">
      <c r="B241" s="42"/>
      <c r="C241" s="214" t="s">
        <v>617</v>
      </c>
      <c r="D241" s="214" t="s">
        <v>183</v>
      </c>
      <c r="E241" s="215" t="s">
        <v>1461</v>
      </c>
      <c r="F241" s="216" t="s">
        <v>1462</v>
      </c>
      <c r="G241" s="217" t="s">
        <v>318</v>
      </c>
      <c r="H241" s="218">
        <v>1</v>
      </c>
      <c r="I241" s="219"/>
      <c r="J241" s="219"/>
      <c r="K241" s="220">
        <f t="shared" ref="K241:K250" si="52">ROUND(P241*H241,2)</f>
        <v>0</v>
      </c>
      <c r="L241" s="216" t="s">
        <v>1174</v>
      </c>
      <c r="M241" s="62"/>
      <c r="N241" s="221" t="s">
        <v>22</v>
      </c>
      <c r="O241" s="222" t="s">
        <v>40</v>
      </c>
      <c r="P241" s="147">
        <f t="shared" ref="P241:P250" si="53">I241+J241</f>
        <v>0</v>
      </c>
      <c r="Q241" s="147">
        <f t="shared" ref="Q241:Q250" si="54">ROUND(I241*H241,2)</f>
        <v>0</v>
      </c>
      <c r="R241" s="147">
        <f t="shared" ref="R241:R250" si="55">ROUND(J241*H241,2)</f>
        <v>0</v>
      </c>
      <c r="S241" s="43"/>
      <c r="T241" s="223">
        <f t="shared" ref="T241:T250" si="56">S241*H241</f>
        <v>0</v>
      </c>
      <c r="U241" s="223">
        <v>0</v>
      </c>
      <c r="V241" s="223">
        <f t="shared" ref="V241:V250" si="57">U241*H241</f>
        <v>0</v>
      </c>
      <c r="W241" s="223">
        <v>0</v>
      </c>
      <c r="X241" s="224">
        <f t="shared" ref="X241:X250" si="58">W241*H241</f>
        <v>0</v>
      </c>
      <c r="AR241" s="25" t="s">
        <v>1282</v>
      </c>
      <c r="AT241" s="25" t="s">
        <v>183</v>
      </c>
      <c r="AU241" s="25" t="s">
        <v>79</v>
      </c>
      <c r="AY241" s="25" t="s">
        <v>181</v>
      </c>
      <c r="BE241" s="225">
        <f t="shared" ref="BE241:BE250" si="59">IF(O241="základní",K241,0)</f>
        <v>0</v>
      </c>
      <c r="BF241" s="225">
        <f t="shared" ref="BF241:BF250" si="60">IF(O241="snížená",K241,0)</f>
        <v>0</v>
      </c>
      <c r="BG241" s="225">
        <f t="shared" ref="BG241:BG250" si="61">IF(O241="zákl. přenesená",K241,0)</f>
        <v>0</v>
      </c>
      <c r="BH241" s="225">
        <f t="shared" ref="BH241:BH250" si="62">IF(O241="sníž. přenesená",K241,0)</f>
        <v>0</v>
      </c>
      <c r="BI241" s="225">
        <f t="shared" ref="BI241:BI250" si="63">IF(O241="nulová",K241,0)</f>
        <v>0</v>
      </c>
      <c r="BJ241" s="25" t="s">
        <v>79</v>
      </c>
      <c r="BK241" s="225">
        <f t="shared" ref="BK241:BK250" si="64">ROUND(P241*H241,2)</f>
        <v>0</v>
      </c>
      <c r="BL241" s="25" t="s">
        <v>1282</v>
      </c>
      <c r="BM241" s="25" t="s">
        <v>1463</v>
      </c>
    </row>
    <row r="242" spans="2:65" s="1" customFormat="1" ht="25.5" customHeight="1">
      <c r="B242" s="42"/>
      <c r="C242" s="214" t="s">
        <v>853</v>
      </c>
      <c r="D242" s="214" t="s">
        <v>183</v>
      </c>
      <c r="E242" s="215" t="s">
        <v>1464</v>
      </c>
      <c r="F242" s="216" t="s">
        <v>1465</v>
      </c>
      <c r="G242" s="217" t="s">
        <v>318</v>
      </c>
      <c r="H242" s="218">
        <v>1</v>
      </c>
      <c r="I242" s="219"/>
      <c r="J242" s="219"/>
      <c r="K242" s="220">
        <f t="shared" si="52"/>
        <v>0</v>
      </c>
      <c r="L242" s="216" t="s">
        <v>1168</v>
      </c>
      <c r="M242" s="62"/>
      <c r="N242" s="221" t="s">
        <v>22</v>
      </c>
      <c r="O242" s="222" t="s">
        <v>40</v>
      </c>
      <c r="P242" s="147">
        <f t="shared" si="53"/>
        <v>0</v>
      </c>
      <c r="Q242" s="147">
        <f t="shared" si="54"/>
        <v>0</v>
      </c>
      <c r="R242" s="147">
        <f t="shared" si="55"/>
        <v>0</v>
      </c>
      <c r="S242" s="43"/>
      <c r="T242" s="223">
        <f t="shared" si="56"/>
        <v>0</v>
      </c>
      <c r="U242" s="223">
        <v>0</v>
      </c>
      <c r="V242" s="223">
        <f t="shared" si="57"/>
        <v>0</v>
      </c>
      <c r="W242" s="223">
        <v>0</v>
      </c>
      <c r="X242" s="224">
        <f t="shared" si="58"/>
        <v>0</v>
      </c>
      <c r="AR242" s="25" t="s">
        <v>1282</v>
      </c>
      <c r="AT242" s="25" t="s">
        <v>183</v>
      </c>
      <c r="AU242" s="25" t="s">
        <v>79</v>
      </c>
      <c r="AY242" s="25" t="s">
        <v>181</v>
      </c>
      <c r="BE242" s="225">
        <f t="shared" si="59"/>
        <v>0</v>
      </c>
      <c r="BF242" s="225">
        <f t="shared" si="60"/>
        <v>0</v>
      </c>
      <c r="BG242" s="225">
        <f t="shared" si="61"/>
        <v>0</v>
      </c>
      <c r="BH242" s="225">
        <f t="shared" si="62"/>
        <v>0</v>
      </c>
      <c r="BI242" s="225">
        <f t="shared" si="63"/>
        <v>0</v>
      </c>
      <c r="BJ242" s="25" t="s">
        <v>79</v>
      </c>
      <c r="BK242" s="225">
        <f t="shared" si="64"/>
        <v>0</v>
      </c>
      <c r="BL242" s="25" t="s">
        <v>1282</v>
      </c>
      <c r="BM242" s="25" t="s">
        <v>1466</v>
      </c>
    </row>
    <row r="243" spans="2:65" s="1" customFormat="1" ht="25.5" customHeight="1">
      <c r="B243" s="42"/>
      <c r="C243" s="214" t="s">
        <v>621</v>
      </c>
      <c r="D243" s="214" t="s">
        <v>183</v>
      </c>
      <c r="E243" s="215" t="s">
        <v>1467</v>
      </c>
      <c r="F243" s="216" t="s">
        <v>1468</v>
      </c>
      <c r="G243" s="217" t="s">
        <v>318</v>
      </c>
      <c r="H243" s="218">
        <v>120</v>
      </c>
      <c r="I243" s="219"/>
      <c r="J243" s="219"/>
      <c r="K243" s="220">
        <f t="shared" si="52"/>
        <v>0</v>
      </c>
      <c r="L243" s="216" t="s">
        <v>1174</v>
      </c>
      <c r="M243" s="62"/>
      <c r="N243" s="221" t="s">
        <v>22</v>
      </c>
      <c r="O243" s="222" t="s">
        <v>40</v>
      </c>
      <c r="P243" s="147">
        <f t="shared" si="53"/>
        <v>0</v>
      </c>
      <c r="Q243" s="147">
        <f t="shared" si="54"/>
        <v>0</v>
      </c>
      <c r="R243" s="147">
        <f t="shared" si="55"/>
        <v>0</v>
      </c>
      <c r="S243" s="43"/>
      <c r="T243" s="223">
        <f t="shared" si="56"/>
        <v>0</v>
      </c>
      <c r="U243" s="223">
        <v>0</v>
      </c>
      <c r="V243" s="223">
        <f t="shared" si="57"/>
        <v>0</v>
      </c>
      <c r="W243" s="223">
        <v>0</v>
      </c>
      <c r="X243" s="224">
        <f t="shared" si="58"/>
        <v>0</v>
      </c>
      <c r="AR243" s="25" t="s">
        <v>1282</v>
      </c>
      <c r="AT243" s="25" t="s">
        <v>183</v>
      </c>
      <c r="AU243" s="25" t="s">
        <v>79</v>
      </c>
      <c r="AY243" s="25" t="s">
        <v>181</v>
      </c>
      <c r="BE243" s="225">
        <f t="shared" si="59"/>
        <v>0</v>
      </c>
      <c r="BF243" s="225">
        <f t="shared" si="60"/>
        <v>0</v>
      </c>
      <c r="BG243" s="225">
        <f t="shared" si="61"/>
        <v>0</v>
      </c>
      <c r="BH243" s="225">
        <f t="shared" si="62"/>
        <v>0</v>
      </c>
      <c r="BI243" s="225">
        <f t="shared" si="63"/>
        <v>0</v>
      </c>
      <c r="BJ243" s="25" t="s">
        <v>79</v>
      </c>
      <c r="BK243" s="225">
        <f t="shared" si="64"/>
        <v>0</v>
      </c>
      <c r="BL243" s="25" t="s">
        <v>1282</v>
      </c>
      <c r="BM243" s="25" t="s">
        <v>1469</v>
      </c>
    </row>
    <row r="244" spans="2:65" s="1" customFormat="1" ht="38.25" customHeight="1">
      <c r="B244" s="42"/>
      <c r="C244" s="214" t="s">
        <v>627</v>
      </c>
      <c r="D244" s="214" t="s">
        <v>183</v>
      </c>
      <c r="E244" s="215" t="s">
        <v>1470</v>
      </c>
      <c r="F244" s="216" t="s">
        <v>1471</v>
      </c>
      <c r="G244" s="217" t="s">
        <v>318</v>
      </c>
      <c r="H244" s="218">
        <v>1</v>
      </c>
      <c r="I244" s="219"/>
      <c r="J244" s="219"/>
      <c r="K244" s="220">
        <f t="shared" si="52"/>
        <v>0</v>
      </c>
      <c r="L244" s="216" t="s">
        <v>1174</v>
      </c>
      <c r="M244" s="62"/>
      <c r="N244" s="221" t="s">
        <v>22</v>
      </c>
      <c r="O244" s="222" t="s">
        <v>40</v>
      </c>
      <c r="P244" s="147">
        <f t="shared" si="53"/>
        <v>0</v>
      </c>
      <c r="Q244" s="147">
        <f t="shared" si="54"/>
        <v>0</v>
      </c>
      <c r="R244" s="147">
        <f t="shared" si="55"/>
        <v>0</v>
      </c>
      <c r="S244" s="43"/>
      <c r="T244" s="223">
        <f t="shared" si="56"/>
        <v>0</v>
      </c>
      <c r="U244" s="223">
        <v>0</v>
      </c>
      <c r="V244" s="223">
        <f t="shared" si="57"/>
        <v>0</v>
      </c>
      <c r="W244" s="223">
        <v>0</v>
      </c>
      <c r="X244" s="224">
        <f t="shared" si="58"/>
        <v>0</v>
      </c>
      <c r="AR244" s="25" t="s">
        <v>1282</v>
      </c>
      <c r="AT244" s="25" t="s">
        <v>183</v>
      </c>
      <c r="AU244" s="25" t="s">
        <v>79</v>
      </c>
      <c r="AY244" s="25" t="s">
        <v>181</v>
      </c>
      <c r="BE244" s="225">
        <f t="shared" si="59"/>
        <v>0</v>
      </c>
      <c r="BF244" s="225">
        <f t="shared" si="60"/>
        <v>0</v>
      </c>
      <c r="BG244" s="225">
        <f t="shared" si="61"/>
        <v>0</v>
      </c>
      <c r="BH244" s="225">
        <f t="shared" si="62"/>
        <v>0</v>
      </c>
      <c r="BI244" s="225">
        <f t="shared" si="63"/>
        <v>0</v>
      </c>
      <c r="BJ244" s="25" t="s">
        <v>79</v>
      </c>
      <c r="BK244" s="225">
        <f t="shared" si="64"/>
        <v>0</v>
      </c>
      <c r="BL244" s="25" t="s">
        <v>1282</v>
      </c>
      <c r="BM244" s="25" t="s">
        <v>1472</v>
      </c>
    </row>
    <row r="245" spans="2:65" s="1" customFormat="1" ht="38.25" customHeight="1">
      <c r="B245" s="42"/>
      <c r="C245" s="214" t="s">
        <v>631</v>
      </c>
      <c r="D245" s="214" t="s">
        <v>183</v>
      </c>
      <c r="E245" s="215" t="s">
        <v>1473</v>
      </c>
      <c r="F245" s="216" t="s">
        <v>1474</v>
      </c>
      <c r="G245" s="217" t="s">
        <v>1475</v>
      </c>
      <c r="H245" s="218">
        <v>25</v>
      </c>
      <c r="I245" s="219"/>
      <c r="J245" s="219"/>
      <c r="K245" s="220">
        <f t="shared" si="52"/>
        <v>0</v>
      </c>
      <c r="L245" s="216" t="s">
        <v>1174</v>
      </c>
      <c r="M245" s="62"/>
      <c r="N245" s="221" t="s">
        <v>22</v>
      </c>
      <c r="O245" s="222" t="s">
        <v>40</v>
      </c>
      <c r="P245" s="147">
        <f t="shared" si="53"/>
        <v>0</v>
      </c>
      <c r="Q245" s="147">
        <f t="shared" si="54"/>
        <v>0</v>
      </c>
      <c r="R245" s="147">
        <f t="shared" si="55"/>
        <v>0</v>
      </c>
      <c r="S245" s="43"/>
      <c r="T245" s="223">
        <f t="shared" si="56"/>
        <v>0</v>
      </c>
      <c r="U245" s="223">
        <v>0</v>
      </c>
      <c r="V245" s="223">
        <f t="shared" si="57"/>
        <v>0</v>
      </c>
      <c r="W245" s="223">
        <v>0</v>
      </c>
      <c r="X245" s="224">
        <f t="shared" si="58"/>
        <v>0</v>
      </c>
      <c r="AR245" s="25" t="s">
        <v>1282</v>
      </c>
      <c r="AT245" s="25" t="s">
        <v>183</v>
      </c>
      <c r="AU245" s="25" t="s">
        <v>79</v>
      </c>
      <c r="AY245" s="25" t="s">
        <v>181</v>
      </c>
      <c r="BE245" s="225">
        <f t="shared" si="59"/>
        <v>0</v>
      </c>
      <c r="BF245" s="225">
        <f t="shared" si="60"/>
        <v>0</v>
      </c>
      <c r="BG245" s="225">
        <f t="shared" si="61"/>
        <v>0</v>
      </c>
      <c r="BH245" s="225">
        <f t="shared" si="62"/>
        <v>0</v>
      </c>
      <c r="BI245" s="225">
        <f t="shared" si="63"/>
        <v>0</v>
      </c>
      <c r="BJ245" s="25" t="s">
        <v>79</v>
      </c>
      <c r="BK245" s="225">
        <f t="shared" si="64"/>
        <v>0</v>
      </c>
      <c r="BL245" s="25" t="s">
        <v>1282</v>
      </c>
      <c r="BM245" s="25" t="s">
        <v>1476</v>
      </c>
    </row>
    <row r="246" spans="2:65" s="1" customFormat="1" ht="51" customHeight="1">
      <c r="B246" s="42"/>
      <c r="C246" s="214" t="s">
        <v>638</v>
      </c>
      <c r="D246" s="214" t="s">
        <v>183</v>
      </c>
      <c r="E246" s="215" t="s">
        <v>1477</v>
      </c>
      <c r="F246" s="216" t="s">
        <v>1478</v>
      </c>
      <c r="G246" s="217" t="s">
        <v>1475</v>
      </c>
      <c r="H246" s="218">
        <v>10</v>
      </c>
      <c r="I246" s="219"/>
      <c r="J246" s="219"/>
      <c r="K246" s="220">
        <f t="shared" si="52"/>
        <v>0</v>
      </c>
      <c r="L246" s="216" t="s">
        <v>1174</v>
      </c>
      <c r="M246" s="62"/>
      <c r="N246" s="221" t="s">
        <v>22</v>
      </c>
      <c r="O246" s="222" t="s">
        <v>40</v>
      </c>
      <c r="P246" s="147">
        <f t="shared" si="53"/>
        <v>0</v>
      </c>
      <c r="Q246" s="147">
        <f t="shared" si="54"/>
        <v>0</v>
      </c>
      <c r="R246" s="147">
        <f t="shared" si="55"/>
        <v>0</v>
      </c>
      <c r="S246" s="43"/>
      <c r="T246" s="223">
        <f t="shared" si="56"/>
        <v>0</v>
      </c>
      <c r="U246" s="223">
        <v>0</v>
      </c>
      <c r="V246" s="223">
        <f t="shared" si="57"/>
        <v>0</v>
      </c>
      <c r="W246" s="223">
        <v>0</v>
      </c>
      <c r="X246" s="224">
        <f t="shared" si="58"/>
        <v>0</v>
      </c>
      <c r="AR246" s="25" t="s">
        <v>1282</v>
      </c>
      <c r="AT246" s="25" t="s">
        <v>183</v>
      </c>
      <c r="AU246" s="25" t="s">
        <v>79</v>
      </c>
      <c r="AY246" s="25" t="s">
        <v>181</v>
      </c>
      <c r="BE246" s="225">
        <f t="shared" si="59"/>
        <v>0</v>
      </c>
      <c r="BF246" s="225">
        <f t="shared" si="60"/>
        <v>0</v>
      </c>
      <c r="BG246" s="225">
        <f t="shared" si="61"/>
        <v>0</v>
      </c>
      <c r="BH246" s="225">
        <f t="shared" si="62"/>
        <v>0</v>
      </c>
      <c r="BI246" s="225">
        <f t="shared" si="63"/>
        <v>0</v>
      </c>
      <c r="BJ246" s="25" t="s">
        <v>79</v>
      </c>
      <c r="BK246" s="225">
        <f t="shared" si="64"/>
        <v>0</v>
      </c>
      <c r="BL246" s="25" t="s">
        <v>1282</v>
      </c>
      <c r="BM246" s="25" t="s">
        <v>1479</v>
      </c>
    </row>
    <row r="247" spans="2:65" s="1" customFormat="1" ht="25.5" customHeight="1">
      <c r="B247" s="42"/>
      <c r="C247" s="214" t="s">
        <v>644</v>
      </c>
      <c r="D247" s="214" t="s">
        <v>183</v>
      </c>
      <c r="E247" s="215" t="s">
        <v>1480</v>
      </c>
      <c r="F247" s="216" t="s">
        <v>1481</v>
      </c>
      <c r="G247" s="217" t="s">
        <v>1475</v>
      </c>
      <c r="H247" s="218">
        <v>10</v>
      </c>
      <c r="I247" s="219"/>
      <c r="J247" s="219"/>
      <c r="K247" s="220">
        <f t="shared" si="52"/>
        <v>0</v>
      </c>
      <c r="L247" s="216" t="s">
        <v>1174</v>
      </c>
      <c r="M247" s="62"/>
      <c r="N247" s="221" t="s">
        <v>22</v>
      </c>
      <c r="O247" s="222" t="s">
        <v>40</v>
      </c>
      <c r="P247" s="147">
        <f t="shared" si="53"/>
        <v>0</v>
      </c>
      <c r="Q247" s="147">
        <f t="shared" si="54"/>
        <v>0</v>
      </c>
      <c r="R247" s="147">
        <f t="shared" si="55"/>
        <v>0</v>
      </c>
      <c r="S247" s="43"/>
      <c r="T247" s="223">
        <f t="shared" si="56"/>
        <v>0</v>
      </c>
      <c r="U247" s="223">
        <v>0</v>
      </c>
      <c r="V247" s="223">
        <f t="shared" si="57"/>
        <v>0</v>
      </c>
      <c r="W247" s="223">
        <v>0</v>
      </c>
      <c r="X247" s="224">
        <f t="shared" si="58"/>
        <v>0</v>
      </c>
      <c r="AR247" s="25" t="s">
        <v>1282</v>
      </c>
      <c r="AT247" s="25" t="s">
        <v>183</v>
      </c>
      <c r="AU247" s="25" t="s">
        <v>79</v>
      </c>
      <c r="AY247" s="25" t="s">
        <v>181</v>
      </c>
      <c r="BE247" s="225">
        <f t="shared" si="59"/>
        <v>0</v>
      </c>
      <c r="BF247" s="225">
        <f t="shared" si="60"/>
        <v>0</v>
      </c>
      <c r="BG247" s="225">
        <f t="shared" si="61"/>
        <v>0</v>
      </c>
      <c r="BH247" s="225">
        <f t="shared" si="62"/>
        <v>0</v>
      </c>
      <c r="BI247" s="225">
        <f t="shared" si="63"/>
        <v>0</v>
      </c>
      <c r="BJ247" s="25" t="s">
        <v>79</v>
      </c>
      <c r="BK247" s="225">
        <f t="shared" si="64"/>
        <v>0</v>
      </c>
      <c r="BL247" s="25" t="s">
        <v>1282</v>
      </c>
      <c r="BM247" s="25" t="s">
        <v>1482</v>
      </c>
    </row>
    <row r="248" spans="2:65" s="1" customFormat="1" ht="25.5" customHeight="1">
      <c r="B248" s="42"/>
      <c r="C248" s="214" t="s">
        <v>650</v>
      </c>
      <c r="D248" s="214" t="s">
        <v>183</v>
      </c>
      <c r="E248" s="215" t="s">
        <v>1483</v>
      </c>
      <c r="F248" s="216" t="s">
        <v>1484</v>
      </c>
      <c r="G248" s="217" t="s">
        <v>1475</v>
      </c>
      <c r="H248" s="218">
        <v>2</v>
      </c>
      <c r="I248" s="219"/>
      <c r="J248" s="219"/>
      <c r="K248" s="220">
        <f t="shared" si="52"/>
        <v>0</v>
      </c>
      <c r="L248" s="216" t="s">
        <v>1174</v>
      </c>
      <c r="M248" s="62"/>
      <c r="N248" s="221" t="s">
        <v>22</v>
      </c>
      <c r="O248" s="222" t="s">
        <v>40</v>
      </c>
      <c r="P248" s="147">
        <f t="shared" si="53"/>
        <v>0</v>
      </c>
      <c r="Q248" s="147">
        <f t="shared" si="54"/>
        <v>0</v>
      </c>
      <c r="R248" s="147">
        <f t="shared" si="55"/>
        <v>0</v>
      </c>
      <c r="S248" s="43"/>
      <c r="T248" s="223">
        <f t="shared" si="56"/>
        <v>0</v>
      </c>
      <c r="U248" s="223">
        <v>0</v>
      </c>
      <c r="V248" s="223">
        <f t="shared" si="57"/>
        <v>0</v>
      </c>
      <c r="W248" s="223">
        <v>0</v>
      </c>
      <c r="X248" s="224">
        <f t="shared" si="58"/>
        <v>0</v>
      </c>
      <c r="AR248" s="25" t="s">
        <v>1282</v>
      </c>
      <c r="AT248" s="25" t="s">
        <v>183</v>
      </c>
      <c r="AU248" s="25" t="s">
        <v>79</v>
      </c>
      <c r="AY248" s="25" t="s">
        <v>181</v>
      </c>
      <c r="BE248" s="225">
        <f t="shared" si="59"/>
        <v>0</v>
      </c>
      <c r="BF248" s="225">
        <f t="shared" si="60"/>
        <v>0</v>
      </c>
      <c r="BG248" s="225">
        <f t="shared" si="61"/>
        <v>0</v>
      </c>
      <c r="BH248" s="225">
        <f t="shared" si="62"/>
        <v>0</v>
      </c>
      <c r="BI248" s="225">
        <f t="shared" si="63"/>
        <v>0</v>
      </c>
      <c r="BJ248" s="25" t="s">
        <v>79</v>
      </c>
      <c r="BK248" s="225">
        <f t="shared" si="64"/>
        <v>0</v>
      </c>
      <c r="BL248" s="25" t="s">
        <v>1282</v>
      </c>
      <c r="BM248" s="25" t="s">
        <v>1485</v>
      </c>
    </row>
    <row r="249" spans="2:65" s="1" customFormat="1" ht="25.5" customHeight="1">
      <c r="B249" s="42"/>
      <c r="C249" s="214" t="s">
        <v>654</v>
      </c>
      <c r="D249" s="214" t="s">
        <v>183</v>
      </c>
      <c r="E249" s="215" t="s">
        <v>1486</v>
      </c>
      <c r="F249" s="216" t="s">
        <v>1487</v>
      </c>
      <c r="G249" s="217" t="s">
        <v>1475</v>
      </c>
      <c r="H249" s="218">
        <v>15</v>
      </c>
      <c r="I249" s="219"/>
      <c r="J249" s="219"/>
      <c r="K249" s="220">
        <f t="shared" si="52"/>
        <v>0</v>
      </c>
      <c r="L249" s="216" t="s">
        <v>1174</v>
      </c>
      <c r="M249" s="62"/>
      <c r="N249" s="221" t="s">
        <v>22</v>
      </c>
      <c r="O249" s="222" t="s">
        <v>40</v>
      </c>
      <c r="P249" s="147">
        <f t="shared" si="53"/>
        <v>0</v>
      </c>
      <c r="Q249" s="147">
        <f t="shared" si="54"/>
        <v>0</v>
      </c>
      <c r="R249" s="147">
        <f t="shared" si="55"/>
        <v>0</v>
      </c>
      <c r="S249" s="43"/>
      <c r="T249" s="223">
        <f t="shared" si="56"/>
        <v>0</v>
      </c>
      <c r="U249" s="223">
        <v>0</v>
      </c>
      <c r="V249" s="223">
        <f t="shared" si="57"/>
        <v>0</v>
      </c>
      <c r="W249" s="223">
        <v>0</v>
      </c>
      <c r="X249" s="224">
        <f t="shared" si="58"/>
        <v>0</v>
      </c>
      <c r="AR249" s="25" t="s">
        <v>1282</v>
      </c>
      <c r="AT249" s="25" t="s">
        <v>183</v>
      </c>
      <c r="AU249" s="25" t="s">
        <v>79</v>
      </c>
      <c r="AY249" s="25" t="s">
        <v>181</v>
      </c>
      <c r="BE249" s="225">
        <f t="shared" si="59"/>
        <v>0</v>
      </c>
      <c r="BF249" s="225">
        <f t="shared" si="60"/>
        <v>0</v>
      </c>
      <c r="BG249" s="225">
        <f t="shared" si="61"/>
        <v>0</v>
      </c>
      <c r="BH249" s="225">
        <f t="shared" si="62"/>
        <v>0</v>
      </c>
      <c r="BI249" s="225">
        <f t="shared" si="63"/>
        <v>0</v>
      </c>
      <c r="BJ249" s="25" t="s">
        <v>79</v>
      </c>
      <c r="BK249" s="225">
        <f t="shared" si="64"/>
        <v>0</v>
      </c>
      <c r="BL249" s="25" t="s">
        <v>1282</v>
      </c>
      <c r="BM249" s="25" t="s">
        <v>1488</v>
      </c>
    </row>
    <row r="250" spans="2:65" s="1" customFormat="1" ht="38.25" customHeight="1">
      <c r="B250" s="42"/>
      <c r="C250" s="214" t="s">
        <v>1009</v>
      </c>
      <c r="D250" s="214" t="s">
        <v>183</v>
      </c>
      <c r="E250" s="215" t="s">
        <v>1489</v>
      </c>
      <c r="F250" s="216" t="s">
        <v>1490</v>
      </c>
      <c r="G250" s="217" t="s">
        <v>318</v>
      </c>
      <c r="H250" s="218">
        <v>1</v>
      </c>
      <c r="I250" s="219"/>
      <c r="J250" s="219"/>
      <c r="K250" s="220">
        <f t="shared" si="52"/>
        <v>0</v>
      </c>
      <c r="L250" s="216" t="s">
        <v>1168</v>
      </c>
      <c r="M250" s="62"/>
      <c r="N250" s="221" t="s">
        <v>22</v>
      </c>
      <c r="O250" s="277" t="s">
        <v>40</v>
      </c>
      <c r="P250" s="278">
        <f t="shared" si="53"/>
        <v>0</v>
      </c>
      <c r="Q250" s="278">
        <f t="shared" si="54"/>
        <v>0</v>
      </c>
      <c r="R250" s="278">
        <f t="shared" si="55"/>
        <v>0</v>
      </c>
      <c r="S250" s="279"/>
      <c r="T250" s="280">
        <f t="shared" si="56"/>
        <v>0</v>
      </c>
      <c r="U250" s="280">
        <v>0</v>
      </c>
      <c r="V250" s="280">
        <f t="shared" si="57"/>
        <v>0</v>
      </c>
      <c r="W250" s="280">
        <v>0</v>
      </c>
      <c r="X250" s="281">
        <f t="shared" si="58"/>
        <v>0</v>
      </c>
      <c r="AR250" s="25" t="s">
        <v>1282</v>
      </c>
      <c r="AT250" s="25" t="s">
        <v>183</v>
      </c>
      <c r="AU250" s="25" t="s">
        <v>79</v>
      </c>
      <c r="AY250" s="25" t="s">
        <v>181</v>
      </c>
      <c r="BE250" s="225">
        <f t="shared" si="59"/>
        <v>0</v>
      </c>
      <c r="BF250" s="225">
        <f t="shared" si="60"/>
        <v>0</v>
      </c>
      <c r="BG250" s="225">
        <f t="shared" si="61"/>
        <v>0</v>
      </c>
      <c r="BH250" s="225">
        <f t="shared" si="62"/>
        <v>0</v>
      </c>
      <c r="BI250" s="225">
        <f t="shared" si="63"/>
        <v>0</v>
      </c>
      <c r="BJ250" s="25" t="s">
        <v>79</v>
      </c>
      <c r="BK250" s="225">
        <f t="shared" si="64"/>
        <v>0</v>
      </c>
      <c r="BL250" s="25" t="s">
        <v>1282</v>
      </c>
      <c r="BM250" s="25" t="s">
        <v>1491</v>
      </c>
    </row>
    <row r="251" spans="2:65" s="1" customFormat="1" ht="6.95" customHeight="1">
      <c r="B251" s="57"/>
      <c r="C251" s="58"/>
      <c r="D251" s="58"/>
      <c r="E251" s="58"/>
      <c r="F251" s="58"/>
      <c r="G251" s="58"/>
      <c r="H251" s="58"/>
      <c r="I251" s="156"/>
      <c r="J251" s="156"/>
      <c r="K251" s="58"/>
      <c r="L251" s="58"/>
      <c r="M251" s="62"/>
    </row>
  </sheetData>
  <sheetProtection algorithmName="SHA-512" hashValue="u96O6rvnJ4bsFxIJnS+S5JSkRsgKqY4cWcPl7N8tKuQk2+6HTF2Pd1avzUSVicwNPmEnv//+3m2qonYdDWc0sQ==" saltValue="A3zIijSFDNwSxTPvM6b8OV++R9RT87Ck2LvOxp+Yp9SwUPGfG4lCn0ux8n2/Dj+2kgxLAXCMqTiYjPN/RVSTng==" spinCount="100000" sheet="1" objects="1" scenarios="1" formatColumns="0" formatRows="0" autoFilter="0"/>
  <autoFilter ref="C97:L250"/>
  <mergeCells count="16">
    <mergeCell ref="M2:Z2"/>
    <mergeCell ref="E84:H84"/>
    <mergeCell ref="E88:H88"/>
    <mergeCell ref="E86:H86"/>
    <mergeCell ref="E90:H90"/>
    <mergeCell ref="G1:H1"/>
    <mergeCell ref="E51:H51"/>
    <mergeCell ref="E55:H55"/>
    <mergeCell ref="E53:H53"/>
    <mergeCell ref="E57:H57"/>
    <mergeCell ref="J61:J62"/>
    <mergeCell ref="E7:H7"/>
    <mergeCell ref="E11:H11"/>
    <mergeCell ref="E9:H9"/>
    <mergeCell ref="E13:H13"/>
    <mergeCell ref="E28:H28"/>
  </mergeCells>
  <hyperlinks>
    <hyperlink ref="F1:G1" location="C2" display="1) Krycí list soupisu"/>
    <hyperlink ref="G1:H1" location="C64" display="2) Rekapitulace"/>
    <hyperlink ref="J1" location="C97"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7"/>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94</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ht="15">
      <c r="B8" s="29"/>
      <c r="C8" s="30"/>
      <c r="D8" s="38" t="s">
        <v>122</v>
      </c>
      <c r="E8" s="30"/>
      <c r="F8" s="30"/>
      <c r="G8" s="30"/>
      <c r="H8" s="30"/>
      <c r="I8" s="132"/>
      <c r="J8" s="132"/>
      <c r="K8" s="30"/>
      <c r="L8" s="32"/>
    </row>
    <row r="9" spans="1:70" ht="16.5" customHeight="1">
      <c r="B9" s="29"/>
      <c r="C9" s="30"/>
      <c r="D9" s="30"/>
      <c r="E9" s="419" t="s">
        <v>1147</v>
      </c>
      <c r="F9" s="379"/>
      <c r="G9" s="379"/>
      <c r="H9" s="379"/>
      <c r="I9" s="132"/>
      <c r="J9" s="132"/>
      <c r="K9" s="30"/>
      <c r="L9" s="32"/>
    </row>
    <row r="10" spans="1:70" ht="15">
      <c r="B10" s="29"/>
      <c r="C10" s="30"/>
      <c r="D10" s="38" t="s">
        <v>1148</v>
      </c>
      <c r="E10" s="30"/>
      <c r="F10" s="30"/>
      <c r="G10" s="30"/>
      <c r="H10" s="30"/>
      <c r="I10" s="132"/>
      <c r="J10" s="132"/>
      <c r="K10" s="30"/>
      <c r="L10" s="32"/>
    </row>
    <row r="11" spans="1:70" s="1" customFormat="1" ht="16.5" customHeight="1">
      <c r="B11" s="42"/>
      <c r="C11" s="43"/>
      <c r="D11" s="43"/>
      <c r="E11" s="403" t="s">
        <v>1149</v>
      </c>
      <c r="F11" s="422"/>
      <c r="G11" s="422"/>
      <c r="H11" s="422"/>
      <c r="I11" s="133"/>
      <c r="J11" s="133"/>
      <c r="K11" s="43"/>
      <c r="L11" s="46"/>
    </row>
    <row r="12" spans="1:70" s="1" customFormat="1" ht="15">
      <c r="B12" s="42"/>
      <c r="C12" s="43"/>
      <c r="D12" s="38" t="s">
        <v>1150</v>
      </c>
      <c r="E12" s="43"/>
      <c r="F12" s="43"/>
      <c r="G12" s="43"/>
      <c r="H12" s="43"/>
      <c r="I12" s="133"/>
      <c r="J12" s="133"/>
      <c r="K12" s="43"/>
      <c r="L12" s="46"/>
    </row>
    <row r="13" spans="1:70" s="1" customFormat="1" ht="36.950000000000003" customHeight="1">
      <c r="B13" s="42"/>
      <c r="C13" s="43"/>
      <c r="D13" s="43"/>
      <c r="E13" s="421" t="s">
        <v>1492</v>
      </c>
      <c r="F13" s="422"/>
      <c r="G13" s="422"/>
      <c r="H13" s="422"/>
      <c r="I13" s="133"/>
      <c r="J13" s="133"/>
      <c r="K13" s="43"/>
      <c r="L13" s="46"/>
    </row>
    <row r="14" spans="1:70" s="1" customFormat="1" ht="13.5">
      <c r="B14" s="42"/>
      <c r="C14" s="43"/>
      <c r="D14" s="43"/>
      <c r="E14" s="43"/>
      <c r="F14" s="43"/>
      <c r="G14" s="43"/>
      <c r="H14" s="43"/>
      <c r="I14" s="133"/>
      <c r="J14" s="133"/>
      <c r="K14" s="43"/>
      <c r="L14" s="46"/>
    </row>
    <row r="15" spans="1:70" s="1" customFormat="1" ht="14.45" customHeight="1">
      <c r="B15" s="42"/>
      <c r="C15" s="43"/>
      <c r="D15" s="38" t="s">
        <v>21</v>
      </c>
      <c r="E15" s="43"/>
      <c r="F15" s="36" t="s">
        <v>22</v>
      </c>
      <c r="G15" s="43"/>
      <c r="H15" s="43"/>
      <c r="I15" s="134" t="s">
        <v>23</v>
      </c>
      <c r="J15" s="135" t="s">
        <v>22</v>
      </c>
      <c r="K15" s="43"/>
      <c r="L15" s="46"/>
    </row>
    <row r="16" spans="1:70" s="1" customFormat="1" ht="14.45" customHeight="1">
      <c r="B16" s="42"/>
      <c r="C16" s="43"/>
      <c r="D16" s="38" t="s">
        <v>24</v>
      </c>
      <c r="E16" s="43"/>
      <c r="F16" s="36" t="s">
        <v>1152</v>
      </c>
      <c r="G16" s="43"/>
      <c r="H16" s="43"/>
      <c r="I16" s="134" t="s">
        <v>26</v>
      </c>
      <c r="J16" s="136">
        <f>'Rekapitulace zakázky'!AN8</f>
        <v>0</v>
      </c>
      <c r="K16" s="43"/>
      <c r="L16" s="46"/>
    </row>
    <row r="17" spans="2:12" s="1" customFormat="1" ht="10.9" customHeight="1">
      <c r="B17" s="42"/>
      <c r="C17" s="43"/>
      <c r="D17" s="43"/>
      <c r="E17" s="43"/>
      <c r="F17" s="43"/>
      <c r="G17" s="43"/>
      <c r="H17" s="43"/>
      <c r="I17" s="133"/>
      <c r="J17" s="133"/>
      <c r="K17" s="43"/>
      <c r="L17" s="46"/>
    </row>
    <row r="18" spans="2:12" s="1" customFormat="1" ht="14.45" customHeight="1">
      <c r="B18" s="42"/>
      <c r="C18" s="43"/>
      <c r="D18" s="38" t="s">
        <v>27</v>
      </c>
      <c r="E18" s="43"/>
      <c r="F18" s="43"/>
      <c r="G18" s="43"/>
      <c r="H18" s="43"/>
      <c r="I18" s="134" t="s">
        <v>28</v>
      </c>
      <c r="J18" s="135" t="s">
        <v>1153</v>
      </c>
      <c r="K18" s="43"/>
      <c r="L18" s="46"/>
    </row>
    <row r="19" spans="2:12" s="1" customFormat="1" ht="18" customHeight="1">
      <c r="B19" s="42"/>
      <c r="C19" s="43"/>
      <c r="D19" s="43"/>
      <c r="E19" s="36" t="s">
        <v>1154</v>
      </c>
      <c r="F19" s="43"/>
      <c r="G19" s="43"/>
      <c r="H19" s="43"/>
      <c r="I19" s="134" t="s">
        <v>30</v>
      </c>
      <c r="J19" s="135" t="s">
        <v>1155</v>
      </c>
      <c r="K19" s="43"/>
      <c r="L19" s="46"/>
    </row>
    <row r="20" spans="2:12" s="1" customFormat="1" ht="6.95" customHeight="1">
      <c r="B20" s="42"/>
      <c r="C20" s="43"/>
      <c r="D20" s="43"/>
      <c r="E20" s="43"/>
      <c r="F20" s="43"/>
      <c r="G20" s="43"/>
      <c r="H20" s="43"/>
      <c r="I20" s="133"/>
      <c r="J20" s="133"/>
      <c r="K20" s="43"/>
      <c r="L20" s="46"/>
    </row>
    <row r="21" spans="2:12" s="1" customFormat="1" ht="14.45" customHeight="1">
      <c r="B21" s="42"/>
      <c r="C21" s="43"/>
      <c r="D21" s="38" t="s">
        <v>31</v>
      </c>
      <c r="E21" s="43"/>
      <c r="F21" s="43"/>
      <c r="G21" s="43"/>
      <c r="H21" s="43"/>
      <c r="I21" s="134" t="s">
        <v>28</v>
      </c>
      <c r="J21" s="135" t="str">
        <f>IF('Rekapitulace zakázky'!AN13="Vyplň údaj","",IF('Rekapitulace zakázky'!AN13="","",'Rekapitulace zakázky'!AN13))</f>
        <v/>
      </c>
      <c r="K21" s="43"/>
      <c r="L21" s="46"/>
    </row>
    <row r="22" spans="2:12" s="1" customFormat="1" ht="18" customHeight="1">
      <c r="B22" s="42"/>
      <c r="C22" s="43"/>
      <c r="D22" s="43"/>
      <c r="E22" s="36" t="str">
        <f>IF('Rekapitulace zakázky'!E14="Vyplň údaj","",IF('Rekapitulace zakázky'!E14="","",'Rekapitulace zakázky'!E14))</f>
        <v/>
      </c>
      <c r="F22" s="43"/>
      <c r="G22" s="43"/>
      <c r="H22" s="43"/>
      <c r="I22" s="134" t="s">
        <v>30</v>
      </c>
      <c r="J22" s="135" t="str">
        <f>IF('Rekapitulace zakázky'!AN14="Vyplň údaj","",IF('Rekapitulace zakázky'!AN14="","",'Rekapitulace zakázky'!AN14))</f>
        <v/>
      </c>
      <c r="K22" s="43"/>
      <c r="L22" s="46"/>
    </row>
    <row r="23" spans="2:12" s="1" customFormat="1" ht="6.95" customHeight="1">
      <c r="B23" s="42"/>
      <c r="C23" s="43"/>
      <c r="D23" s="43"/>
      <c r="E23" s="43"/>
      <c r="F23" s="43"/>
      <c r="G23" s="43"/>
      <c r="H23" s="43"/>
      <c r="I23" s="133"/>
      <c r="J23" s="133"/>
      <c r="K23" s="43"/>
      <c r="L23" s="46"/>
    </row>
    <row r="24" spans="2:12" s="1" customFormat="1" ht="14.45" customHeight="1">
      <c r="B24" s="42"/>
      <c r="C24" s="43"/>
      <c r="D24" s="38" t="s">
        <v>33</v>
      </c>
      <c r="E24" s="43"/>
      <c r="F24" s="43"/>
      <c r="G24" s="43"/>
      <c r="H24" s="43"/>
      <c r="I24" s="134" t="s">
        <v>28</v>
      </c>
      <c r="J24" s="135" t="s">
        <v>1156</v>
      </c>
      <c r="K24" s="43"/>
      <c r="L24" s="46"/>
    </row>
    <row r="25" spans="2:12" s="1" customFormat="1" ht="18" customHeight="1">
      <c r="B25" s="42"/>
      <c r="C25" s="43"/>
      <c r="D25" s="43"/>
      <c r="E25" s="36" t="s">
        <v>1157</v>
      </c>
      <c r="F25" s="43"/>
      <c r="G25" s="43"/>
      <c r="H25" s="43"/>
      <c r="I25" s="134" t="s">
        <v>30</v>
      </c>
      <c r="J25" s="135" t="s">
        <v>22</v>
      </c>
      <c r="K25" s="43"/>
      <c r="L25" s="46"/>
    </row>
    <row r="26" spans="2:12" s="1" customFormat="1" ht="6.95" customHeight="1">
      <c r="B26" s="42"/>
      <c r="C26" s="43"/>
      <c r="D26" s="43"/>
      <c r="E26" s="43"/>
      <c r="F26" s="43"/>
      <c r="G26" s="43"/>
      <c r="H26" s="43"/>
      <c r="I26" s="133"/>
      <c r="J26" s="133"/>
      <c r="K26" s="43"/>
      <c r="L26" s="46"/>
    </row>
    <row r="27" spans="2:12" s="1" customFormat="1" ht="14.45" customHeight="1">
      <c r="B27" s="42"/>
      <c r="C27" s="43"/>
      <c r="D27" s="38" t="s">
        <v>34</v>
      </c>
      <c r="E27" s="43"/>
      <c r="F27" s="43"/>
      <c r="G27" s="43"/>
      <c r="H27" s="43"/>
      <c r="I27" s="133"/>
      <c r="J27" s="133"/>
      <c r="K27" s="43"/>
      <c r="L27" s="46"/>
    </row>
    <row r="28" spans="2:12" s="7" customFormat="1" ht="16.5" customHeight="1">
      <c r="B28" s="137"/>
      <c r="C28" s="138"/>
      <c r="D28" s="138"/>
      <c r="E28" s="383" t="s">
        <v>22</v>
      </c>
      <c r="F28" s="383"/>
      <c r="G28" s="383"/>
      <c r="H28" s="383"/>
      <c r="I28" s="139"/>
      <c r="J28" s="139"/>
      <c r="K28" s="138"/>
      <c r="L28" s="140"/>
    </row>
    <row r="29" spans="2:12" s="1" customFormat="1" ht="6.95" customHeight="1">
      <c r="B29" s="42"/>
      <c r="C29" s="43"/>
      <c r="D29" s="43"/>
      <c r="E29" s="43"/>
      <c r="F29" s="43"/>
      <c r="G29" s="43"/>
      <c r="H29" s="43"/>
      <c r="I29" s="133"/>
      <c r="J29" s="133"/>
      <c r="K29" s="43"/>
      <c r="L29" s="46"/>
    </row>
    <row r="30" spans="2:12" s="1" customFormat="1" ht="6.95" customHeight="1">
      <c r="B30" s="42"/>
      <c r="C30" s="43"/>
      <c r="D30" s="85"/>
      <c r="E30" s="85"/>
      <c r="F30" s="85"/>
      <c r="G30" s="85"/>
      <c r="H30" s="85"/>
      <c r="I30" s="141"/>
      <c r="J30" s="141"/>
      <c r="K30" s="85"/>
      <c r="L30" s="142"/>
    </row>
    <row r="31" spans="2:12" s="1" customFormat="1" ht="15">
      <c r="B31" s="42"/>
      <c r="C31" s="43"/>
      <c r="D31" s="43"/>
      <c r="E31" s="38" t="s">
        <v>124</v>
      </c>
      <c r="F31" s="43"/>
      <c r="G31" s="43"/>
      <c r="H31" s="43"/>
      <c r="I31" s="133"/>
      <c r="J31" s="133"/>
      <c r="K31" s="143">
        <f>I66</f>
        <v>0</v>
      </c>
      <c r="L31" s="46"/>
    </row>
    <row r="32" spans="2:12" s="1" customFormat="1" ht="15">
      <c r="B32" s="42"/>
      <c r="C32" s="43"/>
      <c r="D32" s="43"/>
      <c r="E32" s="38" t="s">
        <v>125</v>
      </c>
      <c r="F32" s="43"/>
      <c r="G32" s="43"/>
      <c r="H32" s="43"/>
      <c r="I32" s="133"/>
      <c r="J32" s="133"/>
      <c r="K32" s="143">
        <f>J66</f>
        <v>0</v>
      </c>
      <c r="L32" s="46"/>
    </row>
    <row r="33" spans="2:12" s="1" customFormat="1" ht="25.35" customHeight="1">
      <c r="B33" s="42"/>
      <c r="C33" s="43"/>
      <c r="D33" s="144" t="s">
        <v>35</v>
      </c>
      <c r="E33" s="43"/>
      <c r="F33" s="43"/>
      <c r="G33" s="43"/>
      <c r="H33" s="43"/>
      <c r="I33" s="133"/>
      <c r="J33" s="133"/>
      <c r="K33" s="145">
        <f>ROUND(K92,2)</f>
        <v>0</v>
      </c>
      <c r="L33" s="46"/>
    </row>
    <row r="34" spans="2:12" s="1" customFormat="1" ht="6.95" customHeight="1">
      <c r="B34" s="42"/>
      <c r="C34" s="43"/>
      <c r="D34" s="85"/>
      <c r="E34" s="85"/>
      <c r="F34" s="85"/>
      <c r="G34" s="85"/>
      <c r="H34" s="85"/>
      <c r="I34" s="141"/>
      <c r="J34" s="141"/>
      <c r="K34" s="85"/>
      <c r="L34" s="142"/>
    </row>
    <row r="35" spans="2:12" s="1" customFormat="1" ht="14.45" customHeight="1">
      <c r="B35" s="42"/>
      <c r="C35" s="43"/>
      <c r="D35" s="43"/>
      <c r="E35" s="43"/>
      <c r="F35" s="47" t="s">
        <v>37</v>
      </c>
      <c r="G35" s="43"/>
      <c r="H35" s="43"/>
      <c r="I35" s="146" t="s">
        <v>36</v>
      </c>
      <c r="J35" s="133"/>
      <c r="K35" s="47" t="s">
        <v>38</v>
      </c>
      <c r="L35" s="46"/>
    </row>
    <row r="36" spans="2:12" s="1" customFormat="1" ht="14.45" customHeight="1">
      <c r="B36" s="42"/>
      <c r="C36" s="43"/>
      <c r="D36" s="50" t="s">
        <v>39</v>
      </c>
      <c r="E36" s="50" t="s">
        <v>40</v>
      </c>
      <c r="F36" s="147">
        <f>ROUND(SUM(BE92:BE96), 2)</f>
        <v>0</v>
      </c>
      <c r="G36" s="43"/>
      <c r="H36" s="43"/>
      <c r="I36" s="148">
        <v>0.21</v>
      </c>
      <c r="J36" s="133"/>
      <c r="K36" s="147">
        <f>ROUND(ROUND((SUM(BE92:BE96)), 2)*I36, 2)</f>
        <v>0</v>
      </c>
      <c r="L36" s="46"/>
    </row>
    <row r="37" spans="2:12" s="1" customFormat="1" ht="14.45" customHeight="1">
      <c r="B37" s="42"/>
      <c r="C37" s="43"/>
      <c r="D37" s="43"/>
      <c r="E37" s="50" t="s">
        <v>41</v>
      </c>
      <c r="F37" s="147">
        <f>ROUND(SUM(BF92:BF96), 2)</f>
        <v>0</v>
      </c>
      <c r="G37" s="43"/>
      <c r="H37" s="43"/>
      <c r="I37" s="148">
        <v>0.15</v>
      </c>
      <c r="J37" s="133"/>
      <c r="K37" s="147">
        <f>ROUND(ROUND((SUM(BF92:BF96)), 2)*I37, 2)</f>
        <v>0</v>
      </c>
      <c r="L37" s="46"/>
    </row>
    <row r="38" spans="2:12" s="1" customFormat="1" ht="14.45" hidden="1" customHeight="1">
      <c r="B38" s="42"/>
      <c r="C38" s="43"/>
      <c r="D38" s="43"/>
      <c r="E38" s="50" t="s">
        <v>42</v>
      </c>
      <c r="F38" s="147">
        <f>ROUND(SUM(BG92:BG96), 2)</f>
        <v>0</v>
      </c>
      <c r="G38" s="43"/>
      <c r="H38" s="43"/>
      <c r="I38" s="148">
        <v>0.21</v>
      </c>
      <c r="J38" s="133"/>
      <c r="K38" s="147">
        <v>0</v>
      </c>
      <c r="L38" s="46"/>
    </row>
    <row r="39" spans="2:12" s="1" customFormat="1" ht="14.45" hidden="1" customHeight="1">
      <c r="B39" s="42"/>
      <c r="C39" s="43"/>
      <c r="D39" s="43"/>
      <c r="E39" s="50" t="s">
        <v>43</v>
      </c>
      <c r="F39" s="147">
        <f>ROUND(SUM(BH92:BH96), 2)</f>
        <v>0</v>
      </c>
      <c r="G39" s="43"/>
      <c r="H39" s="43"/>
      <c r="I39" s="148">
        <v>0.15</v>
      </c>
      <c r="J39" s="133"/>
      <c r="K39" s="147">
        <v>0</v>
      </c>
      <c r="L39" s="46"/>
    </row>
    <row r="40" spans="2:12" s="1" customFormat="1" ht="14.45" hidden="1" customHeight="1">
      <c r="B40" s="42"/>
      <c r="C40" s="43"/>
      <c r="D40" s="43"/>
      <c r="E40" s="50" t="s">
        <v>44</v>
      </c>
      <c r="F40" s="147">
        <f>ROUND(SUM(BI92:BI96), 2)</f>
        <v>0</v>
      </c>
      <c r="G40" s="43"/>
      <c r="H40" s="43"/>
      <c r="I40" s="148">
        <v>0</v>
      </c>
      <c r="J40" s="133"/>
      <c r="K40" s="147">
        <v>0</v>
      </c>
      <c r="L40" s="46"/>
    </row>
    <row r="41" spans="2:12" s="1" customFormat="1" ht="6.95" customHeight="1">
      <c r="B41" s="42"/>
      <c r="C41" s="43"/>
      <c r="D41" s="43"/>
      <c r="E41" s="43"/>
      <c r="F41" s="43"/>
      <c r="G41" s="43"/>
      <c r="H41" s="43"/>
      <c r="I41" s="133"/>
      <c r="J41" s="133"/>
      <c r="K41" s="43"/>
      <c r="L41" s="46"/>
    </row>
    <row r="42" spans="2:12" s="1" customFormat="1" ht="25.35" customHeight="1">
      <c r="B42" s="42"/>
      <c r="C42" s="149"/>
      <c r="D42" s="150" t="s">
        <v>45</v>
      </c>
      <c r="E42" s="79"/>
      <c r="F42" s="79"/>
      <c r="G42" s="151" t="s">
        <v>46</v>
      </c>
      <c r="H42" s="152" t="s">
        <v>47</v>
      </c>
      <c r="I42" s="153"/>
      <c r="J42" s="153"/>
      <c r="K42" s="154">
        <f>SUM(K33:K40)</f>
        <v>0</v>
      </c>
      <c r="L42" s="155"/>
    </row>
    <row r="43" spans="2:12" s="1" customFormat="1" ht="14.45" customHeight="1">
      <c r="B43" s="57"/>
      <c r="C43" s="58"/>
      <c r="D43" s="58"/>
      <c r="E43" s="58"/>
      <c r="F43" s="58"/>
      <c r="G43" s="58"/>
      <c r="H43" s="58"/>
      <c r="I43" s="156"/>
      <c r="J43" s="156"/>
      <c r="K43" s="58"/>
      <c r="L43" s="59"/>
    </row>
    <row r="47" spans="2:12" s="1" customFormat="1" ht="6.95" customHeight="1">
      <c r="B47" s="157"/>
      <c r="C47" s="158"/>
      <c r="D47" s="158"/>
      <c r="E47" s="158"/>
      <c r="F47" s="158"/>
      <c r="G47" s="158"/>
      <c r="H47" s="158"/>
      <c r="I47" s="159"/>
      <c r="J47" s="159"/>
      <c r="K47" s="158"/>
      <c r="L47" s="160"/>
    </row>
    <row r="48" spans="2:12" s="1" customFormat="1" ht="36.950000000000003" customHeight="1">
      <c r="B48" s="42"/>
      <c r="C48" s="31" t="s">
        <v>126</v>
      </c>
      <c r="D48" s="43"/>
      <c r="E48" s="43"/>
      <c r="F48" s="43"/>
      <c r="G48" s="43"/>
      <c r="H48" s="43"/>
      <c r="I48" s="133"/>
      <c r="J48" s="133"/>
      <c r="K48" s="43"/>
      <c r="L48" s="46"/>
    </row>
    <row r="49" spans="2:12" s="1" customFormat="1" ht="6.95" customHeight="1">
      <c r="B49" s="42"/>
      <c r="C49" s="43"/>
      <c r="D49" s="43"/>
      <c r="E49" s="43"/>
      <c r="F49" s="43"/>
      <c r="G49" s="43"/>
      <c r="H49" s="43"/>
      <c r="I49" s="133"/>
      <c r="J49" s="133"/>
      <c r="K49" s="43"/>
      <c r="L49" s="46"/>
    </row>
    <row r="50" spans="2:12" s="1" customFormat="1" ht="14.45" customHeight="1">
      <c r="B50" s="42"/>
      <c r="C50" s="38" t="s">
        <v>19</v>
      </c>
      <c r="D50" s="43"/>
      <c r="E50" s="43"/>
      <c r="F50" s="43"/>
      <c r="G50" s="43"/>
      <c r="H50" s="43"/>
      <c r="I50" s="133"/>
      <c r="J50" s="133"/>
      <c r="K50" s="43"/>
      <c r="L50" s="46"/>
    </row>
    <row r="51" spans="2:12" s="1" customFormat="1" ht="16.5" customHeight="1">
      <c r="B51" s="42"/>
      <c r="C51" s="43"/>
      <c r="D51" s="43"/>
      <c r="E51" s="419" t="str">
        <f>E7</f>
        <v>Oprava stavědla Kompas v žst. Olc hl.n.</v>
      </c>
      <c r="F51" s="420"/>
      <c r="G51" s="420"/>
      <c r="H51" s="420"/>
      <c r="I51" s="133"/>
      <c r="J51" s="133"/>
      <c r="K51" s="43"/>
      <c r="L51" s="46"/>
    </row>
    <row r="52" spans="2:12" ht="15">
      <c r="B52" s="29"/>
      <c r="C52" s="38" t="s">
        <v>122</v>
      </c>
      <c r="D52" s="30"/>
      <c r="E52" s="30"/>
      <c r="F52" s="30"/>
      <c r="G52" s="30"/>
      <c r="H52" s="30"/>
      <c r="I52" s="132"/>
      <c r="J52" s="132"/>
      <c r="K52" s="30"/>
      <c r="L52" s="32"/>
    </row>
    <row r="53" spans="2:12" ht="16.5" customHeight="1">
      <c r="B53" s="29"/>
      <c r="C53" s="30"/>
      <c r="D53" s="30"/>
      <c r="E53" s="419" t="s">
        <v>1147</v>
      </c>
      <c r="F53" s="379"/>
      <c r="G53" s="379"/>
      <c r="H53" s="379"/>
      <c r="I53" s="132"/>
      <c r="J53" s="132"/>
      <c r="K53" s="30"/>
      <c r="L53" s="32"/>
    </row>
    <row r="54" spans="2:12" ht="15">
      <c r="B54" s="29"/>
      <c r="C54" s="38" t="s">
        <v>1148</v>
      </c>
      <c r="D54" s="30"/>
      <c r="E54" s="30"/>
      <c r="F54" s="30"/>
      <c r="G54" s="30"/>
      <c r="H54" s="30"/>
      <c r="I54" s="132"/>
      <c r="J54" s="132"/>
      <c r="K54" s="30"/>
      <c r="L54" s="32"/>
    </row>
    <row r="55" spans="2:12" s="1" customFormat="1" ht="16.5" customHeight="1">
      <c r="B55" s="42"/>
      <c r="C55" s="43"/>
      <c r="D55" s="43"/>
      <c r="E55" s="403" t="s">
        <v>1149</v>
      </c>
      <c r="F55" s="422"/>
      <c r="G55" s="422"/>
      <c r="H55" s="422"/>
      <c r="I55" s="133"/>
      <c r="J55" s="133"/>
      <c r="K55" s="43"/>
      <c r="L55" s="46"/>
    </row>
    <row r="56" spans="2:12" s="1" customFormat="1" ht="14.45" customHeight="1">
      <c r="B56" s="42"/>
      <c r="C56" s="38" t="s">
        <v>1150</v>
      </c>
      <c r="D56" s="43"/>
      <c r="E56" s="43"/>
      <c r="F56" s="43"/>
      <c r="G56" s="43"/>
      <c r="H56" s="43"/>
      <c r="I56" s="133"/>
      <c r="J56" s="133"/>
      <c r="K56" s="43"/>
      <c r="L56" s="46"/>
    </row>
    <row r="57" spans="2:12" s="1" customFormat="1" ht="17.25" customHeight="1">
      <c r="B57" s="42"/>
      <c r="C57" s="43"/>
      <c r="D57" s="43"/>
      <c r="E57" s="421" t="str">
        <f>E13</f>
        <v>PS01-U - Rozvody nn-elektroinstalace</v>
      </c>
      <c r="F57" s="422"/>
      <c r="G57" s="422"/>
      <c r="H57" s="422"/>
      <c r="I57" s="133"/>
      <c r="J57" s="133"/>
      <c r="K57" s="43"/>
      <c r="L57" s="46"/>
    </row>
    <row r="58" spans="2:12" s="1" customFormat="1" ht="6.95" customHeight="1">
      <c r="B58" s="42"/>
      <c r="C58" s="43"/>
      <c r="D58" s="43"/>
      <c r="E58" s="43"/>
      <c r="F58" s="43"/>
      <c r="G58" s="43"/>
      <c r="H58" s="43"/>
      <c r="I58" s="133"/>
      <c r="J58" s="133"/>
      <c r="K58" s="43"/>
      <c r="L58" s="46"/>
    </row>
    <row r="59" spans="2:12" s="1" customFormat="1" ht="18" customHeight="1">
      <c r="B59" s="42"/>
      <c r="C59" s="38" t="s">
        <v>24</v>
      </c>
      <c r="D59" s="43"/>
      <c r="E59" s="43"/>
      <c r="F59" s="36" t="str">
        <f>F16</f>
        <v>Olomouc - Hodolany</v>
      </c>
      <c r="G59" s="43"/>
      <c r="H59" s="43"/>
      <c r="I59" s="134" t="s">
        <v>26</v>
      </c>
      <c r="J59" s="136">
        <f>IF(J16="","",J16)</f>
        <v>0</v>
      </c>
      <c r="K59" s="43"/>
      <c r="L59" s="46"/>
    </row>
    <row r="60" spans="2:12" s="1" customFormat="1" ht="6.95" customHeight="1">
      <c r="B60" s="42"/>
      <c r="C60" s="43"/>
      <c r="D60" s="43"/>
      <c r="E60" s="43"/>
      <c r="F60" s="43"/>
      <c r="G60" s="43"/>
      <c r="H60" s="43"/>
      <c r="I60" s="133"/>
      <c r="J60" s="133"/>
      <c r="K60" s="43"/>
      <c r="L60" s="46"/>
    </row>
    <row r="61" spans="2:12" s="1" customFormat="1" ht="15">
      <c r="B61" s="42"/>
      <c r="C61" s="38" t="s">
        <v>27</v>
      </c>
      <c r="D61" s="43"/>
      <c r="E61" s="43"/>
      <c r="F61" s="36" t="str">
        <f>E19</f>
        <v>Správa železniční dopravní cesty, s.o.</v>
      </c>
      <c r="G61" s="43"/>
      <c r="H61" s="43"/>
      <c r="I61" s="134" t="s">
        <v>33</v>
      </c>
      <c r="J61" s="423" t="str">
        <f>E25</f>
        <v>Kamarád Vladimír</v>
      </c>
      <c r="K61" s="43"/>
      <c r="L61" s="46"/>
    </row>
    <row r="62" spans="2:12" s="1" customFormat="1" ht="14.45" customHeight="1">
      <c r="B62" s="42"/>
      <c r="C62" s="38" t="s">
        <v>31</v>
      </c>
      <c r="D62" s="43"/>
      <c r="E62" s="43"/>
      <c r="F62" s="36" t="str">
        <f>IF(E22="","",E22)</f>
        <v/>
      </c>
      <c r="G62" s="43"/>
      <c r="H62" s="43"/>
      <c r="I62" s="133"/>
      <c r="J62" s="424"/>
      <c r="K62" s="43"/>
      <c r="L62" s="46"/>
    </row>
    <row r="63" spans="2:12" s="1" customFormat="1" ht="10.35" customHeight="1">
      <c r="B63" s="42"/>
      <c r="C63" s="43"/>
      <c r="D63" s="43"/>
      <c r="E63" s="43"/>
      <c r="F63" s="43"/>
      <c r="G63" s="43"/>
      <c r="H63" s="43"/>
      <c r="I63" s="133"/>
      <c r="J63" s="133"/>
      <c r="K63" s="43"/>
      <c r="L63" s="46"/>
    </row>
    <row r="64" spans="2:12" s="1" customFormat="1" ht="29.25" customHeight="1">
      <c r="B64" s="42"/>
      <c r="C64" s="161" t="s">
        <v>127</v>
      </c>
      <c r="D64" s="149"/>
      <c r="E64" s="149"/>
      <c r="F64" s="149"/>
      <c r="G64" s="149"/>
      <c r="H64" s="149"/>
      <c r="I64" s="162" t="s">
        <v>128</v>
      </c>
      <c r="J64" s="162" t="s">
        <v>129</v>
      </c>
      <c r="K64" s="163" t="s">
        <v>130</v>
      </c>
      <c r="L64" s="164"/>
    </row>
    <row r="65" spans="2:47" s="1" customFormat="1" ht="10.35" customHeight="1">
      <c r="B65" s="42"/>
      <c r="C65" s="43"/>
      <c r="D65" s="43"/>
      <c r="E65" s="43"/>
      <c r="F65" s="43"/>
      <c r="G65" s="43"/>
      <c r="H65" s="43"/>
      <c r="I65" s="133"/>
      <c r="J65" s="133"/>
      <c r="K65" s="43"/>
      <c r="L65" s="46"/>
    </row>
    <row r="66" spans="2:47" s="1" customFormat="1" ht="29.25" customHeight="1">
      <c r="B66" s="42"/>
      <c r="C66" s="165" t="s">
        <v>131</v>
      </c>
      <c r="D66" s="43"/>
      <c r="E66" s="43"/>
      <c r="F66" s="43"/>
      <c r="G66" s="43"/>
      <c r="H66" s="43"/>
      <c r="I66" s="166">
        <f t="shared" ref="I66:J68" si="0">Q92</f>
        <v>0</v>
      </c>
      <c r="J66" s="166">
        <f t="shared" si="0"/>
        <v>0</v>
      </c>
      <c r="K66" s="145">
        <f>K92</f>
        <v>0</v>
      </c>
      <c r="L66" s="46"/>
      <c r="AU66" s="25" t="s">
        <v>132</v>
      </c>
    </row>
    <row r="67" spans="2:47" s="8" customFormat="1" ht="24.95" customHeight="1">
      <c r="B67" s="167"/>
      <c r="C67" s="168"/>
      <c r="D67" s="169" t="s">
        <v>133</v>
      </c>
      <c r="E67" s="170"/>
      <c r="F67" s="170"/>
      <c r="G67" s="170"/>
      <c r="H67" s="170"/>
      <c r="I67" s="171">
        <f t="shared" si="0"/>
        <v>0</v>
      </c>
      <c r="J67" s="171">
        <f t="shared" si="0"/>
        <v>0</v>
      </c>
      <c r="K67" s="172">
        <f>K93</f>
        <v>0</v>
      </c>
      <c r="L67" s="173"/>
    </row>
    <row r="68" spans="2:47" s="9" customFormat="1" ht="19.899999999999999" customHeight="1">
      <c r="B68" s="174"/>
      <c r="C68" s="175"/>
      <c r="D68" s="176" t="s">
        <v>139</v>
      </c>
      <c r="E68" s="177"/>
      <c r="F68" s="177"/>
      <c r="G68" s="177"/>
      <c r="H68" s="177"/>
      <c r="I68" s="178">
        <f t="shared" si="0"/>
        <v>0</v>
      </c>
      <c r="J68" s="178">
        <f t="shared" si="0"/>
        <v>0</v>
      </c>
      <c r="K68" s="179">
        <f>K94</f>
        <v>0</v>
      </c>
      <c r="L68" s="180"/>
    </row>
    <row r="69" spans="2:47" s="1" customFormat="1" ht="21.75" customHeight="1">
      <c r="B69" s="42"/>
      <c r="C69" s="43"/>
      <c r="D69" s="43"/>
      <c r="E69" s="43"/>
      <c r="F69" s="43"/>
      <c r="G69" s="43"/>
      <c r="H69" s="43"/>
      <c r="I69" s="133"/>
      <c r="J69" s="133"/>
      <c r="K69" s="43"/>
      <c r="L69" s="46"/>
    </row>
    <row r="70" spans="2:47" s="1" customFormat="1" ht="6.95" customHeight="1">
      <c r="B70" s="57"/>
      <c r="C70" s="58"/>
      <c r="D70" s="58"/>
      <c r="E70" s="58"/>
      <c r="F70" s="58"/>
      <c r="G70" s="58"/>
      <c r="H70" s="58"/>
      <c r="I70" s="156"/>
      <c r="J70" s="156"/>
      <c r="K70" s="58"/>
      <c r="L70" s="59"/>
    </row>
    <row r="74" spans="2:47" s="1" customFormat="1" ht="6.95" customHeight="1">
      <c r="B74" s="60"/>
      <c r="C74" s="61"/>
      <c r="D74" s="61"/>
      <c r="E74" s="61"/>
      <c r="F74" s="61"/>
      <c r="G74" s="61"/>
      <c r="H74" s="61"/>
      <c r="I74" s="159"/>
      <c r="J74" s="159"/>
      <c r="K74" s="61"/>
      <c r="L74" s="61"/>
      <c r="M74" s="62"/>
    </row>
    <row r="75" spans="2:47" s="1" customFormat="1" ht="36.950000000000003" customHeight="1">
      <c r="B75" s="42"/>
      <c r="C75" s="63" t="s">
        <v>161</v>
      </c>
      <c r="D75" s="64"/>
      <c r="E75" s="64"/>
      <c r="F75" s="64"/>
      <c r="G75" s="64"/>
      <c r="H75" s="64"/>
      <c r="I75" s="181"/>
      <c r="J75" s="181"/>
      <c r="K75" s="64"/>
      <c r="L75" s="64"/>
      <c r="M75" s="62"/>
    </row>
    <row r="76" spans="2:47" s="1" customFormat="1" ht="6.95" customHeight="1">
      <c r="B76" s="42"/>
      <c r="C76" s="64"/>
      <c r="D76" s="64"/>
      <c r="E76" s="64"/>
      <c r="F76" s="64"/>
      <c r="G76" s="64"/>
      <c r="H76" s="64"/>
      <c r="I76" s="181"/>
      <c r="J76" s="181"/>
      <c r="K76" s="64"/>
      <c r="L76" s="64"/>
      <c r="M76" s="62"/>
    </row>
    <row r="77" spans="2:47" s="1" customFormat="1" ht="14.45" customHeight="1">
      <c r="B77" s="42"/>
      <c r="C77" s="66" t="s">
        <v>19</v>
      </c>
      <c r="D77" s="64"/>
      <c r="E77" s="64"/>
      <c r="F77" s="64"/>
      <c r="G77" s="64"/>
      <c r="H77" s="64"/>
      <c r="I77" s="181"/>
      <c r="J77" s="181"/>
      <c r="K77" s="64"/>
      <c r="L77" s="64"/>
      <c r="M77" s="62"/>
    </row>
    <row r="78" spans="2:47" s="1" customFormat="1" ht="16.5" customHeight="1">
      <c r="B78" s="42"/>
      <c r="C78" s="64"/>
      <c r="D78" s="64"/>
      <c r="E78" s="425" t="str">
        <f>E7</f>
        <v>Oprava stavědla Kompas v žst. Olc hl.n.</v>
      </c>
      <c r="F78" s="426"/>
      <c r="G78" s="426"/>
      <c r="H78" s="426"/>
      <c r="I78" s="181"/>
      <c r="J78" s="181"/>
      <c r="K78" s="64"/>
      <c r="L78" s="64"/>
      <c r="M78" s="62"/>
    </row>
    <row r="79" spans="2:47" ht="15">
      <c r="B79" s="29"/>
      <c r="C79" s="66" t="s">
        <v>122</v>
      </c>
      <c r="D79" s="275"/>
      <c r="E79" s="275"/>
      <c r="F79" s="275"/>
      <c r="G79" s="275"/>
      <c r="H79" s="275"/>
      <c r="K79" s="275"/>
      <c r="L79" s="275"/>
      <c r="M79" s="276"/>
    </row>
    <row r="80" spans="2:47" ht="16.5" customHeight="1">
      <c r="B80" s="29"/>
      <c r="C80" s="275"/>
      <c r="D80" s="275"/>
      <c r="E80" s="425" t="s">
        <v>1147</v>
      </c>
      <c r="F80" s="430"/>
      <c r="G80" s="430"/>
      <c r="H80" s="430"/>
      <c r="K80" s="275"/>
      <c r="L80" s="275"/>
      <c r="M80" s="276"/>
    </row>
    <row r="81" spans="2:65" ht="15">
      <c r="B81" s="29"/>
      <c r="C81" s="66" t="s">
        <v>1148</v>
      </c>
      <c r="D81" s="275"/>
      <c r="E81" s="275"/>
      <c r="F81" s="275"/>
      <c r="G81" s="275"/>
      <c r="H81" s="275"/>
      <c r="K81" s="275"/>
      <c r="L81" s="275"/>
      <c r="M81" s="276"/>
    </row>
    <row r="82" spans="2:65" s="1" customFormat="1" ht="16.5" customHeight="1">
      <c r="B82" s="42"/>
      <c r="C82" s="64"/>
      <c r="D82" s="64"/>
      <c r="E82" s="429" t="s">
        <v>1149</v>
      </c>
      <c r="F82" s="427"/>
      <c r="G82" s="427"/>
      <c r="H82" s="427"/>
      <c r="I82" s="181"/>
      <c r="J82" s="181"/>
      <c r="K82" s="64"/>
      <c r="L82" s="64"/>
      <c r="M82" s="62"/>
    </row>
    <row r="83" spans="2:65" s="1" customFormat="1" ht="14.45" customHeight="1">
      <c r="B83" s="42"/>
      <c r="C83" s="66" t="s">
        <v>1150</v>
      </c>
      <c r="D83" s="64"/>
      <c r="E83" s="64"/>
      <c r="F83" s="64"/>
      <c r="G83" s="64"/>
      <c r="H83" s="64"/>
      <c r="I83" s="181"/>
      <c r="J83" s="181"/>
      <c r="K83" s="64"/>
      <c r="L83" s="64"/>
      <c r="M83" s="62"/>
    </row>
    <row r="84" spans="2:65" s="1" customFormat="1" ht="17.25" customHeight="1">
      <c r="B84" s="42"/>
      <c r="C84" s="64"/>
      <c r="D84" s="64"/>
      <c r="E84" s="394" t="str">
        <f>E13</f>
        <v>PS01-U - Rozvody nn-elektroinstalace</v>
      </c>
      <c r="F84" s="427"/>
      <c r="G84" s="427"/>
      <c r="H84" s="427"/>
      <c r="I84" s="181"/>
      <c r="J84" s="181"/>
      <c r="K84" s="64"/>
      <c r="L84" s="64"/>
      <c r="M84" s="62"/>
    </row>
    <row r="85" spans="2:65" s="1" customFormat="1" ht="6.95" customHeight="1">
      <c r="B85" s="42"/>
      <c r="C85" s="64"/>
      <c r="D85" s="64"/>
      <c r="E85" s="64"/>
      <c r="F85" s="64"/>
      <c r="G85" s="64"/>
      <c r="H85" s="64"/>
      <c r="I85" s="181"/>
      <c r="J85" s="181"/>
      <c r="K85" s="64"/>
      <c r="L85" s="64"/>
      <c r="M85" s="62"/>
    </row>
    <row r="86" spans="2:65" s="1" customFormat="1" ht="18" customHeight="1">
      <c r="B86" s="42"/>
      <c r="C86" s="66" t="s">
        <v>24</v>
      </c>
      <c r="D86" s="64"/>
      <c r="E86" s="64"/>
      <c r="F86" s="182" t="str">
        <f>F16</f>
        <v>Olomouc - Hodolany</v>
      </c>
      <c r="G86" s="64"/>
      <c r="H86" s="64"/>
      <c r="I86" s="183" t="s">
        <v>26</v>
      </c>
      <c r="J86" s="184">
        <f>IF(J16="","",J16)</f>
        <v>0</v>
      </c>
      <c r="K86" s="64"/>
      <c r="L86" s="64"/>
      <c r="M86" s="62"/>
    </row>
    <row r="87" spans="2:65" s="1" customFormat="1" ht="6.95" customHeight="1">
      <c r="B87" s="42"/>
      <c r="C87" s="64"/>
      <c r="D87" s="64"/>
      <c r="E87" s="64"/>
      <c r="F87" s="64"/>
      <c r="G87" s="64"/>
      <c r="H87" s="64"/>
      <c r="I87" s="181"/>
      <c r="J87" s="181"/>
      <c r="K87" s="64"/>
      <c r="L87" s="64"/>
      <c r="M87" s="62"/>
    </row>
    <row r="88" spans="2:65" s="1" customFormat="1" ht="15">
      <c r="B88" s="42"/>
      <c r="C88" s="66" t="s">
        <v>27</v>
      </c>
      <c r="D88" s="64"/>
      <c r="E88" s="64"/>
      <c r="F88" s="182" t="str">
        <f>E19</f>
        <v>Správa železniční dopravní cesty, s.o.</v>
      </c>
      <c r="G88" s="64"/>
      <c r="H88" s="64"/>
      <c r="I88" s="183" t="s">
        <v>33</v>
      </c>
      <c r="J88" s="185" t="str">
        <f>E25</f>
        <v>Kamarád Vladimír</v>
      </c>
      <c r="K88" s="64"/>
      <c r="L88" s="64"/>
      <c r="M88" s="62"/>
    </row>
    <row r="89" spans="2:65" s="1" customFormat="1" ht="14.45" customHeight="1">
      <c r="B89" s="42"/>
      <c r="C89" s="66" t="s">
        <v>31</v>
      </c>
      <c r="D89" s="64"/>
      <c r="E89" s="64"/>
      <c r="F89" s="182" t="str">
        <f>IF(E22="","",E22)</f>
        <v/>
      </c>
      <c r="G89" s="64"/>
      <c r="H89" s="64"/>
      <c r="I89" s="181"/>
      <c r="J89" s="181"/>
      <c r="K89" s="64"/>
      <c r="L89" s="64"/>
      <c r="M89" s="62"/>
    </row>
    <row r="90" spans="2:65" s="1" customFormat="1" ht="10.35" customHeight="1">
      <c r="B90" s="42"/>
      <c r="C90" s="64"/>
      <c r="D90" s="64"/>
      <c r="E90" s="64"/>
      <c r="F90" s="64"/>
      <c r="G90" s="64"/>
      <c r="H90" s="64"/>
      <c r="I90" s="181"/>
      <c r="J90" s="181"/>
      <c r="K90" s="64"/>
      <c r="L90" s="64"/>
      <c r="M90" s="62"/>
    </row>
    <row r="91" spans="2:65" s="10" customFormat="1" ht="29.25" customHeight="1">
      <c r="B91" s="186"/>
      <c r="C91" s="187" t="s">
        <v>162</v>
      </c>
      <c r="D91" s="188" t="s">
        <v>54</v>
      </c>
      <c r="E91" s="188" t="s">
        <v>50</v>
      </c>
      <c r="F91" s="188" t="s">
        <v>163</v>
      </c>
      <c r="G91" s="188" t="s">
        <v>164</v>
      </c>
      <c r="H91" s="188" t="s">
        <v>165</v>
      </c>
      <c r="I91" s="189" t="s">
        <v>166</v>
      </c>
      <c r="J91" s="189" t="s">
        <v>167</v>
      </c>
      <c r="K91" s="188" t="s">
        <v>130</v>
      </c>
      <c r="L91" s="190" t="s">
        <v>168</v>
      </c>
      <c r="M91" s="191"/>
      <c r="N91" s="81" t="s">
        <v>169</v>
      </c>
      <c r="O91" s="82" t="s">
        <v>39</v>
      </c>
      <c r="P91" s="82" t="s">
        <v>170</v>
      </c>
      <c r="Q91" s="82" t="s">
        <v>171</v>
      </c>
      <c r="R91" s="82" t="s">
        <v>172</v>
      </c>
      <c r="S91" s="82" t="s">
        <v>173</v>
      </c>
      <c r="T91" s="82" t="s">
        <v>174</v>
      </c>
      <c r="U91" s="82" t="s">
        <v>175</v>
      </c>
      <c r="V91" s="82" t="s">
        <v>176</v>
      </c>
      <c r="W91" s="82" t="s">
        <v>177</v>
      </c>
      <c r="X91" s="83" t="s">
        <v>178</v>
      </c>
    </row>
    <row r="92" spans="2:65" s="1" customFormat="1" ht="29.25" customHeight="1">
      <c r="B92" s="42"/>
      <c r="C92" s="87" t="s">
        <v>131</v>
      </c>
      <c r="D92" s="64"/>
      <c r="E92" s="64"/>
      <c r="F92" s="64"/>
      <c r="G92" s="64"/>
      <c r="H92" s="64"/>
      <c r="I92" s="181"/>
      <c r="J92" s="181"/>
      <c r="K92" s="192">
        <f>BK92</f>
        <v>0</v>
      </c>
      <c r="L92" s="64"/>
      <c r="M92" s="62"/>
      <c r="N92" s="84"/>
      <c r="O92" s="85"/>
      <c r="P92" s="85"/>
      <c r="Q92" s="193">
        <f>Q93</f>
        <v>0</v>
      </c>
      <c r="R92" s="193">
        <f>R93</f>
        <v>0</v>
      </c>
      <c r="S92" s="85"/>
      <c r="T92" s="194">
        <f>T93</f>
        <v>0</v>
      </c>
      <c r="U92" s="85"/>
      <c r="V92" s="194">
        <f>V93</f>
        <v>0</v>
      </c>
      <c r="W92" s="85"/>
      <c r="X92" s="195">
        <f>X93</f>
        <v>0</v>
      </c>
      <c r="AT92" s="25" t="s">
        <v>70</v>
      </c>
      <c r="AU92" s="25" t="s">
        <v>132</v>
      </c>
      <c r="BK92" s="196">
        <f>BK93</f>
        <v>0</v>
      </c>
    </row>
    <row r="93" spans="2:65" s="11" customFormat="1" ht="37.35" customHeight="1">
      <c r="B93" s="197"/>
      <c r="C93" s="198"/>
      <c r="D93" s="199" t="s">
        <v>70</v>
      </c>
      <c r="E93" s="200" t="s">
        <v>179</v>
      </c>
      <c r="F93" s="200" t="s">
        <v>180</v>
      </c>
      <c r="G93" s="198"/>
      <c r="H93" s="198"/>
      <c r="I93" s="201"/>
      <c r="J93" s="201"/>
      <c r="K93" s="202">
        <f>BK93</f>
        <v>0</v>
      </c>
      <c r="L93" s="198"/>
      <c r="M93" s="203"/>
      <c r="N93" s="204"/>
      <c r="O93" s="205"/>
      <c r="P93" s="205"/>
      <c r="Q93" s="206">
        <f>Q94</f>
        <v>0</v>
      </c>
      <c r="R93" s="206">
        <f>R94</f>
        <v>0</v>
      </c>
      <c r="S93" s="205"/>
      <c r="T93" s="207">
        <f>T94</f>
        <v>0</v>
      </c>
      <c r="U93" s="205"/>
      <c r="V93" s="207">
        <f>V94</f>
        <v>0</v>
      </c>
      <c r="W93" s="205"/>
      <c r="X93" s="208">
        <f>X94</f>
        <v>0</v>
      </c>
      <c r="AR93" s="209" t="s">
        <v>79</v>
      </c>
      <c r="AT93" s="210" t="s">
        <v>70</v>
      </c>
      <c r="AU93" s="210" t="s">
        <v>71</v>
      </c>
      <c r="AY93" s="209" t="s">
        <v>181</v>
      </c>
      <c r="BK93" s="211">
        <f>BK94</f>
        <v>0</v>
      </c>
    </row>
    <row r="94" spans="2:65" s="11" customFormat="1" ht="19.899999999999999" customHeight="1">
      <c r="B94" s="197"/>
      <c r="C94" s="198"/>
      <c r="D94" s="199" t="s">
        <v>70</v>
      </c>
      <c r="E94" s="212" t="s">
        <v>227</v>
      </c>
      <c r="F94" s="212" t="s">
        <v>406</v>
      </c>
      <c r="G94" s="198"/>
      <c r="H94" s="198"/>
      <c r="I94" s="201"/>
      <c r="J94" s="201"/>
      <c r="K94" s="213">
        <f>BK94</f>
        <v>0</v>
      </c>
      <c r="L94" s="198"/>
      <c r="M94" s="203"/>
      <c r="N94" s="204"/>
      <c r="O94" s="205"/>
      <c r="P94" s="205"/>
      <c r="Q94" s="206">
        <f>SUM(Q95:Q96)</f>
        <v>0</v>
      </c>
      <c r="R94" s="206">
        <f>SUM(R95:R96)</f>
        <v>0</v>
      </c>
      <c r="S94" s="205"/>
      <c r="T94" s="207">
        <f>SUM(T95:T96)</f>
        <v>0</v>
      </c>
      <c r="U94" s="205"/>
      <c r="V94" s="207">
        <f>SUM(V95:V96)</f>
        <v>0</v>
      </c>
      <c r="W94" s="205"/>
      <c r="X94" s="208">
        <f>SUM(X95:X96)</f>
        <v>0</v>
      </c>
      <c r="AR94" s="209" t="s">
        <v>79</v>
      </c>
      <c r="AT94" s="210" t="s">
        <v>70</v>
      </c>
      <c r="AU94" s="210" t="s">
        <v>79</v>
      </c>
      <c r="AY94" s="209" t="s">
        <v>181</v>
      </c>
      <c r="BK94" s="211">
        <f>SUM(BK95:BK96)</f>
        <v>0</v>
      </c>
    </row>
    <row r="95" spans="2:65" s="1" customFormat="1" ht="25.5" customHeight="1">
      <c r="B95" s="42"/>
      <c r="C95" s="214" t="s">
        <v>79</v>
      </c>
      <c r="D95" s="214" t="s">
        <v>183</v>
      </c>
      <c r="E95" s="215" t="s">
        <v>1493</v>
      </c>
      <c r="F95" s="216" t="s">
        <v>1494</v>
      </c>
      <c r="G95" s="217" t="s">
        <v>1495</v>
      </c>
      <c r="H95" s="218">
        <v>4</v>
      </c>
      <c r="I95" s="219"/>
      <c r="J95" s="219"/>
      <c r="K95" s="220">
        <f>ROUND(P95*H95,2)</f>
        <v>0</v>
      </c>
      <c r="L95" s="216" t="s">
        <v>1496</v>
      </c>
      <c r="M95" s="62"/>
      <c r="N95" s="221" t="s">
        <v>22</v>
      </c>
      <c r="O95" s="222" t="s">
        <v>40</v>
      </c>
      <c r="P95" s="147">
        <f>I95+J95</f>
        <v>0</v>
      </c>
      <c r="Q95" s="147">
        <f>ROUND(I95*H95,2)</f>
        <v>0</v>
      </c>
      <c r="R95" s="147">
        <f>ROUND(J95*H95,2)</f>
        <v>0</v>
      </c>
      <c r="S95" s="43"/>
      <c r="T95" s="223">
        <f>S95*H95</f>
        <v>0</v>
      </c>
      <c r="U95" s="223">
        <v>0</v>
      </c>
      <c r="V95" s="223">
        <f>U95*H95</f>
        <v>0</v>
      </c>
      <c r="W95" s="223">
        <v>0</v>
      </c>
      <c r="X95" s="224">
        <f>W95*H95</f>
        <v>0</v>
      </c>
      <c r="AR95" s="25" t="s">
        <v>188</v>
      </c>
      <c r="AT95" s="25" t="s">
        <v>183</v>
      </c>
      <c r="AU95" s="25" t="s">
        <v>81</v>
      </c>
      <c r="AY95" s="25" t="s">
        <v>181</v>
      </c>
      <c r="BE95" s="225">
        <f>IF(O95="základní",K95,0)</f>
        <v>0</v>
      </c>
      <c r="BF95" s="225">
        <f>IF(O95="snížená",K95,0)</f>
        <v>0</v>
      </c>
      <c r="BG95" s="225">
        <f>IF(O95="zákl. přenesená",K95,0)</f>
        <v>0</v>
      </c>
      <c r="BH95" s="225">
        <f>IF(O95="sníž. přenesená",K95,0)</f>
        <v>0</v>
      </c>
      <c r="BI95" s="225">
        <f>IF(O95="nulová",K95,0)</f>
        <v>0</v>
      </c>
      <c r="BJ95" s="25" t="s">
        <v>79</v>
      </c>
      <c r="BK95" s="225">
        <f>ROUND(P95*H95,2)</f>
        <v>0</v>
      </c>
      <c r="BL95" s="25" t="s">
        <v>188</v>
      </c>
      <c r="BM95" s="25" t="s">
        <v>1497</v>
      </c>
    </row>
    <row r="96" spans="2:65" s="1" customFormat="1" ht="27">
      <c r="B96" s="42"/>
      <c r="C96" s="64"/>
      <c r="D96" s="226" t="s">
        <v>1170</v>
      </c>
      <c r="E96" s="64"/>
      <c r="F96" s="227" t="s">
        <v>1498</v>
      </c>
      <c r="G96" s="64"/>
      <c r="H96" s="64"/>
      <c r="I96" s="181"/>
      <c r="J96" s="181"/>
      <c r="K96" s="64"/>
      <c r="L96" s="64"/>
      <c r="M96" s="62"/>
      <c r="N96" s="282"/>
      <c r="O96" s="279"/>
      <c r="P96" s="279"/>
      <c r="Q96" s="279"/>
      <c r="R96" s="279"/>
      <c r="S96" s="279"/>
      <c r="T96" s="279"/>
      <c r="U96" s="279"/>
      <c r="V96" s="279"/>
      <c r="W96" s="279"/>
      <c r="X96" s="283"/>
      <c r="AT96" s="25" t="s">
        <v>1170</v>
      </c>
      <c r="AU96" s="25" t="s">
        <v>81</v>
      </c>
    </row>
    <row r="97" spans="2:13" s="1" customFormat="1" ht="6.95" customHeight="1">
      <c r="B97" s="57"/>
      <c r="C97" s="58"/>
      <c r="D97" s="58"/>
      <c r="E97" s="58"/>
      <c r="F97" s="58"/>
      <c r="G97" s="58"/>
      <c r="H97" s="58"/>
      <c r="I97" s="156"/>
      <c r="J97" s="156"/>
      <c r="K97" s="58"/>
      <c r="L97" s="58"/>
      <c r="M97" s="62"/>
    </row>
  </sheetData>
  <sheetProtection algorithmName="SHA-512" hashValue="V1M5tX63DcPCqcWuXJeNtkAtCXRmVxkyPXDlShnYfufQFS32aGwdgGJPqKYAJEndJ30yC5synLPYnOsuvaNzCA==" saltValue="AcmDISSquGgPrmRBQePVBB+g+v0NGfvTE8MP2eEYkGIZNUoCCYniyvD+LZXBDqG2rLENtni+rhFXhyABcXDV2w==" spinCount="100000" sheet="1" objects="1" scenarios="1" formatColumns="0" formatRows="0" autoFilter="0"/>
  <autoFilter ref="C91:L96"/>
  <mergeCells count="16">
    <mergeCell ref="M2:Z2"/>
    <mergeCell ref="E78:H78"/>
    <mergeCell ref="E82:H82"/>
    <mergeCell ref="E80:H80"/>
    <mergeCell ref="E84:H84"/>
    <mergeCell ref="G1:H1"/>
    <mergeCell ref="E51:H51"/>
    <mergeCell ref="E55:H55"/>
    <mergeCell ref="E53:H53"/>
    <mergeCell ref="E57:H57"/>
    <mergeCell ref="J61:J62"/>
    <mergeCell ref="E7:H7"/>
    <mergeCell ref="E11:H11"/>
    <mergeCell ref="E9:H9"/>
    <mergeCell ref="E13:H13"/>
    <mergeCell ref="E28:H28"/>
  </mergeCells>
  <hyperlinks>
    <hyperlink ref="F1:G1" location="C2" display="1) Krycí list soupisu"/>
    <hyperlink ref="G1:H1" location="C64" display="2) Rekapitulace"/>
    <hyperlink ref="J1" location="C91"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0"/>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96</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ht="15">
      <c r="B8" s="29"/>
      <c r="C8" s="30"/>
      <c r="D8" s="38" t="s">
        <v>122</v>
      </c>
      <c r="E8" s="30"/>
      <c r="F8" s="30"/>
      <c r="G8" s="30"/>
      <c r="H8" s="30"/>
      <c r="I8" s="132"/>
      <c r="J8" s="132"/>
      <c r="K8" s="30"/>
      <c r="L8" s="32"/>
    </row>
    <row r="9" spans="1:70" ht="16.5" customHeight="1">
      <c r="B9" s="29"/>
      <c r="C9" s="30"/>
      <c r="D9" s="30"/>
      <c r="E9" s="419" t="s">
        <v>1147</v>
      </c>
      <c r="F9" s="379"/>
      <c r="G9" s="379"/>
      <c r="H9" s="379"/>
      <c r="I9" s="132"/>
      <c r="J9" s="132"/>
      <c r="K9" s="30"/>
      <c r="L9" s="32"/>
    </row>
    <row r="10" spans="1:70" ht="15">
      <c r="B10" s="29"/>
      <c r="C10" s="30"/>
      <c r="D10" s="38" t="s">
        <v>1148</v>
      </c>
      <c r="E10" s="30"/>
      <c r="F10" s="30"/>
      <c r="G10" s="30"/>
      <c r="H10" s="30"/>
      <c r="I10" s="132"/>
      <c r="J10" s="132"/>
      <c r="K10" s="30"/>
      <c r="L10" s="32"/>
    </row>
    <row r="11" spans="1:70" s="1" customFormat="1" ht="16.5" customHeight="1">
      <c r="B11" s="42"/>
      <c r="C11" s="43"/>
      <c r="D11" s="43"/>
      <c r="E11" s="403" t="s">
        <v>1149</v>
      </c>
      <c r="F11" s="422"/>
      <c r="G11" s="422"/>
      <c r="H11" s="422"/>
      <c r="I11" s="133"/>
      <c r="J11" s="133"/>
      <c r="K11" s="43"/>
      <c r="L11" s="46"/>
    </row>
    <row r="12" spans="1:70" s="1" customFormat="1" ht="15">
      <c r="B12" s="42"/>
      <c r="C12" s="43"/>
      <c r="D12" s="38" t="s">
        <v>1150</v>
      </c>
      <c r="E12" s="43"/>
      <c r="F12" s="43"/>
      <c r="G12" s="43"/>
      <c r="H12" s="43"/>
      <c r="I12" s="133"/>
      <c r="J12" s="133"/>
      <c r="K12" s="43"/>
      <c r="L12" s="46"/>
    </row>
    <row r="13" spans="1:70" s="1" customFormat="1" ht="36.950000000000003" customHeight="1">
      <c r="B13" s="42"/>
      <c r="C13" s="43"/>
      <c r="D13" s="43"/>
      <c r="E13" s="421" t="s">
        <v>1499</v>
      </c>
      <c r="F13" s="422"/>
      <c r="G13" s="422"/>
      <c r="H13" s="422"/>
      <c r="I13" s="133"/>
      <c r="J13" s="133"/>
      <c r="K13" s="43"/>
      <c r="L13" s="46"/>
    </row>
    <row r="14" spans="1:70" s="1" customFormat="1" ht="13.5">
      <c r="B14" s="42"/>
      <c r="C14" s="43"/>
      <c r="D14" s="43"/>
      <c r="E14" s="43"/>
      <c r="F14" s="43"/>
      <c r="G14" s="43"/>
      <c r="H14" s="43"/>
      <c r="I14" s="133"/>
      <c r="J14" s="133"/>
      <c r="K14" s="43"/>
      <c r="L14" s="46"/>
    </row>
    <row r="15" spans="1:70" s="1" customFormat="1" ht="14.45" customHeight="1">
      <c r="B15" s="42"/>
      <c r="C15" s="43"/>
      <c r="D15" s="38" t="s">
        <v>21</v>
      </c>
      <c r="E15" s="43"/>
      <c r="F15" s="36" t="s">
        <v>22</v>
      </c>
      <c r="G15" s="43"/>
      <c r="H15" s="43"/>
      <c r="I15" s="134" t="s">
        <v>23</v>
      </c>
      <c r="J15" s="135" t="s">
        <v>22</v>
      </c>
      <c r="K15" s="43"/>
      <c r="L15" s="46"/>
    </row>
    <row r="16" spans="1:70" s="1" customFormat="1" ht="14.45" customHeight="1">
      <c r="B16" s="42"/>
      <c r="C16" s="43"/>
      <c r="D16" s="38" t="s">
        <v>24</v>
      </c>
      <c r="E16" s="43"/>
      <c r="F16" s="36" t="s">
        <v>1152</v>
      </c>
      <c r="G16" s="43"/>
      <c r="H16" s="43"/>
      <c r="I16" s="134" t="s">
        <v>26</v>
      </c>
      <c r="J16" s="136">
        <f>'Rekapitulace zakázky'!AN8</f>
        <v>0</v>
      </c>
      <c r="K16" s="43"/>
      <c r="L16" s="46"/>
    </row>
    <row r="17" spans="2:12" s="1" customFormat="1" ht="10.9" customHeight="1">
      <c r="B17" s="42"/>
      <c r="C17" s="43"/>
      <c r="D17" s="43"/>
      <c r="E17" s="43"/>
      <c r="F17" s="43"/>
      <c r="G17" s="43"/>
      <c r="H17" s="43"/>
      <c r="I17" s="133"/>
      <c r="J17" s="133"/>
      <c r="K17" s="43"/>
      <c r="L17" s="46"/>
    </row>
    <row r="18" spans="2:12" s="1" customFormat="1" ht="14.45" customHeight="1">
      <c r="B18" s="42"/>
      <c r="C18" s="43"/>
      <c r="D18" s="38" t="s">
        <v>27</v>
      </c>
      <c r="E18" s="43"/>
      <c r="F18" s="43"/>
      <c r="G18" s="43"/>
      <c r="H18" s="43"/>
      <c r="I18" s="134" t="s">
        <v>28</v>
      </c>
      <c r="J18" s="135" t="s">
        <v>1153</v>
      </c>
      <c r="K18" s="43"/>
      <c r="L18" s="46"/>
    </row>
    <row r="19" spans="2:12" s="1" customFormat="1" ht="18" customHeight="1">
      <c r="B19" s="42"/>
      <c r="C19" s="43"/>
      <c r="D19" s="43"/>
      <c r="E19" s="36" t="s">
        <v>1154</v>
      </c>
      <c r="F19" s="43"/>
      <c r="G19" s="43"/>
      <c r="H19" s="43"/>
      <c r="I19" s="134" t="s">
        <v>30</v>
      </c>
      <c r="J19" s="135" t="s">
        <v>1155</v>
      </c>
      <c r="K19" s="43"/>
      <c r="L19" s="46"/>
    </row>
    <row r="20" spans="2:12" s="1" customFormat="1" ht="6.95" customHeight="1">
      <c r="B20" s="42"/>
      <c r="C20" s="43"/>
      <c r="D20" s="43"/>
      <c r="E20" s="43"/>
      <c r="F20" s="43"/>
      <c r="G20" s="43"/>
      <c r="H20" s="43"/>
      <c r="I20" s="133"/>
      <c r="J20" s="133"/>
      <c r="K20" s="43"/>
      <c r="L20" s="46"/>
    </row>
    <row r="21" spans="2:12" s="1" customFormat="1" ht="14.45" customHeight="1">
      <c r="B21" s="42"/>
      <c r="C21" s="43"/>
      <c r="D21" s="38" t="s">
        <v>31</v>
      </c>
      <c r="E21" s="43"/>
      <c r="F21" s="43"/>
      <c r="G21" s="43"/>
      <c r="H21" s="43"/>
      <c r="I21" s="134" t="s">
        <v>28</v>
      </c>
      <c r="J21" s="135" t="str">
        <f>IF('Rekapitulace zakázky'!AN13="Vyplň údaj","",IF('Rekapitulace zakázky'!AN13="","",'Rekapitulace zakázky'!AN13))</f>
        <v/>
      </c>
      <c r="K21" s="43"/>
      <c r="L21" s="46"/>
    </row>
    <row r="22" spans="2:12" s="1" customFormat="1" ht="18" customHeight="1">
      <c r="B22" s="42"/>
      <c r="C22" s="43"/>
      <c r="D22" s="43"/>
      <c r="E22" s="36" t="str">
        <f>IF('Rekapitulace zakázky'!E14="Vyplň údaj","",IF('Rekapitulace zakázky'!E14="","",'Rekapitulace zakázky'!E14))</f>
        <v/>
      </c>
      <c r="F22" s="43"/>
      <c r="G22" s="43"/>
      <c r="H22" s="43"/>
      <c r="I22" s="134" t="s">
        <v>30</v>
      </c>
      <c r="J22" s="135" t="str">
        <f>IF('Rekapitulace zakázky'!AN14="Vyplň údaj","",IF('Rekapitulace zakázky'!AN14="","",'Rekapitulace zakázky'!AN14))</f>
        <v/>
      </c>
      <c r="K22" s="43"/>
      <c r="L22" s="46"/>
    </row>
    <row r="23" spans="2:12" s="1" customFormat="1" ht="6.95" customHeight="1">
      <c r="B23" s="42"/>
      <c r="C23" s="43"/>
      <c r="D23" s="43"/>
      <c r="E23" s="43"/>
      <c r="F23" s="43"/>
      <c r="G23" s="43"/>
      <c r="H23" s="43"/>
      <c r="I23" s="133"/>
      <c r="J23" s="133"/>
      <c r="K23" s="43"/>
      <c r="L23" s="46"/>
    </row>
    <row r="24" spans="2:12" s="1" customFormat="1" ht="14.45" customHeight="1">
      <c r="B24" s="42"/>
      <c r="C24" s="43"/>
      <c r="D24" s="38" t="s">
        <v>33</v>
      </c>
      <c r="E24" s="43"/>
      <c r="F24" s="43"/>
      <c r="G24" s="43"/>
      <c r="H24" s="43"/>
      <c r="I24" s="134" t="s">
        <v>28</v>
      </c>
      <c r="J24" s="135" t="s">
        <v>1156</v>
      </c>
      <c r="K24" s="43"/>
      <c r="L24" s="46"/>
    </row>
    <row r="25" spans="2:12" s="1" customFormat="1" ht="18" customHeight="1">
      <c r="B25" s="42"/>
      <c r="C25" s="43"/>
      <c r="D25" s="43"/>
      <c r="E25" s="36" t="s">
        <v>1157</v>
      </c>
      <c r="F25" s="43"/>
      <c r="G25" s="43"/>
      <c r="H25" s="43"/>
      <c r="I25" s="134" t="s">
        <v>30</v>
      </c>
      <c r="J25" s="135" t="s">
        <v>22</v>
      </c>
      <c r="K25" s="43"/>
      <c r="L25" s="46"/>
    </row>
    <row r="26" spans="2:12" s="1" customFormat="1" ht="6.95" customHeight="1">
      <c r="B26" s="42"/>
      <c r="C26" s="43"/>
      <c r="D26" s="43"/>
      <c r="E26" s="43"/>
      <c r="F26" s="43"/>
      <c r="G26" s="43"/>
      <c r="H26" s="43"/>
      <c r="I26" s="133"/>
      <c r="J26" s="133"/>
      <c r="K26" s="43"/>
      <c r="L26" s="46"/>
    </row>
    <row r="27" spans="2:12" s="1" customFormat="1" ht="14.45" customHeight="1">
      <c r="B27" s="42"/>
      <c r="C27" s="43"/>
      <c r="D27" s="38" t="s">
        <v>34</v>
      </c>
      <c r="E27" s="43"/>
      <c r="F27" s="43"/>
      <c r="G27" s="43"/>
      <c r="H27" s="43"/>
      <c r="I27" s="133"/>
      <c r="J27" s="133"/>
      <c r="K27" s="43"/>
      <c r="L27" s="46"/>
    </row>
    <row r="28" spans="2:12" s="7" customFormat="1" ht="16.5" customHeight="1">
      <c r="B28" s="137"/>
      <c r="C28" s="138"/>
      <c r="D28" s="138"/>
      <c r="E28" s="383" t="s">
        <v>22</v>
      </c>
      <c r="F28" s="383"/>
      <c r="G28" s="383"/>
      <c r="H28" s="383"/>
      <c r="I28" s="139"/>
      <c r="J28" s="139"/>
      <c r="K28" s="138"/>
      <c r="L28" s="140"/>
    </row>
    <row r="29" spans="2:12" s="1" customFormat="1" ht="6.95" customHeight="1">
      <c r="B29" s="42"/>
      <c r="C29" s="43"/>
      <c r="D29" s="43"/>
      <c r="E29" s="43"/>
      <c r="F29" s="43"/>
      <c r="G29" s="43"/>
      <c r="H29" s="43"/>
      <c r="I29" s="133"/>
      <c r="J29" s="133"/>
      <c r="K29" s="43"/>
      <c r="L29" s="46"/>
    </row>
    <row r="30" spans="2:12" s="1" customFormat="1" ht="6.95" customHeight="1">
      <c r="B30" s="42"/>
      <c r="C30" s="43"/>
      <c r="D30" s="85"/>
      <c r="E30" s="85"/>
      <c r="F30" s="85"/>
      <c r="G30" s="85"/>
      <c r="H30" s="85"/>
      <c r="I30" s="141"/>
      <c r="J30" s="141"/>
      <c r="K30" s="85"/>
      <c r="L30" s="142"/>
    </row>
    <row r="31" spans="2:12" s="1" customFormat="1" ht="15">
      <c r="B31" s="42"/>
      <c r="C31" s="43"/>
      <c r="D31" s="43"/>
      <c r="E31" s="38" t="s">
        <v>124</v>
      </c>
      <c r="F31" s="43"/>
      <c r="G31" s="43"/>
      <c r="H31" s="43"/>
      <c r="I31" s="133"/>
      <c r="J31" s="133"/>
      <c r="K31" s="143">
        <f>I66</f>
        <v>0</v>
      </c>
      <c r="L31" s="46"/>
    </row>
    <row r="32" spans="2:12" s="1" customFormat="1" ht="15">
      <c r="B32" s="42"/>
      <c r="C32" s="43"/>
      <c r="D32" s="43"/>
      <c r="E32" s="38" t="s">
        <v>125</v>
      </c>
      <c r="F32" s="43"/>
      <c r="G32" s="43"/>
      <c r="H32" s="43"/>
      <c r="I32" s="133"/>
      <c r="J32" s="133"/>
      <c r="K32" s="143">
        <f>J66</f>
        <v>0</v>
      </c>
      <c r="L32" s="46"/>
    </row>
    <row r="33" spans="2:12" s="1" customFormat="1" ht="25.35" customHeight="1">
      <c r="B33" s="42"/>
      <c r="C33" s="43"/>
      <c r="D33" s="144" t="s">
        <v>35</v>
      </c>
      <c r="E33" s="43"/>
      <c r="F33" s="43"/>
      <c r="G33" s="43"/>
      <c r="H33" s="43"/>
      <c r="I33" s="133"/>
      <c r="J33" s="133"/>
      <c r="K33" s="145">
        <f>ROUND(K91,2)</f>
        <v>0</v>
      </c>
      <c r="L33" s="46"/>
    </row>
    <row r="34" spans="2:12" s="1" customFormat="1" ht="6.95" customHeight="1">
      <c r="B34" s="42"/>
      <c r="C34" s="43"/>
      <c r="D34" s="85"/>
      <c r="E34" s="85"/>
      <c r="F34" s="85"/>
      <c r="G34" s="85"/>
      <c r="H34" s="85"/>
      <c r="I34" s="141"/>
      <c r="J34" s="141"/>
      <c r="K34" s="85"/>
      <c r="L34" s="142"/>
    </row>
    <row r="35" spans="2:12" s="1" customFormat="1" ht="14.45" customHeight="1">
      <c r="B35" s="42"/>
      <c r="C35" s="43"/>
      <c r="D35" s="43"/>
      <c r="E35" s="43"/>
      <c r="F35" s="47" t="s">
        <v>37</v>
      </c>
      <c r="G35" s="43"/>
      <c r="H35" s="43"/>
      <c r="I35" s="146" t="s">
        <v>36</v>
      </c>
      <c r="J35" s="133"/>
      <c r="K35" s="47" t="s">
        <v>38</v>
      </c>
      <c r="L35" s="46"/>
    </row>
    <row r="36" spans="2:12" s="1" customFormat="1" ht="14.45" customHeight="1">
      <c r="B36" s="42"/>
      <c r="C36" s="43"/>
      <c r="D36" s="50" t="s">
        <v>39</v>
      </c>
      <c r="E36" s="50" t="s">
        <v>40</v>
      </c>
      <c r="F36" s="147">
        <f>ROUND(SUM(BE91:BE99), 2)</f>
        <v>0</v>
      </c>
      <c r="G36" s="43"/>
      <c r="H36" s="43"/>
      <c r="I36" s="148">
        <v>0.21</v>
      </c>
      <c r="J36" s="133"/>
      <c r="K36" s="147">
        <f>ROUND(ROUND((SUM(BE91:BE99)), 2)*I36, 2)</f>
        <v>0</v>
      </c>
      <c r="L36" s="46"/>
    </row>
    <row r="37" spans="2:12" s="1" customFormat="1" ht="14.45" customHeight="1">
      <c r="B37" s="42"/>
      <c r="C37" s="43"/>
      <c r="D37" s="43"/>
      <c r="E37" s="50" t="s">
        <v>41</v>
      </c>
      <c r="F37" s="147">
        <f>ROUND(SUM(BF91:BF99), 2)</f>
        <v>0</v>
      </c>
      <c r="G37" s="43"/>
      <c r="H37" s="43"/>
      <c r="I37" s="148">
        <v>0.15</v>
      </c>
      <c r="J37" s="133"/>
      <c r="K37" s="147">
        <f>ROUND(ROUND((SUM(BF91:BF99)), 2)*I37, 2)</f>
        <v>0</v>
      </c>
      <c r="L37" s="46"/>
    </row>
    <row r="38" spans="2:12" s="1" customFormat="1" ht="14.45" hidden="1" customHeight="1">
      <c r="B38" s="42"/>
      <c r="C38" s="43"/>
      <c r="D38" s="43"/>
      <c r="E38" s="50" t="s">
        <v>42</v>
      </c>
      <c r="F38" s="147">
        <f>ROUND(SUM(BG91:BG99), 2)</f>
        <v>0</v>
      </c>
      <c r="G38" s="43"/>
      <c r="H38" s="43"/>
      <c r="I38" s="148">
        <v>0.21</v>
      </c>
      <c r="J38" s="133"/>
      <c r="K38" s="147">
        <v>0</v>
      </c>
      <c r="L38" s="46"/>
    </row>
    <row r="39" spans="2:12" s="1" customFormat="1" ht="14.45" hidden="1" customHeight="1">
      <c r="B39" s="42"/>
      <c r="C39" s="43"/>
      <c r="D39" s="43"/>
      <c r="E39" s="50" t="s">
        <v>43</v>
      </c>
      <c r="F39" s="147">
        <f>ROUND(SUM(BH91:BH99), 2)</f>
        <v>0</v>
      </c>
      <c r="G39" s="43"/>
      <c r="H39" s="43"/>
      <c r="I39" s="148">
        <v>0.15</v>
      </c>
      <c r="J39" s="133"/>
      <c r="K39" s="147">
        <v>0</v>
      </c>
      <c r="L39" s="46"/>
    </row>
    <row r="40" spans="2:12" s="1" customFormat="1" ht="14.45" hidden="1" customHeight="1">
      <c r="B40" s="42"/>
      <c r="C40" s="43"/>
      <c r="D40" s="43"/>
      <c r="E40" s="50" t="s">
        <v>44</v>
      </c>
      <c r="F40" s="147">
        <f>ROUND(SUM(BI91:BI99), 2)</f>
        <v>0</v>
      </c>
      <c r="G40" s="43"/>
      <c r="H40" s="43"/>
      <c r="I40" s="148">
        <v>0</v>
      </c>
      <c r="J40" s="133"/>
      <c r="K40" s="147">
        <v>0</v>
      </c>
      <c r="L40" s="46"/>
    </row>
    <row r="41" spans="2:12" s="1" customFormat="1" ht="6.95" customHeight="1">
      <c r="B41" s="42"/>
      <c r="C41" s="43"/>
      <c r="D41" s="43"/>
      <c r="E41" s="43"/>
      <c r="F41" s="43"/>
      <c r="G41" s="43"/>
      <c r="H41" s="43"/>
      <c r="I41" s="133"/>
      <c r="J41" s="133"/>
      <c r="K41" s="43"/>
      <c r="L41" s="46"/>
    </row>
    <row r="42" spans="2:12" s="1" customFormat="1" ht="25.35" customHeight="1">
      <c r="B42" s="42"/>
      <c r="C42" s="149"/>
      <c r="D42" s="150" t="s">
        <v>45</v>
      </c>
      <c r="E42" s="79"/>
      <c r="F42" s="79"/>
      <c r="G42" s="151" t="s">
        <v>46</v>
      </c>
      <c r="H42" s="152" t="s">
        <v>47</v>
      </c>
      <c r="I42" s="153"/>
      <c r="J42" s="153"/>
      <c r="K42" s="154">
        <f>SUM(K33:K40)</f>
        <v>0</v>
      </c>
      <c r="L42" s="155"/>
    </row>
    <row r="43" spans="2:12" s="1" customFormat="1" ht="14.45" customHeight="1">
      <c r="B43" s="57"/>
      <c r="C43" s="58"/>
      <c r="D43" s="58"/>
      <c r="E43" s="58"/>
      <c r="F43" s="58"/>
      <c r="G43" s="58"/>
      <c r="H43" s="58"/>
      <c r="I43" s="156"/>
      <c r="J43" s="156"/>
      <c r="K43" s="58"/>
      <c r="L43" s="59"/>
    </row>
    <row r="47" spans="2:12" s="1" customFormat="1" ht="6.95" customHeight="1">
      <c r="B47" s="157"/>
      <c r="C47" s="158"/>
      <c r="D47" s="158"/>
      <c r="E47" s="158"/>
      <c r="F47" s="158"/>
      <c r="G47" s="158"/>
      <c r="H47" s="158"/>
      <c r="I47" s="159"/>
      <c r="J47" s="159"/>
      <c r="K47" s="158"/>
      <c r="L47" s="160"/>
    </row>
    <row r="48" spans="2:12" s="1" customFormat="1" ht="36.950000000000003" customHeight="1">
      <c r="B48" s="42"/>
      <c r="C48" s="31" t="s">
        <v>126</v>
      </c>
      <c r="D48" s="43"/>
      <c r="E48" s="43"/>
      <c r="F48" s="43"/>
      <c r="G48" s="43"/>
      <c r="H48" s="43"/>
      <c r="I48" s="133"/>
      <c r="J48" s="133"/>
      <c r="K48" s="43"/>
      <c r="L48" s="46"/>
    </row>
    <row r="49" spans="2:12" s="1" customFormat="1" ht="6.95" customHeight="1">
      <c r="B49" s="42"/>
      <c r="C49" s="43"/>
      <c r="D49" s="43"/>
      <c r="E49" s="43"/>
      <c r="F49" s="43"/>
      <c r="G49" s="43"/>
      <c r="H49" s="43"/>
      <c r="I49" s="133"/>
      <c r="J49" s="133"/>
      <c r="K49" s="43"/>
      <c r="L49" s="46"/>
    </row>
    <row r="50" spans="2:12" s="1" customFormat="1" ht="14.45" customHeight="1">
      <c r="B50" s="42"/>
      <c r="C50" s="38" t="s">
        <v>19</v>
      </c>
      <c r="D50" s="43"/>
      <c r="E50" s="43"/>
      <c r="F50" s="43"/>
      <c r="G50" s="43"/>
      <c r="H50" s="43"/>
      <c r="I50" s="133"/>
      <c r="J50" s="133"/>
      <c r="K50" s="43"/>
      <c r="L50" s="46"/>
    </row>
    <row r="51" spans="2:12" s="1" customFormat="1" ht="16.5" customHeight="1">
      <c r="B51" s="42"/>
      <c r="C51" s="43"/>
      <c r="D51" s="43"/>
      <c r="E51" s="419" t="str">
        <f>E7</f>
        <v>Oprava stavědla Kompas v žst. Olc hl.n.</v>
      </c>
      <c r="F51" s="420"/>
      <c r="G51" s="420"/>
      <c r="H51" s="420"/>
      <c r="I51" s="133"/>
      <c r="J51" s="133"/>
      <c r="K51" s="43"/>
      <c r="L51" s="46"/>
    </row>
    <row r="52" spans="2:12" ht="15">
      <c r="B52" s="29"/>
      <c r="C52" s="38" t="s">
        <v>122</v>
      </c>
      <c r="D52" s="30"/>
      <c r="E52" s="30"/>
      <c r="F52" s="30"/>
      <c r="G52" s="30"/>
      <c r="H52" s="30"/>
      <c r="I52" s="132"/>
      <c r="J52" s="132"/>
      <c r="K52" s="30"/>
      <c r="L52" s="32"/>
    </row>
    <row r="53" spans="2:12" ht="16.5" customHeight="1">
      <c r="B53" s="29"/>
      <c r="C53" s="30"/>
      <c r="D53" s="30"/>
      <c r="E53" s="419" t="s">
        <v>1147</v>
      </c>
      <c r="F53" s="379"/>
      <c r="G53" s="379"/>
      <c r="H53" s="379"/>
      <c r="I53" s="132"/>
      <c r="J53" s="132"/>
      <c r="K53" s="30"/>
      <c r="L53" s="32"/>
    </row>
    <row r="54" spans="2:12" ht="15">
      <c r="B54" s="29"/>
      <c r="C54" s="38" t="s">
        <v>1148</v>
      </c>
      <c r="D54" s="30"/>
      <c r="E54" s="30"/>
      <c r="F54" s="30"/>
      <c r="G54" s="30"/>
      <c r="H54" s="30"/>
      <c r="I54" s="132"/>
      <c r="J54" s="132"/>
      <c r="K54" s="30"/>
      <c r="L54" s="32"/>
    </row>
    <row r="55" spans="2:12" s="1" customFormat="1" ht="16.5" customHeight="1">
      <c r="B55" s="42"/>
      <c r="C55" s="43"/>
      <c r="D55" s="43"/>
      <c r="E55" s="403" t="s">
        <v>1149</v>
      </c>
      <c r="F55" s="422"/>
      <c r="G55" s="422"/>
      <c r="H55" s="422"/>
      <c r="I55" s="133"/>
      <c r="J55" s="133"/>
      <c r="K55" s="43"/>
      <c r="L55" s="46"/>
    </row>
    <row r="56" spans="2:12" s="1" customFormat="1" ht="14.45" customHeight="1">
      <c r="B56" s="42"/>
      <c r="C56" s="38" t="s">
        <v>1150</v>
      </c>
      <c r="D56" s="43"/>
      <c r="E56" s="43"/>
      <c r="F56" s="43"/>
      <c r="G56" s="43"/>
      <c r="H56" s="43"/>
      <c r="I56" s="133"/>
      <c r="J56" s="133"/>
      <c r="K56" s="43"/>
      <c r="L56" s="46"/>
    </row>
    <row r="57" spans="2:12" s="1" customFormat="1" ht="17.25" customHeight="1">
      <c r="B57" s="42"/>
      <c r="C57" s="43"/>
      <c r="D57" s="43"/>
      <c r="E57" s="421" t="str">
        <f>E13</f>
        <v>PS01-V - Rozvody nn-elektroinstalace</v>
      </c>
      <c r="F57" s="422"/>
      <c r="G57" s="422"/>
      <c r="H57" s="422"/>
      <c r="I57" s="133"/>
      <c r="J57" s="133"/>
      <c r="K57" s="43"/>
      <c r="L57" s="46"/>
    </row>
    <row r="58" spans="2:12" s="1" customFormat="1" ht="6.95" customHeight="1">
      <c r="B58" s="42"/>
      <c r="C58" s="43"/>
      <c r="D58" s="43"/>
      <c r="E58" s="43"/>
      <c r="F58" s="43"/>
      <c r="G58" s="43"/>
      <c r="H58" s="43"/>
      <c r="I58" s="133"/>
      <c r="J58" s="133"/>
      <c r="K58" s="43"/>
      <c r="L58" s="46"/>
    </row>
    <row r="59" spans="2:12" s="1" customFormat="1" ht="18" customHeight="1">
      <c r="B59" s="42"/>
      <c r="C59" s="38" t="s">
        <v>24</v>
      </c>
      <c r="D59" s="43"/>
      <c r="E59" s="43"/>
      <c r="F59" s="36" t="str">
        <f>F16</f>
        <v>Olomouc - Hodolany</v>
      </c>
      <c r="G59" s="43"/>
      <c r="H59" s="43"/>
      <c r="I59" s="134" t="s">
        <v>26</v>
      </c>
      <c r="J59" s="136">
        <f>IF(J16="","",J16)</f>
        <v>0</v>
      </c>
      <c r="K59" s="43"/>
      <c r="L59" s="46"/>
    </row>
    <row r="60" spans="2:12" s="1" customFormat="1" ht="6.95" customHeight="1">
      <c r="B60" s="42"/>
      <c r="C60" s="43"/>
      <c r="D60" s="43"/>
      <c r="E60" s="43"/>
      <c r="F60" s="43"/>
      <c r="G60" s="43"/>
      <c r="H60" s="43"/>
      <c r="I60" s="133"/>
      <c r="J60" s="133"/>
      <c r="K60" s="43"/>
      <c r="L60" s="46"/>
    </row>
    <row r="61" spans="2:12" s="1" customFormat="1" ht="15">
      <c r="B61" s="42"/>
      <c r="C61" s="38" t="s">
        <v>27</v>
      </c>
      <c r="D61" s="43"/>
      <c r="E61" s="43"/>
      <c r="F61" s="36" t="str">
        <f>E19</f>
        <v>Správa železniční dopravní cesty, s.o.</v>
      </c>
      <c r="G61" s="43"/>
      <c r="H61" s="43"/>
      <c r="I61" s="134" t="s">
        <v>33</v>
      </c>
      <c r="J61" s="423" t="str">
        <f>E25</f>
        <v>Kamarád Vladimír</v>
      </c>
      <c r="K61" s="43"/>
      <c r="L61" s="46"/>
    </row>
    <row r="62" spans="2:12" s="1" customFormat="1" ht="14.45" customHeight="1">
      <c r="B62" s="42"/>
      <c r="C62" s="38" t="s">
        <v>31</v>
      </c>
      <c r="D62" s="43"/>
      <c r="E62" s="43"/>
      <c r="F62" s="36" t="str">
        <f>IF(E22="","",E22)</f>
        <v/>
      </c>
      <c r="G62" s="43"/>
      <c r="H62" s="43"/>
      <c r="I62" s="133"/>
      <c r="J62" s="424"/>
      <c r="K62" s="43"/>
      <c r="L62" s="46"/>
    </row>
    <row r="63" spans="2:12" s="1" customFormat="1" ht="10.35" customHeight="1">
      <c r="B63" s="42"/>
      <c r="C63" s="43"/>
      <c r="D63" s="43"/>
      <c r="E63" s="43"/>
      <c r="F63" s="43"/>
      <c r="G63" s="43"/>
      <c r="H63" s="43"/>
      <c r="I63" s="133"/>
      <c r="J63" s="133"/>
      <c r="K63" s="43"/>
      <c r="L63" s="46"/>
    </row>
    <row r="64" spans="2:12" s="1" customFormat="1" ht="29.25" customHeight="1">
      <c r="B64" s="42"/>
      <c r="C64" s="161" t="s">
        <v>127</v>
      </c>
      <c r="D64" s="149"/>
      <c r="E64" s="149"/>
      <c r="F64" s="149"/>
      <c r="G64" s="149"/>
      <c r="H64" s="149"/>
      <c r="I64" s="162" t="s">
        <v>128</v>
      </c>
      <c r="J64" s="162" t="s">
        <v>129</v>
      </c>
      <c r="K64" s="163" t="s">
        <v>130</v>
      </c>
      <c r="L64" s="164"/>
    </row>
    <row r="65" spans="2:47" s="1" customFormat="1" ht="10.35" customHeight="1">
      <c r="B65" s="42"/>
      <c r="C65" s="43"/>
      <c r="D65" s="43"/>
      <c r="E65" s="43"/>
      <c r="F65" s="43"/>
      <c r="G65" s="43"/>
      <c r="H65" s="43"/>
      <c r="I65" s="133"/>
      <c r="J65" s="133"/>
      <c r="K65" s="43"/>
      <c r="L65" s="46"/>
    </row>
    <row r="66" spans="2:47" s="1" customFormat="1" ht="29.25" customHeight="1">
      <c r="B66" s="42"/>
      <c r="C66" s="165" t="s">
        <v>131</v>
      </c>
      <c r="D66" s="43"/>
      <c r="E66" s="43"/>
      <c r="F66" s="43"/>
      <c r="G66" s="43"/>
      <c r="H66" s="43"/>
      <c r="I66" s="166">
        <f>Q91</f>
        <v>0</v>
      </c>
      <c r="J66" s="166">
        <f>R91</f>
        <v>0</v>
      </c>
      <c r="K66" s="145">
        <f>K91</f>
        <v>0</v>
      </c>
      <c r="L66" s="46"/>
      <c r="AU66" s="25" t="s">
        <v>132</v>
      </c>
    </row>
    <row r="67" spans="2:47" s="8" customFormat="1" ht="24.95" customHeight="1">
      <c r="B67" s="167"/>
      <c r="C67" s="168"/>
      <c r="D67" s="169" t="s">
        <v>1500</v>
      </c>
      <c r="E67" s="170"/>
      <c r="F67" s="170"/>
      <c r="G67" s="170"/>
      <c r="H67" s="170"/>
      <c r="I67" s="171">
        <f>Q92</f>
        <v>0</v>
      </c>
      <c r="J67" s="171">
        <f>R92</f>
        <v>0</v>
      </c>
      <c r="K67" s="172">
        <f>K92</f>
        <v>0</v>
      </c>
      <c r="L67" s="173"/>
    </row>
    <row r="68" spans="2:47" s="1" customFormat="1" ht="21.75" customHeight="1">
      <c r="B68" s="42"/>
      <c r="C68" s="43"/>
      <c r="D68" s="43"/>
      <c r="E68" s="43"/>
      <c r="F68" s="43"/>
      <c r="G68" s="43"/>
      <c r="H68" s="43"/>
      <c r="I68" s="133"/>
      <c r="J68" s="133"/>
      <c r="K68" s="43"/>
      <c r="L68" s="46"/>
    </row>
    <row r="69" spans="2:47" s="1" customFormat="1" ht="6.95" customHeight="1">
      <c r="B69" s="57"/>
      <c r="C69" s="58"/>
      <c r="D69" s="58"/>
      <c r="E69" s="58"/>
      <c r="F69" s="58"/>
      <c r="G69" s="58"/>
      <c r="H69" s="58"/>
      <c r="I69" s="156"/>
      <c r="J69" s="156"/>
      <c r="K69" s="58"/>
      <c r="L69" s="59"/>
    </row>
    <row r="73" spans="2:47" s="1" customFormat="1" ht="6.95" customHeight="1">
      <c r="B73" s="60"/>
      <c r="C73" s="61"/>
      <c r="D73" s="61"/>
      <c r="E73" s="61"/>
      <c r="F73" s="61"/>
      <c r="G73" s="61"/>
      <c r="H73" s="61"/>
      <c r="I73" s="159"/>
      <c r="J73" s="159"/>
      <c r="K73" s="61"/>
      <c r="L73" s="61"/>
      <c r="M73" s="62"/>
    </row>
    <row r="74" spans="2:47" s="1" customFormat="1" ht="36.950000000000003" customHeight="1">
      <c r="B74" s="42"/>
      <c r="C74" s="63" t="s">
        <v>161</v>
      </c>
      <c r="D74" s="64"/>
      <c r="E74" s="64"/>
      <c r="F74" s="64"/>
      <c r="G74" s="64"/>
      <c r="H74" s="64"/>
      <c r="I74" s="181"/>
      <c r="J74" s="181"/>
      <c r="K74" s="64"/>
      <c r="L74" s="64"/>
      <c r="M74" s="62"/>
    </row>
    <row r="75" spans="2:47" s="1" customFormat="1" ht="6.95" customHeight="1">
      <c r="B75" s="42"/>
      <c r="C75" s="64"/>
      <c r="D75" s="64"/>
      <c r="E75" s="64"/>
      <c r="F75" s="64"/>
      <c r="G75" s="64"/>
      <c r="H75" s="64"/>
      <c r="I75" s="181"/>
      <c r="J75" s="181"/>
      <c r="K75" s="64"/>
      <c r="L75" s="64"/>
      <c r="M75" s="62"/>
    </row>
    <row r="76" spans="2:47" s="1" customFormat="1" ht="14.45" customHeight="1">
      <c r="B76" s="42"/>
      <c r="C76" s="66" t="s">
        <v>19</v>
      </c>
      <c r="D76" s="64"/>
      <c r="E76" s="64"/>
      <c r="F76" s="64"/>
      <c r="G76" s="64"/>
      <c r="H76" s="64"/>
      <c r="I76" s="181"/>
      <c r="J76" s="181"/>
      <c r="K76" s="64"/>
      <c r="L76" s="64"/>
      <c r="M76" s="62"/>
    </row>
    <row r="77" spans="2:47" s="1" customFormat="1" ht="16.5" customHeight="1">
      <c r="B77" s="42"/>
      <c r="C77" s="64"/>
      <c r="D77" s="64"/>
      <c r="E77" s="425" t="str">
        <f>E7</f>
        <v>Oprava stavědla Kompas v žst. Olc hl.n.</v>
      </c>
      <c r="F77" s="426"/>
      <c r="G77" s="426"/>
      <c r="H77" s="426"/>
      <c r="I77" s="181"/>
      <c r="J77" s="181"/>
      <c r="K77" s="64"/>
      <c r="L77" s="64"/>
      <c r="M77" s="62"/>
    </row>
    <row r="78" spans="2:47" ht="15">
      <c r="B78" s="29"/>
      <c r="C78" s="66" t="s">
        <v>122</v>
      </c>
      <c r="D78" s="275"/>
      <c r="E78" s="275"/>
      <c r="F78" s="275"/>
      <c r="G78" s="275"/>
      <c r="H78" s="275"/>
      <c r="K78" s="275"/>
      <c r="L78" s="275"/>
      <c r="M78" s="276"/>
    </row>
    <row r="79" spans="2:47" ht="16.5" customHeight="1">
      <c r="B79" s="29"/>
      <c r="C79" s="275"/>
      <c r="D79" s="275"/>
      <c r="E79" s="425" t="s">
        <v>1147</v>
      </c>
      <c r="F79" s="430"/>
      <c r="G79" s="430"/>
      <c r="H79" s="430"/>
      <c r="K79" s="275"/>
      <c r="L79" s="275"/>
      <c r="M79" s="276"/>
    </row>
    <row r="80" spans="2:47" ht="15">
      <c r="B80" s="29"/>
      <c r="C80" s="66" t="s">
        <v>1148</v>
      </c>
      <c r="D80" s="275"/>
      <c r="E80" s="275"/>
      <c r="F80" s="275"/>
      <c r="G80" s="275"/>
      <c r="H80" s="275"/>
      <c r="K80" s="275"/>
      <c r="L80" s="275"/>
      <c r="M80" s="276"/>
    </row>
    <row r="81" spans="2:65" s="1" customFormat="1" ht="16.5" customHeight="1">
      <c r="B81" s="42"/>
      <c r="C81" s="64"/>
      <c r="D81" s="64"/>
      <c r="E81" s="429" t="s">
        <v>1149</v>
      </c>
      <c r="F81" s="427"/>
      <c r="G81" s="427"/>
      <c r="H81" s="427"/>
      <c r="I81" s="181"/>
      <c r="J81" s="181"/>
      <c r="K81" s="64"/>
      <c r="L81" s="64"/>
      <c r="M81" s="62"/>
    </row>
    <row r="82" spans="2:65" s="1" customFormat="1" ht="14.45" customHeight="1">
      <c r="B82" s="42"/>
      <c r="C82" s="66" t="s">
        <v>1150</v>
      </c>
      <c r="D82" s="64"/>
      <c r="E82" s="64"/>
      <c r="F82" s="64"/>
      <c r="G82" s="64"/>
      <c r="H82" s="64"/>
      <c r="I82" s="181"/>
      <c r="J82" s="181"/>
      <c r="K82" s="64"/>
      <c r="L82" s="64"/>
      <c r="M82" s="62"/>
    </row>
    <row r="83" spans="2:65" s="1" customFormat="1" ht="17.25" customHeight="1">
      <c r="B83" s="42"/>
      <c r="C83" s="64"/>
      <c r="D83" s="64"/>
      <c r="E83" s="394" t="str">
        <f>E13</f>
        <v>PS01-V - Rozvody nn-elektroinstalace</v>
      </c>
      <c r="F83" s="427"/>
      <c r="G83" s="427"/>
      <c r="H83" s="427"/>
      <c r="I83" s="181"/>
      <c r="J83" s="181"/>
      <c r="K83" s="64"/>
      <c r="L83" s="64"/>
      <c r="M83" s="62"/>
    </row>
    <row r="84" spans="2:65" s="1" customFormat="1" ht="6.95" customHeight="1">
      <c r="B84" s="42"/>
      <c r="C84" s="64"/>
      <c r="D84" s="64"/>
      <c r="E84" s="64"/>
      <c r="F84" s="64"/>
      <c r="G84" s="64"/>
      <c r="H84" s="64"/>
      <c r="I84" s="181"/>
      <c r="J84" s="181"/>
      <c r="K84" s="64"/>
      <c r="L84" s="64"/>
      <c r="M84" s="62"/>
    </row>
    <row r="85" spans="2:65" s="1" customFormat="1" ht="18" customHeight="1">
      <c r="B85" s="42"/>
      <c r="C85" s="66" t="s">
        <v>24</v>
      </c>
      <c r="D85" s="64"/>
      <c r="E85" s="64"/>
      <c r="F85" s="182" t="str">
        <f>F16</f>
        <v>Olomouc - Hodolany</v>
      </c>
      <c r="G85" s="64"/>
      <c r="H85" s="64"/>
      <c r="I85" s="183" t="s">
        <v>26</v>
      </c>
      <c r="J85" s="184">
        <f>IF(J16="","",J16)</f>
        <v>0</v>
      </c>
      <c r="K85" s="64"/>
      <c r="L85" s="64"/>
      <c r="M85" s="62"/>
    </row>
    <row r="86" spans="2:65" s="1" customFormat="1" ht="6.95" customHeight="1">
      <c r="B86" s="42"/>
      <c r="C86" s="64"/>
      <c r="D86" s="64"/>
      <c r="E86" s="64"/>
      <c r="F86" s="64"/>
      <c r="G86" s="64"/>
      <c r="H86" s="64"/>
      <c r="I86" s="181"/>
      <c r="J86" s="181"/>
      <c r="K86" s="64"/>
      <c r="L86" s="64"/>
      <c r="M86" s="62"/>
    </row>
    <row r="87" spans="2:65" s="1" customFormat="1" ht="15">
      <c r="B87" s="42"/>
      <c r="C87" s="66" t="s">
        <v>27</v>
      </c>
      <c r="D87" s="64"/>
      <c r="E87" s="64"/>
      <c r="F87" s="182" t="str">
        <f>E19</f>
        <v>Správa železniční dopravní cesty, s.o.</v>
      </c>
      <c r="G87" s="64"/>
      <c r="H87" s="64"/>
      <c r="I87" s="183" t="s">
        <v>33</v>
      </c>
      <c r="J87" s="185" t="str">
        <f>E25</f>
        <v>Kamarád Vladimír</v>
      </c>
      <c r="K87" s="64"/>
      <c r="L87" s="64"/>
      <c r="M87" s="62"/>
    </row>
    <row r="88" spans="2:65" s="1" customFormat="1" ht="14.45" customHeight="1">
      <c r="B88" s="42"/>
      <c r="C88" s="66" t="s">
        <v>31</v>
      </c>
      <c r="D88" s="64"/>
      <c r="E88" s="64"/>
      <c r="F88" s="182" t="str">
        <f>IF(E22="","",E22)</f>
        <v/>
      </c>
      <c r="G88" s="64"/>
      <c r="H88" s="64"/>
      <c r="I88" s="181"/>
      <c r="J88" s="181"/>
      <c r="K88" s="64"/>
      <c r="L88" s="64"/>
      <c r="M88" s="62"/>
    </row>
    <row r="89" spans="2:65" s="1" customFormat="1" ht="10.35" customHeight="1">
      <c r="B89" s="42"/>
      <c r="C89" s="64"/>
      <c r="D89" s="64"/>
      <c r="E89" s="64"/>
      <c r="F89" s="64"/>
      <c r="G89" s="64"/>
      <c r="H89" s="64"/>
      <c r="I89" s="181"/>
      <c r="J89" s="181"/>
      <c r="K89" s="64"/>
      <c r="L89" s="64"/>
      <c r="M89" s="62"/>
    </row>
    <row r="90" spans="2:65" s="10" customFormat="1" ht="29.25" customHeight="1">
      <c r="B90" s="186"/>
      <c r="C90" s="187" t="s">
        <v>162</v>
      </c>
      <c r="D90" s="188" t="s">
        <v>54</v>
      </c>
      <c r="E90" s="188" t="s">
        <v>50</v>
      </c>
      <c r="F90" s="188" t="s">
        <v>163</v>
      </c>
      <c r="G90" s="188" t="s">
        <v>164</v>
      </c>
      <c r="H90" s="188" t="s">
        <v>165</v>
      </c>
      <c r="I90" s="189" t="s">
        <v>166</v>
      </c>
      <c r="J90" s="189" t="s">
        <v>167</v>
      </c>
      <c r="K90" s="188" t="s">
        <v>130</v>
      </c>
      <c r="L90" s="190" t="s">
        <v>168</v>
      </c>
      <c r="M90" s="191"/>
      <c r="N90" s="81" t="s">
        <v>169</v>
      </c>
      <c r="O90" s="82" t="s">
        <v>39</v>
      </c>
      <c r="P90" s="82" t="s">
        <v>170</v>
      </c>
      <c r="Q90" s="82" t="s">
        <v>171</v>
      </c>
      <c r="R90" s="82" t="s">
        <v>172</v>
      </c>
      <c r="S90" s="82" t="s">
        <v>173</v>
      </c>
      <c r="T90" s="82" t="s">
        <v>174</v>
      </c>
      <c r="U90" s="82" t="s">
        <v>175</v>
      </c>
      <c r="V90" s="82" t="s">
        <v>176</v>
      </c>
      <c r="W90" s="82" t="s">
        <v>177</v>
      </c>
      <c r="X90" s="83" t="s">
        <v>178</v>
      </c>
    </row>
    <row r="91" spans="2:65" s="1" customFormat="1" ht="29.25" customHeight="1">
      <c r="B91" s="42"/>
      <c r="C91" s="87" t="s">
        <v>131</v>
      </c>
      <c r="D91" s="64"/>
      <c r="E91" s="64"/>
      <c r="F91" s="64"/>
      <c r="G91" s="64"/>
      <c r="H91" s="64"/>
      <c r="I91" s="181"/>
      <c r="J91" s="181"/>
      <c r="K91" s="192">
        <f>BK91</f>
        <v>0</v>
      </c>
      <c r="L91" s="64"/>
      <c r="M91" s="62"/>
      <c r="N91" s="84"/>
      <c r="O91" s="85"/>
      <c r="P91" s="85"/>
      <c r="Q91" s="193">
        <f>Q92</f>
        <v>0</v>
      </c>
      <c r="R91" s="193">
        <f>R92</f>
        <v>0</v>
      </c>
      <c r="S91" s="85"/>
      <c r="T91" s="194">
        <f>T92</f>
        <v>0</v>
      </c>
      <c r="U91" s="85"/>
      <c r="V91" s="194">
        <f>V92</f>
        <v>0</v>
      </c>
      <c r="W91" s="85"/>
      <c r="X91" s="195">
        <f>X92</f>
        <v>0</v>
      </c>
      <c r="AT91" s="25" t="s">
        <v>70</v>
      </c>
      <c r="AU91" s="25" t="s">
        <v>132</v>
      </c>
      <c r="BK91" s="196">
        <f>BK92</f>
        <v>0</v>
      </c>
    </row>
    <row r="92" spans="2:65" s="11" customFormat="1" ht="37.35" customHeight="1">
      <c r="B92" s="197"/>
      <c r="C92" s="198"/>
      <c r="D92" s="199" t="s">
        <v>70</v>
      </c>
      <c r="E92" s="200" t="s">
        <v>1501</v>
      </c>
      <c r="F92" s="200" t="s">
        <v>1502</v>
      </c>
      <c r="G92" s="198"/>
      <c r="H92" s="198"/>
      <c r="I92" s="201"/>
      <c r="J92" s="201"/>
      <c r="K92" s="202">
        <f>BK92</f>
        <v>0</v>
      </c>
      <c r="L92" s="198"/>
      <c r="M92" s="203"/>
      <c r="N92" s="204"/>
      <c r="O92" s="205"/>
      <c r="P92" s="205"/>
      <c r="Q92" s="206">
        <f>SUM(Q93:Q99)</f>
        <v>0</v>
      </c>
      <c r="R92" s="206">
        <f>SUM(R93:R99)</f>
        <v>0</v>
      </c>
      <c r="S92" s="205"/>
      <c r="T92" s="207">
        <f>SUM(T93:T99)</f>
        <v>0</v>
      </c>
      <c r="U92" s="205"/>
      <c r="V92" s="207">
        <f>SUM(V93:V99)</f>
        <v>0</v>
      </c>
      <c r="W92" s="205"/>
      <c r="X92" s="208">
        <f>SUM(X93:X99)</f>
        <v>0</v>
      </c>
      <c r="AR92" s="209" t="s">
        <v>205</v>
      </c>
      <c r="AT92" s="210" t="s">
        <v>70</v>
      </c>
      <c r="AU92" s="210" t="s">
        <v>71</v>
      </c>
      <c r="AY92" s="209" t="s">
        <v>181</v>
      </c>
      <c r="BK92" s="211">
        <f>SUM(BK93:BK99)</f>
        <v>0</v>
      </c>
    </row>
    <row r="93" spans="2:65" s="1" customFormat="1" ht="16.5" customHeight="1">
      <c r="B93" s="42"/>
      <c r="C93" s="214" t="s">
        <v>79</v>
      </c>
      <c r="D93" s="214" t="s">
        <v>183</v>
      </c>
      <c r="E93" s="215" t="s">
        <v>1503</v>
      </c>
      <c r="F93" s="216" t="s">
        <v>1504</v>
      </c>
      <c r="G93" s="217" t="s">
        <v>533</v>
      </c>
      <c r="H93" s="271"/>
      <c r="I93" s="219"/>
      <c r="J93" s="219"/>
      <c r="K93" s="220">
        <f t="shared" ref="K93:K99" si="0">ROUND(P93*H93,2)</f>
        <v>0</v>
      </c>
      <c r="L93" s="216" t="s">
        <v>1174</v>
      </c>
      <c r="M93" s="62"/>
      <c r="N93" s="221" t="s">
        <v>22</v>
      </c>
      <c r="O93" s="222" t="s">
        <v>40</v>
      </c>
      <c r="P93" s="147">
        <f t="shared" ref="P93:P99" si="1">I93+J93</f>
        <v>0</v>
      </c>
      <c r="Q93" s="147">
        <f t="shared" ref="Q93:Q99" si="2">ROUND(I93*H93,2)</f>
        <v>0</v>
      </c>
      <c r="R93" s="147">
        <f t="shared" ref="R93:R99" si="3">ROUND(J93*H93,2)</f>
        <v>0</v>
      </c>
      <c r="S93" s="43"/>
      <c r="T93" s="223">
        <f t="shared" ref="T93:T99" si="4">S93*H93</f>
        <v>0</v>
      </c>
      <c r="U93" s="223">
        <v>0</v>
      </c>
      <c r="V93" s="223">
        <f t="shared" ref="V93:V99" si="5">U93*H93</f>
        <v>0</v>
      </c>
      <c r="W93" s="223">
        <v>0</v>
      </c>
      <c r="X93" s="224">
        <f t="shared" ref="X93:X99" si="6">W93*H93</f>
        <v>0</v>
      </c>
      <c r="AR93" s="25" t="s">
        <v>188</v>
      </c>
      <c r="AT93" s="25" t="s">
        <v>183</v>
      </c>
      <c r="AU93" s="25" t="s">
        <v>79</v>
      </c>
      <c r="AY93" s="25" t="s">
        <v>181</v>
      </c>
      <c r="BE93" s="225">
        <f t="shared" ref="BE93:BE99" si="7">IF(O93="základní",K93,0)</f>
        <v>0</v>
      </c>
      <c r="BF93" s="225">
        <f t="shared" ref="BF93:BF99" si="8">IF(O93="snížená",K93,0)</f>
        <v>0</v>
      </c>
      <c r="BG93" s="225">
        <f t="shared" ref="BG93:BG99" si="9">IF(O93="zákl. přenesená",K93,0)</f>
        <v>0</v>
      </c>
      <c r="BH93" s="225">
        <f t="shared" ref="BH93:BH99" si="10">IF(O93="sníž. přenesená",K93,0)</f>
        <v>0</v>
      </c>
      <c r="BI93" s="225">
        <f t="shared" ref="BI93:BI99" si="11">IF(O93="nulová",K93,0)</f>
        <v>0</v>
      </c>
      <c r="BJ93" s="25" t="s">
        <v>79</v>
      </c>
      <c r="BK93" s="225">
        <f t="shared" ref="BK93:BK99" si="12">ROUND(P93*H93,2)</f>
        <v>0</v>
      </c>
      <c r="BL93" s="25" t="s">
        <v>188</v>
      </c>
      <c r="BM93" s="25" t="s">
        <v>1505</v>
      </c>
    </row>
    <row r="94" spans="2:65" s="1" customFormat="1" ht="16.5" customHeight="1">
      <c r="B94" s="42"/>
      <c r="C94" s="214" t="s">
        <v>81</v>
      </c>
      <c r="D94" s="214" t="s">
        <v>183</v>
      </c>
      <c r="E94" s="215" t="s">
        <v>1506</v>
      </c>
      <c r="F94" s="216" t="s">
        <v>1507</v>
      </c>
      <c r="G94" s="217" t="s">
        <v>533</v>
      </c>
      <c r="H94" s="271"/>
      <c r="I94" s="219"/>
      <c r="J94" s="219"/>
      <c r="K94" s="220">
        <f t="shared" si="0"/>
        <v>0</v>
      </c>
      <c r="L94" s="216" t="s">
        <v>1174</v>
      </c>
      <c r="M94" s="62"/>
      <c r="N94" s="221" t="s">
        <v>22</v>
      </c>
      <c r="O94" s="222" t="s">
        <v>40</v>
      </c>
      <c r="P94" s="147">
        <f t="shared" si="1"/>
        <v>0</v>
      </c>
      <c r="Q94" s="147">
        <f t="shared" si="2"/>
        <v>0</v>
      </c>
      <c r="R94" s="147">
        <f t="shared" si="3"/>
        <v>0</v>
      </c>
      <c r="S94" s="43"/>
      <c r="T94" s="223">
        <f t="shared" si="4"/>
        <v>0</v>
      </c>
      <c r="U94" s="223">
        <v>0</v>
      </c>
      <c r="V94" s="223">
        <f t="shared" si="5"/>
        <v>0</v>
      </c>
      <c r="W94" s="223">
        <v>0</v>
      </c>
      <c r="X94" s="224">
        <f t="shared" si="6"/>
        <v>0</v>
      </c>
      <c r="AR94" s="25" t="s">
        <v>188</v>
      </c>
      <c r="AT94" s="25" t="s">
        <v>183</v>
      </c>
      <c r="AU94" s="25" t="s">
        <v>79</v>
      </c>
      <c r="AY94" s="25" t="s">
        <v>181</v>
      </c>
      <c r="BE94" s="225">
        <f t="shared" si="7"/>
        <v>0</v>
      </c>
      <c r="BF94" s="225">
        <f t="shared" si="8"/>
        <v>0</v>
      </c>
      <c r="BG94" s="225">
        <f t="shared" si="9"/>
        <v>0</v>
      </c>
      <c r="BH94" s="225">
        <f t="shared" si="10"/>
        <v>0</v>
      </c>
      <c r="BI94" s="225">
        <f t="shared" si="11"/>
        <v>0</v>
      </c>
      <c r="BJ94" s="25" t="s">
        <v>79</v>
      </c>
      <c r="BK94" s="225">
        <f t="shared" si="12"/>
        <v>0</v>
      </c>
      <c r="BL94" s="25" t="s">
        <v>188</v>
      </c>
      <c r="BM94" s="25" t="s">
        <v>1508</v>
      </c>
    </row>
    <row r="95" spans="2:65" s="1" customFormat="1" ht="16.5" customHeight="1">
      <c r="B95" s="42"/>
      <c r="C95" s="214" t="s">
        <v>91</v>
      </c>
      <c r="D95" s="214" t="s">
        <v>183</v>
      </c>
      <c r="E95" s="215" t="s">
        <v>1509</v>
      </c>
      <c r="F95" s="216" t="s">
        <v>1510</v>
      </c>
      <c r="G95" s="217" t="s">
        <v>533</v>
      </c>
      <c r="H95" s="271"/>
      <c r="I95" s="219"/>
      <c r="J95" s="219"/>
      <c r="K95" s="220">
        <f t="shared" si="0"/>
        <v>0</v>
      </c>
      <c r="L95" s="216" t="s">
        <v>1174</v>
      </c>
      <c r="M95" s="62"/>
      <c r="N95" s="221" t="s">
        <v>22</v>
      </c>
      <c r="O95" s="222" t="s">
        <v>40</v>
      </c>
      <c r="P95" s="147">
        <f t="shared" si="1"/>
        <v>0</v>
      </c>
      <c r="Q95" s="147">
        <f t="shared" si="2"/>
        <v>0</v>
      </c>
      <c r="R95" s="147">
        <f t="shared" si="3"/>
        <v>0</v>
      </c>
      <c r="S95" s="43"/>
      <c r="T95" s="223">
        <f t="shared" si="4"/>
        <v>0</v>
      </c>
      <c r="U95" s="223">
        <v>0</v>
      </c>
      <c r="V95" s="223">
        <f t="shared" si="5"/>
        <v>0</v>
      </c>
      <c r="W95" s="223">
        <v>0</v>
      </c>
      <c r="X95" s="224">
        <f t="shared" si="6"/>
        <v>0</v>
      </c>
      <c r="AR95" s="25" t="s">
        <v>188</v>
      </c>
      <c r="AT95" s="25" t="s">
        <v>183</v>
      </c>
      <c r="AU95" s="25" t="s">
        <v>79</v>
      </c>
      <c r="AY95" s="25" t="s">
        <v>181</v>
      </c>
      <c r="BE95" s="225">
        <f t="shared" si="7"/>
        <v>0</v>
      </c>
      <c r="BF95" s="225">
        <f t="shared" si="8"/>
        <v>0</v>
      </c>
      <c r="BG95" s="225">
        <f t="shared" si="9"/>
        <v>0</v>
      </c>
      <c r="BH95" s="225">
        <f t="shared" si="10"/>
        <v>0</v>
      </c>
      <c r="BI95" s="225">
        <f t="shared" si="11"/>
        <v>0</v>
      </c>
      <c r="BJ95" s="25" t="s">
        <v>79</v>
      </c>
      <c r="BK95" s="225">
        <f t="shared" si="12"/>
        <v>0</v>
      </c>
      <c r="BL95" s="25" t="s">
        <v>188</v>
      </c>
      <c r="BM95" s="25" t="s">
        <v>1511</v>
      </c>
    </row>
    <row r="96" spans="2:65" s="1" customFormat="1" ht="127.5" customHeight="1">
      <c r="B96" s="42"/>
      <c r="C96" s="214" t="s">
        <v>188</v>
      </c>
      <c r="D96" s="214" t="s">
        <v>183</v>
      </c>
      <c r="E96" s="215" t="s">
        <v>1512</v>
      </c>
      <c r="F96" s="216" t="s">
        <v>1513</v>
      </c>
      <c r="G96" s="217" t="s">
        <v>318</v>
      </c>
      <c r="H96" s="218">
        <v>60</v>
      </c>
      <c r="I96" s="219"/>
      <c r="J96" s="219"/>
      <c r="K96" s="220">
        <f t="shared" si="0"/>
        <v>0</v>
      </c>
      <c r="L96" s="216" t="s">
        <v>1174</v>
      </c>
      <c r="M96" s="62"/>
      <c r="N96" s="221" t="s">
        <v>22</v>
      </c>
      <c r="O96" s="222" t="s">
        <v>40</v>
      </c>
      <c r="P96" s="147">
        <f t="shared" si="1"/>
        <v>0</v>
      </c>
      <c r="Q96" s="147">
        <f t="shared" si="2"/>
        <v>0</v>
      </c>
      <c r="R96" s="147">
        <f t="shared" si="3"/>
        <v>0</v>
      </c>
      <c r="S96" s="43"/>
      <c r="T96" s="223">
        <f t="shared" si="4"/>
        <v>0</v>
      </c>
      <c r="U96" s="223">
        <v>0</v>
      </c>
      <c r="V96" s="223">
        <f t="shared" si="5"/>
        <v>0</v>
      </c>
      <c r="W96" s="223">
        <v>0</v>
      </c>
      <c r="X96" s="224">
        <f t="shared" si="6"/>
        <v>0</v>
      </c>
      <c r="AR96" s="25" t="s">
        <v>188</v>
      </c>
      <c r="AT96" s="25" t="s">
        <v>183</v>
      </c>
      <c r="AU96" s="25" t="s">
        <v>79</v>
      </c>
      <c r="AY96" s="25" t="s">
        <v>181</v>
      </c>
      <c r="BE96" s="225">
        <f t="shared" si="7"/>
        <v>0</v>
      </c>
      <c r="BF96" s="225">
        <f t="shared" si="8"/>
        <v>0</v>
      </c>
      <c r="BG96" s="225">
        <f t="shared" si="9"/>
        <v>0</v>
      </c>
      <c r="BH96" s="225">
        <f t="shared" si="10"/>
        <v>0</v>
      </c>
      <c r="BI96" s="225">
        <f t="shared" si="11"/>
        <v>0</v>
      </c>
      <c r="BJ96" s="25" t="s">
        <v>79</v>
      </c>
      <c r="BK96" s="225">
        <f t="shared" si="12"/>
        <v>0</v>
      </c>
      <c r="BL96" s="25" t="s">
        <v>188</v>
      </c>
      <c r="BM96" s="25" t="s">
        <v>1514</v>
      </c>
    </row>
    <row r="97" spans="2:65" s="1" customFormat="1" ht="25.5" customHeight="1">
      <c r="B97" s="42"/>
      <c r="C97" s="214" t="s">
        <v>205</v>
      </c>
      <c r="D97" s="214" t="s">
        <v>183</v>
      </c>
      <c r="E97" s="215" t="s">
        <v>1515</v>
      </c>
      <c r="F97" s="216" t="s">
        <v>1516</v>
      </c>
      <c r="G97" s="217" t="s">
        <v>242</v>
      </c>
      <c r="H97" s="218">
        <v>3</v>
      </c>
      <c r="I97" s="219"/>
      <c r="J97" s="219"/>
      <c r="K97" s="220">
        <f t="shared" si="0"/>
        <v>0</v>
      </c>
      <c r="L97" s="216" t="s">
        <v>1174</v>
      </c>
      <c r="M97" s="62"/>
      <c r="N97" s="221" t="s">
        <v>22</v>
      </c>
      <c r="O97" s="222" t="s">
        <v>40</v>
      </c>
      <c r="P97" s="147">
        <f t="shared" si="1"/>
        <v>0</v>
      </c>
      <c r="Q97" s="147">
        <f t="shared" si="2"/>
        <v>0</v>
      </c>
      <c r="R97" s="147">
        <f t="shared" si="3"/>
        <v>0</v>
      </c>
      <c r="S97" s="43"/>
      <c r="T97" s="223">
        <f t="shared" si="4"/>
        <v>0</v>
      </c>
      <c r="U97" s="223">
        <v>0</v>
      </c>
      <c r="V97" s="223">
        <f t="shared" si="5"/>
        <v>0</v>
      </c>
      <c r="W97" s="223">
        <v>0</v>
      </c>
      <c r="X97" s="224">
        <f t="shared" si="6"/>
        <v>0</v>
      </c>
      <c r="AR97" s="25" t="s">
        <v>188</v>
      </c>
      <c r="AT97" s="25" t="s">
        <v>183</v>
      </c>
      <c r="AU97" s="25" t="s">
        <v>79</v>
      </c>
      <c r="AY97" s="25" t="s">
        <v>181</v>
      </c>
      <c r="BE97" s="225">
        <f t="shared" si="7"/>
        <v>0</v>
      </c>
      <c r="BF97" s="225">
        <f t="shared" si="8"/>
        <v>0</v>
      </c>
      <c r="BG97" s="225">
        <f t="shared" si="9"/>
        <v>0</v>
      </c>
      <c r="BH97" s="225">
        <f t="shared" si="10"/>
        <v>0</v>
      </c>
      <c r="BI97" s="225">
        <f t="shared" si="11"/>
        <v>0</v>
      </c>
      <c r="BJ97" s="25" t="s">
        <v>79</v>
      </c>
      <c r="BK97" s="225">
        <f t="shared" si="12"/>
        <v>0</v>
      </c>
      <c r="BL97" s="25" t="s">
        <v>188</v>
      </c>
      <c r="BM97" s="25" t="s">
        <v>1517</v>
      </c>
    </row>
    <row r="98" spans="2:65" s="1" customFormat="1" ht="38.25" customHeight="1">
      <c r="B98" s="42"/>
      <c r="C98" s="214" t="s">
        <v>211</v>
      </c>
      <c r="D98" s="214" t="s">
        <v>183</v>
      </c>
      <c r="E98" s="215" t="s">
        <v>1518</v>
      </c>
      <c r="F98" s="216" t="s">
        <v>1519</v>
      </c>
      <c r="G98" s="217" t="s">
        <v>242</v>
      </c>
      <c r="H98" s="218">
        <v>3</v>
      </c>
      <c r="I98" s="219"/>
      <c r="J98" s="219"/>
      <c r="K98" s="220">
        <f t="shared" si="0"/>
        <v>0</v>
      </c>
      <c r="L98" s="216" t="s">
        <v>1174</v>
      </c>
      <c r="M98" s="62"/>
      <c r="N98" s="221" t="s">
        <v>22</v>
      </c>
      <c r="O98" s="222" t="s">
        <v>40</v>
      </c>
      <c r="P98" s="147">
        <f t="shared" si="1"/>
        <v>0</v>
      </c>
      <c r="Q98" s="147">
        <f t="shared" si="2"/>
        <v>0</v>
      </c>
      <c r="R98" s="147">
        <f t="shared" si="3"/>
        <v>0</v>
      </c>
      <c r="S98" s="43"/>
      <c r="T98" s="223">
        <f t="shared" si="4"/>
        <v>0</v>
      </c>
      <c r="U98" s="223">
        <v>0</v>
      </c>
      <c r="V98" s="223">
        <f t="shared" si="5"/>
        <v>0</v>
      </c>
      <c r="W98" s="223">
        <v>0</v>
      </c>
      <c r="X98" s="224">
        <f t="shared" si="6"/>
        <v>0</v>
      </c>
      <c r="AR98" s="25" t="s">
        <v>188</v>
      </c>
      <c r="AT98" s="25" t="s">
        <v>183</v>
      </c>
      <c r="AU98" s="25" t="s">
        <v>79</v>
      </c>
      <c r="AY98" s="25" t="s">
        <v>181</v>
      </c>
      <c r="BE98" s="225">
        <f t="shared" si="7"/>
        <v>0</v>
      </c>
      <c r="BF98" s="225">
        <f t="shared" si="8"/>
        <v>0</v>
      </c>
      <c r="BG98" s="225">
        <f t="shared" si="9"/>
        <v>0</v>
      </c>
      <c r="BH98" s="225">
        <f t="shared" si="10"/>
        <v>0</v>
      </c>
      <c r="BI98" s="225">
        <f t="shared" si="11"/>
        <v>0</v>
      </c>
      <c r="BJ98" s="25" t="s">
        <v>79</v>
      </c>
      <c r="BK98" s="225">
        <f t="shared" si="12"/>
        <v>0</v>
      </c>
      <c r="BL98" s="25" t="s">
        <v>188</v>
      </c>
      <c r="BM98" s="25" t="s">
        <v>1520</v>
      </c>
    </row>
    <row r="99" spans="2:65" s="1" customFormat="1" ht="25.5" customHeight="1">
      <c r="B99" s="42"/>
      <c r="C99" s="214" t="s">
        <v>216</v>
      </c>
      <c r="D99" s="214" t="s">
        <v>183</v>
      </c>
      <c r="E99" s="215" t="s">
        <v>1521</v>
      </c>
      <c r="F99" s="216" t="s">
        <v>1522</v>
      </c>
      <c r="G99" s="217" t="s">
        <v>242</v>
      </c>
      <c r="H99" s="218">
        <v>0.3</v>
      </c>
      <c r="I99" s="219"/>
      <c r="J99" s="219"/>
      <c r="K99" s="220">
        <f t="shared" si="0"/>
        <v>0</v>
      </c>
      <c r="L99" s="216" t="s">
        <v>1174</v>
      </c>
      <c r="M99" s="62"/>
      <c r="N99" s="221" t="s">
        <v>22</v>
      </c>
      <c r="O99" s="277" t="s">
        <v>40</v>
      </c>
      <c r="P99" s="278">
        <f t="shared" si="1"/>
        <v>0</v>
      </c>
      <c r="Q99" s="278">
        <f t="shared" si="2"/>
        <v>0</v>
      </c>
      <c r="R99" s="278">
        <f t="shared" si="3"/>
        <v>0</v>
      </c>
      <c r="S99" s="279"/>
      <c r="T99" s="280">
        <f t="shared" si="4"/>
        <v>0</v>
      </c>
      <c r="U99" s="280">
        <v>0</v>
      </c>
      <c r="V99" s="280">
        <f t="shared" si="5"/>
        <v>0</v>
      </c>
      <c r="W99" s="280">
        <v>0</v>
      </c>
      <c r="X99" s="281">
        <f t="shared" si="6"/>
        <v>0</v>
      </c>
      <c r="AR99" s="25" t="s">
        <v>188</v>
      </c>
      <c r="AT99" s="25" t="s">
        <v>183</v>
      </c>
      <c r="AU99" s="25" t="s">
        <v>79</v>
      </c>
      <c r="AY99" s="25" t="s">
        <v>181</v>
      </c>
      <c r="BE99" s="225">
        <f t="shared" si="7"/>
        <v>0</v>
      </c>
      <c r="BF99" s="225">
        <f t="shared" si="8"/>
        <v>0</v>
      </c>
      <c r="BG99" s="225">
        <f t="shared" si="9"/>
        <v>0</v>
      </c>
      <c r="BH99" s="225">
        <f t="shared" si="10"/>
        <v>0</v>
      </c>
      <c r="BI99" s="225">
        <f t="shared" si="11"/>
        <v>0</v>
      </c>
      <c r="BJ99" s="25" t="s">
        <v>79</v>
      </c>
      <c r="BK99" s="225">
        <f t="shared" si="12"/>
        <v>0</v>
      </c>
      <c r="BL99" s="25" t="s">
        <v>188</v>
      </c>
      <c r="BM99" s="25" t="s">
        <v>1523</v>
      </c>
    </row>
    <row r="100" spans="2:65" s="1" customFormat="1" ht="6.95" customHeight="1">
      <c r="B100" s="57"/>
      <c r="C100" s="58"/>
      <c r="D100" s="58"/>
      <c r="E100" s="58"/>
      <c r="F100" s="58"/>
      <c r="G100" s="58"/>
      <c r="H100" s="58"/>
      <c r="I100" s="156"/>
      <c r="J100" s="156"/>
      <c r="K100" s="58"/>
      <c r="L100" s="58"/>
      <c r="M100" s="62"/>
    </row>
  </sheetData>
  <sheetProtection algorithmName="SHA-512" hashValue="vcDdA+j9JT466llky2yKZvuTNyGjp8SbeG3tDynqr05kFYW4O1wuZPBWxxZJ2aQnovQEzRW0a9IrerAJffbxXA==" saltValue="87coMWmZJhmFJM4/+eTE4skdlKvb5JWoVyDcPpav+lJPd8BI+JkXDGnBnBCMo/fdyjWAVcGs239dpINtF+Ov0A==" spinCount="100000" sheet="1" objects="1" scenarios="1" formatColumns="0" formatRows="0" autoFilter="0"/>
  <autoFilter ref="C90:L99"/>
  <mergeCells count="16">
    <mergeCell ref="M2:Z2"/>
    <mergeCell ref="E77:H77"/>
    <mergeCell ref="E81:H81"/>
    <mergeCell ref="E79:H79"/>
    <mergeCell ref="E83:H83"/>
    <mergeCell ref="G1:H1"/>
    <mergeCell ref="E51:H51"/>
    <mergeCell ref="E55:H55"/>
    <mergeCell ref="E53:H53"/>
    <mergeCell ref="E57:H57"/>
    <mergeCell ref="J61:J62"/>
    <mergeCell ref="E7:H7"/>
    <mergeCell ref="E11:H11"/>
    <mergeCell ref="E9:H9"/>
    <mergeCell ref="E13:H13"/>
    <mergeCell ref="E28:H28"/>
  </mergeCells>
  <hyperlinks>
    <hyperlink ref="F1:G1" location="C2" display="1) Krycí list soupisu"/>
    <hyperlink ref="G1:H1" location="C64" display="2) Rekapitulace"/>
    <hyperlink ref="J1" location="C90"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2"/>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101</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ht="15">
      <c r="B8" s="29"/>
      <c r="C8" s="30"/>
      <c r="D8" s="38" t="s">
        <v>122</v>
      </c>
      <c r="E8" s="30"/>
      <c r="F8" s="30"/>
      <c r="G8" s="30"/>
      <c r="H8" s="30"/>
      <c r="I8" s="132"/>
      <c r="J8" s="132"/>
      <c r="K8" s="30"/>
      <c r="L8" s="32"/>
    </row>
    <row r="9" spans="1:70" ht="16.5" customHeight="1">
      <c r="B9" s="29"/>
      <c r="C9" s="30"/>
      <c r="D9" s="30"/>
      <c r="E9" s="419" t="s">
        <v>1147</v>
      </c>
      <c r="F9" s="379"/>
      <c r="G9" s="379"/>
      <c r="H9" s="379"/>
      <c r="I9" s="132"/>
      <c r="J9" s="132"/>
      <c r="K9" s="30"/>
      <c r="L9" s="32"/>
    </row>
    <row r="10" spans="1:70" ht="15">
      <c r="B10" s="29"/>
      <c r="C10" s="30"/>
      <c r="D10" s="38" t="s">
        <v>1148</v>
      </c>
      <c r="E10" s="30"/>
      <c r="F10" s="30"/>
      <c r="G10" s="30"/>
      <c r="H10" s="30"/>
      <c r="I10" s="132"/>
      <c r="J10" s="132"/>
      <c r="K10" s="30"/>
      <c r="L10" s="32"/>
    </row>
    <row r="11" spans="1:70" s="1" customFormat="1" ht="16.5" customHeight="1">
      <c r="B11" s="42"/>
      <c r="C11" s="43"/>
      <c r="D11" s="43"/>
      <c r="E11" s="403" t="s">
        <v>1524</v>
      </c>
      <c r="F11" s="422"/>
      <c r="G11" s="422"/>
      <c r="H11" s="422"/>
      <c r="I11" s="133"/>
      <c r="J11" s="133"/>
      <c r="K11" s="43"/>
      <c r="L11" s="46"/>
    </row>
    <row r="12" spans="1:70" s="1" customFormat="1" ht="15">
      <c r="B12" s="42"/>
      <c r="C12" s="43"/>
      <c r="D12" s="38" t="s">
        <v>1150</v>
      </c>
      <c r="E12" s="43"/>
      <c r="F12" s="43"/>
      <c r="G12" s="43"/>
      <c r="H12" s="43"/>
      <c r="I12" s="133"/>
      <c r="J12" s="133"/>
      <c r="K12" s="43"/>
      <c r="L12" s="46"/>
    </row>
    <row r="13" spans="1:70" s="1" customFormat="1" ht="36.950000000000003" customHeight="1">
      <c r="B13" s="42"/>
      <c r="C13" s="43"/>
      <c r="D13" s="43"/>
      <c r="E13" s="421" t="s">
        <v>1525</v>
      </c>
      <c r="F13" s="422"/>
      <c r="G13" s="422"/>
      <c r="H13" s="422"/>
      <c r="I13" s="133"/>
      <c r="J13" s="133"/>
      <c r="K13" s="43"/>
      <c r="L13" s="46"/>
    </row>
    <row r="14" spans="1:70" s="1" customFormat="1" ht="13.5">
      <c r="B14" s="42"/>
      <c r="C14" s="43"/>
      <c r="D14" s="43"/>
      <c r="E14" s="43"/>
      <c r="F14" s="43"/>
      <c r="G14" s="43"/>
      <c r="H14" s="43"/>
      <c r="I14" s="133"/>
      <c r="J14" s="133"/>
      <c r="K14" s="43"/>
      <c r="L14" s="46"/>
    </row>
    <row r="15" spans="1:70" s="1" customFormat="1" ht="14.45" customHeight="1">
      <c r="B15" s="42"/>
      <c r="C15" s="43"/>
      <c r="D15" s="38" t="s">
        <v>21</v>
      </c>
      <c r="E15" s="43"/>
      <c r="F15" s="36" t="s">
        <v>22</v>
      </c>
      <c r="G15" s="43"/>
      <c r="H15" s="43"/>
      <c r="I15" s="134" t="s">
        <v>23</v>
      </c>
      <c r="J15" s="135" t="s">
        <v>22</v>
      </c>
      <c r="K15" s="43"/>
      <c r="L15" s="46"/>
    </row>
    <row r="16" spans="1:70" s="1" customFormat="1" ht="14.45" customHeight="1">
      <c r="B16" s="42"/>
      <c r="C16" s="43"/>
      <c r="D16" s="38" t="s">
        <v>24</v>
      </c>
      <c r="E16" s="43"/>
      <c r="F16" s="36" t="s">
        <v>1152</v>
      </c>
      <c r="G16" s="43"/>
      <c r="H16" s="43"/>
      <c r="I16" s="134" t="s">
        <v>26</v>
      </c>
      <c r="J16" s="136">
        <f>'Rekapitulace zakázky'!AN8</f>
        <v>0</v>
      </c>
      <c r="K16" s="43"/>
      <c r="L16" s="46"/>
    </row>
    <row r="17" spans="2:12" s="1" customFormat="1" ht="10.9" customHeight="1">
      <c r="B17" s="42"/>
      <c r="C17" s="43"/>
      <c r="D17" s="43"/>
      <c r="E17" s="43"/>
      <c r="F17" s="43"/>
      <c r="G17" s="43"/>
      <c r="H17" s="43"/>
      <c r="I17" s="133"/>
      <c r="J17" s="133"/>
      <c r="K17" s="43"/>
      <c r="L17" s="46"/>
    </row>
    <row r="18" spans="2:12" s="1" customFormat="1" ht="14.45" customHeight="1">
      <c r="B18" s="42"/>
      <c r="C18" s="43"/>
      <c r="D18" s="38" t="s">
        <v>27</v>
      </c>
      <c r="E18" s="43"/>
      <c r="F18" s="43"/>
      <c r="G18" s="43"/>
      <c r="H18" s="43"/>
      <c r="I18" s="134" t="s">
        <v>28</v>
      </c>
      <c r="J18" s="135" t="s">
        <v>1153</v>
      </c>
      <c r="K18" s="43"/>
      <c r="L18" s="46"/>
    </row>
    <row r="19" spans="2:12" s="1" customFormat="1" ht="18" customHeight="1">
      <c r="B19" s="42"/>
      <c r="C19" s="43"/>
      <c r="D19" s="43"/>
      <c r="E19" s="36" t="s">
        <v>1154</v>
      </c>
      <c r="F19" s="43"/>
      <c r="G19" s="43"/>
      <c r="H19" s="43"/>
      <c r="I19" s="134" t="s">
        <v>30</v>
      </c>
      <c r="J19" s="135" t="s">
        <v>1155</v>
      </c>
      <c r="K19" s="43"/>
      <c r="L19" s="46"/>
    </row>
    <row r="20" spans="2:12" s="1" customFormat="1" ht="6.95" customHeight="1">
      <c r="B20" s="42"/>
      <c r="C20" s="43"/>
      <c r="D20" s="43"/>
      <c r="E20" s="43"/>
      <c r="F20" s="43"/>
      <c r="G20" s="43"/>
      <c r="H20" s="43"/>
      <c r="I20" s="133"/>
      <c r="J20" s="133"/>
      <c r="K20" s="43"/>
      <c r="L20" s="46"/>
    </row>
    <row r="21" spans="2:12" s="1" customFormat="1" ht="14.45" customHeight="1">
      <c r="B21" s="42"/>
      <c r="C21" s="43"/>
      <c r="D21" s="38" t="s">
        <v>31</v>
      </c>
      <c r="E21" s="43"/>
      <c r="F21" s="43"/>
      <c r="G21" s="43"/>
      <c r="H21" s="43"/>
      <c r="I21" s="134" t="s">
        <v>28</v>
      </c>
      <c r="J21" s="135" t="str">
        <f>IF('Rekapitulace zakázky'!AN13="Vyplň údaj","",IF('Rekapitulace zakázky'!AN13="","",'Rekapitulace zakázky'!AN13))</f>
        <v/>
      </c>
      <c r="K21" s="43"/>
      <c r="L21" s="46"/>
    </row>
    <row r="22" spans="2:12" s="1" customFormat="1" ht="18" customHeight="1">
      <c r="B22" s="42"/>
      <c r="C22" s="43"/>
      <c r="D22" s="43"/>
      <c r="E22" s="36" t="str">
        <f>IF('Rekapitulace zakázky'!E14="Vyplň údaj","",IF('Rekapitulace zakázky'!E14="","",'Rekapitulace zakázky'!E14))</f>
        <v/>
      </c>
      <c r="F22" s="43"/>
      <c r="G22" s="43"/>
      <c r="H22" s="43"/>
      <c r="I22" s="134" t="s">
        <v>30</v>
      </c>
      <c r="J22" s="135" t="str">
        <f>IF('Rekapitulace zakázky'!AN14="Vyplň údaj","",IF('Rekapitulace zakázky'!AN14="","",'Rekapitulace zakázky'!AN14))</f>
        <v/>
      </c>
      <c r="K22" s="43"/>
      <c r="L22" s="46"/>
    </row>
    <row r="23" spans="2:12" s="1" customFormat="1" ht="6.95" customHeight="1">
      <c r="B23" s="42"/>
      <c r="C23" s="43"/>
      <c r="D23" s="43"/>
      <c r="E23" s="43"/>
      <c r="F23" s="43"/>
      <c r="G23" s="43"/>
      <c r="H23" s="43"/>
      <c r="I23" s="133"/>
      <c r="J23" s="133"/>
      <c r="K23" s="43"/>
      <c r="L23" s="46"/>
    </row>
    <row r="24" spans="2:12" s="1" customFormat="1" ht="14.45" customHeight="1">
      <c r="B24" s="42"/>
      <c r="C24" s="43"/>
      <c r="D24" s="38" t="s">
        <v>33</v>
      </c>
      <c r="E24" s="43"/>
      <c r="F24" s="43"/>
      <c r="G24" s="43"/>
      <c r="H24" s="43"/>
      <c r="I24" s="134" t="s">
        <v>28</v>
      </c>
      <c r="J24" s="135" t="s">
        <v>1156</v>
      </c>
      <c r="K24" s="43"/>
      <c r="L24" s="46"/>
    </row>
    <row r="25" spans="2:12" s="1" customFormat="1" ht="18" customHeight="1">
      <c r="B25" s="42"/>
      <c r="C25" s="43"/>
      <c r="D25" s="43"/>
      <c r="E25" s="36" t="s">
        <v>1157</v>
      </c>
      <c r="F25" s="43"/>
      <c r="G25" s="43"/>
      <c r="H25" s="43"/>
      <c r="I25" s="134" t="s">
        <v>30</v>
      </c>
      <c r="J25" s="135" t="s">
        <v>22</v>
      </c>
      <c r="K25" s="43"/>
      <c r="L25" s="46"/>
    </row>
    <row r="26" spans="2:12" s="1" customFormat="1" ht="6.95" customHeight="1">
      <c r="B26" s="42"/>
      <c r="C26" s="43"/>
      <c r="D26" s="43"/>
      <c r="E26" s="43"/>
      <c r="F26" s="43"/>
      <c r="G26" s="43"/>
      <c r="H26" s="43"/>
      <c r="I26" s="133"/>
      <c r="J26" s="133"/>
      <c r="K26" s="43"/>
      <c r="L26" s="46"/>
    </row>
    <row r="27" spans="2:12" s="1" customFormat="1" ht="14.45" customHeight="1">
      <c r="B27" s="42"/>
      <c r="C27" s="43"/>
      <c r="D27" s="38" t="s">
        <v>34</v>
      </c>
      <c r="E27" s="43"/>
      <c r="F27" s="43"/>
      <c r="G27" s="43"/>
      <c r="H27" s="43"/>
      <c r="I27" s="133"/>
      <c r="J27" s="133"/>
      <c r="K27" s="43"/>
      <c r="L27" s="46"/>
    </row>
    <row r="28" spans="2:12" s="7" customFormat="1" ht="16.5" customHeight="1">
      <c r="B28" s="137"/>
      <c r="C28" s="138"/>
      <c r="D28" s="138"/>
      <c r="E28" s="383" t="s">
        <v>22</v>
      </c>
      <c r="F28" s="383"/>
      <c r="G28" s="383"/>
      <c r="H28" s="383"/>
      <c r="I28" s="139"/>
      <c r="J28" s="139"/>
      <c r="K28" s="138"/>
      <c r="L28" s="140"/>
    </row>
    <row r="29" spans="2:12" s="1" customFormat="1" ht="6.95" customHeight="1">
      <c r="B29" s="42"/>
      <c r="C29" s="43"/>
      <c r="D29" s="43"/>
      <c r="E29" s="43"/>
      <c r="F29" s="43"/>
      <c r="G29" s="43"/>
      <c r="H29" s="43"/>
      <c r="I29" s="133"/>
      <c r="J29" s="133"/>
      <c r="K29" s="43"/>
      <c r="L29" s="46"/>
    </row>
    <row r="30" spans="2:12" s="1" customFormat="1" ht="6.95" customHeight="1">
      <c r="B30" s="42"/>
      <c r="C30" s="43"/>
      <c r="D30" s="85"/>
      <c r="E30" s="85"/>
      <c r="F30" s="85"/>
      <c r="G30" s="85"/>
      <c r="H30" s="85"/>
      <c r="I30" s="141"/>
      <c r="J30" s="141"/>
      <c r="K30" s="85"/>
      <c r="L30" s="142"/>
    </row>
    <row r="31" spans="2:12" s="1" customFormat="1" ht="15">
      <c r="B31" s="42"/>
      <c r="C31" s="43"/>
      <c r="D31" s="43"/>
      <c r="E31" s="38" t="s">
        <v>124</v>
      </c>
      <c r="F31" s="43"/>
      <c r="G31" s="43"/>
      <c r="H31" s="43"/>
      <c r="I31" s="133"/>
      <c r="J31" s="133"/>
      <c r="K31" s="143">
        <f>I66</f>
        <v>0</v>
      </c>
      <c r="L31" s="46"/>
    </row>
    <row r="32" spans="2:12" s="1" customFormat="1" ht="15">
      <c r="B32" s="42"/>
      <c r="C32" s="43"/>
      <c r="D32" s="43"/>
      <c r="E32" s="38" t="s">
        <v>125</v>
      </c>
      <c r="F32" s="43"/>
      <c r="G32" s="43"/>
      <c r="H32" s="43"/>
      <c r="I32" s="133"/>
      <c r="J32" s="133"/>
      <c r="K32" s="143">
        <f>J66</f>
        <v>0</v>
      </c>
      <c r="L32" s="46"/>
    </row>
    <row r="33" spans="2:12" s="1" customFormat="1" ht="25.35" customHeight="1">
      <c r="B33" s="42"/>
      <c r="C33" s="43"/>
      <c r="D33" s="144" t="s">
        <v>35</v>
      </c>
      <c r="E33" s="43"/>
      <c r="F33" s="43"/>
      <c r="G33" s="43"/>
      <c r="H33" s="43"/>
      <c r="I33" s="133"/>
      <c r="J33" s="133"/>
      <c r="K33" s="145">
        <f>ROUND(K96,2)</f>
        <v>0</v>
      </c>
      <c r="L33" s="46"/>
    </row>
    <row r="34" spans="2:12" s="1" customFormat="1" ht="6.95" customHeight="1">
      <c r="B34" s="42"/>
      <c r="C34" s="43"/>
      <c r="D34" s="85"/>
      <c r="E34" s="85"/>
      <c r="F34" s="85"/>
      <c r="G34" s="85"/>
      <c r="H34" s="85"/>
      <c r="I34" s="141"/>
      <c r="J34" s="141"/>
      <c r="K34" s="85"/>
      <c r="L34" s="142"/>
    </row>
    <row r="35" spans="2:12" s="1" customFormat="1" ht="14.45" customHeight="1">
      <c r="B35" s="42"/>
      <c r="C35" s="43"/>
      <c r="D35" s="43"/>
      <c r="E35" s="43"/>
      <c r="F35" s="47" t="s">
        <v>37</v>
      </c>
      <c r="G35" s="43"/>
      <c r="H35" s="43"/>
      <c r="I35" s="146" t="s">
        <v>36</v>
      </c>
      <c r="J35" s="133"/>
      <c r="K35" s="47" t="s">
        <v>38</v>
      </c>
      <c r="L35" s="46"/>
    </row>
    <row r="36" spans="2:12" s="1" customFormat="1" ht="14.45" customHeight="1">
      <c r="B36" s="42"/>
      <c r="C36" s="43"/>
      <c r="D36" s="50" t="s">
        <v>39</v>
      </c>
      <c r="E36" s="50" t="s">
        <v>40</v>
      </c>
      <c r="F36" s="147">
        <f>ROUND(SUM(BE96:BE131), 2)</f>
        <v>0</v>
      </c>
      <c r="G36" s="43"/>
      <c r="H36" s="43"/>
      <c r="I36" s="148">
        <v>0.21</v>
      </c>
      <c r="J36" s="133"/>
      <c r="K36" s="147">
        <f>ROUND(ROUND((SUM(BE96:BE131)), 2)*I36, 2)</f>
        <v>0</v>
      </c>
      <c r="L36" s="46"/>
    </row>
    <row r="37" spans="2:12" s="1" customFormat="1" ht="14.45" customHeight="1">
      <c r="B37" s="42"/>
      <c r="C37" s="43"/>
      <c r="D37" s="43"/>
      <c r="E37" s="50" t="s">
        <v>41</v>
      </c>
      <c r="F37" s="147">
        <f>ROUND(SUM(BF96:BF131), 2)</f>
        <v>0</v>
      </c>
      <c r="G37" s="43"/>
      <c r="H37" s="43"/>
      <c r="I37" s="148">
        <v>0.15</v>
      </c>
      <c r="J37" s="133"/>
      <c r="K37" s="147">
        <f>ROUND(ROUND((SUM(BF96:BF131)), 2)*I37, 2)</f>
        <v>0</v>
      </c>
      <c r="L37" s="46"/>
    </row>
    <row r="38" spans="2:12" s="1" customFormat="1" ht="14.45" hidden="1" customHeight="1">
      <c r="B38" s="42"/>
      <c r="C38" s="43"/>
      <c r="D38" s="43"/>
      <c r="E38" s="50" t="s">
        <v>42</v>
      </c>
      <c r="F38" s="147">
        <f>ROUND(SUM(BG96:BG131), 2)</f>
        <v>0</v>
      </c>
      <c r="G38" s="43"/>
      <c r="H38" s="43"/>
      <c r="I38" s="148">
        <v>0.21</v>
      </c>
      <c r="J38" s="133"/>
      <c r="K38" s="147">
        <v>0</v>
      </c>
      <c r="L38" s="46"/>
    </row>
    <row r="39" spans="2:12" s="1" customFormat="1" ht="14.45" hidden="1" customHeight="1">
      <c r="B39" s="42"/>
      <c r="C39" s="43"/>
      <c r="D39" s="43"/>
      <c r="E39" s="50" t="s">
        <v>43</v>
      </c>
      <c r="F39" s="147">
        <f>ROUND(SUM(BH96:BH131), 2)</f>
        <v>0</v>
      </c>
      <c r="G39" s="43"/>
      <c r="H39" s="43"/>
      <c r="I39" s="148">
        <v>0.15</v>
      </c>
      <c r="J39" s="133"/>
      <c r="K39" s="147">
        <v>0</v>
      </c>
      <c r="L39" s="46"/>
    </row>
    <row r="40" spans="2:12" s="1" customFormat="1" ht="14.45" hidden="1" customHeight="1">
      <c r="B40" s="42"/>
      <c r="C40" s="43"/>
      <c r="D40" s="43"/>
      <c r="E40" s="50" t="s">
        <v>44</v>
      </c>
      <c r="F40" s="147">
        <f>ROUND(SUM(BI96:BI131), 2)</f>
        <v>0</v>
      </c>
      <c r="G40" s="43"/>
      <c r="H40" s="43"/>
      <c r="I40" s="148">
        <v>0</v>
      </c>
      <c r="J40" s="133"/>
      <c r="K40" s="147">
        <v>0</v>
      </c>
      <c r="L40" s="46"/>
    </row>
    <row r="41" spans="2:12" s="1" customFormat="1" ht="6.95" customHeight="1">
      <c r="B41" s="42"/>
      <c r="C41" s="43"/>
      <c r="D41" s="43"/>
      <c r="E41" s="43"/>
      <c r="F41" s="43"/>
      <c r="G41" s="43"/>
      <c r="H41" s="43"/>
      <c r="I41" s="133"/>
      <c r="J41" s="133"/>
      <c r="K41" s="43"/>
      <c r="L41" s="46"/>
    </row>
    <row r="42" spans="2:12" s="1" customFormat="1" ht="25.35" customHeight="1">
      <c r="B42" s="42"/>
      <c r="C42" s="149"/>
      <c r="D42" s="150" t="s">
        <v>45</v>
      </c>
      <c r="E42" s="79"/>
      <c r="F42" s="79"/>
      <c r="G42" s="151" t="s">
        <v>46</v>
      </c>
      <c r="H42" s="152" t="s">
        <v>47</v>
      </c>
      <c r="I42" s="153"/>
      <c r="J42" s="153"/>
      <c r="K42" s="154">
        <f>SUM(K33:K40)</f>
        <v>0</v>
      </c>
      <c r="L42" s="155"/>
    </row>
    <row r="43" spans="2:12" s="1" customFormat="1" ht="14.45" customHeight="1">
      <c r="B43" s="57"/>
      <c r="C43" s="58"/>
      <c r="D43" s="58"/>
      <c r="E43" s="58"/>
      <c r="F43" s="58"/>
      <c r="G43" s="58"/>
      <c r="H43" s="58"/>
      <c r="I43" s="156"/>
      <c r="J43" s="156"/>
      <c r="K43" s="58"/>
      <c r="L43" s="59"/>
    </row>
    <row r="47" spans="2:12" s="1" customFormat="1" ht="6.95" customHeight="1">
      <c r="B47" s="157"/>
      <c r="C47" s="158"/>
      <c r="D47" s="158"/>
      <c r="E47" s="158"/>
      <c r="F47" s="158"/>
      <c r="G47" s="158"/>
      <c r="H47" s="158"/>
      <c r="I47" s="159"/>
      <c r="J47" s="159"/>
      <c r="K47" s="158"/>
      <c r="L47" s="160"/>
    </row>
    <row r="48" spans="2:12" s="1" customFormat="1" ht="36.950000000000003" customHeight="1">
      <c r="B48" s="42"/>
      <c r="C48" s="31" t="s">
        <v>126</v>
      </c>
      <c r="D48" s="43"/>
      <c r="E48" s="43"/>
      <c r="F48" s="43"/>
      <c r="G48" s="43"/>
      <c r="H48" s="43"/>
      <c r="I48" s="133"/>
      <c r="J48" s="133"/>
      <c r="K48" s="43"/>
      <c r="L48" s="46"/>
    </row>
    <row r="49" spans="2:12" s="1" customFormat="1" ht="6.95" customHeight="1">
      <c r="B49" s="42"/>
      <c r="C49" s="43"/>
      <c r="D49" s="43"/>
      <c r="E49" s="43"/>
      <c r="F49" s="43"/>
      <c r="G49" s="43"/>
      <c r="H49" s="43"/>
      <c r="I49" s="133"/>
      <c r="J49" s="133"/>
      <c r="K49" s="43"/>
      <c r="L49" s="46"/>
    </row>
    <row r="50" spans="2:12" s="1" customFormat="1" ht="14.45" customHeight="1">
      <c r="B50" s="42"/>
      <c r="C50" s="38" t="s">
        <v>19</v>
      </c>
      <c r="D50" s="43"/>
      <c r="E50" s="43"/>
      <c r="F50" s="43"/>
      <c r="G50" s="43"/>
      <c r="H50" s="43"/>
      <c r="I50" s="133"/>
      <c r="J50" s="133"/>
      <c r="K50" s="43"/>
      <c r="L50" s="46"/>
    </row>
    <row r="51" spans="2:12" s="1" customFormat="1" ht="16.5" customHeight="1">
      <c r="B51" s="42"/>
      <c r="C51" s="43"/>
      <c r="D51" s="43"/>
      <c r="E51" s="419" t="str">
        <f>E7</f>
        <v>Oprava stavědla Kompas v žst. Olc hl.n.</v>
      </c>
      <c r="F51" s="420"/>
      <c r="G51" s="420"/>
      <c r="H51" s="420"/>
      <c r="I51" s="133"/>
      <c r="J51" s="133"/>
      <c r="K51" s="43"/>
      <c r="L51" s="46"/>
    </row>
    <row r="52" spans="2:12" ht="15">
      <c r="B52" s="29"/>
      <c r="C52" s="38" t="s">
        <v>122</v>
      </c>
      <c r="D52" s="30"/>
      <c r="E52" s="30"/>
      <c r="F52" s="30"/>
      <c r="G52" s="30"/>
      <c r="H52" s="30"/>
      <c r="I52" s="132"/>
      <c r="J52" s="132"/>
      <c r="K52" s="30"/>
      <c r="L52" s="32"/>
    </row>
    <row r="53" spans="2:12" ht="16.5" customHeight="1">
      <c r="B53" s="29"/>
      <c r="C53" s="30"/>
      <c r="D53" s="30"/>
      <c r="E53" s="419" t="s">
        <v>1147</v>
      </c>
      <c r="F53" s="379"/>
      <c r="G53" s="379"/>
      <c r="H53" s="379"/>
      <c r="I53" s="132"/>
      <c r="J53" s="132"/>
      <c r="K53" s="30"/>
      <c r="L53" s="32"/>
    </row>
    <row r="54" spans="2:12" ht="15">
      <c r="B54" s="29"/>
      <c r="C54" s="38" t="s">
        <v>1148</v>
      </c>
      <c r="D54" s="30"/>
      <c r="E54" s="30"/>
      <c r="F54" s="30"/>
      <c r="G54" s="30"/>
      <c r="H54" s="30"/>
      <c r="I54" s="132"/>
      <c r="J54" s="132"/>
      <c r="K54" s="30"/>
      <c r="L54" s="32"/>
    </row>
    <row r="55" spans="2:12" s="1" customFormat="1" ht="16.5" customHeight="1">
      <c r="B55" s="42"/>
      <c r="C55" s="43"/>
      <c r="D55" s="43"/>
      <c r="E55" s="403" t="s">
        <v>1524</v>
      </c>
      <c r="F55" s="422"/>
      <c r="G55" s="422"/>
      <c r="H55" s="422"/>
      <c r="I55" s="133"/>
      <c r="J55" s="133"/>
      <c r="K55" s="43"/>
      <c r="L55" s="46"/>
    </row>
    <row r="56" spans="2:12" s="1" customFormat="1" ht="14.45" customHeight="1">
      <c r="B56" s="42"/>
      <c r="C56" s="38" t="s">
        <v>1150</v>
      </c>
      <c r="D56" s="43"/>
      <c r="E56" s="43"/>
      <c r="F56" s="43"/>
      <c r="G56" s="43"/>
      <c r="H56" s="43"/>
      <c r="I56" s="133"/>
      <c r="J56" s="133"/>
      <c r="K56" s="43"/>
      <c r="L56" s="46"/>
    </row>
    <row r="57" spans="2:12" s="1" customFormat="1" ht="17.25" customHeight="1">
      <c r="B57" s="42"/>
      <c r="C57" s="43"/>
      <c r="D57" s="43"/>
      <c r="E57" s="421" t="str">
        <f>E13</f>
        <v>PS02 - S - Hromosvod a uzemnění</v>
      </c>
      <c r="F57" s="422"/>
      <c r="G57" s="422"/>
      <c r="H57" s="422"/>
      <c r="I57" s="133"/>
      <c r="J57" s="133"/>
      <c r="K57" s="43"/>
      <c r="L57" s="46"/>
    </row>
    <row r="58" spans="2:12" s="1" customFormat="1" ht="6.95" customHeight="1">
      <c r="B58" s="42"/>
      <c r="C58" s="43"/>
      <c r="D58" s="43"/>
      <c r="E58" s="43"/>
      <c r="F58" s="43"/>
      <c r="G58" s="43"/>
      <c r="H58" s="43"/>
      <c r="I58" s="133"/>
      <c r="J58" s="133"/>
      <c r="K58" s="43"/>
      <c r="L58" s="46"/>
    </row>
    <row r="59" spans="2:12" s="1" customFormat="1" ht="18" customHeight="1">
      <c r="B59" s="42"/>
      <c r="C59" s="38" t="s">
        <v>24</v>
      </c>
      <c r="D59" s="43"/>
      <c r="E59" s="43"/>
      <c r="F59" s="36" t="str">
        <f>F16</f>
        <v>Olomouc - Hodolany</v>
      </c>
      <c r="G59" s="43"/>
      <c r="H59" s="43"/>
      <c r="I59" s="134" t="s">
        <v>26</v>
      </c>
      <c r="J59" s="136">
        <f>IF(J16="","",J16)</f>
        <v>0</v>
      </c>
      <c r="K59" s="43"/>
      <c r="L59" s="46"/>
    </row>
    <row r="60" spans="2:12" s="1" customFormat="1" ht="6.95" customHeight="1">
      <c r="B60" s="42"/>
      <c r="C60" s="43"/>
      <c r="D60" s="43"/>
      <c r="E60" s="43"/>
      <c r="F60" s="43"/>
      <c r="G60" s="43"/>
      <c r="H60" s="43"/>
      <c r="I60" s="133"/>
      <c r="J60" s="133"/>
      <c r="K60" s="43"/>
      <c r="L60" s="46"/>
    </row>
    <row r="61" spans="2:12" s="1" customFormat="1" ht="15">
      <c r="B61" s="42"/>
      <c r="C61" s="38" t="s">
        <v>27</v>
      </c>
      <c r="D61" s="43"/>
      <c r="E61" s="43"/>
      <c r="F61" s="36" t="str">
        <f>E19</f>
        <v>Správa železniční dopravní cesty, s.o.</v>
      </c>
      <c r="G61" s="43"/>
      <c r="H61" s="43"/>
      <c r="I61" s="134" t="s">
        <v>33</v>
      </c>
      <c r="J61" s="423" t="str">
        <f>E25</f>
        <v>Kamarád Vladimír</v>
      </c>
      <c r="K61" s="43"/>
      <c r="L61" s="46"/>
    </row>
    <row r="62" spans="2:12" s="1" customFormat="1" ht="14.45" customHeight="1">
      <c r="B62" s="42"/>
      <c r="C62" s="38" t="s">
        <v>31</v>
      </c>
      <c r="D62" s="43"/>
      <c r="E62" s="43"/>
      <c r="F62" s="36" t="str">
        <f>IF(E22="","",E22)</f>
        <v/>
      </c>
      <c r="G62" s="43"/>
      <c r="H62" s="43"/>
      <c r="I62" s="133"/>
      <c r="J62" s="424"/>
      <c r="K62" s="43"/>
      <c r="L62" s="46"/>
    </row>
    <row r="63" spans="2:12" s="1" customFormat="1" ht="10.35" customHeight="1">
      <c r="B63" s="42"/>
      <c r="C63" s="43"/>
      <c r="D63" s="43"/>
      <c r="E63" s="43"/>
      <c r="F63" s="43"/>
      <c r="G63" s="43"/>
      <c r="H63" s="43"/>
      <c r="I63" s="133"/>
      <c r="J63" s="133"/>
      <c r="K63" s="43"/>
      <c r="L63" s="46"/>
    </row>
    <row r="64" spans="2:12" s="1" customFormat="1" ht="29.25" customHeight="1">
      <c r="B64" s="42"/>
      <c r="C64" s="161" t="s">
        <v>127</v>
      </c>
      <c r="D64" s="149"/>
      <c r="E64" s="149"/>
      <c r="F64" s="149"/>
      <c r="G64" s="149"/>
      <c r="H64" s="149"/>
      <c r="I64" s="162" t="s">
        <v>128</v>
      </c>
      <c r="J64" s="162" t="s">
        <v>129</v>
      </c>
      <c r="K64" s="163" t="s">
        <v>130</v>
      </c>
      <c r="L64" s="164"/>
    </row>
    <row r="65" spans="2:47" s="1" customFormat="1" ht="10.35" customHeight="1">
      <c r="B65" s="42"/>
      <c r="C65" s="43"/>
      <c r="D65" s="43"/>
      <c r="E65" s="43"/>
      <c r="F65" s="43"/>
      <c r="G65" s="43"/>
      <c r="H65" s="43"/>
      <c r="I65" s="133"/>
      <c r="J65" s="133"/>
      <c r="K65" s="43"/>
      <c r="L65" s="46"/>
    </row>
    <row r="66" spans="2:47" s="1" customFormat="1" ht="29.25" customHeight="1">
      <c r="B66" s="42"/>
      <c r="C66" s="165" t="s">
        <v>131</v>
      </c>
      <c r="D66" s="43"/>
      <c r="E66" s="43"/>
      <c r="F66" s="43"/>
      <c r="G66" s="43"/>
      <c r="H66" s="43"/>
      <c r="I66" s="166">
        <f>Q96</f>
        <v>0</v>
      </c>
      <c r="J66" s="166">
        <f>R96</f>
        <v>0</v>
      </c>
      <c r="K66" s="145">
        <f>K96</f>
        <v>0</v>
      </c>
      <c r="L66" s="46"/>
      <c r="AU66" s="25" t="s">
        <v>132</v>
      </c>
    </row>
    <row r="67" spans="2:47" s="8" customFormat="1" ht="24.95" customHeight="1">
      <c r="B67" s="167"/>
      <c r="C67" s="168"/>
      <c r="D67" s="169" t="s">
        <v>1526</v>
      </c>
      <c r="E67" s="170"/>
      <c r="F67" s="170"/>
      <c r="G67" s="170"/>
      <c r="H67" s="170"/>
      <c r="I67" s="171">
        <f>Q97</f>
        <v>0</v>
      </c>
      <c r="J67" s="171">
        <f>R97</f>
        <v>0</v>
      </c>
      <c r="K67" s="172">
        <f>K97</f>
        <v>0</v>
      </c>
      <c r="L67" s="173"/>
    </row>
    <row r="68" spans="2:47" s="8" customFormat="1" ht="24.95" customHeight="1">
      <c r="B68" s="167"/>
      <c r="C68" s="168"/>
      <c r="D68" s="169" t="s">
        <v>1159</v>
      </c>
      <c r="E68" s="170"/>
      <c r="F68" s="170"/>
      <c r="G68" s="170"/>
      <c r="H68" s="170"/>
      <c r="I68" s="171">
        <f>Q109</f>
        <v>0</v>
      </c>
      <c r="J68" s="171">
        <f>R109</f>
        <v>0</v>
      </c>
      <c r="K68" s="172">
        <f>K109</f>
        <v>0</v>
      </c>
      <c r="L68" s="173"/>
    </row>
    <row r="69" spans="2:47" s="8" customFormat="1" ht="24.95" customHeight="1">
      <c r="B69" s="167"/>
      <c r="C69" s="168"/>
      <c r="D69" s="169" t="s">
        <v>1161</v>
      </c>
      <c r="E69" s="170"/>
      <c r="F69" s="170"/>
      <c r="G69" s="170"/>
      <c r="H69" s="170"/>
      <c r="I69" s="171">
        <f>Q117</f>
        <v>0</v>
      </c>
      <c r="J69" s="171">
        <f>R117</f>
        <v>0</v>
      </c>
      <c r="K69" s="172">
        <f>K117</f>
        <v>0</v>
      </c>
      <c r="L69" s="173"/>
    </row>
    <row r="70" spans="2:47" s="8" customFormat="1" ht="24.95" customHeight="1">
      <c r="B70" s="167"/>
      <c r="C70" s="168"/>
      <c r="D70" s="169" t="s">
        <v>1162</v>
      </c>
      <c r="E70" s="170"/>
      <c r="F70" s="170"/>
      <c r="G70" s="170"/>
      <c r="H70" s="170"/>
      <c r="I70" s="171">
        <f>Q119</f>
        <v>0</v>
      </c>
      <c r="J70" s="171">
        <f>R119</f>
        <v>0</v>
      </c>
      <c r="K70" s="172">
        <f>K119</f>
        <v>0</v>
      </c>
      <c r="L70" s="173"/>
    </row>
    <row r="71" spans="2:47" s="9" customFormat="1" ht="19.899999999999999" customHeight="1">
      <c r="B71" s="174"/>
      <c r="C71" s="175"/>
      <c r="D71" s="176" t="s">
        <v>134</v>
      </c>
      <c r="E71" s="177"/>
      <c r="F71" s="177"/>
      <c r="G71" s="177"/>
      <c r="H71" s="177"/>
      <c r="I71" s="178">
        <f>Q120</f>
        <v>0</v>
      </c>
      <c r="J71" s="178">
        <f>R120</f>
        <v>0</v>
      </c>
      <c r="K71" s="179">
        <f>K120</f>
        <v>0</v>
      </c>
      <c r="L71" s="180"/>
    </row>
    <row r="72" spans="2:47" s="8" customFormat="1" ht="24.95" customHeight="1">
      <c r="B72" s="167"/>
      <c r="C72" s="168"/>
      <c r="D72" s="169" t="s">
        <v>1163</v>
      </c>
      <c r="E72" s="170"/>
      <c r="F72" s="170"/>
      <c r="G72" s="170"/>
      <c r="H72" s="170"/>
      <c r="I72" s="171">
        <f>Q125</f>
        <v>0</v>
      </c>
      <c r="J72" s="171">
        <f>R125</f>
        <v>0</v>
      </c>
      <c r="K72" s="172">
        <f>K125</f>
        <v>0</v>
      </c>
      <c r="L72" s="173"/>
    </row>
    <row r="73" spans="2:47" s="1" customFormat="1" ht="21.75" customHeight="1">
      <c r="B73" s="42"/>
      <c r="C73" s="43"/>
      <c r="D73" s="43"/>
      <c r="E73" s="43"/>
      <c r="F73" s="43"/>
      <c r="G73" s="43"/>
      <c r="H73" s="43"/>
      <c r="I73" s="133"/>
      <c r="J73" s="133"/>
      <c r="K73" s="43"/>
      <c r="L73" s="46"/>
    </row>
    <row r="74" spans="2:47" s="1" customFormat="1" ht="6.95" customHeight="1">
      <c r="B74" s="57"/>
      <c r="C74" s="58"/>
      <c r="D74" s="58"/>
      <c r="E74" s="58"/>
      <c r="F74" s="58"/>
      <c r="G74" s="58"/>
      <c r="H74" s="58"/>
      <c r="I74" s="156"/>
      <c r="J74" s="156"/>
      <c r="K74" s="58"/>
      <c r="L74" s="59"/>
    </row>
    <row r="78" spans="2:47" s="1" customFormat="1" ht="6.95" customHeight="1">
      <c r="B78" s="60"/>
      <c r="C78" s="61"/>
      <c r="D78" s="61"/>
      <c r="E78" s="61"/>
      <c r="F78" s="61"/>
      <c r="G78" s="61"/>
      <c r="H78" s="61"/>
      <c r="I78" s="159"/>
      <c r="J78" s="159"/>
      <c r="K78" s="61"/>
      <c r="L78" s="61"/>
      <c r="M78" s="62"/>
    </row>
    <row r="79" spans="2:47" s="1" customFormat="1" ht="36.950000000000003" customHeight="1">
      <c r="B79" s="42"/>
      <c r="C79" s="63" t="s">
        <v>161</v>
      </c>
      <c r="D79" s="64"/>
      <c r="E79" s="64"/>
      <c r="F79" s="64"/>
      <c r="G79" s="64"/>
      <c r="H79" s="64"/>
      <c r="I79" s="181"/>
      <c r="J79" s="181"/>
      <c r="K79" s="64"/>
      <c r="L79" s="64"/>
      <c r="M79" s="62"/>
    </row>
    <row r="80" spans="2:47" s="1" customFormat="1" ht="6.95" customHeight="1">
      <c r="B80" s="42"/>
      <c r="C80" s="64"/>
      <c r="D80" s="64"/>
      <c r="E80" s="64"/>
      <c r="F80" s="64"/>
      <c r="G80" s="64"/>
      <c r="H80" s="64"/>
      <c r="I80" s="181"/>
      <c r="J80" s="181"/>
      <c r="K80" s="64"/>
      <c r="L80" s="64"/>
      <c r="M80" s="62"/>
    </row>
    <row r="81" spans="2:63" s="1" customFormat="1" ht="14.45" customHeight="1">
      <c r="B81" s="42"/>
      <c r="C81" s="66" t="s">
        <v>19</v>
      </c>
      <c r="D81" s="64"/>
      <c r="E81" s="64"/>
      <c r="F81" s="64"/>
      <c r="G81" s="64"/>
      <c r="H81" s="64"/>
      <c r="I81" s="181"/>
      <c r="J81" s="181"/>
      <c r="K81" s="64"/>
      <c r="L81" s="64"/>
      <c r="M81" s="62"/>
    </row>
    <row r="82" spans="2:63" s="1" customFormat="1" ht="16.5" customHeight="1">
      <c r="B82" s="42"/>
      <c r="C82" s="64"/>
      <c r="D82" s="64"/>
      <c r="E82" s="425" t="str">
        <f>E7</f>
        <v>Oprava stavědla Kompas v žst. Olc hl.n.</v>
      </c>
      <c r="F82" s="426"/>
      <c r="G82" s="426"/>
      <c r="H82" s="426"/>
      <c r="I82" s="181"/>
      <c r="J82" s="181"/>
      <c r="K82" s="64"/>
      <c r="L82" s="64"/>
      <c r="M82" s="62"/>
    </row>
    <row r="83" spans="2:63" ht="15">
      <c r="B83" s="29"/>
      <c r="C83" s="66" t="s">
        <v>122</v>
      </c>
      <c r="D83" s="275"/>
      <c r="E83" s="275"/>
      <c r="F83" s="275"/>
      <c r="G83" s="275"/>
      <c r="H83" s="275"/>
      <c r="K83" s="275"/>
      <c r="L83" s="275"/>
      <c r="M83" s="276"/>
    </row>
    <row r="84" spans="2:63" ht="16.5" customHeight="1">
      <c r="B84" s="29"/>
      <c r="C84" s="275"/>
      <c r="D84" s="275"/>
      <c r="E84" s="425" t="s">
        <v>1147</v>
      </c>
      <c r="F84" s="430"/>
      <c r="G84" s="430"/>
      <c r="H84" s="430"/>
      <c r="K84" s="275"/>
      <c r="L84" s="275"/>
      <c r="M84" s="276"/>
    </row>
    <row r="85" spans="2:63" ht="15">
      <c r="B85" s="29"/>
      <c r="C85" s="66" t="s">
        <v>1148</v>
      </c>
      <c r="D85" s="275"/>
      <c r="E85" s="275"/>
      <c r="F85" s="275"/>
      <c r="G85" s="275"/>
      <c r="H85" s="275"/>
      <c r="K85" s="275"/>
      <c r="L85" s="275"/>
      <c r="M85" s="276"/>
    </row>
    <row r="86" spans="2:63" s="1" customFormat="1" ht="16.5" customHeight="1">
      <c r="B86" s="42"/>
      <c r="C86" s="64"/>
      <c r="D86" s="64"/>
      <c r="E86" s="429" t="s">
        <v>1524</v>
      </c>
      <c r="F86" s="427"/>
      <c r="G86" s="427"/>
      <c r="H86" s="427"/>
      <c r="I86" s="181"/>
      <c r="J86" s="181"/>
      <c r="K86" s="64"/>
      <c r="L86" s="64"/>
      <c r="M86" s="62"/>
    </row>
    <row r="87" spans="2:63" s="1" customFormat="1" ht="14.45" customHeight="1">
      <c r="B87" s="42"/>
      <c r="C87" s="66" t="s">
        <v>1150</v>
      </c>
      <c r="D87" s="64"/>
      <c r="E87" s="64"/>
      <c r="F87" s="64"/>
      <c r="G87" s="64"/>
      <c r="H87" s="64"/>
      <c r="I87" s="181"/>
      <c r="J87" s="181"/>
      <c r="K87" s="64"/>
      <c r="L87" s="64"/>
      <c r="M87" s="62"/>
    </row>
    <row r="88" spans="2:63" s="1" customFormat="1" ht="17.25" customHeight="1">
      <c r="B88" s="42"/>
      <c r="C88" s="64"/>
      <c r="D88" s="64"/>
      <c r="E88" s="394" t="str">
        <f>E13</f>
        <v>PS02 - S - Hromosvod a uzemnění</v>
      </c>
      <c r="F88" s="427"/>
      <c r="G88" s="427"/>
      <c r="H88" s="427"/>
      <c r="I88" s="181"/>
      <c r="J88" s="181"/>
      <c r="K88" s="64"/>
      <c r="L88" s="64"/>
      <c r="M88" s="62"/>
    </row>
    <row r="89" spans="2:63" s="1" customFormat="1" ht="6.95" customHeight="1">
      <c r="B89" s="42"/>
      <c r="C89" s="64"/>
      <c r="D89" s="64"/>
      <c r="E89" s="64"/>
      <c r="F89" s="64"/>
      <c r="G89" s="64"/>
      <c r="H89" s="64"/>
      <c r="I89" s="181"/>
      <c r="J89" s="181"/>
      <c r="K89" s="64"/>
      <c r="L89" s="64"/>
      <c r="M89" s="62"/>
    </row>
    <row r="90" spans="2:63" s="1" customFormat="1" ht="18" customHeight="1">
      <c r="B90" s="42"/>
      <c r="C90" s="66" t="s">
        <v>24</v>
      </c>
      <c r="D90" s="64"/>
      <c r="E90" s="64"/>
      <c r="F90" s="182" t="str">
        <f>F16</f>
        <v>Olomouc - Hodolany</v>
      </c>
      <c r="G90" s="64"/>
      <c r="H90" s="64"/>
      <c r="I90" s="183" t="s">
        <v>26</v>
      </c>
      <c r="J90" s="184">
        <f>IF(J16="","",J16)</f>
        <v>0</v>
      </c>
      <c r="K90" s="64"/>
      <c r="L90" s="64"/>
      <c r="M90" s="62"/>
    </row>
    <row r="91" spans="2:63" s="1" customFormat="1" ht="6.95" customHeight="1">
      <c r="B91" s="42"/>
      <c r="C91" s="64"/>
      <c r="D91" s="64"/>
      <c r="E91" s="64"/>
      <c r="F91" s="64"/>
      <c r="G91" s="64"/>
      <c r="H91" s="64"/>
      <c r="I91" s="181"/>
      <c r="J91" s="181"/>
      <c r="K91" s="64"/>
      <c r="L91" s="64"/>
      <c r="M91" s="62"/>
    </row>
    <row r="92" spans="2:63" s="1" customFormat="1" ht="15">
      <c r="B92" s="42"/>
      <c r="C92" s="66" t="s">
        <v>27</v>
      </c>
      <c r="D92" s="64"/>
      <c r="E92" s="64"/>
      <c r="F92" s="182" t="str">
        <f>E19</f>
        <v>Správa železniční dopravní cesty, s.o.</v>
      </c>
      <c r="G92" s="64"/>
      <c r="H92" s="64"/>
      <c r="I92" s="183" t="s">
        <v>33</v>
      </c>
      <c r="J92" s="185" t="str">
        <f>E25</f>
        <v>Kamarád Vladimír</v>
      </c>
      <c r="K92" s="64"/>
      <c r="L92" s="64"/>
      <c r="M92" s="62"/>
    </row>
    <row r="93" spans="2:63" s="1" customFormat="1" ht="14.45" customHeight="1">
      <c r="B93" s="42"/>
      <c r="C93" s="66" t="s">
        <v>31</v>
      </c>
      <c r="D93" s="64"/>
      <c r="E93" s="64"/>
      <c r="F93" s="182" t="str">
        <f>IF(E22="","",E22)</f>
        <v/>
      </c>
      <c r="G93" s="64"/>
      <c r="H93" s="64"/>
      <c r="I93" s="181"/>
      <c r="J93" s="181"/>
      <c r="K93" s="64"/>
      <c r="L93" s="64"/>
      <c r="M93" s="62"/>
    </row>
    <row r="94" spans="2:63" s="1" customFormat="1" ht="10.35" customHeight="1">
      <c r="B94" s="42"/>
      <c r="C94" s="64"/>
      <c r="D94" s="64"/>
      <c r="E94" s="64"/>
      <c r="F94" s="64"/>
      <c r="G94" s="64"/>
      <c r="H94" s="64"/>
      <c r="I94" s="181"/>
      <c r="J94" s="181"/>
      <c r="K94" s="64"/>
      <c r="L94" s="64"/>
      <c r="M94" s="62"/>
    </row>
    <row r="95" spans="2:63" s="10" customFormat="1" ht="29.25" customHeight="1">
      <c r="B95" s="186"/>
      <c r="C95" s="187" t="s">
        <v>162</v>
      </c>
      <c r="D95" s="188" t="s">
        <v>54</v>
      </c>
      <c r="E95" s="188" t="s">
        <v>50</v>
      </c>
      <c r="F95" s="188" t="s">
        <v>163</v>
      </c>
      <c r="G95" s="188" t="s">
        <v>164</v>
      </c>
      <c r="H95" s="188" t="s">
        <v>165</v>
      </c>
      <c r="I95" s="189" t="s">
        <v>166</v>
      </c>
      <c r="J95" s="189" t="s">
        <v>167</v>
      </c>
      <c r="K95" s="188" t="s">
        <v>130</v>
      </c>
      <c r="L95" s="190" t="s">
        <v>168</v>
      </c>
      <c r="M95" s="191"/>
      <c r="N95" s="81" t="s">
        <v>169</v>
      </c>
      <c r="O95" s="82" t="s">
        <v>39</v>
      </c>
      <c r="P95" s="82" t="s">
        <v>170</v>
      </c>
      <c r="Q95" s="82" t="s">
        <v>171</v>
      </c>
      <c r="R95" s="82" t="s">
        <v>172</v>
      </c>
      <c r="S95" s="82" t="s">
        <v>173</v>
      </c>
      <c r="T95" s="82" t="s">
        <v>174</v>
      </c>
      <c r="U95" s="82" t="s">
        <v>175</v>
      </c>
      <c r="V95" s="82" t="s">
        <v>176</v>
      </c>
      <c r="W95" s="82" t="s">
        <v>177</v>
      </c>
      <c r="X95" s="83" t="s">
        <v>178</v>
      </c>
    </row>
    <row r="96" spans="2:63" s="1" customFormat="1" ht="29.25" customHeight="1">
      <c r="B96" s="42"/>
      <c r="C96" s="87" t="s">
        <v>131</v>
      </c>
      <c r="D96" s="64"/>
      <c r="E96" s="64"/>
      <c r="F96" s="64"/>
      <c r="G96" s="64"/>
      <c r="H96" s="64"/>
      <c r="I96" s="181"/>
      <c r="J96" s="181"/>
      <c r="K96" s="192">
        <f>BK96</f>
        <v>0</v>
      </c>
      <c r="L96" s="64"/>
      <c r="M96" s="62"/>
      <c r="N96" s="84"/>
      <c r="O96" s="85"/>
      <c r="P96" s="85"/>
      <c r="Q96" s="193">
        <f>Q97+Q109+Q117+Q119+Q125</f>
        <v>0</v>
      </c>
      <c r="R96" s="193">
        <f>R97+R109+R117+R119+R125</f>
        <v>0</v>
      </c>
      <c r="S96" s="85"/>
      <c r="T96" s="194">
        <f>T97+T109+T117+T119+T125</f>
        <v>0</v>
      </c>
      <c r="U96" s="85"/>
      <c r="V96" s="194">
        <f>V97+V109+V117+V119+V125</f>
        <v>0</v>
      </c>
      <c r="W96" s="85"/>
      <c r="X96" s="195">
        <f>X97+X109+X117+X119+X125</f>
        <v>0</v>
      </c>
      <c r="AT96" s="25" t="s">
        <v>70</v>
      </c>
      <c r="AU96" s="25" t="s">
        <v>132</v>
      </c>
      <c r="BK96" s="196">
        <f>BK97+BK109+BK117+BK119+BK125</f>
        <v>0</v>
      </c>
    </row>
    <row r="97" spans="2:65" s="11" customFormat="1" ht="37.35" customHeight="1">
      <c r="B97" s="197"/>
      <c r="C97" s="198"/>
      <c r="D97" s="199" t="s">
        <v>70</v>
      </c>
      <c r="E97" s="200" t="s">
        <v>1164</v>
      </c>
      <c r="F97" s="200" t="s">
        <v>1527</v>
      </c>
      <c r="G97" s="198"/>
      <c r="H97" s="198"/>
      <c r="I97" s="201"/>
      <c r="J97" s="201"/>
      <c r="K97" s="202">
        <f>BK97</f>
        <v>0</v>
      </c>
      <c r="L97" s="198"/>
      <c r="M97" s="203"/>
      <c r="N97" s="204"/>
      <c r="O97" s="205"/>
      <c r="P97" s="205"/>
      <c r="Q97" s="206">
        <f>SUM(Q98:Q108)</f>
        <v>0</v>
      </c>
      <c r="R97" s="206">
        <f>SUM(R98:R108)</f>
        <v>0</v>
      </c>
      <c r="S97" s="205"/>
      <c r="T97" s="207">
        <f>SUM(T98:T108)</f>
        <v>0</v>
      </c>
      <c r="U97" s="205"/>
      <c r="V97" s="207">
        <f>SUM(V98:V108)</f>
        <v>0</v>
      </c>
      <c r="W97" s="205"/>
      <c r="X97" s="208">
        <f>SUM(X98:X108)</f>
        <v>0</v>
      </c>
      <c r="AR97" s="209" t="s">
        <v>79</v>
      </c>
      <c r="AT97" s="210" t="s">
        <v>70</v>
      </c>
      <c r="AU97" s="210" t="s">
        <v>71</v>
      </c>
      <c r="AY97" s="209" t="s">
        <v>181</v>
      </c>
      <c r="BK97" s="211">
        <f>SUM(BK98:BK108)</f>
        <v>0</v>
      </c>
    </row>
    <row r="98" spans="2:65" s="1" customFormat="1" ht="25.5" customHeight="1">
      <c r="B98" s="42"/>
      <c r="C98" s="261" t="s">
        <v>79</v>
      </c>
      <c r="D98" s="261" t="s">
        <v>390</v>
      </c>
      <c r="E98" s="262" t="s">
        <v>1528</v>
      </c>
      <c r="F98" s="263" t="s">
        <v>1529</v>
      </c>
      <c r="G98" s="264" t="s">
        <v>292</v>
      </c>
      <c r="H98" s="265">
        <v>170</v>
      </c>
      <c r="I98" s="266"/>
      <c r="J98" s="267"/>
      <c r="K98" s="268">
        <f t="shared" ref="K98:K105" si="0">ROUND(P98*H98,2)</f>
        <v>0</v>
      </c>
      <c r="L98" s="263" t="s">
        <v>1174</v>
      </c>
      <c r="M98" s="269"/>
      <c r="N98" s="270" t="s">
        <v>22</v>
      </c>
      <c r="O98" s="222" t="s">
        <v>40</v>
      </c>
      <c r="P98" s="147">
        <f t="shared" ref="P98:P105" si="1">I98+J98</f>
        <v>0</v>
      </c>
      <c r="Q98" s="147">
        <f t="shared" ref="Q98:Q105" si="2">ROUND(I98*H98,2)</f>
        <v>0</v>
      </c>
      <c r="R98" s="147">
        <f t="shared" ref="R98:R105" si="3">ROUND(J98*H98,2)</f>
        <v>0</v>
      </c>
      <c r="S98" s="43"/>
      <c r="T98" s="223">
        <f t="shared" ref="T98:T105" si="4">S98*H98</f>
        <v>0</v>
      </c>
      <c r="U98" s="223">
        <v>0</v>
      </c>
      <c r="V98" s="223">
        <f t="shared" ref="V98:V105" si="5">U98*H98</f>
        <v>0</v>
      </c>
      <c r="W98" s="223">
        <v>0</v>
      </c>
      <c r="X98" s="224">
        <f t="shared" ref="X98:X105" si="6">W98*H98</f>
        <v>0</v>
      </c>
      <c r="AR98" s="25" t="s">
        <v>221</v>
      </c>
      <c r="AT98" s="25" t="s">
        <v>390</v>
      </c>
      <c r="AU98" s="25" t="s">
        <v>79</v>
      </c>
      <c r="AY98" s="25" t="s">
        <v>181</v>
      </c>
      <c r="BE98" s="225">
        <f t="shared" ref="BE98:BE105" si="7">IF(O98="základní",K98,0)</f>
        <v>0</v>
      </c>
      <c r="BF98" s="225">
        <f t="shared" ref="BF98:BF105" si="8">IF(O98="snížená",K98,0)</f>
        <v>0</v>
      </c>
      <c r="BG98" s="225">
        <f t="shared" ref="BG98:BG105" si="9">IF(O98="zákl. přenesená",K98,0)</f>
        <v>0</v>
      </c>
      <c r="BH98" s="225">
        <f t="shared" ref="BH98:BH105" si="10">IF(O98="sníž. přenesená",K98,0)</f>
        <v>0</v>
      </c>
      <c r="BI98" s="225">
        <f t="shared" ref="BI98:BI105" si="11">IF(O98="nulová",K98,0)</f>
        <v>0</v>
      </c>
      <c r="BJ98" s="25" t="s">
        <v>79</v>
      </c>
      <c r="BK98" s="225">
        <f t="shared" ref="BK98:BK105" si="12">ROUND(P98*H98,2)</f>
        <v>0</v>
      </c>
      <c r="BL98" s="25" t="s">
        <v>188</v>
      </c>
      <c r="BM98" s="25" t="s">
        <v>1530</v>
      </c>
    </row>
    <row r="99" spans="2:65" s="1" customFormat="1" ht="25.5" customHeight="1">
      <c r="B99" s="42"/>
      <c r="C99" s="261" t="s">
        <v>81</v>
      </c>
      <c r="D99" s="261" t="s">
        <v>390</v>
      </c>
      <c r="E99" s="262" t="s">
        <v>1531</v>
      </c>
      <c r="F99" s="263" t="s">
        <v>1532</v>
      </c>
      <c r="G99" s="264" t="s">
        <v>318</v>
      </c>
      <c r="H99" s="265">
        <v>20</v>
      </c>
      <c r="I99" s="266"/>
      <c r="J99" s="267"/>
      <c r="K99" s="268">
        <f t="shared" si="0"/>
        <v>0</v>
      </c>
      <c r="L99" s="263" t="s">
        <v>1174</v>
      </c>
      <c r="M99" s="269"/>
      <c r="N99" s="270" t="s">
        <v>22</v>
      </c>
      <c r="O99" s="222" t="s">
        <v>40</v>
      </c>
      <c r="P99" s="147">
        <f t="shared" si="1"/>
        <v>0</v>
      </c>
      <c r="Q99" s="147">
        <f t="shared" si="2"/>
        <v>0</v>
      </c>
      <c r="R99" s="147">
        <f t="shared" si="3"/>
        <v>0</v>
      </c>
      <c r="S99" s="43"/>
      <c r="T99" s="223">
        <f t="shared" si="4"/>
        <v>0</v>
      </c>
      <c r="U99" s="223">
        <v>0</v>
      </c>
      <c r="V99" s="223">
        <f t="shared" si="5"/>
        <v>0</v>
      </c>
      <c r="W99" s="223">
        <v>0</v>
      </c>
      <c r="X99" s="224">
        <f t="shared" si="6"/>
        <v>0</v>
      </c>
      <c r="AR99" s="25" t="s">
        <v>837</v>
      </c>
      <c r="AT99" s="25" t="s">
        <v>390</v>
      </c>
      <c r="AU99" s="25" t="s">
        <v>79</v>
      </c>
      <c r="AY99" s="25" t="s">
        <v>181</v>
      </c>
      <c r="BE99" s="225">
        <f t="shared" si="7"/>
        <v>0</v>
      </c>
      <c r="BF99" s="225">
        <f t="shared" si="8"/>
        <v>0</v>
      </c>
      <c r="BG99" s="225">
        <f t="shared" si="9"/>
        <v>0</v>
      </c>
      <c r="BH99" s="225">
        <f t="shared" si="10"/>
        <v>0</v>
      </c>
      <c r="BI99" s="225">
        <f t="shared" si="11"/>
        <v>0</v>
      </c>
      <c r="BJ99" s="25" t="s">
        <v>79</v>
      </c>
      <c r="BK99" s="225">
        <f t="shared" si="12"/>
        <v>0</v>
      </c>
      <c r="BL99" s="25" t="s">
        <v>837</v>
      </c>
      <c r="BM99" s="25" t="s">
        <v>1533</v>
      </c>
    </row>
    <row r="100" spans="2:65" s="1" customFormat="1" ht="25.5" customHeight="1">
      <c r="B100" s="42"/>
      <c r="C100" s="261" t="s">
        <v>91</v>
      </c>
      <c r="D100" s="261" t="s">
        <v>390</v>
      </c>
      <c r="E100" s="262" t="s">
        <v>1534</v>
      </c>
      <c r="F100" s="263" t="s">
        <v>1535</v>
      </c>
      <c r="G100" s="264" t="s">
        <v>890</v>
      </c>
      <c r="H100" s="265">
        <v>20</v>
      </c>
      <c r="I100" s="266"/>
      <c r="J100" s="267"/>
      <c r="K100" s="268">
        <f t="shared" si="0"/>
        <v>0</v>
      </c>
      <c r="L100" s="263" t="s">
        <v>1174</v>
      </c>
      <c r="M100" s="269"/>
      <c r="N100" s="270" t="s">
        <v>22</v>
      </c>
      <c r="O100" s="222" t="s">
        <v>40</v>
      </c>
      <c r="P100" s="147">
        <f t="shared" si="1"/>
        <v>0</v>
      </c>
      <c r="Q100" s="147">
        <f t="shared" si="2"/>
        <v>0</v>
      </c>
      <c r="R100" s="147">
        <f t="shared" si="3"/>
        <v>0</v>
      </c>
      <c r="S100" s="43"/>
      <c r="T100" s="223">
        <f t="shared" si="4"/>
        <v>0</v>
      </c>
      <c r="U100" s="223">
        <v>0</v>
      </c>
      <c r="V100" s="223">
        <f t="shared" si="5"/>
        <v>0</v>
      </c>
      <c r="W100" s="223">
        <v>0</v>
      </c>
      <c r="X100" s="224">
        <f t="shared" si="6"/>
        <v>0</v>
      </c>
      <c r="AR100" s="25" t="s">
        <v>837</v>
      </c>
      <c r="AT100" s="25" t="s">
        <v>390</v>
      </c>
      <c r="AU100" s="25" t="s">
        <v>79</v>
      </c>
      <c r="AY100" s="25" t="s">
        <v>181</v>
      </c>
      <c r="BE100" s="225">
        <f t="shared" si="7"/>
        <v>0</v>
      </c>
      <c r="BF100" s="225">
        <f t="shared" si="8"/>
        <v>0</v>
      </c>
      <c r="BG100" s="225">
        <f t="shared" si="9"/>
        <v>0</v>
      </c>
      <c r="BH100" s="225">
        <f t="shared" si="10"/>
        <v>0</v>
      </c>
      <c r="BI100" s="225">
        <f t="shared" si="11"/>
        <v>0</v>
      </c>
      <c r="BJ100" s="25" t="s">
        <v>79</v>
      </c>
      <c r="BK100" s="225">
        <f t="shared" si="12"/>
        <v>0</v>
      </c>
      <c r="BL100" s="25" t="s">
        <v>837</v>
      </c>
      <c r="BM100" s="25" t="s">
        <v>1536</v>
      </c>
    </row>
    <row r="101" spans="2:65" s="1" customFormat="1" ht="16.5" customHeight="1">
      <c r="B101" s="42"/>
      <c r="C101" s="261" t="s">
        <v>377</v>
      </c>
      <c r="D101" s="261" t="s">
        <v>390</v>
      </c>
      <c r="E101" s="262" t="s">
        <v>1537</v>
      </c>
      <c r="F101" s="263" t="s">
        <v>1538</v>
      </c>
      <c r="G101" s="264" t="s">
        <v>318</v>
      </c>
      <c r="H101" s="265">
        <v>10</v>
      </c>
      <c r="I101" s="266"/>
      <c r="J101" s="267"/>
      <c r="K101" s="268">
        <f t="shared" si="0"/>
        <v>0</v>
      </c>
      <c r="L101" s="263" t="s">
        <v>1168</v>
      </c>
      <c r="M101" s="269"/>
      <c r="N101" s="270" t="s">
        <v>22</v>
      </c>
      <c r="O101" s="222" t="s">
        <v>40</v>
      </c>
      <c r="P101" s="147">
        <f t="shared" si="1"/>
        <v>0</v>
      </c>
      <c r="Q101" s="147">
        <f t="shared" si="2"/>
        <v>0</v>
      </c>
      <c r="R101" s="147">
        <f t="shared" si="3"/>
        <v>0</v>
      </c>
      <c r="S101" s="43"/>
      <c r="T101" s="223">
        <f t="shared" si="4"/>
        <v>0</v>
      </c>
      <c r="U101" s="223">
        <v>0</v>
      </c>
      <c r="V101" s="223">
        <f t="shared" si="5"/>
        <v>0</v>
      </c>
      <c r="W101" s="223">
        <v>0</v>
      </c>
      <c r="X101" s="224">
        <f t="shared" si="6"/>
        <v>0</v>
      </c>
      <c r="AR101" s="25" t="s">
        <v>837</v>
      </c>
      <c r="AT101" s="25" t="s">
        <v>390</v>
      </c>
      <c r="AU101" s="25" t="s">
        <v>79</v>
      </c>
      <c r="AY101" s="25" t="s">
        <v>181</v>
      </c>
      <c r="BE101" s="225">
        <f t="shared" si="7"/>
        <v>0</v>
      </c>
      <c r="BF101" s="225">
        <f t="shared" si="8"/>
        <v>0</v>
      </c>
      <c r="BG101" s="225">
        <f t="shared" si="9"/>
        <v>0</v>
      </c>
      <c r="BH101" s="225">
        <f t="shared" si="10"/>
        <v>0</v>
      </c>
      <c r="BI101" s="225">
        <f t="shared" si="11"/>
        <v>0</v>
      </c>
      <c r="BJ101" s="25" t="s">
        <v>79</v>
      </c>
      <c r="BK101" s="225">
        <f t="shared" si="12"/>
        <v>0</v>
      </c>
      <c r="BL101" s="25" t="s">
        <v>837</v>
      </c>
      <c r="BM101" s="25" t="s">
        <v>1539</v>
      </c>
    </row>
    <row r="102" spans="2:65" s="1" customFormat="1" ht="16.5" customHeight="1">
      <c r="B102" s="42"/>
      <c r="C102" s="261" t="s">
        <v>385</v>
      </c>
      <c r="D102" s="261" t="s">
        <v>390</v>
      </c>
      <c r="E102" s="262" t="s">
        <v>1540</v>
      </c>
      <c r="F102" s="263" t="s">
        <v>1541</v>
      </c>
      <c r="G102" s="264" t="s">
        <v>318</v>
      </c>
      <c r="H102" s="265">
        <v>1</v>
      </c>
      <c r="I102" s="266"/>
      <c r="J102" s="267"/>
      <c r="K102" s="268">
        <f t="shared" si="0"/>
        <v>0</v>
      </c>
      <c r="L102" s="263" t="s">
        <v>1168</v>
      </c>
      <c r="M102" s="269"/>
      <c r="N102" s="270" t="s">
        <v>22</v>
      </c>
      <c r="O102" s="222" t="s">
        <v>40</v>
      </c>
      <c r="P102" s="147">
        <f t="shared" si="1"/>
        <v>0</v>
      </c>
      <c r="Q102" s="147">
        <f t="shared" si="2"/>
        <v>0</v>
      </c>
      <c r="R102" s="147">
        <f t="shared" si="3"/>
        <v>0</v>
      </c>
      <c r="S102" s="43"/>
      <c r="T102" s="223">
        <f t="shared" si="4"/>
        <v>0</v>
      </c>
      <c r="U102" s="223">
        <v>0</v>
      </c>
      <c r="V102" s="223">
        <f t="shared" si="5"/>
        <v>0</v>
      </c>
      <c r="W102" s="223">
        <v>0</v>
      </c>
      <c r="X102" s="224">
        <f t="shared" si="6"/>
        <v>0</v>
      </c>
      <c r="AR102" s="25" t="s">
        <v>837</v>
      </c>
      <c r="AT102" s="25" t="s">
        <v>390</v>
      </c>
      <c r="AU102" s="25" t="s">
        <v>79</v>
      </c>
      <c r="AY102" s="25" t="s">
        <v>181</v>
      </c>
      <c r="BE102" s="225">
        <f t="shared" si="7"/>
        <v>0</v>
      </c>
      <c r="BF102" s="225">
        <f t="shared" si="8"/>
        <v>0</v>
      </c>
      <c r="BG102" s="225">
        <f t="shared" si="9"/>
        <v>0</v>
      </c>
      <c r="BH102" s="225">
        <f t="shared" si="10"/>
        <v>0</v>
      </c>
      <c r="BI102" s="225">
        <f t="shared" si="11"/>
        <v>0</v>
      </c>
      <c r="BJ102" s="25" t="s">
        <v>79</v>
      </c>
      <c r="BK102" s="225">
        <f t="shared" si="12"/>
        <v>0</v>
      </c>
      <c r="BL102" s="25" t="s">
        <v>837</v>
      </c>
      <c r="BM102" s="25" t="s">
        <v>1542</v>
      </c>
    </row>
    <row r="103" spans="2:65" s="1" customFormat="1" ht="25.5" customHeight="1">
      <c r="B103" s="42"/>
      <c r="C103" s="261" t="s">
        <v>211</v>
      </c>
      <c r="D103" s="261" t="s">
        <v>390</v>
      </c>
      <c r="E103" s="262" t="s">
        <v>1543</v>
      </c>
      <c r="F103" s="263" t="s">
        <v>1544</v>
      </c>
      <c r="G103" s="264" t="s">
        <v>318</v>
      </c>
      <c r="H103" s="265">
        <v>48</v>
      </c>
      <c r="I103" s="266"/>
      <c r="J103" s="267"/>
      <c r="K103" s="268">
        <f t="shared" si="0"/>
        <v>0</v>
      </c>
      <c r="L103" s="263" t="s">
        <v>1174</v>
      </c>
      <c r="M103" s="269"/>
      <c r="N103" s="270" t="s">
        <v>22</v>
      </c>
      <c r="O103" s="222" t="s">
        <v>40</v>
      </c>
      <c r="P103" s="147">
        <f t="shared" si="1"/>
        <v>0</v>
      </c>
      <c r="Q103" s="147">
        <f t="shared" si="2"/>
        <v>0</v>
      </c>
      <c r="R103" s="147">
        <f t="shared" si="3"/>
        <v>0</v>
      </c>
      <c r="S103" s="43"/>
      <c r="T103" s="223">
        <f t="shared" si="4"/>
        <v>0</v>
      </c>
      <c r="U103" s="223">
        <v>0</v>
      </c>
      <c r="V103" s="223">
        <f t="shared" si="5"/>
        <v>0</v>
      </c>
      <c r="W103" s="223">
        <v>0</v>
      </c>
      <c r="X103" s="224">
        <f t="shared" si="6"/>
        <v>0</v>
      </c>
      <c r="AR103" s="25" t="s">
        <v>837</v>
      </c>
      <c r="AT103" s="25" t="s">
        <v>390</v>
      </c>
      <c r="AU103" s="25" t="s">
        <v>79</v>
      </c>
      <c r="AY103" s="25" t="s">
        <v>181</v>
      </c>
      <c r="BE103" s="225">
        <f t="shared" si="7"/>
        <v>0</v>
      </c>
      <c r="BF103" s="225">
        <f t="shared" si="8"/>
        <v>0</v>
      </c>
      <c r="BG103" s="225">
        <f t="shared" si="9"/>
        <v>0</v>
      </c>
      <c r="BH103" s="225">
        <f t="shared" si="10"/>
        <v>0</v>
      </c>
      <c r="BI103" s="225">
        <f t="shared" si="11"/>
        <v>0</v>
      </c>
      <c r="BJ103" s="25" t="s">
        <v>79</v>
      </c>
      <c r="BK103" s="225">
        <f t="shared" si="12"/>
        <v>0</v>
      </c>
      <c r="BL103" s="25" t="s">
        <v>837</v>
      </c>
      <c r="BM103" s="25" t="s">
        <v>1545</v>
      </c>
    </row>
    <row r="104" spans="2:65" s="1" customFormat="1" ht="25.5" customHeight="1">
      <c r="B104" s="42"/>
      <c r="C104" s="261" t="s">
        <v>216</v>
      </c>
      <c r="D104" s="261" t="s">
        <v>390</v>
      </c>
      <c r="E104" s="262" t="s">
        <v>1546</v>
      </c>
      <c r="F104" s="263" t="s">
        <v>1547</v>
      </c>
      <c r="G104" s="264" t="s">
        <v>318</v>
      </c>
      <c r="H104" s="265">
        <v>6</v>
      </c>
      <c r="I104" s="266"/>
      <c r="J104" s="267"/>
      <c r="K104" s="268">
        <f t="shared" si="0"/>
        <v>0</v>
      </c>
      <c r="L104" s="263" t="s">
        <v>1174</v>
      </c>
      <c r="M104" s="269"/>
      <c r="N104" s="270" t="s">
        <v>22</v>
      </c>
      <c r="O104" s="222" t="s">
        <v>40</v>
      </c>
      <c r="P104" s="147">
        <f t="shared" si="1"/>
        <v>0</v>
      </c>
      <c r="Q104" s="147">
        <f t="shared" si="2"/>
        <v>0</v>
      </c>
      <c r="R104" s="147">
        <f t="shared" si="3"/>
        <v>0</v>
      </c>
      <c r="S104" s="43"/>
      <c r="T104" s="223">
        <f t="shared" si="4"/>
        <v>0</v>
      </c>
      <c r="U104" s="223">
        <v>0</v>
      </c>
      <c r="V104" s="223">
        <f t="shared" si="5"/>
        <v>0</v>
      </c>
      <c r="W104" s="223">
        <v>0</v>
      </c>
      <c r="X104" s="224">
        <f t="shared" si="6"/>
        <v>0</v>
      </c>
      <c r="AR104" s="25" t="s">
        <v>837</v>
      </c>
      <c r="AT104" s="25" t="s">
        <v>390</v>
      </c>
      <c r="AU104" s="25" t="s">
        <v>79</v>
      </c>
      <c r="AY104" s="25" t="s">
        <v>181</v>
      </c>
      <c r="BE104" s="225">
        <f t="shared" si="7"/>
        <v>0</v>
      </c>
      <c r="BF104" s="225">
        <f t="shared" si="8"/>
        <v>0</v>
      </c>
      <c r="BG104" s="225">
        <f t="shared" si="9"/>
        <v>0</v>
      </c>
      <c r="BH104" s="225">
        <f t="shared" si="10"/>
        <v>0</v>
      </c>
      <c r="BI104" s="225">
        <f t="shared" si="11"/>
        <v>0</v>
      </c>
      <c r="BJ104" s="25" t="s">
        <v>79</v>
      </c>
      <c r="BK104" s="225">
        <f t="shared" si="12"/>
        <v>0</v>
      </c>
      <c r="BL104" s="25" t="s">
        <v>837</v>
      </c>
      <c r="BM104" s="25" t="s">
        <v>1548</v>
      </c>
    </row>
    <row r="105" spans="2:65" s="1" customFormat="1" ht="25.5" customHeight="1">
      <c r="B105" s="42"/>
      <c r="C105" s="261" t="s">
        <v>221</v>
      </c>
      <c r="D105" s="261" t="s">
        <v>390</v>
      </c>
      <c r="E105" s="262" t="s">
        <v>1549</v>
      </c>
      <c r="F105" s="263" t="s">
        <v>1550</v>
      </c>
      <c r="G105" s="264" t="s">
        <v>318</v>
      </c>
      <c r="H105" s="265">
        <v>40</v>
      </c>
      <c r="I105" s="266"/>
      <c r="J105" s="267"/>
      <c r="K105" s="268">
        <f t="shared" si="0"/>
        <v>0</v>
      </c>
      <c r="L105" s="263" t="s">
        <v>1174</v>
      </c>
      <c r="M105" s="269"/>
      <c r="N105" s="270" t="s">
        <v>22</v>
      </c>
      <c r="O105" s="222" t="s">
        <v>40</v>
      </c>
      <c r="P105" s="147">
        <f t="shared" si="1"/>
        <v>0</v>
      </c>
      <c r="Q105" s="147">
        <f t="shared" si="2"/>
        <v>0</v>
      </c>
      <c r="R105" s="147">
        <f t="shared" si="3"/>
        <v>0</v>
      </c>
      <c r="S105" s="43"/>
      <c r="T105" s="223">
        <f t="shared" si="4"/>
        <v>0</v>
      </c>
      <c r="U105" s="223">
        <v>0</v>
      </c>
      <c r="V105" s="223">
        <f t="shared" si="5"/>
        <v>0</v>
      </c>
      <c r="W105" s="223">
        <v>0</v>
      </c>
      <c r="X105" s="224">
        <f t="shared" si="6"/>
        <v>0</v>
      </c>
      <c r="AR105" s="25" t="s">
        <v>837</v>
      </c>
      <c r="AT105" s="25" t="s">
        <v>390</v>
      </c>
      <c r="AU105" s="25" t="s">
        <v>79</v>
      </c>
      <c r="AY105" s="25" t="s">
        <v>181</v>
      </c>
      <c r="BE105" s="225">
        <f t="shared" si="7"/>
        <v>0</v>
      </c>
      <c r="BF105" s="225">
        <f t="shared" si="8"/>
        <v>0</v>
      </c>
      <c r="BG105" s="225">
        <f t="shared" si="9"/>
        <v>0</v>
      </c>
      <c r="BH105" s="225">
        <f t="shared" si="10"/>
        <v>0</v>
      </c>
      <c r="BI105" s="225">
        <f t="shared" si="11"/>
        <v>0</v>
      </c>
      <c r="BJ105" s="25" t="s">
        <v>79</v>
      </c>
      <c r="BK105" s="225">
        <f t="shared" si="12"/>
        <v>0</v>
      </c>
      <c r="BL105" s="25" t="s">
        <v>837</v>
      </c>
      <c r="BM105" s="25" t="s">
        <v>1551</v>
      </c>
    </row>
    <row r="106" spans="2:65" s="1" customFormat="1" ht="27">
      <c r="B106" s="42"/>
      <c r="C106" s="64"/>
      <c r="D106" s="226" t="s">
        <v>1170</v>
      </c>
      <c r="E106" s="64"/>
      <c r="F106" s="227" t="s">
        <v>1552</v>
      </c>
      <c r="G106" s="64"/>
      <c r="H106" s="64"/>
      <c r="I106" s="181"/>
      <c r="J106" s="181"/>
      <c r="K106" s="64"/>
      <c r="L106" s="64"/>
      <c r="M106" s="62"/>
      <c r="N106" s="228"/>
      <c r="O106" s="43"/>
      <c r="P106" s="43"/>
      <c r="Q106" s="43"/>
      <c r="R106" s="43"/>
      <c r="S106" s="43"/>
      <c r="T106" s="43"/>
      <c r="U106" s="43"/>
      <c r="V106" s="43"/>
      <c r="W106" s="43"/>
      <c r="X106" s="78"/>
      <c r="AT106" s="25" t="s">
        <v>1170</v>
      </c>
      <c r="AU106" s="25" t="s">
        <v>79</v>
      </c>
    </row>
    <row r="107" spans="2:65" s="1" customFormat="1" ht="25.5" customHeight="1">
      <c r="B107" s="42"/>
      <c r="C107" s="261" t="s">
        <v>233</v>
      </c>
      <c r="D107" s="261" t="s">
        <v>390</v>
      </c>
      <c r="E107" s="262" t="s">
        <v>1553</v>
      </c>
      <c r="F107" s="263" t="s">
        <v>1554</v>
      </c>
      <c r="G107" s="264" t="s">
        <v>318</v>
      </c>
      <c r="H107" s="265">
        <v>6</v>
      </c>
      <c r="I107" s="266"/>
      <c r="J107" s="267"/>
      <c r="K107" s="268">
        <f>ROUND(P107*H107,2)</f>
        <v>0</v>
      </c>
      <c r="L107" s="263" t="s">
        <v>1174</v>
      </c>
      <c r="M107" s="269"/>
      <c r="N107" s="270" t="s">
        <v>22</v>
      </c>
      <c r="O107" s="222" t="s">
        <v>40</v>
      </c>
      <c r="P107" s="147">
        <f>I107+J107</f>
        <v>0</v>
      </c>
      <c r="Q107" s="147">
        <f>ROUND(I107*H107,2)</f>
        <v>0</v>
      </c>
      <c r="R107" s="147">
        <f>ROUND(J107*H107,2)</f>
        <v>0</v>
      </c>
      <c r="S107" s="43"/>
      <c r="T107" s="223">
        <f>S107*H107</f>
        <v>0</v>
      </c>
      <c r="U107" s="223">
        <v>0</v>
      </c>
      <c r="V107" s="223">
        <f>U107*H107</f>
        <v>0</v>
      </c>
      <c r="W107" s="223">
        <v>0</v>
      </c>
      <c r="X107" s="224">
        <f>W107*H107</f>
        <v>0</v>
      </c>
      <c r="AR107" s="25" t="s">
        <v>837</v>
      </c>
      <c r="AT107" s="25" t="s">
        <v>390</v>
      </c>
      <c r="AU107" s="25" t="s">
        <v>79</v>
      </c>
      <c r="AY107" s="25" t="s">
        <v>181</v>
      </c>
      <c r="BE107" s="225">
        <f>IF(O107="základní",K107,0)</f>
        <v>0</v>
      </c>
      <c r="BF107" s="225">
        <f>IF(O107="snížená",K107,0)</f>
        <v>0</v>
      </c>
      <c r="BG107" s="225">
        <f>IF(O107="zákl. přenesená",K107,0)</f>
        <v>0</v>
      </c>
      <c r="BH107" s="225">
        <f>IF(O107="sníž. přenesená",K107,0)</f>
        <v>0</v>
      </c>
      <c r="BI107" s="225">
        <f>IF(O107="nulová",K107,0)</f>
        <v>0</v>
      </c>
      <c r="BJ107" s="25" t="s">
        <v>79</v>
      </c>
      <c r="BK107" s="225">
        <f>ROUND(P107*H107,2)</f>
        <v>0</v>
      </c>
      <c r="BL107" s="25" t="s">
        <v>837</v>
      </c>
      <c r="BM107" s="25" t="s">
        <v>1555</v>
      </c>
    </row>
    <row r="108" spans="2:65" s="1" customFormat="1" ht="27">
      <c r="B108" s="42"/>
      <c r="C108" s="64"/>
      <c r="D108" s="226" t="s">
        <v>1170</v>
      </c>
      <c r="E108" s="64"/>
      <c r="F108" s="227" t="s">
        <v>1556</v>
      </c>
      <c r="G108" s="64"/>
      <c r="H108" s="64"/>
      <c r="I108" s="181"/>
      <c r="J108" s="181"/>
      <c r="K108" s="64"/>
      <c r="L108" s="64"/>
      <c r="M108" s="62"/>
      <c r="N108" s="228"/>
      <c r="O108" s="43"/>
      <c r="P108" s="43"/>
      <c r="Q108" s="43"/>
      <c r="R108" s="43"/>
      <c r="S108" s="43"/>
      <c r="T108" s="43"/>
      <c r="U108" s="43"/>
      <c r="V108" s="43"/>
      <c r="W108" s="43"/>
      <c r="X108" s="78"/>
      <c r="AT108" s="25" t="s">
        <v>1170</v>
      </c>
      <c r="AU108" s="25" t="s">
        <v>79</v>
      </c>
    </row>
    <row r="109" spans="2:65" s="11" customFormat="1" ht="37.35" customHeight="1">
      <c r="B109" s="197"/>
      <c r="C109" s="198"/>
      <c r="D109" s="199" t="s">
        <v>70</v>
      </c>
      <c r="E109" s="200" t="s">
        <v>1275</v>
      </c>
      <c r="F109" s="200" t="s">
        <v>1276</v>
      </c>
      <c r="G109" s="198"/>
      <c r="H109" s="198"/>
      <c r="I109" s="201"/>
      <c r="J109" s="201"/>
      <c r="K109" s="202">
        <f>BK109</f>
        <v>0</v>
      </c>
      <c r="L109" s="198"/>
      <c r="M109" s="203"/>
      <c r="N109" s="204"/>
      <c r="O109" s="205"/>
      <c r="P109" s="205"/>
      <c r="Q109" s="206">
        <f>SUM(Q110:Q116)</f>
        <v>0</v>
      </c>
      <c r="R109" s="206">
        <f>SUM(R110:R116)</f>
        <v>0</v>
      </c>
      <c r="S109" s="205"/>
      <c r="T109" s="207">
        <f>SUM(T110:T116)</f>
        <v>0</v>
      </c>
      <c r="U109" s="205"/>
      <c r="V109" s="207">
        <f>SUM(V110:V116)</f>
        <v>0</v>
      </c>
      <c r="W109" s="205"/>
      <c r="X109" s="208">
        <f>SUM(X110:X116)</f>
        <v>0</v>
      </c>
      <c r="AR109" s="209" t="s">
        <v>79</v>
      </c>
      <c r="AT109" s="210" t="s">
        <v>70</v>
      </c>
      <c r="AU109" s="210" t="s">
        <v>71</v>
      </c>
      <c r="AY109" s="209" t="s">
        <v>181</v>
      </c>
      <c r="BK109" s="211">
        <f>SUM(BK110:BK116)</f>
        <v>0</v>
      </c>
    </row>
    <row r="110" spans="2:65" s="1" customFormat="1" ht="51" customHeight="1">
      <c r="B110" s="42"/>
      <c r="C110" s="214" t="s">
        <v>239</v>
      </c>
      <c r="D110" s="214" t="s">
        <v>183</v>
      </c>
      <c r="E110" s="215" t="s">
        <v>1557</v>
      </c>
      <c r="F110" s="216" t="s">
        <v>1558</v>
      </c>
      <c r="G110" s="217" t="s">
        <v>292</v>
      </c>
      <c r="H110" s="218">
        <v>170</v>
      </c>
      <c r="I110" s="219"/>
      <c r="J110" s="219"/>
      <c r="K110" s="220">
        <f t="shared" ref="K110:K116" si="13">ROUND(P110*H110,2)</f>
        <v>0</v>
      </c>
      <c r="L110" s="216" t="s">
        <v>1174</v>
      </c>
      <c r="M110" s="62"/>
      <c r="N110" s="221" t="s">
        <v>22</v>
      </c>
      <c r="O110" s="222" t="s">
        <v>40</v>
      </c>
      <c r="P110" s="147">
        <f t="shared" ref="P110:P116" si="14">I110+J110</f>
        <v>0</v>
      </c>
      <c r="Q110" s="147">
        <f t="shared" ref="Q110:Q116" si="15">ROUND(I110*H110,2)</f>
        <v>0</v>
      </c>
      <c r="R110" s="147">
        <f t="shared" ref="R110:R116" si="16">ROUND(J110*H110,2)</f>
        <v>0</v>
      </c>
      <c r="S110" s="43"/>
      <c r="T110" s="223">
        <f t="shared" ref="T110:T116" si="17">S110*H110</f>
        <v>0</v>
      </c>
      <c r="U110" s="223">
        <v>0</v>
      </c>
      <c r="V110" s="223">
        <f t="shared" ref="V110:V116" si="18">U110*H110</f>
        <v>0</v>
      </c>
      <c r="W110" s="223">
        <v>0</v>
      </c>
      <c r="X110" s="224">
        <f t="shared" ref="X110:X116" si="19">W110*H110</f>
        <v>0</v>
      </c>
      <c r="AR110" s="25" t="s">
        <v>188</v>
      </c>
      <c r="AT110" s="25" t="s">
        <v>183</v>
      </c>
      <c r="AU110" s="25" t="s">
        <v>79</v>
      </c>
      <c r="AY110" s="25" t="s">
        <v>181</v>
      </c>
      <c r="BE110" s="225">
        <f t="shared" ref="BE110:BE116" si="20">IF(O110="základní",K110,0)</f>
        <v>0</v>
      </c>
      <c r="BF110" s="225">
        <f t="shared" ref="BF110:BF116" si="21">IF(O110="snížená",K110,0)</f>
        <v>0</v>
      </c>
      <c r="BG110" s="225">
        <f t="shared" ref="BG110:BG116" si="22">IF(O110="zákl. přenesená",K110,0)</f>
        <v>0</v>
      </c>
      <c r="BH110" s="225">
        <f t="shared" ref="BH110:BH116" si="23">IF(O110="sníž. přenesená",K110,0)</f>
        <v>0</v>
      </c>
      <c r="BI110" s="225">
        <f t="shared" ref="BI110:BI116" si="24">IF(O110="nulová",K110,0)</f>
        <v>0</v>
      </c>
      <c r="BJ110" s="25" t="s">
        <v>79</v>
      </c>
      <c r="BK110" s="225">
        <f t="shared" ref="BK110:BK116" si="25">ROUND(P110*H110,2)</f>
        <v>0</v>
      </c>
      <c r="BL110" s="25" t="s">
        <v>188</v>
      </c>
      <c r="BM110" s="25" t="s">
        <v>1559</v>
      </c>
    </row>
    <row r="111" spans="2:65" s="1" customFormat="1" ht="38.25" customHeight="1">
      <c r="B111" s="42"/>
      <c r="C111" s="214" t="s">
        <v>245</v>
      </c>
      <c r="D111" s="214" t="s">
        <v>183</v>
      </c>
      <c r="E111" s="215" t="s">
        <v>1560</v>
      </c>
      <c r="F111" s="216" t="s">
        <v>1561</v>
      </c>
      <c r="G111" s="217" t="s">
        <v>292</v>
      </c>
      <c r="H111" s="218">
        <v>100</v>
      </c>
      <c r="I111" s="219"/>
      <c r="J111" s="219"/>
      <c r="K111" s="220">
        <f t="shared" si="13"/>
        <v>0</v>
      </c>
      <c r="L111" s="216" t="s">
        <v>1174</v>
      </c>
      <c r="M111" s="62"/>
      <c r="N111" s="221" t="s">
        <v>22</v>
      </c>
      <c r="O111" s="222" t="s">
        <v>40</v>
      </c>
      <c r="P111" s="147">
        <f t="shared" si="14"/>
        <v>0</v>
      </c>
      <c r="Q111" s="147">
        <f t="shared" si="15"/>
        <v>0</v>
      </c>
      <c r="R111" s="147">
        <f t="shared" si="16"/>
        <v>0</v>
      </c>
      <c r="S111" s="43"/>
      <c r="T111" s="223">
        <f t="shared" si="17"/>
        <v>0</v>
      </c>
      <c r="U111" s="223">
        <v>0</v>
      </c>
      <c r="V111" s="223">
        <f t="shared" si="18"/>
        <v>0</v>
      </c>
      <c r="W111" s="223">
        <v>0</v>
      </c>
      <c r="X111" s="224">
        <f t="shared" si="19"/>
        <v>0</v>
      </c>
      <c r="AR111" s="25" t="s">
        <v>188</v>
      </c>
      <c r="AT111" s="25" t="s">
        <v>183</v>
      </c>
      <c r="AU111" s="25" t="s">
        <v>79</v>
      </c>
      <c r="AY111" s="25" t="s">
        <v>181</v>
      </c>
      <c r="BE111" s="225">
        <f t="shared" si="20"/>
        <v>0</v>
      </c>
      <c r="BF111" s="225">
        <f t="shared" si="21"/>
        <v>0</v>
      </c>
      <c r="BG111" s="225">
        <f t="shared" si="22"/>
        <v>0</v>
      </c>
      <c r="BH111" s="225">
        <f t="shared" si="23"/>
        <v>0</v>
      </c>
      <c r="BI111" s="225">
        <f t="shared" si="24"/>
        <v>0</v>
      </c>
      <c r="BJ111" s="25" t="s">
        <v>79</v>
      </c>
      <c r="BK111" s="225">
        <f t="shared" si="25"/>
        <v>0</v>
      </c>
      <c r="BL111" s="25" t="s">
        <v>188</v>
      </c>
      <c r="BM111" s="25" t="s">
        <v>1562</v>
      </c>
    </row>
    <row r="112" spans="2:65" s="1" customFormat="1" ht="25.5" customHeight="1">
      <c r="B112" s="42"/>
      <c r="C112" s="214" t="s">
        <v>250</v>
      </c>
      <c r="D112" s="214" t="s">
        <v>183</v>
      </c>
      <c r="E112" s="215" t="s">
        <v>1563</v>
      </c>
      <c r="F112" s="216" t="s">
        <v>1564</v>
      </c>
      <c r="G112" s="217" t="s">
        <v>292</v>
      </c>
      <c r="H112" s="218">
        <v>11</v>
      </c>
      <c r="I112" s="219"/>
      <c r="J112" s="219"/>
      <c r="K112" s="220">
        <f t="shared" si="13"/>
        <v>0</v>
      </c>
      <c r="L112" s="216" t="s">
        <v>1174</v>
      </c>
      <c r="M112" s="62"/>
      <c r="N112" s="221" t="s">
        <v>22</v>
      </c>
      <c r="O112" s="222" t="s">
        <v>40</v>
      </c>
      <c r="P112" s="147">
        <f t="shared" si="14"/>
        <v>0</v>
      </c>
      <c r="Q112" s="147">
        <f t="shared" si="15"/>
        <v>0</v>
      </c>
      <c r="R112" s="147">
        <f t="shared" si="16"/>
        <v>0</v>
      </c>
      <c r="S112" s="43"/>
      <c r="T112" s="223">
        <f t="shared" si="17"/>
        <v>0</v>
      </c>
      <c r="U112" s="223">
        <v>0</v>
      </c>
      <c r="V112" s="223">
        <f t="shared" si="18"/>
        <v>0</v>
      </c>
      <c r="W112" s="223">
        <v>0</v>
      </c>
      <c r="X112" s="224">
        <f t="shared" si="19"/>
        <v>0</v>
      </c>
      <c r="AR112" s="25" t="s">
        <v>188</v>
      </c>
      <c r="AT112" s="25" t="s">
        <v>183</v>
      </c>
      <c r="AU112" s="25" t="s">
        <v>79</v>
      </c>
      <c r="AY112" s="25" t="s">
        <v>181</v>
      </c>
      <c r="BE112" s="225">
        <f t="shared" si="20"/>
        <v>0</v>
      </c>
      <c r="BF112" s="225">
        <f t="shared" si="21"/>
        <v>0</v>
      </c>
      <c r="BG112" s="225">
        <f t="shared" si="22"/>
        <v>0</v>
      </c>
      <c r="BH112" s="225">
        <f t="shared" si="23"/>
        <v>0</v>
      </c>
      <c r="BI112" s="225">
        <f t="shared" si="24"/>
        <v>0</v>
      </c>
      <c r="BJ112" s="25" t="s">
        <v>79</v>
      </c>
      <c r="BK112" s="225">
        <f t="shared" si="25"/>
        <v>0</v>
      </c>
      <c r="BL112" s="25" t="s">
        <v>188</v>
      </c>
      <c r="BM112" s="25" t="s">
        <v>1565</v>
      </c>
    </row>
    <row r="113" spans="2:65" s="1" customFormat="1" ht="25.5" customHeight="1">
      <c r="B113" s="42"/>
      <c r="C113" s="214" t="s">
        <v>256</v>
      </c>
      <c r="D113" s="214" t="s">
        <v>183</v>
      </c>
      <c r="E113" s="215" t="s">
        <v>1566</v>
      </c>
      <c r="F113" s="216" t="s">
        <v>1567</v>
      </c>
      <c r="G113" s="217" t="s">
        <v>318</v>
      </c>
      <c r="H113" s="218">
        <v>40</v>
      </c>
      <c r="I113" s="219"/>
      <c r="J113" s="219"/>
      <c r="K113" s="220">
        <f t="shared" si="13"/>
        <v>0</v>
      </c>
      <c r="L113" s="216" t="s">
        <v>1174</v>
      </c>
      <c r="M113" s="62"/>
      <c r="N113" s="221" t="s">
        <v>22</v>
      </c>
      <c r="O113" s="222" t="s">
        <v>40</v>
      </c>
      <c r="P113" s="147">
        <f t="shared" si="14"/>
        <v>0</v>
      </c>
      <c r="Q113" s="147">
        <f t="shared" si="15"/>
        <v>0</v>
      </c>
      <c r="R113" s="147">
        <f t="shared" si="16"/>
        <v>0</v>
      </c>
      <c r="S113" s="43"/>
      <c r="T113" s="223">
        <f t="shared" si="17"/>
        <v>0</v>
      </c>
      <c r="U113" s="223">
        <v>0</v>
      </c>
      <c r="V113" s="223">
        <f t="shared" si="18"/>
        <v>0</v>
      </c>
      <c r="W113" s="223">
        <v>0</v>
      </c>
      <c r="X113" s="224">
        <f t="shared" si="19"/>
        <v>0</v>
      </c>
      <c r="AR113" s="25" t="s">
        <v>188</v>
      </c>
      <c r="AT113" s="25" t="s">
        <v>183</v>
      </c>
      <c r="AU113" s="25" t="s">
        <v>79</v>
      </c>
      <c r="AY113" s="25" t="s">
        <v>181</v>
      </c>
      <c r="BE113" s="225">
        <f t="shared" si="20"/>
        <v>0</v>
      </c>
      <c r="BF113" s="225">
        <f t="shared" si="21"/>
        <v>0</v>
      </c>
      <c r="BG113" s="225">
        <f t="shared" si="22"/>
        <v>0</v>
      </c>
      <c r="BH113" s="225">
        <f t="shared" si="23"/>
        <v>0</v>
      </c>
      <c r="BI113" s="225">
        <f t="shared" si="24"/>
        <v>0</v>
      </c>
      <c r="BJ113" s="25" t="s">
        <v>79</v>
      </c>
      <c r="BK113" s="225">
        <f t="shared" si="25"/>
        <v>0</v>
      </c>
      <c r="BL113" s="25" t="s">
        <v>188</v>
      </c>
      <c r="BM113" s="25" t="s">
        <v>1568</v>
      </c>
    </row>
    <row r="114" spans="2:65" s="1" customFormat="1" ht="25.5" customHeight="1">
      <c r="B114" s="42"/>
      <c r="C114" s="214" t="s">
        <v>11</v>
      </c>
      <c r="D114" s="214" t="s">
        <v>183</v>
      </c>
      <c r="E114" s="215" t="s">
        <v>1569</v>
      </c>
      <c r="F114" s="216" t="s">
        <v>1570</v>
      </c>
      <c r="G114" s="217" t="s">
        <v>318</v>
      </c>
      <c r="H114" s="218">
        <v>6</v>
      </c>
      <c r="I114" s="219"/>
      <c r="J114" s="219"/>
      <c r="K114" s="220">
        <f t="shared" si="13"/>
        <v>0</v>
      </c>
      <c r="L114" s="216" t="s">
        <v>1174</v>
      </c>
      <c r="M114" s="62"/>
      <c r="N114" s="221" t="s">
        <v>22</v>
      </c>
      <c r="O114" s="222" t="s">
        <v>40</v>
      </c>
      <c r="P114" s="147">
        <f t="shared" si="14"/>
        <v>0</v>
      </c>
      <c r="Q114" s="147">
        <f t="shared" si="15"/>
        <v>0</v>
      </c>
      <c r="R114" s="147">
        <f t="shared" si="16"/>
        <v>0</v>
      </c>
      <c r="S114" s="43"/>
      <c r="T114" s="223">
        <f t="shared" si="17"/>
        <v>0</v>
      </c>
      <c r="U114" s="223">
        <v>0</v>
      </c>
      <c r="V114" s="223">
        <f t="shared" si="18"/>
        <v>0</v>
      </c>
      <c r="W114" s="223">
        <v>0</v>
      </c>
      <c r="X114" s="224">
        <f t="shared" si="19"/>
        <v>0</v>
      </c>
      <c r="AR114" s="25" t="s">
        <v>188</v>
      </c>
      <c r="AT114" s="25" t="s">
        <v>183</v>
      </c>
      <c r="AU114" s="25" t="s">
        <v>79</v>
      </c>
      <c r="AY114" s="25" t="s">
        <v>181</v>
      </c>
      <c r="BE114" s="225">
        <f t="shared" si="20"/>
        <v>0</v>
      </c>
      <c r="BF114" s="225">
        <f t="shared" si="21"/>
        <v>0</v>
      </c>
      <c r="BG114" s="225">
        <f t="shared" si="22"/>
        <v>0</v>
      </c>
      <c r="BH114" s="225">
        <f t="shared" si="23"/>
        <v>0</v>
      </c>
      <c r="BI114" s="225">
        <f t="shared" si="24"/>
        <v>0</v>
      </c>
      <c r="BJ114" s="25" t="s">
        <v>79</v>
      </c>
      <c r="BK114" s="225">
        <f t="shared" si="25"/>
        <v>0</v>
      </c>
      <c r="BL114" s="25" t="s">
        <v>188</v>
      </c>
      <c r="BM114" s="25" t="s">
        <v>1571</v>
      </c>
    </row>
    <row r="115" spans="2:65" s="1" customFormat="1" ht="16.5" customHeight="1">
      <c r="B115" s="42"/>
      <c r="C115" s="214" t="s">
        <v>265</v>
      </c>
      <c r="D115" s="214" t="s">
        <v>183</v>
      </c>
      <c r="E115" s="215" t="s">
        <v>1572</v>
      </c>
      <c r="F115" s="216" t="s">
        <v>1573</v>
      </c>
      <c r="G115" s="217" t="s">
        <v>318</v>
      </c>
      <c r="H115" s="218">
        <v>60</v>
      </c>
      <c r="I115" s="219"/>
      <c r="J115" s="219"/>
      <c r="K115" s="220">
        <f t="shared" si="13"/>
        <v>0</v>
      </c>
      <c r="L115" s="216" t="s">
        <v>1174</v>
      </c>
      <c r="M115" s="62"/>
      <c r="N115" s="221" t="s">
        <v>22</v>
      </c>
      <c r="O115" s="222" t="s">
        <v>40</v>
      </c>
      <c r="P115" s="147">
        <f t="shared" si="14"/>
        <v>0</v>
      </c>
      <c r="Q115" s="147">
        <f t="shared" si="15"/>
        <v>0</v>
      </c>
      <c r="R115" s="147">
        <f t="shared" si="16"/>
        <v>0</v>
      </c>
      <c r="S115" s="43"/>
      <c r="T115" s="223">
        <f t="shared" si="17"/>
        <v>0</v>
      </c>
      <c r="U115" s="223">
        <v>0</v>
      </c>
      <c r="V115" s="223">
        <f t="shared" si="18"/>
        <v>0</v>
      </c>
      <c r="W115" s="223">
        <v>0</v>
      </c>
      <c r="X115" s="224">
        <f t="shared" si="19"/>
        <v>0</v>
      </c>
      <c r="AR115" s="25" t="s">
        <v>188</v>
      </c>
      <c r="AT115" s="25" t="s">
        <v>183</v>
      </c>
      <c r="AU115" s="25" t="s">
        <v>79</v>
      </c>
      <c r="AY115" s="25" t="s">
        <v>181</v>
      </c>
      <c r="BE115" s="225">
        <f t="shared" si="20"/>
        <v>0</v>
      </c>
      <c r="BF115" s="225">
        <f t="shared" si="21"/>
        <v>0</v>
      </c>
      <c r="BG115" s="225">
        <f t="shared" si="22"/>
        <v>0</v>
      </c>
      <c r="BH115" s="225">
        <f t="shared" si="23"/>
        <v>0</v>
      </c>
      <c r="BI115" s="225">
        <f t="shared" si="24"/>
        <v>0</v>
      </c>
      <c r="BJ115" s="25" t="s">
        <v>79</v>
      </c>
      <c r="BK115" s="225">
        <f t="shared" si="25"/>
        <v>0</v>
      </c>
      <c r="BL115" s="25" t="s">
        <v>188</v>
      </c>
      <c r="BM115" s="25" t="s">
        <v>1574</v>
      </c>
    </row>
    <row r="116" spans="2:65" s="1" customFormat="1" ht="16.5" customHeight="1">
      <c r="B116" s="42"/>
      <c r="C116" s="214" t="s">
        <v>270</v>
      </c>
      <c r="D116" s="214" t="s">
        <v>183</v>
      </c>
      <c r="E116" s="215" t="s">
        <v>1575</v>
      </c>
      <c r="F116" s="216" t="s">
        <v>1576</v>
      </c>
      <c r="G116" s="217" t="s">
        <v>318</v>
      </c>
      <c r="H116" s="218">
        <v>6</v>
      </c>
      <c r="I116" s="219"/>
      <c r="J116" s="219"/>
      <c r="K116" s="220">
        <f t="shared" si="13"/>
        <v>0</v>
      </c>
      <c r="L116" s="216" t="s">
        <v>1174</v>
      </c>
      <c r="M116" s="62"/>
      <c r="N116" s="221" t="s">
        <v>22</v>
      </c>
      <c r="O116" s="222" t="s">
        <v>40</v>
      </c>
      <c r="P116" s="147">
        <f t="shared" si="14"/>
        <v>0</v>
      </c>
      <c r="Q116" s="147">
        <f t="shared" si="15"/>
        <v>0</v>
      </c>
      <c r="R116" s="147">
        <f t="shared" si="16"/>
        <v>0</v>
      </c>
      <c r="S116" s="43"/>
      <c r="T116" s="223">
        <f t="shared" si="17"/>
        <v>0</v>
      </c>
      <c r="U116" s="223">
        <v>0</v>
      </c>
      <c r="V116" s="223">
        <f t="shared" si="18"/>
        <v>0</v>
      </c>
      <c r="W116" s="223">
        <v>0</v>
      </c>
      <c r="X116" s="224">
        <f t="shared" si="19"/>
        <v>0</v>
      </c>
      <c r="AR116" s="25" t="s">
        <v>1282</v>
      </c>
      <c r="AT116" s="25" t="s">
        <v>183</v>
      </c>
      <c r="AU116" s="25" t="s">
        <v>79</v>
      </c>
      <c r="AY116" s="25" t="s">
        <v>181</v>
      </c>
      <c r="BE116" s="225">
        <f t="shared" si="20"/>
        <v>0</v>
      </c>
      <c r="BF116" s="225">
        <f t="shared" si="21"/>
        <v>0</v>
      </c>
      <c r="BG116" s="225">
        <f t="shared" si="22"/>
        <v>0</v>
      </c>
      <c r="BH116" s="225">
        <f t="shared" si="23"/>
        <v>0</v>
      </c>
      <c r="BI116" s="225">
        <f t="shared" si="24"/>
        <v>0</v>
      </c>
      <c r="BJ116" s="25" t="s">
        <v>79</v>
      </c>
      <c r="BK116" s="225">
        <f t="shared" si="25"/>
        <v>0</v>
      </c>
      <c r="BL116" s="25" t="s">
        <v>1282</v>
      </c>
      <c r="BM116" s="25" t="s">
        <v>1577</v>
      </c>
    </row>
    <row r="117" spans="2:65" s="11" customFormat="1" ht="37.35" customHeight="1">
      <c r="B117" s="197"/>
      <c r="C117" s="198"/>
      <c r="D117" s="199" t="s">
        <v>70</v>
      </c>
      <c r="E117" s="200" t="s">
        <v>1415</v>
      </c>
      <c r="F117" s="200" t="s">
        <v>1416</v>
      </c>
      <c r="G117" s="198"/>
      <c r="H117" s="198"/>
      <c r="I117" s="201"/>
      <c r="J117" s="201"/>
      <c r="K117" s="202">
        <f>BK117</f>
        <v>0</v>
      </c>
      <c r="L117" s="198"/>
      <c r="M117" s="203"/>
      <c r="N117" s="204"/>
      <c r="O117" s="205"/>
      <c r="P117" s="205"/>
      <c r="Q117" s="206">
        <f>Q118</f>
        <v>0</v>
      </c>
      <c r="R117" s="206">
        <f>R118</f>
        <v>0</v>
      </c>
      <c r="S117" s="205"/>
      <c r="T117" s="207">
        <f>T118</f>
        <v>0</v>
      </c>
      <c r="U117" s="205"/>
      <c r="V117" s="207">
        <f>V118</f>
        <v>0</v>
      </c>
      <c r="W117" s="205"/>
      <c r="X117" s="208">
        <f>X118</f>
        <v>0</v>
      </c>
      <c r="AR117" s="209" t="s">
        <v>79</v>
      </c>
      <c r="AT117" s="210" t="s">
        <v>70</v>
      </c>
      <c r="AU117" s="210" t="s">
        <v>71</v>
      </c>
      <c r="AY117" s="209" t="s">
        <v>181</v>
      </c>
      <c r="BK117" s="211">
        <f>BK118</f>
        <v>0</v>
      </c>
    </row>
    <row r="118" spans="2:65" s="1" customFormat="1" ht="25.5" customHeight="1">
      <c r="B118" s="42"/>
      <c r="C118" s="214" t="s">
        <v>276</v>
      </c>
      <c r="D118" s="214" t="s">
        <v>183</v>
      </c>
      <c r="E118" s="215" t="s">
        <v>1578</v>
      </c>
      <c r="F118" s="216" t="s">
        <v>1579</v>
      </c>
      <c r="G118" s="217" t="s">
        <v>292</v>
      </c>
      <c r="H118" s="218">
        <v>100</v>
      </c>
      <c r="I118" s="219"/>
      <c r="J118" s="219"/>
      <c r="K118" s="220">
        <f>ROUND(P118*H118,2)</f>
        <v>0</v>
      </c>
      <c r="L118" s="216" t="s">
        <v>1174</v>
      </c>
      <c r="M118" s="62"/>
      <c r="N118" s="221" t="s">
        <v>22</v>
      </c>
      <c r="O118" s="222" t="s">
        <v>40</v>
      </c>
      <c r="P118" s="147">
        <f>I118+J118</f>
        <v>0</v>
      </c>
      <c r="Q118" s="147">
        <f>ROUND(I118*H118,2)</f>
        <v>0</v>
      </c>
      <c r="R118" s="147">
        <f>ROUND(J118*H118,2)</f>
        <v>0</v>
      </c>
      <c r="S118" s="43"/>
      <c r="T118" s="223">
        <f>S118*H118</f>
        <v>0</v>
      </c>
      <c r="U118" s="223">
        <v>0</v>
      </c>
      <c r="V118" s="223">
        <f>U118*H118</f>
        <v>0</v>
      </c>
      <c r="W118" s="223">
        <v>0</v>
      </c>
      <c r="X118" s="224">
        <f>W118*H118</f>
        <v>0</v>
      </c>
      <c r="AR118" s="25" t="s">
        <v>188</v>
      </c>
      <c r="AT118" s="25" t="s">
        <v>183</v>
      </c>
      <c r="AU118" s="25" t="s">
        <v>79</v>
      </c>
      <c r="AY118" s="25" t="s">
        <v>181</v>
      </c>
      <c r="BE118" s="225">
        <f>IF(O118="základní",K118,0)</f>
        <v>0</v>
      </c>
      <c r="BF118" s="225">
        <f>IF(O118="snížená",K118,0)</f>
        <v>0</v>
      </c>
      <c r="BG118" s="225">
        <f>IF(O118="zákl. přenesená",K118,0)</f>
        <v>0</v>
      </c>
      <c r="BH118" s="225">
        <f>IF(O118="sníž. přenesená",K118,0)</f>
        <v>0</v>
      </c>
      <c r="BI118" s="225">
        <f>IF(O118="nulová",K118,0)</f>
        <v>0</v>
      </c>
      <c r="BJ118" s="25" t="s">
        <v>79</v>
      </c>
      <c r="BK118" s="225">
        <f>ROUND(P118*H118,2)</f>
        <v>0</v>
      </c>
      <c r="BL118" s="25" t="s">
        <v>188</v>
      </c>
      <c r="BM118" s="25" t="s">
        <v>1580</v>
      </c>
    </row>
    <row r="119" spans="2:65" s="11" customFormat="1" ht="37.35" customHeight="1">
      <c r="B119" s="197"/>
      <c r="C119" s="198"/>
      <c r="D119" s="199" t="s">
        <v>70</v>
      </c>
      <c r="E119" s="200" t="s">
        <v>179</v>
      </c>
      <c r="F119" s="200" t="s">
        <v>179</v>
      </c>
      <c r="G119" s="198"/>
      <c r="H119" s="198"/>
      <c r="I119" s="201"/>
      <c r="J119" s="201"/>
      <c r="K119" s="202">
        <f>BK119</f>
        <v>0</v>
      </c>
      <c r="L119" s="198"/>
      <c r="M119" s="203"/>
      <c r="N119" s="204"/>
      <c r="O119" s="205"/>
      <c r="P119" s="205"/>
      <c r="Q119" s="206">
        <f>Q120</f>
        <v>0</v>
      </c>
      <c r="R119" s="206">
        <f>R120</f>
        <v>0</v>
      </c>
      <c r="S119" s="205"/>
      <c r="T119" s="207">
        <f>T120</f>
        <v>0</v>
      </c>
      <c r="U119" s="205"/>
      <c r="V119" s="207">
        <f>V120</f>
        <v>0</v>
      </c>
      <c r="W119" s="205"/>
      <c r="X119" s="208">
        <f>X120</f>
        <v>0</v>
      </c>
      <c r="AR119" s="209" t="s">
        <v>79</v>
      </c>
      <c r="AT119" s="210" t="s">
        <v>70</v>
      </c>
      <c r="AU119" s="210" t="s">
        <v>71</v>
      </c>
      <c r="AY119" s="209" t="s">
        <v>181</v>
      </c>
      <c r="BK119" s="211">
        <f>BK120</f>
        <v>0</v>
      </c>
    </row>
    <row r="120" spans="2:65" s="11" customFormat="1" ht="19.899999999999999" customHeight="1">
      <c r="B120" s="197"/>
      <c r="C120" s="198"/>
      <c r="D120" s="199" t="s">
        <v>70</v>
      </c>
      <c r="E120" s="212" t="s">
        <v>79</v>
      </c>
      <c r="F120" s="212" t="s">
        <v>182</v>
      </c>
      <c r="G120" s="198"/>
      <c r="H120" s="198"/>
      <c r="I120" s="201"/>
      <c r="J120" s="201"/>
      <c r="K120" s="213">
        <f>BK120</f>
        <v>0</v>
      </c>
      <c r="L120" s="198"/>
      <c r="M120" s="203"/>
      <c r="N120" s="204"/>
      <c r="O120" s="205"/>
      <c r="P120" s="205"/>
      <c r="Q120" s="206">
        <f>SUM(Q121:Q124)</f>
        <v>0</v>
      </c>
      <c r="R120" s="206">
        <f>SUM(R121:R124)</f>
        <v>0</v>
      </c>
      <c r="S120" s="205"/>
      <c r="T120" s="207">
        <f>SUM(T121:T124)</f>
        <v>0</v>
      </c>
      <c r="U120" s="205"/>
      <c r="V120" s="207">
        <f>SUM(V121:V124)</f>
        <v>0</v>
      </c>
      <c r="W120" s="205"/>
      <c r="X120" s="208">
        <f>SUM(X121:X124)</f>
        <v>0</v>
      </c>
      <c r="AR120" s="209" t="s">
        <v>79</v>
      </c>
      <c r="AT120" s="210" t="s">
        <v>70</v>
      </c>
      <c r="AU120" s="210" t="s">
        <v>79</v>
      </c>
      <c r="AY120" s="209" t="s">
        <v>181</v>
      </c>
      <c r="BK120" s="211">
        <f>SUM(BK121:BK124)</f>
        <v>0</v>
      </c>
    </row>
    <row r="121" spans="2:65" s="1" customFormat="1" ht="16.5" customHeight="1">
      <c r="B121" s="42"/>
      <c r="C121" s="214" t="s">
        <v>347</v>
      </c>
      <c r="D121" s="214" t="s">
        <v>183</v>
      </c>
      <c r="E121" s="215" t="s">
        <v>1423</v>
      </c>
      <c r="F121" s="216" t="s">
        <v>1424</v>
      </c>
      <c r="G121" s="217" t="s">
        <v>292</v>
      </c>
      <c r="H121" s="218">
        <v>85</v>
      </c>
      <c r="I121" s="219"/>
      <c r="J121" s="219"/>
      <c r="K121" s="220">
        <f>ROUND(P121*H121,2)</f>
        <v>0</v>
      </c>
      <c r="L121" s="216" t="s">
        <v>1168</v>
      </c>
      <c r="M121" s="62"/>
      <c r="N121" s="221" t="s">
        <v>22</v>
      </c>
      <c r="O121" s="222" t="s">
        <v>40</v>
      </c>
      <c r="P121" s="147">
        <f>I121+J121</f>
        <v>0</v>
      </c>
      <c r="Q121" s="147">
        <f>ROUND(I121*H121,2)</f>
        <v>0</v>
      </c>
      <c r="R121" s="147">
        <f>ROUND(J121*H121,2)</f>
        <v>0</v>
      </c>
      <c r="S121" s="43"/>
      <c r="T121" s="223">
        <f>S121*H121</f>
        <v>0</v>
      </c>
      <c r="U121" s="223">
        <v>0</v>
      </c>
      <c r="V121" s="223">
        <f>U121*H121</f>
        <v>0</v>
      </c>
      <c r="W121" s="223">
        <v>0</v>
      </c>
      <c r="X121" s="224">
        <f>W121*H121</f>
        <v>0</v>
      </c>
      <c r="AR121" s="25" t="s">
        <v>188</v>
      </c>
      <c r="AT121" s="25" t="s">
        <v>183</v>
      </c>
      <c r="AU121" s="25" t="s">
        <v>81</v>
      </c>
      <c r="AY121" s="25" t="s">
        <v>181</v>
      </c>
      <c r="BE121" s="225">
        <f>IF(O121="základní",K121,0)</f>
        <v>0</v>
      </c>
      <c r="BF121" s="225">
        <f>IF(O121="snížená",K121,0)</f>
        <v>0</v>
      </c>
      <c r="BG121" s="225">
        <f>IF(O121="zákl. přenesená",K121,0)</f>
        <v>0</v>
      </c>
      <c r="BH121" s="225">
        <f>IF(O121="sníž. přenesená",K121,0)</f>
        <v>0</v>
      </c>
      <c r="BI121" s="225">
        <f>IF(O121="nulová",K121,0)</f>
        <v>0</v>
      </c>
      <c r="BJ121" s="25" t="s">
        <v>79</v>
      </c>
      <c r="BK121" s="225">
        <f>ROUND(P121*H121,2)</f>
        <v>0</v>
      </c>
      <c r="BL121" s="25" t="s">
        <v>188</v>
      </c>
      <c r="BM121" s="25" t="s">
        <v>1581</v>
      </c>
    </row>
    <row r="122" spans="2:65" s="1" customFormat="1" ht="25.5" customHeight="1">
      <c r="B122" s="42"/>
      <c r="C122" s="214" t="s">
        <v>351</v>
      </c>
      <c r="D122" s="214" t="s">
        <v>183</v>
      </c>
      <c r="E122" s="215" t="s">
        <v>1429</v>
      </c>
      <c r="F122" s="216" t="s">
        <v>1430</v>
      </c>
      <c r="G122" s="217" t="s">
        <v>292</v>
      </c>
      <c r="H122" s="218">
        <v>85</v>
      </c>
      <c r="I122" s="219"/>
      <c r="J122" s="219"/>
      <c r="K122" s="220">
        <f>ROUND(P122*H122,2)</f>
        <v>0</v>
      </c>
      <c r="L122" s="216" t="s">
        <v>1168</v>
      </c>
      <c r="M122" s="62"/>
      <c r="N122" s="221" t="s">
        <v>22</v>
      </c>
      <c r="O122" s="222" t="s">
        <v>40</v>
      </c>
      <c r="P122" s="147">
        <f>I122+J122</f>
        <v>0</v>
      </c>
      <c r="Q122" s="147">
        <f>ROUND(I122*H122,2)</f>
        <v>0</v>
      </c>
      <c r="R122" s="147">
        <f>ROUND(J122*H122,2)</f>
        <v>0</v>
      </c>
      <c r="S122" s="43"/>
      <c r="T122" s="223">
        <f>S122*H122</f>
        <v>0</v>
      </c>
      <c r="U122" s="223">
        <v>0</v>
      </c>
      <c r="V122" s="223">
        <f>U122*H122</f>
        <v>0</v>
      </c>
      <c r="W122" s="223">
        <v>0</v>
      </c>
      <c r="X122" s="224">
        <f>W122*H122</f>
        <v>0</v>
      </c>
      <c r="AR122" s="25" t="s">
        <v>188</v>
      </c>
      <c r="AT122" s="25" t="s">
        <v>183</v>
      </c>
      <c r="AU122" s="25" t="s">
        <v>81</v>
      </c>
      <c r="AY122" s="25" t="s">
        <v>181</v>
      </c>
      <c r="BE122" s="225">
        <f>IF(O122="základní",K122,0)</f>
        <v>0</v>
      </c>
      <c r="BF122" s="225">
        <f>IF(O122="snížená",K122,0)</f>
        <v>0</v>
      </c>
      <c r="BG122" s="225">
        <f>IF(O122="zákl. přenesená",K122,0)</f>
        <v>0</v>
      </c>
      <c r="BH122" s="225">
        <f>IF(O122="sníž. přenesená",K122,0)</f>
        <v>0</v>
      </c>
      <c r="BI122" s="225">
        <f>IF(O122="nulová",K122,0)</f>
        <v>0</v>
      </c>
      <c r="BJ122" s="25" t="s">
        <v>79</v>
      </c>
      <c r="BK122" s="225">
        <f>ROUND(P122*H122,2)</f>
        <v>0</v>
      </c>
      <c r="BL122" s="25" t="s">
        <v>188</v>
      </c>
      <c r="BM122" s="25" t="s">
        <v>1582</v>
      </c>
    </row>
    <row r="123" spans="2:65" s="1" customFormat="1" ht="16.5" customHeight="1">
      <c r="B123" s="42"/>
      <c r="C123" s="214" t="s">
        <v>357</v>
      </c>
      <c r="D123" s="214" t="s">
        <v>183</v>
      </c>
      <c r="E123" s="215" t="s">
        <v>1437</v>
      </c>
      <c r="F123" s="216" t="s">
        <v>1438</v>
      </c>
      <c r="G123" s="217" t="s">
        <v>292</v>
      </c>
      <c r="H123" s="218">
        <v>85</v>
      </c>
      <c r="I123" s="219"/>
      <c r="J123" s="219"/>
      <c r="K123" s="220">
        <f>ROUND(P123*H123,2)</f>
        <v>0</v>
      </c>
      <c r="L123" s="216" t="s">
        <v>1168</v>
      </c>
      <c r="M123" s="62"/>
      <c r="N123" s="221" t="s">
        <v>22</v>
      </c>
      <c r="O123" s="222" t="s">
        <v>40</v>
      </c>
      <c r="P123" s="147">
        <f>I123+J123</f>
        <v>0</v>
      </c>
      <c r="Q123" s="147">
        <f>ROUND(I123*H123,2)</f>
        <v>0</v>
      </c>
      <c r="R123" s="147">
        <f>ROUND(J123*H123,2)</f>
        <v>0</v>
      </c>
      <c r="S123" s="43"/>
      <c r="T123" s="223">
        <f>S123*H123</f>
        <v>0</v>
      </c>
      <c r="U123" s="223">
        <v>0</v>
      </c>
      <c r="V123" s="223">
        <f>U123*H123</f>
        <v>0</v>
      </c>
      <c r="W123" s="223">
        <v>0</v>
      </c>
      <c r="X123" s="224">
        <f>W123*H123</f>
        <v>0</v>
      </c>
      <c r="AR123" s="25" t="s">
        <v>188</v>
      </c>
      <c r="AT123" s="25" t="s">
        <v>183</v>
      </c>
      <c r="AU123" s="25" t="s">
        <v>81</v>
      </c>
      <c r="AY123" s="25" t="s">
        <v>181</v>
      </c>
      <c r="BE123" s="225">
        <f>IF(O123="základní",K123,0)</f>
        <v>0</v>
      </c>
      <c r="BF123" s="225">
        <f>IF(O123="snížená",K123,0)</f>
        <v>0</v>
      </c>
      <c r="BG123" s="225">
        <f>IF(O123="zákl. přenesená",K123,0)</f>
        <v>0</v>
      </c>
      <c r="BH123" s="225">
        <f>IF(O123="sníž. přenesená",K123,0)</f>
        <v>0</v>
      </c>
      <c r="BI123" s="225">
        <f>IF(O123="nulová",K123,0)</f>
        <v>0</v>
      </c>
      <c r="BJ123" s="25" t="s">
        <v>79</v>
      </c>
      <c r="BK123" s="225">
        <f>ROUND(P123*H123,2)</f>
        <v>0</v>
      </c>
      <c r="BL123" s="25" t="s">
        <v>188</v>
      </c>
      <c r="BM123" s="25" t="s">
        <v>1583</v>
      </c>
    </row>
    <row r="124" spans="2:65" s="1" customFormat="1" ht="16.5" customHeight="1">
      <c r="B124" s="42"/>
      <c r="C124" s="214" t="s">
        <v>361</v>
      </c>
      <c r="D124" s="214" t="s">
        <v>183</v>
      </c>
      <c r="E124" s="215" t="s">
        <v>1441</v>
      </c>
      <c r="F124" s="216" t="s">
        <v>1442</v>
      </c>
      <c r="G124" s="217" t="s">
        <v>292</v>
      </c>
      <c r="H124" s="218">
        <v>85</v>
      </c>
      <c r="I124" s="219"/>
      <c r="J124" s="219"/>
      <c r="K124" s="220">
        <f>ROUND(P124*H124,2)</f>
        <v>0</v>
      </c>
      <c r="L124" s="216" t="s">
        <v>1168</v>
      </c>
      <c r="M124" s="62"/>
      <c r="N124" s="221" t="s">
        <v>22</v>
      </c>
      <c r="O124" s="222" t="s">
        <v>40</v>
      </c>
      <c r="P124" s="147">
        <f>I124+J124</f>
        <v>0</v>
      </c>
      <c r="Q124" s="147">
        <f>ROUND(I124*H124,2)</f>
        <v>0</v>
      </c>
      <c r="R124" s="147">
        <f>ROUND(J124*H124,2)</f>
        <v>0</v>
      </c>
      <c r="S124" s="43"/>
      <c r="T124" s="223">
        <f>S124*H124</f>
        <v>0</v>
      </c>
      <c r="U124" s="223">
        <v>0</v>
      </c>
      <c r="V124" s="223">
        <f>U124*H124</f>
        <v>0</v>
      </c>
      <c r="W124" s="223">
        <v>0</v>
      </c>
      <c r="X124" s="224">
        <f>W124*H124</f>
        <v>0</v>
      </c>
      <c r="AR124" s="25" t="s">
        <v>188</v>
      </c>
      <c r="AT124" s="25" t="s">
        <v>183</v>
      </c>
      <c r="AU124" s="25" t="s">
        <v>81</v>
      </c>
      <c r="AY124" s="25" t="s">
        <v>181</v>
      </c>
      <c r="BE124" s="225">
        <f>IF(O124="základní",K124,0)</f>
        <v>0</v>
      </c>
      <c r="BF124" s="225">
        <f>IF(O124="snížená",K124,0)</f>
        <v>0</v>
      </c>
      <c r="BG124" s="225">
        <f>IF(O124="zákl. přenesená",K124,0)</f>
        <v>0</v>
      </c>
      <c r="BH124" s="225">
        <f>IF(O124="sníž. přenesená",K124,0)</f>
        <v>0</v>
      </c>
      <c r="BI124" s="225">
        <f>IF(O124="nulová",K124,0)</f>
        <v>0</v>
      </c>
      <c r="BJ124" s="25" t="s">
        <v>79</v>
      </c>
      <c r="BK124" s="225">
        <f>ROUND(P124*H124,2)</f>
        <v>0</v>
      </c>
      <c r="BL124" s="25" t="s">
        <v>188</v>
      </c>
      <c r="BM124" s="25" t="s">
        <v>1584</v>
      </c>
    </row>
    <row r="125" spans="2:65" s="11" customFormat="1" ht="37.35" customHeight="1">
      <c r="B125" s="197"/>
      <c r="C125" s="198"/>
      <c r="D125" s="199" t="s">
        <v>70</v>
      </c>
      <c r="E125" s="200" t="s">
        <v>1459</v>
      </c>
      <c r="F125" s="200" t="s">
        <v>1460</v>
      </c>
      <c r="G125" s="198"/>
      <c r="H125" s="198"/>
      <c r="I125" s="201"/>
      <c r="J125" s="201"/>
      <c r="K125" s="202">
        <f>BK125</f>
        <v>0</v>
      </c>
      <c r="L125" s="198"/>
      <c r="M125" s="203"/>
      <c r="N125" s="204"/>
      <c r="O125" s="205"/>
      <c r="P125" s="205"/>
      <c r="Q125" s="206">
        <f>SUM(Q126:Q131)</f>
        <v>0</v>
      </c>
      <c r="R125" s="206">
        <f>SUM(R126:R131)</f>
        <v>0</v>
      </c>
      <c r="S125" s="205"/>
      <c r="T125" s="207">
        <f>SUM(T126:T131)</f>
        <v>0</v>
      </c>
      <c r="U125" s="205"/>
      <c r="V125" s="207">
        <f>SUM(V126:V131)</f>
        <v>0</v>
      </c>
      <c r="W125" s="205"/>
      <c r="X125" s="208">
        <f>SUM(X126:X131)</f>
        <v>0</v>
      </c>
      <c r="AR125" s="209" t="s">
        <v>188</v>
      </c>
      <c r="AT125" s="210" t="s">
        <v>70</v>
      </c>
      <c r="AU125" s="210" t="s">
        <v>71</v>
      </c>
      <c r="AY125" s="209" t="s">
        <v>181</v>
      </c>
      <c r="BK125" s="211">
        <f>SUM(BK126:BK131)</f>
        <v>0</v>
      </c>
    </row>
    <row r="126" spans="2:65" s="1" customFormat="1" ht="76.5" customHeight="1">
      <c r="B126" s="42"/>
      <c r="C126" s="214" t="s">
        <v>315</v>
      </c>
      <c r="D126" s="214" t="s">
        <v>183</v>
      </c>
      <c r="E126" s="215" t="s">
        <v>1585</v>
      </c>
      <c r="F126" s="216" t="s">
        <v>1586</v>
      </c>
      <c r="G126" s="217" t="s">
        <v>318</v>
      </c>
      <c r="H126" s="218">
        <v>1</v>
      </c>
      <c r="I126" s="219"/>
      <c r="J126" s="219"/>
      <c r="K126" s="220">
        <f t="shared" ref="K126:K131" si="26">ROUND(P126*H126,2)</f>
        <v>0</v>
      </c>
      <c r="L126" s="216" t="s">
        <v>1174</v>
      </c>
      <c r="M126" s="62"/>
      <c r="N126" s="221" t="s">
        <v>22</v>
      </c>
      <c r="O126" s="222" t="s">
        <v>40</v>
      </c>
      <c r="P126" s="147">
        <f t="shared" ref="P126:P131" si="27">I126+J126</f>
        <v>0</v>
      </c>
      <c r="Q126" s="147">
        <f t="shared" ref="Q126:Q131" si="28">ROUND(I126*H126,2)</f>
        <v>0</v>
      </c>
      <c r="R126" s="147">
        <f t="shared" ref="R126:R131" si="29">ROUND(J126*H126,2)</f>
        <v>0</v>
      </c>
      <c r="S126" s="43"/>
      <c r="T126" s="223">
        <f t="shared" ref="T126:T131" si="30">S126*H126</f>
        <v>0</v>
      </c>
      <c r="U126" s="223">
        <v>0</v>
      </c>
      <c r="V126" s="223">
        <f t="shared" ref="V126:V131" si="31">U126*H126</f>
        <v>0</v>
      </c>
      <c r="W126" s="223">
        <v>0</v>
      </c>
      <c r="X126" s="224">
        <f t="shared" ref="X126:X131" si="32">W126*H126</f>
        <v>0</v>
      </c>
      <c r="AR126" s="25" t="s">
        <v>1282</v>
      </c>
      <c r="AT126" s="25" t="s">
        <v>183</v>
      </c>
      <c r="AU126" s="25" t="s">
        <v>79</v>
      </c>
      <c r="AY126" s="25" t="s">
        <v>181</v>
      </c>
      <c r="BE126" s="225">
        <f t="shared" ref="BE126:BE131" si="33">IF(O126="základní",K126,0)</f>
        <v>0</v>
      </c>
      <c r="BF126" s="225">
        <f t="shared" ref="BF126:BF131" si="34">IF(O126="snížená",K126,0)</f>
        <v>0</v>
      </c>
      <c r="BG126" s="225">
        <f t="shared" ref="BG126:BG131" si="35">IF(O126="zákl. přenesená",K126,0)</f>
        <v>0</v>
      </c>
      <c r="BH126" s="225">
        <f t="shared" ref="BH126:BH131" si="36">IF(O126="sníž. přenesená",K126,0)</f>
        <v>0</v>
      </c>
      <c r="BI126" s="225">
        <f t="shared" ref="BI126:BI131" si="37">IF(O126="nulová",K126,0)</f>
        <v>0</v>
      </c>
      <c r="BJ126" s="25" t="s">
        <v>79</v>
      </c>
      <c r="BK126" s="225">
        <f t="shared" ref="BK126:BK131" si="38">ROUND(P126*H126,2)</f>
        <v>0</v>
      </c>
      <c r="BL126" s="25" t="s">
        <v>1282</v>
      </c>
      <c r="BM126" s="25" t="s">
        <v>1587</v>
      </c>
    </row>
    <row r="127" spans="2:65" s="1" customFormat="1" ht="25.5" customHeight="1">
      <c r="B127" s="42"/>
      <c r="C127" s="214" t="s">
        <v>321</v>
      </c>
      <c r="D127" s="214" t="s">
        <v>183</v>
      </c>
      <c r="E127" s="215" t="s">
        <v>1588</v>
      </c>
      <c r="F127" s="216" t="s">
        <v>1589</v>
      </c>
      <c r="G127" s="217" t="s">
        <v>318</v>
      </c>
      <c r="H127" s="218">
        <v>6</v>
      </c>
      <c r="I127" s="219"/>
      <c r="J127" s="219"/>
      <c r="K127" s="220">
        <f t="shared" si="26"/>
        <v>0</v>
      </c>
      <c r="L127" s="216" t="s">
        <v>1174</v>
      </c>
      <c r="M127" s="62"/>
      <c r="N127" s="221" t="s">
        <v>22</v>
      </c>
      <c r="O127" s="222" t="s">
        <v>40</v>
      </c>
      <c r="P127" s="147">
        <f t="shared" si="27"/>
        <v>0</v>
      </c>
      <c r="Q127" s="147">
        <f t="shared" si="28"/>
        <v>0</v>
      </c>
      <c r="R127" s="147">
        <f t="shared" si="29"/>
        <v>0</v>
      </c>
      <c r="S127" s="43"/>
      <c r="T127" s="223">
        <f t="shared" si="30"/>
        <v>0</v>
      </c>
      <c r="U127" s="223">
        <v>0</v>
      </c>
      <c r="V127" s="223">
        <f t="shared" si="31"/>
        <v>0</v>
      </c>
      <c r="W127" s="223">
        <v>0</v>
      </c>
      <c r="X127" s="224">
        <f t="shared" si="32"/>
        <v>0</v>
      </c>
      <c r="AR127" s="25" t="s">
        <v>1282</v>
      </c>
      <c r="AT127" s="25" t="s">
        <v>183</v>
      </c>
      <c r="AU127" s="25" t="s">
        <v>79</v>
      </c>
      <c r="AY127" s="25" t="s">
        <v>181</v>
      </c>
      <c r="BE127" s="225">
        <f t="shared" si="33"/>
        <v>0</v>
      </c>
      <c r="BF127" s="225">
        <f t="shared" si="34"/>
        <v>0</v>
      </c>
      <c r="BG127" s="225">
        <f t="shared" si="35"/>
        <v>0</v>
      </c>
      <c r="BH127" s="225">
        <f t="shared" si="36"/>
        <v>0</v>
      </c>
      <c r="BI127" s="225">
        <f t="shared" si="37"/>
        <v>0</v>
      </c>
      <c r="BJ127" s="25" t="s">
        <v>79</v>
      </c>
      <c r="BK127" s="225">
        <f t="shared" si="38"/>
        <v>0</v>
      </c>
      <c r="BL127" s="25" t="s">
        <v>1282</v>
      </c>
      <c r="BM127" s="25" t="s">
        <v>1590</v>
      </c>
    </row>
    <row r="128" spans="2:65" s="1" customFormat="1" ht="25.5" customHeight="1">
      <c r="B128" s="42"/>
      <c r="C128" s="214" t="s">
        <v>326</v>
      </c>
      <c r="D128" s="214" t="s">
        <v>183</v>
      </c>
      <c r="E128" s="215" t="s">
        <v>1591</v>
      </c>
      <c r="F128" s="216" t="s">
        <v>1592</v>
      </c>
      <c r="G128" s="217" t="s">
        <v>318</v>
      </c>
      <c r="H128" s="218">
        <v>4</v>
      </c>
      <c r="I128" s="219"/>
      <c r="J128" s="219"/>
      <c r="K128" s="220">
        <f t="shared" si="26"/>
        <v>0</v>
      </c>
      <c r="L128" s="216" t="s">
        <v>1174</v>
      </c>
      <c r="M128" s="62"/>
      <c r="N128" s="221" t="s">
        <v>22</v>
      </c>
      <c r="O128" s="222" t="s">
        <v>40</v>
      </c>
      <c r="P128" s="147">
        <f t="shared" si="27"/>
        <v>0</v>
      </c>
      <c r="Q128" s="147">
        <f t="shared" si="28"/>
        <v>0</v>
      </c>
      <c r="R128" s="147">
        <f t="shared" si="29"/>
        <v>0</v>
      </c>
      <c r="S128" s="43"/>
      <c r="T128" s="223">
        <f t="shared" si="30"/>
        <v>0</v>
      </c>
      <c r="U128" s="223">
        <v>0</v>
      </c>
      <c r="V128" s="223">
        <f t="shared" si="31"/>
        <v>0</v>
      </c>
      <c r="W128" s="223">
        <v>0</v>
      </c>
      <c r="X128" s="224">
        <f t="shared" si="32"/>
        <v>0</v>
      </c>
      <c r="AR128" s="25" t="s">
        <v>1282</v>
      </c>
      <c r="AT128" s="25" t="s">
        <v>183</v>
      </c>
      <c r="AU128" s="25" t="s">
        <v>79</v>
      </c>
      <c r="AY128" s="25" t="s">
        <v>181</v>
      </c>
      <c r="BE128" s="225">
        <f t="shared" si="33"/>
        <v>0</v>
      </c>
      <c r="BF128" s="225">
        <f t="shared" si="34"/>
        <v>0</v>
      </c>
      <c r="BG128" s="225">
        <f t="shared" si="35"/>
        <v>0</v>
      </c>
      <c r="BH128" s="225">
        <f t="shared" si="36"/>
        <v>0</v>
      </c>
      <c r="BI128" s="225">
        <f t="shared" si="37"/>
        <v>0</v>
      </c>
      <c r="BJ128" s="25" t="s">
        <v>79</v>
      </c>
      <c r="BK128" s="225">
        <f t="shared" si="38"/>
        <v>0</v>
      </c>
      <c r="BL128" s="25" t="s">
        <v>1282</v>
      </c>
      <c r="BM128" s="25" t="s">
        <v>1593</v>
      </c>
    </row>
    <row r="129" spans="2:65" s="1" customFormat="1" ht="38.25" customHeight="1">
      <c r="B129" s="42"/>
      <c r="C129" s="214" t="s">
        <v>332</v>
      </c>
      <c r="D129" s="214" t="s">
        <v>183</v>
      </c>
      <c r="E129" s="215" t="s">
        <v>1473</v>
      </c>
      <c r="F129" s="216" t="s">
        <v>1474</v>
      </c>
      <c r="G129" s="217" t="s">
        <v>1475</v>
      </c>
      <c r="H129" s="218">
        <v>5</v>
      </c>
      <c r="I129" s="219"/>
      <c r="J129" s="219"/>
      <c r="K129" s="220">
        <f t="shared" si="26"/>
        <v>0</v>
      </c>
      <c r="L129" s="216" t="s">
        <v>1174</v>
      </c>
      <c r="M129" s="62"/>
      <c r="N129" s="221" t="s">
        <v>22</v>
      </c>
      <c r="O129" s="222" t="s">
        <v>40</v>
      </c>
      <c r="P129" s="147">
        <f t="shared" si="27"/>
        <v>0</v>
      </c>
      <c r="Q129" s="147">
        <f t="shared" si="28"/>
        <v>0</v>
      </c>
      <c r="R129" s="147">
        <f t="shared" si="29"/>
        <v>0</v>
      </c>
      <c r="S129" s="43"/>
      <c r="T129" s="223">
        <f t="shared" si="30"/>
        <v>0</v>
      </c>
      <c r="U129" s="223">
        <v>0</v>
      </c>
      <c r="V129" s="223">
        <f t="shared" si="31"/>
        <v>0</v>
      </c>
      <c r="W129" s="223">
        <v>0</v>
      </c>
      <c r="X129" s="224">
        <f t="shared" si="32"/>
        <v>0</v>
      </c>
      <c r="AR129" s="25" t="s">
        <v>1282</v>
      </c>
      <c r="AT129" s="25" t="s">
        <v>183</v>
      </c>
      <c r="AU129" s="25" t="s">
        <v>79</v>
      </c>
      <c r="AY129" s="25" t="s">
        <v>181</v>
      </c>
      <c r="BE129" s="225">
        <f t="shared" si="33"/>
        <v>0</v>
      </c>
      <c r="BF129" s="225">
        <f t="shared" si="34"/>
        <v>0</v>
      </c>
      <c r="BG129" s="225">
        <f t="shared" si="35"/>
        <v>0</v>
      </c>
      <c r="BH129" s="225">
        <f t="shared" si="36"/>
        <v>0</v>
      </c>
      <c r="BI129" s="225">
        <f t="shared" si="37"/>
        <v>0</v>
      </c>
      <c r="BJ129" s="25" t="s">
        <v>79</v>
      </c>
      <c r="BK129" s="225">
        <f t="shared" si="38"/>
        <v>0</v>
      </c>
      <c r="BL129" s="25" t="s">
        <v>1282</v>
      </c>
      <c r="BM129" s="25" t="s">
        <v>1594</v>
      </c>
    </row>
    <row r="130" spans="2:65" s="1" customFormat="1" ht="51" customHeight="1">
      <c r="B130" s="42"/>
      <c r="C130" s="214" t="s">
        <v>338</v>
      </c>
      <c r="D130" s="214" t="s">
        <v>183</v>
      </c>
      <c r="E130" s="215" t="s">
        <v>1477</v>
      </c>
      <c r="F130" s="216" t="s">
        <v>1478</v>
      </c>
      <c r="G130" s="217" t="s">
        <v>1475</v>
      </c>
      <c r="H130" s="218">
        <v>3</v>
      </c>
      <c r="I130" s="219"/>
      <c r="J130" s="219"/>
      <c r="K130" s="220">
        <f t="shared" si="26"/>
        <v>0</v>
      </c>
      <c r="L130" s="216" t="s">
        <v>1174</v>
      </c>
      <c r="M130" s="62"/>
      <c r="N130" s="221" t="s">
        <v>22</v>
      </c>
      <c r="O130" s="222" t="s">
        <v>40</v>
      </c>
      <c r="P130" s="147">
        <f t="shared" si="27"/>
        <v>0</v>
      </c>
      <c r="Q130" s="147">
        <f t="shared" si="28"/>
        <v>0</v>
      </c>
      <c r="R130" s="147">
        <f t="shared" si="29"/>
        <v>0</v>
      </c>
      <c r="S130" s="43"/>
      <c r="T130" s="223">
        <f t="shared" si="30"/>
        <v>0</v>
      </c>
      <c r="U130" s="223">
        <v>0</v>
      </c>
      <c r="V130" s="223">
        <f t="shared" si="31"/>
        <v>0</v>
      </c>
      <c r="W130" s="223">
        <v>0</v>
      </c>
      <c r="X130" s="224">
        <f t="shared" si="32"/>
        <v>0</v>
      </c>
      <c r="AR130" s="25" t="s">
        <v>1282</v>
      </c>
      <c r="AT130" s="25" t="s">
        <v>183</v>
      </c>
      <c r="AU130" s="25" t="s">
        <v>79</v>
      </c>
      <c r="AY130" s="25" t="s">
        <v>181</v>
      </c>
      <c r="BE130" s="225">
        <f t="shared" si="33"/>
        <v>0</v>
      </c>
      <c r="BF130" s="225">
        <f t="shared" si="34"/>
        <v>0</v>
      </c>
      <c r="BG130" s="225">
        <f t="shared" si="35"/>
        <v>0</v>
      </c>
      <c r="BH130" s="225">
        <f t="shared" si="36"/>
        <v>0</v>
      </c>
      <c r="BI130" s="225">
        <f t="shared" si="37"/>
        <v>0</v>
      </c>
      <c r="BJ130" s="25" t="s">
        <v>79</v>
      </c>
      <c r="BK130" s="225">
        <f t="shared" si="38"/>
        <v>0</v>
      </c>
      <c r="BL130" s="25" t="s">
        <v>1282</v>
      </c>
      <c r="BM130" s="25" t="s">
        <v>1595</v>
      </c>
    </row>
    <row r="131" spans="2:65" s="1" customFormat="1" ht="25.5" customHeight="1">
      <c r="B131" s="42"/>
      <c r="C131" s="214" t="s">
        <v>342</v>
      </c>
      <c r="D131" s="214" t="s">
        <v>183</v>
      </c>
      <c r="E131" s="215" t="s">
        <v>1486</v>
      </c>
      <c r="F131" s="216" t="s">
        <v>1487</v>
      </c>
      <c r="G131" s="217" t="s">
        <v>1475</v>
      </c>
      <c r="H131" s="218">
        <v>3</v>
      </c>
      <c r="I131" s="219"/>
      <c r="J131" s="219"/>
      <c r="K131" s="220">
        <f t="shared" si="26"/>
        <v>0</v>
      </c>
      <c r="L131" s="216" t="s">
        <v>1174</v>
      </c>
      <c r="M131" s="62"/>
      <c r="N131" s="221" t="s">
        <v>22</v>
      </c>
      <c r="O131" s="277" t="s">
        <v>40</v>
      </c>
      <c r="P131" s="278">
        <f t="shared" si="27"/>
        <v>0</v>
      </c>
      <c r="Q131" s="278">
        <f t="shared" si="28"/>
        <v>0</v>
      </c>
      <c r="R131" s="278">
        <f t="shared" si="29"/>
        <v>0</v>
      </c>
      <c r="S131" s="279"/>
      <c r="T131" s="280">
        <f t="shared" si="30"/>
        <v>0</v>
      </c>
      <c r="U131" s="280">
        <v>0</v>
      </c>
      <c r="V131" s="280">
        <f t="shared" si="31"/>
        <v>0</v>
      </c>
      <c r="W131" s="280">
        <v>0</v>
      </c>
      <c r="X131" s="281">
        <f t="shared" si="32"/>
        <v>0</v>
      </c>
      <c r="AR131" s="25" t="s">
        <v>1282</v>
      </c>
      <c r="AT131" s="25" t="s">
        <v>183</v>
      </c>
      <c r="AU131" s="25" t="s">
        <v>79</v>
      </c>
      <c r="AY131" s="25" t="s">
        <v>181</v>
      </c>
      <c r="BE131" s="225">
        <f t="shared" si="33"/>
        <v>0</v>
      </c>
      <c r="BF131" s="225">
        <f t="shared" si="34"/>
        <v>0</v>
      </c>
      <c r="BG131" s="225">
        <f t="shared" si="35"/>
        <v>0</v>
      </c>
      <c r="BH131" s="225">
        <f t="shared" si="36"/>
        <v>0</v>
      </c>
      <c r="BI131" s="225">
        <f t="shared" si="37"/>
        <v>0</v>
      </c>
      <c r="BJ131" s="25" t="s">
        <v>79</v>
      </c>
      <c r="BK131" s="225">
        <f t="shared" si="38"/>
        <v>0</v>
      </c>
      <c r="BL131" s="25" t="s">
        <v>1282</v>
      </c>
      <c r="BM131" s="25" t="s">
        <v>1596</v>
      </c>
    </row>
    <row r="132" spans="2:65" s="1" customFormat="1" ht="6.95" customHeight="1">
      <c r="B132" s="57"/>
      <c r="C132" s="58"/>
      <c r="D132" s="58"/>
      <c r="E132" s="58"/>
      <c r="F132" s="58"/>
      <c r="G132" s="58"/>
      <c r="H132" s="58"/>
      <c r="I132" s="156"/>
      <c r="J132" s="156"/>
      <c r="K132" s="58"/>
      <c r="L132" s="58"/>
      <c r="M132" s="62"/>
    </row>
  </sheetData>
  <sheetProtection algorithmName="SHA-512" hashValue="NfALp3mFAgb1+JU2DL/nBOSPyxifgKqx/iMYS0ez0APCo0Qmo7z2txAh431x3mUBuWi7kYhk6aNEm+w0zMDKPw==" saltValue="OQ4ldrMRmuLFKuKWrfQZCRmHecI4pcTT8Vvi8+ixxj2QGj6Qn9P5gUHzCMae1TPfZl+tb/bOj9cuaEeE3vZUaQ==" spinCount="100000" sheet="1" objects="1" scenarios="1" formatColumns="0" formatRows="0" autoFilter="0"/>
  <autoFilter ref="C95:L131"/>
  <mergeCells count="16">
    <mergeCell ref="M2:Z2"/>
    <mergeCell ref="E82:H82"/>
    <mergeCell ref="E86:H86"/>
    <mergeCell ref="E84:H84"/>
    <mergeCell ref="E88:H88"/>
    <mergeCell ref="G1:H1"/>
    <mergeCell ref="E51:H51"/>
    <mergeCell ref="E55:H55"/>
    <mergeCell ref="E53:H53"/>
    <mergeCell ref="E57:H57"/>
    <mergeCell ref="J61:J62"/>
    <mergeCell ref="E7:H7"/>
    <mergeCell ref="E11:H11"/>
    <mergeCell ref="E9:H9"/>
    <mergeCell ref="E13:H13"/>
    <mergeCell ref="E28:H28"/>
  </mergeCells>
  <hyperlinks>
    <hyperlink ref="F1:G1" location="C2" display="1) Krycí list soupisu"/>
    <hyperlink ref="G1:H1" location="C64" display="2) Rekapitulace"/>
    <hyperlink ref="J1" location="C95"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3"/>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103</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ht="15">
      <c r="B8" s="29"/>
      <c r="C8" s="30"/>
      <c r="D8" s="38" t="s">
        <v>122</v>
      </c>
      <c r="E8" s="30"/>
      <c r="F8" s="30"/>
      <c r="G8" s="30"/>
      <c r="H8" s="30"/>
      <c r="I8" s="132"/>
      <c r="J8" s="132"/>
      <c r="K8" s="30"/>
      <c r="L8" s="32"/>
    </row>
    <row r="9" spans="1:70" ht="16.5" customHeight="1">
      <c r="B9" s="29"/>
      <c r="C9" s="30"/>
      <c r="D9" s="30"/>
      <c r="E9" s="419" t="s">
        <v>1147</v>
      </c>
      <c r="F9" s="379"/>
      <c r="G9" s="379"/>
      <c r="H9" s="379"/>
      <c r="I9" s="132"/>
      <c r="J9" s="132"/>
      <c r="K9" s="30"/>
      <c r="L9" s="32"/>
    </row>
    <row r="10" spans="1:70" ht="15">
      <c r="B10" s="29"/>
      <c r="C10" s="30"/>
      <c r="D10" s="38" t="s">
        <v>1148</v>
      </c>
      <c r="E10" s="30"/>
      <c r="F10" s="30"/>
      <c r="G10" s="30"/>
      <c r="H10" s="30"/>
      <c r="I10" s="132"/>
      <c r="J10" s="132"/>
      <c r="K10" s="30"/>
      <c r="L10" s="32"/>
    </row>
    <row r="11" spans="1:70" s="1" customFormat="1" ht="16.5" customHeight="1">
      <c r="B11" s="42"/>
      <c r="C11" s="43"/>
      <c r="D11" s="43"/>
      <c r="E11" s="403" t="s">
        <v>1524</v>
      </c>
      <c r="F11" s="422"/>
      <c r="G11" s="422"/>
      <c r="H11" s="422"/>
      <c r="I11" s="133"/>
      <c r="J11" s="133"/>
      <c r="K11" s="43"/>
      <c r="L11" s="46"/>
    </row>
    <row r="12" spans="1:70" s="1" customFormat="1" ht="15">
      <c r="B12" s="42"/>
      <c r="C12" s="43"/>
      <c r="D12" s="38" t="s">
        <v>1150</v>
      </c>
      <c r="E12" s="43"/>
      <c r="F12" s="43"/>
      <c r="G12" s="43"/>
      <c r="H12" s="43"/>
      <c r="I12" s="133"/>
      <c r="J12" s="133"/>
      <c r="K12" s="43"/>
      <c r="L12" s="46"/>
    </row>
    <row r="13" spans="1:70" s="1" customFormat="1" ht="36.950000000000003" customHeight="1">
      <c r="B13" s="42"/>
      <c r="C13" s="43"/>
      <c r="D13" s="43"/>
      <c r="E13" s="421" t="s">
        <v>1597</v>
      </c>
      <c r="F13" s="422"/>
      <c r="G13" s="422"/>
      <c r="H13" s="422"/>
      <c r="I13" s="133"/>
      <c r="J13" s="133"/>
      <c r="K13" s="43"/>
      <c r="L13" s="46"/>
    </row>
    <row r="14" spans="1:70" s="1" customFormat="1" ht="13.5">
      <c r="B14" s="42"/>
      <c r="C14" s="43"/>
      <c r="D14" s="43"/>
      <c r="E14" s="43"/>
      <c r="F14" s="43"/>
      <c r="G14" s="43"/>
      <c r="H14" s="43"/>
      <c r="I14" s="133"/>
      <c r="J14" s="133"/>
      <c r="K14" s="43"/>
      <c r="L14" s="46"/>
    </row>
    <row r="15" spans="1:70" s="1" customFormat="1" ht="14.45" customHeight="1">
      <c r="B15" s="42"/>
      <c r="C15" s="43"/>
      <c r="D15" s="38" t="s">
        <v>21</v>
      </c>
      <c r="E15" s="43"/>
      <c r="F15" s="36" t="s">
        <v>22</v>
      </c>
      <c r="G15" s="43"/>
      <c r="H15" s="43"/>
      <c r="I15" s="134" t="s">
        <v>23</v>
      </c>
      <c r="J15" s="135" t="s">
        <v>22</v>
      </c>
      <c r="K15" s="43"/>
      <c r="L15" s="46"/>
    </row>
    <row r="16" spans="1:70" s="1" customFormat="1" ht="14.45" customHeight="1">
      <c r="B16" s="42"/>
      <c r="C16" s="43"/>
      <c r="D16" s="38" t="s">
        <v>24</v>
      </c>
      <c r="E16" s="43"/>
      <c r="F16" s="36" t="s">
        <v>1152</v>
      </c>
      <c r="G16" s="43"/>
      <c r="H16" s="43"/>
      <c r="I16" s="134" t="s">
        <v>26</v>
      </c>
      <c r="J16" s="136">
        <f>'Rekapitulace zakázky'!AN8</f>
        <v>0</v>
      </c>
      <c r="K16" s="43"/>
      <c r="L16" s="46"/>
    </row>
    <row r="17" spans="2:12" s="1" customFormat="1" ht="10.9" customHeight="1">
      <c r="B17" s="42"/>
      <c r="C17" s="43"/>
      <c r="D17" s="43"/>
      <c r="E17" s="43"/>
      <c r="F17" s="43"/>
      <c r="G17" s="43"/>
      <c r="H17" s="43"/>
      <c r="I17" s="133"/>
      <c r="J17" s="133"/>
      <c r="K17" s="43"/>
      <c r="L17" s="46"/>
    </row>
    <row r="18" spans="2:12" s="1" customFormat="1" ht="14.45" customHeight="1">
      <c r="B18" s="42"/>
      <c r="C18" s="43"/>
      <c r="D18" s="38" t="s">
        <v>27</v>
      </c>
      <c r="E18" s="43"/>
      <c r="F18" s="43"/>
      <c r="G18" s="43"/>
      <c r="H18" s="43"/>
      <c r="I18" s="134" t="s">
        <v>28</v>
      </c>
      <c r="J18" s="135" t="s">
        <v>1153</v>
      </c>
      <c r="K18" s="43"/>
      <c r="L18" s="46"/>
    </row>
    <row r="19" spans="2:12" s="1" customFormat="1" ht="18" customHeight="1">
      <c r="B19" s="42"/>
      <c r="C19" s="43"/>
      <c r="D19" s="43"/>
      <c r="E19" s="36" t="s">
        <v>1154</v>
      </c>
      <c r="F19" s="43"/>
      <c r="G19" s="43"/>
      <c r="H19" s="43"/>
      <c r="I19" s="134" t="s">
        <v>30</v>
      </c>
      <c r="J19" s="135" t="s">
        <v>1155</v>
      </c>
      <c r="K19" s="43"/>
      <c r="L19" s="46"/>
    </row>
    <row r="20" spans="2:12" s="1" customFormat="1" ht="6.95" customHeight="1">
      <c r="B20" s="42"/>
      <c r="C20" s="43"/>
      <c r="D20" s="43"/>
      <c r="E20" s="43"/>
      <c r="F20" s="43"/>
      <c r="G20" s="43"/>
      <c r="H20" s="43"/>
      <c r="I20" s="133"/>
      <c r="J20" s="133"/>
      <c r="K20" s="43"/>
      <c r="L20" s="46"/>
    </row>
    <row r="21" spans="2:12" s="1" customFormat="1" ht="14.45" customHeight="1">
      <c r="B21" s="42"/>
      <c r="C21" s="43"/>
      <c r="D21" s="38" t="s">
        <v>31</v>
      </c>
      <c r="E21" s="43"/>
      <c r="F21" s="43"/>
      <c r="G21" s="43"/>
      <c r="H21" s="43"/>
      <c r="I21" s="134" t="s">
        <v>28</v>
      </c>
      <c r="J21" s="135" t="str">
        <f>IF('Rekapitulace zakázky'!AN13="Vyplň údaj","",IF('Rekapitulace zakázky'!AN13="","",'Rekapitulace zakázky'!AN13))</f>
        <v/>
      </c>
      <c r="K21" s="43"/>
      <c r="L21" s="46"/>
    </row>
    <row r="22" spans="2:12" s="1" customFormat="1" ht="18" customHeight="1">
      <c r="B22" s="42"/>
      <c r="C22" s="43"/>
      <c r="D22" s="43"/>
      <c r="E22" s="36" t="str">
        <f>IF('Rekapitulace zakázky'!E14="Vyplň údaj","",IF('Rekapitulace zakázky'!E14="","",'Rekapitulace zakázky'!E14))</f>
        <v/>
      </c>
      <c r="F22" s="43"/>
      <c r="G22" s="43"/>
      <c r="H22" s="43"/>
      <c r="I22" s="134" t="s">
        <v>30</v>
      </c>
      <c r="J22" s="135" t="str">
        <f>IF('Rekapitulace zakázky'!AN14="Vyplň údaj","",IF('Rekapitulace zakázky'!AN14="","",'Rekapitulace zakázky'!AN14))</f>
        <v/>
      </c>
      <c r="K22" s="43"/>
      <c r="L22" s="46"/>
    </row>
    <row r="23" spans="2:12" s="1" customFormat="1" ht="6.95" customHeight="1">
      <c r="B23" s="42"/>
      <c r="C23" s="43"/>
      <c r="D23" s="43"/>
      <c r="E23" s="43"/>
      <c r="F23" s="43"/>
      <c r="G23" s="43"/>
      <c r="H23" s="43"/>
      <c r="I23" s="133"/>
      <c r="J23" s="133"/>
      <c r="K23" s="43"/>
      <c r="L23" s="46"/>
    </row>
    <row r="24" spans="2:12" s="1" customFormat="1" ht="14.45" customHeight="1">
      <c r="B24" s="42"/>
      <c r="C24" s="43"/>
      <c r="D24" s="38" t="s">
        <v>33</v>
      </c>
      <c r="E24" s="43"/>
      <c r="F24" s="43"/>
      <c r="G24" s="43"/>
      <c r="H24" s="43"/>
      <c r="I24" s="134" t="s">
        <v>28</v>
      </c>
      <c r="J24" s="135" t="s">
        <v>1156</v>
      </c>
      <c r="K24" s="43"/>
      <c r="L24" s="46"/>
    </row>
    <row r="25" spans="2:12" s="1" customFormat="1" ht="18" customHeight="1">
      <c r="B25" s="42"/>
      <c r="C25" s="43"/>
      <c r="D25" s="43"/>
      <c r="E25" s="36" t="s">
        <v>1157</v>
      </c>
      <c r="F25" s="43"/>
      <c r="G25" s="43"/>
      <c r="H25" s="43"/>
      <c r="I25" s="134" t="s">
        <v>30</v>
      </c>
      <c r="J25" s="135" t="s">
        <v>22</v>
      </c>
      <c r="K25" s="43"/>
      <c r="L25" s="46"/>
    </row>
    <row r="26" spans="2:12" s="1" customFormat="1" ht="6.95" customHeight="1">
      <c r="B26" s="42"/>
      <c r="C26" s="43"/>
      <c r="D26" s="43"/>
      <c r="E26" s="43"/>
      <c r="F26" s="43"/>
      <c r="G26" s="43"/>
      <c r="H26" s="43"/>
      <c r="I26" s="133"/>
      <c r="J26" s="133"/>
      <c r="K26" s="43"/>
      <c r="L26" s="46"/>
    </row>
    <row r="27" spans="2:12" s="1" customFormat="1" ht="14.45" customHeight="1">
      <c r="B27" s="42"/>
      <c r="C27" s="43"/>
      <c r="D27" s="38" t="s">
        <v>34</v>
      </c>
      <c r="E27" s="43"/>
      <c r="F27" s="43"/>
      <c r="G27" s="43"/>
      <c r="H27" s="43"/>
      <c r="I27" s="133"/>
      <c r="J27" s="133"/>
      <c r="K27" s="43"/>
      <c r="L27" s="46"/>
    </row>
    <row r="28" spans="2:12" s="7" customFormat="1" ht="16.5" customHeight="1">
      <c r="B28" s="137"/>
      <c r="C28" s="138"/>
      <c r="D28" s="138"/>
      <c r="E28" s="383" t="s">
        <v>22</v>
      </c>
      <c r="F28" s="383"/>
      <c r="G28" s="383"/>
      <c r="H28" s="383"/>
      <c r="I28" s="139"/>
      <c r="J28" s="139"/>
      <c r="K28" s="138"/>
      <c r="L28" s="140"/>
    </row>
    <row r="29" spans="2:12" s="1" customFormat="1" ht="6.95" customHeight="1">
      <c r="B29" s="42"/>
      <c r="C29" s="43"/>
      <c r="D29" s="43"/>
      <c r="E29" s="43"/>
      <c r="F29" s="43"/>
      <c r="G29" s="43"/>
      <c r="H29" s="43"/>
      <c r="I29" s="133"/>
      <c r="J29" s="133"/>
      <c r="K29" s="43"/>
      <c r="L29" s="46"/>
    </row>
    <row r="30" spans="2:12" s="1" customFormat="1" ht="6.95" customHeight="1">
      <c r="B30" s="42"/>
      <c r="C30" s="43"/>
      <c r="D30" s="85"/>
      <c r="E30" s="85"/>
      <c r="F30" s="85"/>
      <c r="G30" s="85"/>
      <c r="H30" s="85"/>
      <c r="I30" s="141"/>
      <c r="J30" s="141"/>
      <c r="K30" s="85"/>
      <c r="L30" s="142"/>
    </row>
    <row r="31" spans="2:12" s="1" customFormat="1" ht="15">
      <c r="B31" s="42"/>
      <c r="C31" s="43"/>
      <c r="D31" s="43"/>
      <c r="E31" s="38" t="s">
        <v>124</v>
      </c>
      <c r="F31" s="43"/>
      <c r="G31" s="43"/>
      <c r="H31" s="43"/>
      <c r="I31" s="133"/>
      <c r="J31" s="133"/>
      <c r="K31" s="143">
        <f>I66</f>
        <v>0</v>
      </c>
      <c r="L31" s="46"/>
    </row>
    <row r="32" spans="2:12" s="1" customFormat="1" ht="15">
      <c r="B32" s="42"/>
      <c r="C32" s="43"/>
      <c r="D32" s="43"/>
      <c r="E32" s="38" t="s">
        <v>125</v>
      </c>
      <c r="F32" s="43"/>
      <c r="G32" s="43"/>
      <c r="H32" s="43"/>
      <c r="I32" s="133"/>
      <c r="J32" s="133"/>
      <c r="K32" s="143">
        <f>J66</f>
        <v>0</v>
      </c>
      <c r="L32" s="46"/>
    </row>
    <row r="33" spans="2:12" s="1" customFormat="1" ht="25.35" customHeight="1">
      <c r="B33" s="42"/>
      <c r="C33" s="43"/>
      <c r="D33" s="144" t="s">
        <v>35</v>
      </c>
      <c r="E33" s="43"/>
      <c r="F33" s="43"/>
      <c r="G33" s="43"/>
      <c r="H33" s="43"/>
      <c r="I33" s="133"/>
      <c r="J33" s="133"/>
      <c r="K33" s="145">
        <f>ROUND(K91,2)</f>
        <v>0</v>
      </c>
      <c r="L33" s="46"/>
    </row>
    <row r="34" spans="2:12" s="1" customFormat="1" ht="6.95" customHeight="1">
      <c r="B34" s="42"/>
      <c r="C34" s="43"/>
      <c r="D34" s="85"/>
      <c r="E34" s="85"/>
      <c r="F34" s="85"/>
      <c r="G34" s="85"/>
      <c r="H34" s="85"/>
      <c r="I34" s="141"/>
      <c r="J34" s="141"/>
      <c r="K34" s="85"/>
      <c r="L34" s="142"/>
    </row>
    <row r="35" spans="2:12" s="1" customFormat="1" ht="14.45" customHeight="1">
      <c r="B35" s="42"/>
      <c r="C35" s="43"/>
      <c r="D35" s="43"/>
      <c r="E35" s="43"/>
      <c r="F35" s="47" t="s">
        <v>37</v>
      </c>
      <c r="G35" s="43"/>
      <c r="H35" s="43"/>
      <c r="I35" s="146" t="s">
        <v>36</v>
      </c>
      <c r="J35" s="133"/>
      <c r="K35" s="47" t="s">
        <v>38</v>
      </c>
      <c r="L35" s="46"/>
    </row>
    <row r="36" spans="2:12" s="1" customFormat="1" ht="14.45" customHeight="1">
      <c r="B36" s="42"/>
      <c r="C36" s="43"/>
      <c r="D36" s="50" t="s">
        <v>39</v>
      </c>
      <c r="E36" s="50" t="s">
        <v>40</v>
      </c>
      <c r="F36" s="147">
        <f>ROUND(SUM(BE91:BE102), 2)</f>
        <v>0</v>
      </c>
      <c r="G36" s="43"/>
      <c r="H36" s="43"/>
      <c r="I36" s="148">
        <v>0.21</v>
      </c>
      <c r="J36" s="133"/>
      <c r="K36" s="147">
        <f>ROUND(ROUND((SUM(BE91:BE102)), 2)*I36, 2)</f>
        <v>0</v>
      </c>
      <c r="L36" s="46"/>
    </row>
    <row r="37" spans="2:12" s="1" customFormat="1" ht="14.45" customHeight="1">
      <c r="B37" s="42"/>
      <c r="C37" s="43"/>
      <c r="D37" s="43"/>
      <c r="E37" s="50" t="s">
        <v>41</v>
      </c>
      <c r="F37" s="147">
        <f>ROUND(SUM(BF91:BF102), 2)</f>
        <v>0</v>
      </c>
      <c r="G37" s="43"/>
      <c r="H37" s="43"/>
      <c r="I37" s="148">
        <v>0.15</v>
      </c>
      <c r="J37" s="133"/>
      <c r="K37" s="147">
        <f>ROUND(ROUND((SUM(BF91:BF102)), 2)*I37, 2)</f>
        <v>0</v>
      </c>
      <c r="L37" s="46"/>
    </row>
    <row r="38" spans="2:12" s="1" customFormat="1" ht="14.45" hidden="1" customHeight="1">
      <c r="B38" s="42"/>
      <c r="C38" s="43"/>
      <c r="D38" s="43"/>
      <c r="E38" s="50" t="s">
        <v>42</v>
      </c>
      <c r="F38" s="147">
        <f>ROUND(SUM(BG91:BG102), 2)</f>
        <v>0</v>
      </c>
      <c r="G38" s="43"/>
      <c r="H38" s="43"/>
      <c r="I38" s="148">
        <v>0.21</v>
      </c>
      <c r="J38" s="133"/>
      <c r="K38" s="147">
        <v>0</v>
      </c>
      <c r="L38" s="46"/>
    </row>
    <row r="39" spans="2:12" s="1" customFormat="1" ht="14.45" hidden="1" customHeight="1">
      <c r="B39" s="42"/>
      <c r="C39" s="43"/>
      <c r="D39" s="43"/>
      <c r="E39" s="50" t="s">
        <v>43</v>
      </c>
      <c r="F39" s="147">
        <f>ROUND(SUM(BH91:BH102), 2)</f>
        <v>0</v>
      </c>
      <c r="G39" s="43"/>
      <c r="H39" s="43"/>
      <c r="I39" s="148">
        <v>0.15</v>
      </c>
      <c r="J39" s="133"/>
      <c r="K39" s="147">
        <v>0</v>
      </c>
      <c r="L39" s="46"/>
    </row>
    <row r="40" spans="2:12" s="1" customFormat="1" ht="14.45" hidden="1" customHeight="1">
      <c r="B40" s="42"/>
      <c r="C40" s="43"/>
      <c r="D40" s="43"/>
      <c r="E40" s="50" t="s">
        <v>44</v>
      </c>
      <c r="F40" s="147">
        <f>ROUND(SUM(BI91:BI102), 2)</f>
        <v>0</v>
      </c>
      <c r="G40" s="43"/>
      <c r="H40" s="43"/>
      <c r="I40" s="148">
        <v>0</v>
      </c>
      <c r="J40" s="133"/>
      <c r="K40" s="147">
        <v>0</v>
      </c>
      <c r="L40" s="46"/>
    </row>
    <row r="41" spans="2:12" s="1" customFormat="1" ht="6.95" customHeight="1">
      <c r="B41" s="42"/>
      <c r="C41" s="43"/>
      <c r="D41" s="43"/>
      <c r="E41" s="43"/>
      <c r="F41" s="43"/>
      <c r="G41" s="43"/>
      <c r="H41" s="43"/>
      <c r="I41" s="133"/>
      <c r="J41" s="133"/>
      <c r="K41" s="43"/>
      <c r="L41" s="46"/>
    </row>
    <row r="42" spans="2:12" s="1" customFormat="1" ht="25.35" customHeight="1">
      <c r="B42" s="42"/>
      <c r="C42" s="149"/>
      <c r="D42" s="150" t="s">
        <v>45</v>
      </c>
      <c r="E42" s="79"/>
      <c r="F42" s="79"/>
      <c r="G42" s="151" t="s">
        <v>46</v>
      </c>
      <c r="H42" s="152" t="s">
        <v>47</v>
      </c>
      <c r="I42" s="153"/>
      <c r="J42" s="153"/>
      <c r="K42" s="154">
        <f>SUM(K33:K40)</f>
        <v>0</v>
      </c>
      <c r="L42" s="155"/>
    </row>
    <row r="43" spans="2:12" s="1" customFormat="1" ht="14.45" customHeight="1">
      <c r="B43" s="57"/>
      <c r="C43" s="58"/>
      <c r="D43" s="58"/>
      <c r="E43" s="58"/>
      <c r="F43" s="58"/>
      <c r="G43" s="58"/>
      <c r="H43" s="58"/>
      <c r="I43" s="156"/>
      <c r="J43" s="156"/>
      <c r="K43" s="58"/>
      <c r="L43" s="59"/>
    </row>
    <row r="47" spans="2:12" s="1" customFormat="1" ht="6.95" customHeight="1">
      <c r="B47" s="157"/>
      <c r="C47" s="158"/>
      <c r="D47" s="158"/>
      <c r="E47" s="158"/>
      <c r="F47" s="158"/>
      <c r="G47" s="158"/>
      <c r="H47" s="158"/>
      <c r="I47" s="159"/>
      <c r="J47" s="159"/>
      <c r="K47" s="158"/>
      <c r="L47" s="160"/>
    </row>
    <row r="48" spans="2:12" s="1" customFormat="1" ht="36.950000000000003" customHeight="1">
      <c r="B48" s="42"/>
      <c r="C48" s="31" t="s">
        <v>126</v>
      </c>
      <c r="D48" s="43"/>
      <c r="E48" s="43"/>
      <c r="F48" s="43"/>
      <c r="G48" s="43"/>
      <c r="H48" s="43"/>
      <c r="I48" s="133"/>
      <c r="J48" s="133"/>
      <c r="K48" s="43"/>
      <c r="L48" s="46"/>
    </row>
    <row r="49" spans="2:12" s="1" customFormat="1" ht="6.95" customHeight="1">
      <c r="B49" s="42"/>
      <c r="C49" s="43"/>
      <c r="D49" s="43"/>
      <c r="E49" s="43"/>
      <c r="F49" s="43"/>
      <c r="G49" s="43"/>
      <c r="H49" s="43"/>
      <c r="I49" s="133"/>
      <c r="J49" s="133"/>
      <c r="K49" s="43"/>
      <c r="L49" s="46"/>
    </row>
    <row r="50" spans="2:12" s="1" customFormat="1" ht="14.45" customHeight="1">
      <c r="B50" s="42"/>
      <c r="C50" s="38" t="s">
        <v>19</v>
      </c>
      <c r="D50" s="43"/>
      <c r="E50" s="43"/>
      <c r="F50" s="43"/>
      <c r="G50" s="43"/>
      <c r="H50" s="43"/>
      <c r="I50" s="133"/>
      <c r="J50" s="133"/>
      <c r="K50" s="43"/>
      <c r="L50" s="46"/>
    </row>
    <row r="51" spans="2:12" s="1" customFormat="1" ht="16.5" customHeight="1">
      <c r="B51" s="42"/>
      <c r="C51" s="43"/>
      <c r="D51" s="43"/>
      <c r="E51" s="419" t="str">
        <f>E7</f>
        <v>Oprava stavědla Kompas v žst. Olc hl.n.</v>
      </c>
      <c r="F51" s="420"/>
      <c r="G51" s="420"/>
      <c r="H51" s="420"/>
      <c r="I51" s="133"/>
      <c r="J51" s="133"/>
      <c r="K51" s="43"/>
      <c r="L51" s="46"/>
    </row>
    <row r="52" spans="2:12" ht="15">
      <c r="B52" s="29"/>
      <c r="C52" s="38" t="s">
        <v>122</v>
      </c>
      <c r="D52" s="30"/>
      <c r="E52" s="30"/>
      <c r="F52" s="30"/>
      <c r="G52" s="30"/>
      <c r="H52" s="30"/>
      <c r="I52" s="132"/>
      <c r="J52" s="132"/>
      <c r="K52" s="30"/>
      <c r="L52" s="32"/>
    </row>
    <row r="53" spans="2:12" ht="16.5" customHeight="1">
      <c r="B53" s="29"/>
      <c r="C53" s="30"/>
      <c r="D53" s="30"/>
      <c r="E53" s="419" t="s">
        <v>1147</v>
      </c>
      <c r="F53" s="379"/>
      <c r="G53" s="379"/>
      <c r="H53" s="379"/>
      <c r="I53" s="132"/>
      <c r="J53" s="132"/>
      <c r="K53" s="30"/>
      <c r="L53" s="32"/>
    </row>
    <row r="54" spans="2:12" ht="15">
      <c r="B54" s="29"/>
      <c r="C54" s="38" t="s">
        <v>1148</v>
      </c>
      <c r="D54" s="30"/>
      <c r="E54" s="30"/>
      <c r="F54" s="30"/>
      <c r="G54" s="30"/>
      <c r="H54" s="30"/>
      <c r="I54" s="132"/>
      <c r="J54" s="132"/>
      <c r="K54" s="30"/>
      <c r="L54" s="32"/>
    </row>
    <row r="55" spans="2:12" s="1" customFormat="1" ht="16.5" customHeight="1">
      <c r="B55" s="42"/>
      <c r="C55" s="43"/>
      <c r="D55" s="43"/>
      <c r="E55" s="403" t="s">
        <v>1524</v>
      </c>
      <c r="F55" s="422"/>
      <c r="G55" s="422"/>
      <c r="H55" s="422"/>
      <c r="I55" s="133"/>
      <c r="J55" s="133"/>
      <c r="K55" s="43"/>
      <c r="L55" s="46"/>
    </row>
    <row r="56" spans="2:12" s="1" customFormat="1" ht="14.45" customHeight="1">
      <c r="B56" s="42"/>
      <c r="C56" s="38" t="s">
        <v>1150</v>
      </c>
      <c r="D56" s="43"/>
      <c r="E56" s="43"/>
      <c r="F56" s="43"/>
      <c r="G56" s="43"/>
      <c r="H56" s="43"/>
      <c r="I56" s="133"/>
      <c r="J56" s="133"/>
      <c r="K56" s="43"/>
      <c r="L56" s="46"/>
    </row>
    <row r="57" spans="2:12" s="1" customFormat="1" ht="17.25" customHeight="1">
      <c r="B57" s="42"/>
      <c r="C57" s="43"/>
      <c r="D57" s="43"/>
      <c r="E57" s="421" t="str">
        <f>E13</f>
        <v>PS02 - V - Hromosvod a uzemnění</v>
      </c>
      <c r="F57" s="422"/>
      <c r="G57" s="422"/>
      <c r="H57" s="422"/>
      <c r="I57" s="133"/>
      <c r="J57" s="133"/>
      <c r="K57" s="43"/>
      <c r="L57" s="46"/>
    </row>
    <row r="58" spans="2:12" s="1" customFormat="1" ht="6.95" customHeight="1">
      <c r="B58" s="42"/>
      <c r="C58" s="43"/>
      <c r="D58" s="43"/>
      <c r="E58" s="43"/>
      <c r="F58" s="43"/>
      <c r="G58" s="43"/>
      <c r="H58" s="43"/>
      <c r="I58" s="133"/>
      <c r="J58" s="133"/>
      <c r="K58" s="43"/>
      <c r="L58" s="46"/>
    </row>
    <row r="59" spans="2:12" s="1" customFormat="1" ht="18" customHeight="1">
      <c r="B59" s="42"/>
      <c r="C59" s="38" t="s">
        <v>24</v>
      </c>
      <c r="D59" s="43"/>
      <c r="E59" s="43"/>
      <c r="F59" s="36" t="str">
        <f>F16</f>
        <v>Olomouc - Hodolany</v>
      </c>
      <c r="G59" s="43"/>
      <c r="H59" s="43"/>
      <c r="I59" s="134" t="s">
        <v>26</v>
      </c>
      <c r="J59" s="136">
        <f>IF(J16="","",J16)</f>
        <v>0</v>
      </c>
      <c r="K59" s="43"/>
      <c r="L59" s="46"/>
    </row>
    <row r="60" spans="2:12" s="1" customFormat="1" ht="6.95" customHeight="1">
      <c r="B60" s="42"/>
      <c r="C60" s="43"/>
      <c r="D60" s="43"/>
      <c r="E60" s="43"/>
      <c r="F60" s="43"/>
      <c r="G60" s="43"/>
      <c r="H60" s="43"/>
      <c r="I60" s="133"/>
      <c r="J60" s="133"/>
      <c r="K60" s="43"/>
      <c r="L60" s="46"/>
    </row>
    <row r="61" spans="2:12" s="1" customFormat="1" ht="15">
      <c r="B61" s="42"/>
      <c r="C61" s="38" t="s">
        <v>27</v>
      </c>
      <c r="D61" s="43"/>
      <c r="E61" s="43"/>
      <c r="F61" s="36" t="str">
        <f>E19</f>
        <v>Správa železniční dopravní cesty, s.o.</v>
      </c>
      <c r="G61" s="43"/>
      <c r="H61" s="43"/>
      <c r="I61" s="134" t="s">
        <v>33</v>
      </c>
      <c r="J61" s="423" t="str">
        <f>E25</f>
        <v>Kamarád Vladimír</v>
      </c>
      <c r="K61" s="43"/>
      <c r="L61" s="46"/>
    </row>
    <row r="62" spans="2:12" s="1" customFormat="1" ht="14.45" customHeight="1">
      <c r="B62" s="42"/>
      <c r="C62" s="38" t="s">
        <v>31</v>
      </c>
      <c r="D62" s="43"/>
      <c r="E62" s="43"/>
      <c r="F62" s="36" t="str">
        <f>IF(E22="","",E22)</f>
        <v/>
      </c>
      <c r="G62" s="43"/>
      <c r="H62" s="43"/>
      <c r="I62" s="133"/>
      <c r="J62" s="424"/>
      <c r="K62" s="43"/>
      <c r="L62" s="46"/>
    </row>
    <row r="63" spans="2:12" s="1" customFormat="1" ht="10.35" customHeight="1">
      <c r="B63" s="42"/>
      <c r="C63" s="43"/>
      <c r="D63" s="43"/>
      <c r="E63" s="43"/>
      <c r="F63" s="43"/>
      <c r="G63" s="43"/>
      <c r="H63" s="43"/>
      <c r="I63" s="133"/>
      <c r="J63" s="133"/>
      <c r="K63" s="43"/>
      <c r="L63" s="46"/>
    </row>
    <row r="64" spans="2:12" s="1" customFormat="1" ht="29.25" customHeight="1">
      <c r="B64" s="42"/>
      <c r="C64" s="161" t="s">
        <v>127</v>
      </c>
      <c r="D64" s="149"/>
      <c r="E64" s="149"/>
      <c r="F64" s="149"/>
      <c r="G64" s="149"/>
      <c r="H64" s="149"/>
      <c r="I64" s="162" t="s">
        <v>128</v>
      </c>
      <c r="J64" s="162" t="s">
        <v>129</v>
      </c>
      <c r="K64" s="163" t="s">
        <v>130</v>
      </c>
      <c r="L64" s="164"/>
    </row>
    <row r="65" spans="2:47" s="1" customFormat="1" ht="10.35" customHeight="1">
      <c r="B65" s="42"/>
      <c r="C65" s="43"/>
      <c r="D65" s="43"/>
      <c r="E65" s="43"/>
      <c r="F65" s="43"/>
      <c r="G65" s="43"/>
      <c r="H65" s="43"/>
      <c r="I65" s="133"/>
      <c r="J65" s="133"/>
      <c r="K65" s="43"/>
      <c r="L65" s="46"/>
    </row>
    <row r="66" spans="2:47" s="1" customFormat="1" ht="29.25" customHeight="1">
      <c r="B66" s="42"/>
      <c r="C66" s="165" t="s">
        <v>131</v>
      </c>
      <c r="D66" s="43"/>
      <c r="E66" s="43"/>
      <c r="F66" s="43"/>
      <c r="G66" s="43"/>
      <c r="H66" s="43"/>
      <c r="I66" s="166">
        <f>Q91</f>
        <v>0</v>
      </c>
      <c r="J66" s="166">
        <f>R91</f>
        <v>0</v>
      </c>
      <c r="K66" s="145">
        <f>K91</f>
        <v>0</v>
      </c>
      <c r="L66" s="46"/>
      <c r="AU66" s="25" t="s">
        <v>132</v>
      </c>
    </row>
    <row r="67" spans="2:47" s="8" customFormat="1" ht="24.95" customHeight="1">
      <c r="B67" s="167"/>
      <c r="C67" s="168"/>
      <c r="D67" s="169" t="s">
        <v>1500</v>
      </c>
      <c r="E67" s="170"/>
      <c r="F67" s="170"/>
      <c r="G67" s="170"/>
      <c r="H67" s="170"/>
      <c r="I67" s="171">
        <f>Q92</f>
        <v>0</v>
      </c>
      <c r="J67" s="171">
        <f>R92</f>
        <v>0</v>
      </c>
      <c r="K67" s="172">
        <f>K92</f>
        <v>0</v>
      </c>
      <c r="L67" s="173"/>
    </row>
    <row r="68" spans="2:47" s="1" customFormat="1" ht="21.75" customHeight="1">
      <c r="B68" s="42"/>
      <c r="C68" s="43"/>
      <c r="D68" s="43"/>
      <c r="E68" s="43"/>
      <c r="F68" s="43"/>
      <c r="G68" s="43"/>
      <c r="H68" s="43"/>
      <c r="I68" s="133"/>
      <c r="J68" s="133"/>
      <c r="K68" s="43"/>
      <c r="L68" s="46"/>
    </row>
    <row r="69" spans="2:47" s="1" customFormat="1" ht="6.95" customHeight="1">
      <c r="B69" s="57"/>
      <c r="C69" s="58"/>
      <c r="D69" s="58"/>
      <c r="E69" s="58"/>
      <c r="F69" s="58"/>
      <c r="G69" s="58"/>
      <c r="H69" s="58"/>
      <c r="I69" s="156"/>
      <c r="J69" s="156"/>
      <c r="K69" s="58"/>
      <c r="L69" s="59"/>
    </row>
    <row r="73" spans="2:47" s="1" customFormat="1" ht="6.95" customHeight="1">
      <c r="B73" s="60"/>
      <c r="C73" s="61"/>
      <c r="D73" s="61"/>
      <c r="E73" s="61"/>
      <c r="F73" s="61"/>
      <c r="G73" s="61"/>
      <c r="H73" s="61"/>
      <c r="I73" s="159"/>
      <c r="J73" s="159"/>
      <c r="K73" s="61"/>
      <c r="L73" s="61"/>
      <c r="M73" s="62"/>
    </row>
    <row r="74" spans="2:47" s="1" customFormat="1" ht="36.950000000000003" customHeight="1">
      <c r="B74" s="42"/>
      <c r="C74" s="63" t="s">
        <v>161</v>
      </c>
      <c r="D74" s="64"/>
      <c r="E74" s="64"/>
      <c r="F74" s="64"/>
      <c r="G74" s="64"/>
      <c r="H74" s="64"/>
      <c r="I74" s="181"/>
      <c r="J74" s="181"/>
      <c r="K74" s="64"/>
      <c r="L74" s="64"/>
      <c r="M74" s="62"/>
    </row>
    <row r="75" spans="2:47" s="1" customFormat="1" ht="6.95" customHeight="1">
      <c r="B75" s="42"/>
      <c r="C75" s="64"/>
      <c r="D75" s="64"/>
      <c r="E75" s="64"/>
      <c r="F75" s="64"/>
      <c r="G75" s="64"/>
      <c r="H75" s="64"/>
      <c r="I75" s="181"/>
      <c r="J75" s="181"/>
      <c r="K75" s="64"/>
      <c r="L75" s="64"/>
      <c r="M75" s="62"/>
    </row>
    <row r="76" spans="2:47" s="1" customFormat="1" ht="14.45" customHeight="1">
      <c r="B76" s="42"/>
      <c r="C76" s="66" t="s">
        <v>19</v>
      </c>
      <c r="D76" s="64"/>
      <c r="E76" s="64"/>
      <c r="F76" s="64"/>
      <c r="G76" s="64"/>
      <c r="H76" s="64"/>
      <c r="I76" s="181"/>
      <c r="J76" s="181"/>
      <c r="K76" s="64"/>
      <c r="L76" s="64"/>
      <c r="M76" s="62"/>
    </row>
    <row r="77" spans="2:47" s="1" customFormat="1" ht="16.5" customHeight="1">
      <c r="B77" s="42"/>
      <c r="C77" s="64"/>
      <c r="D77" s="64"/>
      <c r="E77" s="425" t="str">
        <f>E7</f>
        <v>Oprava stavědla Kompas v žst. Olc hl.n.</v>
      </c>
      <c r="F77" s="426"/>
      <c r="G77" s="426"/>
      <c r="H77" s="426"/>
      <c r="I77" s="181"/>
      <c r="J77" s="181"/>
      <c r="K77" s="64"/>
      <c r="L77" s="64"/>
      <c r="M77" s="62"/>
    </row>
    <row r="78" spans="2:47" ht="15">
      <c r="B78" s="29"/>
      <c r="C78" s="66" t="s">
        <v>122</v>
      </c>
      <c r="D78" s="275"/>
      <c r="E78" s="275"/>
      <c r="F78" s="275"/>
      <c r="G78" s="275"/>
      <c r="H78" s="275"/>
      <c r="K78" s="275"/>
      <c r="L78" s="275"/>
      <c r="M78" s="276"/>
    </row>
    <row r="79" spans="2:47" ht="16.5" customHeight="1">
      <c r="B79" s="29"/>
      <c r="C79" s="275"/>
      <c r="D79" s="275"/>
      <c r="E79" s="425" t="s">
        <v>1147</v>
      </c>
      <c r="F79" s="430"/>
      <c r="G79" s="430"/>
      <c r="H79" s="430"/>
      <c r="K79" s="275"/>
      <c r="L79" s="275"/>
      <c r="M79" s="276"/>
    </row>
    <row r="80" spans="2:47" ht="15">
      <c r="B80" s="29"/>
      <c r="C80" s="66" t="s">
        <v>1148</v>
      </c>
      <c r="D80" s="275"/>
      <c r="E80" s="275"/>
      <c r="F80" s="275"/>
      <c r="G80" s="275"/>
      <c r="H80" s="275"/>
      <c r="K80" s="275"/>
      <c r="L80" s="275"/>
      <c r="M80" s="276"/>
    </row>
    <row r="81" spans="2:65" s="1" customFormat="1" ht="16.5" customHeight="1">
      <c r="B81" s="42"/>
      <c r="C81" s="64"/>
      <c r="D81" s="64"/>
      <c r="E81" s="429" t="s">
        <v>1524</v>
      </c>
      <c r="F81" s="427"/>
      <c r="G81" s="427"/>
      <c r="H81" s="427"/>
      <c r="I81" s="181"/>
      <c r="J81" s="181"/>
      <c r="K81" s="64"/>
      <c r="L81" s="64"/>
      <c r="M81" s="62"/>
    </row>
    <row r="82" spans="2:65" s="1" customFormat="1" ht="14.45" customHeight="1">
      <c r="B82" s="42"/>
      <c r="C82" s="66" t="s">
        <v>1150</v>
      </c>
      <c r="D82" s="64"/>
      <c r="E82" s="64"/>
      <c r="F82" s="64"/>
      <c r="G82" s="64"/>
      <c r="H82" s="64"/>
      <c r="I82" s="181"/>
      <c r="J82" s="181"/>
      <c r="K82" s="64"/>
      <c r="L82" s="64"/>
      <c r="M82" s="62"/>
    </row>
    <row r="83" spans="2:65" s="1" customFormat="1" ht="17.25" customHeight="1">
      <c r="B83" s="42"/>
      <c r="C83" s="64"/>
      <c r="D83" s="64"/>
      <c r="E83" s="394" t="str">
        <f>E13</f>
        <v>PS02 - V - Hromosvod a uzemnění</v>
      </c>
      <c r="F83" s="427"/>
      <c r="G83" s="427"/>
      <c r="H83" s="427"/>
      <c r="I83" s="181"/>
      <c r="J83" s="181"/>
      <c r="K83" s="64"/>
      <c r="L83" s="64"/>
      <c r="M83" s="62"/>
    </row>
    <row r="84" spans="2:65" s="1" customFormat="1" ht="6.95" customHeight="1">
      <c r="B84" s="42"/>
      <c r="C84" s="64"/>
      <c r="D84" s="64"/>
      <c r="E84" s="64"/>
      <c r="F84" s="64"/>
      <c r="G84" s="64"/>
      <c r="H84" s="64"/>
      <c r="I84" s="181"/>
      <c r="J84" s="181"/>
      <c r="K84" s="64"/>
      <c r="L84" s="64"/>
      <c r="M84" s="62"/>
    </row>
    <row r="85" spans="2:65" s="1" customFormat="1" ht="18" customHeight="1">
      <c r="B85" s="42"/>
      <c r="C85" s="66" t="s">
        <v>24</v>
      </c>
      <c r="D85" s="64"/>
      <c r="E85" s="64"/>
      <c r="F85" s="182" t="str">
        <f>F16</f>
        <v>Olomouc - Hodolany</v>
      </c>
      <c r="G85" s="64"/>
      <c r="H85" s="64"/>
      <c r="I85" s="183" t="s">
        <v>26</v>
      </c>
      <c r="J85" s="184">
        <f>IF(J16="","",J16)</f>
        <v>0</v>
      </c>
      <c r="K85" s="64"/>
      <c r="L85" s="64"/>
      <c r="M85" s="62"/>
    </row>
    <row r="86" spans="2:65" s="1" customFormat="1" ht="6.95" customHeight="1">
      <c r="B86" s="42"/>
      <c r="C86" s="64"/>
      <c r="D86" s="64"/>
      <c r="E86" s="64"/>
      <c r="F86" s="64"/>
      <c r="G86" s="64"/>
      <c r="H86" s="64"/>
      <c r="I86" s="181"/>
      <c r="J86" s="181"/>
      <c r="K86" s="64"/>
      <c r="L86" s="64"/>
      <c r="M86" s="62"/>
    </row>
    <row r="87" spans="2:65" s="1" customFormat="1" ht="15">
      <c r="B87" s="42"/>
      <c r="C87" s="66" t="s">
        <v>27</v>
      </c>
      <c r="D87" s="64"/>
      <c r="E87" s="64"/>
      <c r="F87" s="182" t="str">
        <f>E19</f>
        <v>Správa železniční dopravní cesty, s.o.</v>
      </c>
      <c r="G87" s="64"/>
      <c r="H87" s="64"/>
      <c r="I87" s="183" t="s">
        <v>33</v>
      </c>
      <c r="J87" s="185" t="str">
        <f>E25</f>
        <v>Kamarád Vladimír</v>
      </c>
      <c r="K87" s="64"/>
      <c r="L87" s="64"/>
      <c r="M87" s="62"/>
    </row>
    <row r="88" spans="2:65" s="1" customFormat="1" ht="14.45" customHeight="1">
      <c r="B88" s="42"/>
      <c r="C88" s="66" t="s">
        <v>31</v>
      </c>
      <c r="D88" s="64"/>
      <c r="E88" s="64"/>
      <c r="F88" s="182" t="str">
        <f>IF(E22="","",E22)</f>
        <v/>
      </c>
      <c r="G88" s="64"/>
      <c r="H88" s="64"/>
      <c r="I88" s="181"/>
      <c r="J88" s="181"/>
      <c r="K88" s="64"/>
      <c r="L88" s="64"/>
      <c r="M88" s="62"/>
    </row>
    <row r="89" spans="2:65" s="1" customFormat="1" ht="10.35" customHeight="1">
      <c r="B89" s="42"/>
      <c r="C89" s="64"/>
      <c r="D89" s="64"/>
      <c r="E89" s="64"/>
      <c r="F89" s="64"/>
      <c r="G89" s="64"/>
      <c r="H89" s="64"/>
      <c r="I89" s="181"/>
      <c r="J89" s="181"/>
      <c r="K89" s="64"/>
      <c r="L89" s="64"/>
      <c r="M89" s="62"/>
    </row>
    <row r="90" spans="2:65" s="10" customFormat="1" ht="29.25" customHeight="1">
      <c r="B90" s="186"/>
      <c r="C90" s="187" t="s">
        <v>162</v>
      </c>
      <c r="D90" s="188" t="s">
        <v>54</v>
      </c>
      <c r="E90" s="188" t="s">
        <v>50</v>
      </c>
      <c r="F90" s="188" t="s">
        <v>163</v>
      </c>
      <c r="G90" s="188" t="s">
        <v>164</v>
      </c>
      <c r="H90" s="188" t="s">
        <v>165</v>
      </c>
      <c r="I90" s="189" t="s">
        <v>166</v>
      </c>
      <c r="J90" s="189" t="s">
        <v>167</v>
      </c>
      <c r="K90" s="188" t="s">
        <v>130</v>
      </c>
      <c r="L90" s="190" t="s">
        <v>168</v>
      </c>
      <c r="M90" s="191"/>
      <c r="N90" s="81" t="s">
        <v>169</v>
      </c>
      <c r="O90" s="82" t="s">
        <v>39</v>
      </c>
      <c r="P90" s="82" t="s">
        <v>170</v>
      </c>
      <c r="Q90" s="82" t="s">
        <v>171</v>
      </c>
      <c r="R90" s="82" t="s">
        <v>172</v>
      </c>
      <c r="S90" s="82" t="s">
        <v>173</v>
      </c>
      <c r="T90" s="82" t="s">
        <v>174</v>
      </c>
      <c r="U90" s="82" t="s">
        <v>175</v>
      </c>
      <c r="V90" s="82" t="s">
        <v>176</v>
      </c>
      <c r="W90" s="82" t="s">
        <v>177</v>
      </c>
      <c r="X90" s="83" t="s">
        <v>178</v>
      </c>
    </row>
    <row r="91" spans="2:65" s="1" customFormat="1" ht="29.25" customHeight="1">
      <c r="B91" s="42"/>
      <c r="C91" s="87" t="s">
        <v>131</v>
      </c>
      <c r="D91" s="64"/>
      <c r="E91" s="64"/>
      <c r="F91" s="64"/>
      <c r="G91" s="64"/>
      <c r="H91" s="64"/>
      <c r="I91" s="181"/>
      <c r="J91" s="181"/>
      <c r="K91" s="192">
        <f>BK91</f>
        <v>0</v>
      </c>
      <c r="L91" s="64"/>
      <c r="M91" s="62"/>
      <c r="N91" s="84"/>
      <c r="O91" s="85"/>
      <c r="P91" s="85"/>
      <c r="Q91" s="193">
        <f>Q92</f>
        <v>0</v>
      </c>
      <c r="R91" s="193">
        <f>R92</f>
        <v>0</v>
      </c>
      <c r="S91" s="85"/>
      <c r="T91" s="194">
        <f>T92</f>
        <v>0</v>
      </c>
      <c r="U91" s="85"/>
      <c r="V91" s="194">
        <f>V92</f>
        <v>0</v>
      </c>
      <c r="W91" s="85"/>
      <c r="X91" s="195">
        <f>X92</f>
        <v>0</v>
      </c>
      <c r="AT91" s="25" t="s">
        <v>70</v>
      </c>
      <c r="AU91" s="25" t="s">
        <v>132</v>
      </c>
      <c r="BK91" s="196">
        <f>BK92</f>
        <v>0</v>
      </c>
    </row>
    <row r="92" spans="2:65" s="11" customFormat="1" ht="37.35" customHeight="1">
      <c r="B92" s="197"/>
      <c r="C92" s="198"/>
      <c r="D92" s="199" t="s">
        <v>70</v>
      </c>
      <c r="E92" s="200" t="s">
        <v>1501</v>
      </c>
      <c r="F92" s="200" t="s">
        <v>1502</v>
      </c>
      <c r="G92" s="198"/>
      <c r="H92" s="198"/>
      <c r="I92" s="201"/>
      <c r="J92" s="201"/>
      <c r="K92" s="202">
        <f>BK92</f>
        <v>0</v>
      </c>
      <c r="L92" s="198"/>
      <c r="M92" s="203"/>
      <c r="N92" s="204"/>
      <c r="O92" s="205"/>
      <c r="P92" s="205"/>
      <c r="Q92" s="206">
        <f>SUM(Q93:Q102)</f>
        <v>0</v>
      </c>
      <c r="R92" s="206">
        <f>SUM(R93:R102)</f>
        <v>0</v>
      </c>
      <c r="S92" s="205"/>
      <c r="T92" s="207">
        <f>SUM(T93:T102)</f>
        <v>0</v>
      </c>
      <c r="U92" s="205"/>
      <c r="V92" s="207">
        <f>SUM(V93:V102)</f>
        <v>0</v>
      </c>
      <c r="W92" s="205"/>
      <c r="X92" s="208">
        <f>SUM(X93:X102)</f>
        <v>0</v>
      </c>
      <c r="AR92" s="209" t="s">
        <v>205</v>
      </c>
      <c r="AT92" s="210" t="s">
        <v>70</v>
      </c>
      <c r="AU92" s="210" t="s">
        <v>71</v>
      </c>
      <c r="AY92" s="209" t="s">
        <v>181</v>
      </c>
      <c r="BK92" s="211">
        <f>SUM(BK93:BK102)</f>
        <v>0</v>
      </c>
    </row>
    <row r="93" spans="2:65" s="1" customFormat="1" ht="16.5" customHeight="1">
      <c r="B93" s="42"/>
      <c r="C93" s="214" t="s">
        <v>79</v>
      </c>
      <c r="D93" s="214" t="s">
        <v>183</v>
      </c>
      <c r="E93" s="215" t="s">
        <v>1503</v>
      </c>
      <c r="F93" s="216" t="s">
        <v>1504</v>
      </c>
      <c r="G93" s="217" t="s">
        <v>533</v>
      </c>
      <c r="H93" s="271"/>
      <c r="I93" s="219"/>
      <c r="J93" s="219"/>
      <c r="K93" s="220">
        <f>ROUND(P93*H93,2)</f>
        <v>0</v>
      </c>
      <c r="L93" s="216" t="s">
        <v>1174</v>
      </c>
      <c r="M93" s="62"/>
      <c r="N93" s="221" t="s">
        <v>22</v>
      </c>
      <c r="O93" s="222" t="s">
        <v>40</v>
      </c>
      <c r="P93" s="147">
        <f>I93+J93</f>
        <v>0</v>
      </c>
      <c r="Q93" s="147">
        <f>ROUND(I93*H93,2)</f>
        <v>0</v>
      </c>
      <c r="R93" s="147">
        <f>ROUND(J93*H93,2)</f>
        <v>0</v>
      </c>
      <c r="S93" s="43"/>
      <c r="T93" s="223">
        <f>S93*H93</f>
        <v>0</v>
      </c>
      <c r="U93" s="223">
        <v>0</v>
      </c>
      <c r="V93" s="223">
        <f>U93*H93</f>
        <v>0</v>
      </c>
      <c r="W93" s="223">
        <v>0</v>
      </c>
      <c r="X93" s="224">
        <f>W93*H93</f>
        <v>0</v>
      </c>
      <c r="AR93" s="25" t="s">
        <v>188</v>
      </c>
      <c r="AT93" s="25" t="s">
        <v>183</v>
      </c>
      <c r="AU93" s="25" t="s">
        <v>79</v>
      </c>
      <c r="AY93" s="25" t="s">
        <v>181</v>
      </c>
      <c r="BE93" s="225">
        <f>IF(O93="základní",K93,0)</f>
        <v>0</v>
      </c>
      <c r="BF93" s="225">
        <f>IF(O93="snížená",K93,0)</f>
        <v>0</v>
      </c>
      <c r="BG93" s="225">
        <f>IF(O93="zákl. přenesená",K93,0)</f>
        <v>0</v>
      </c>
      <c r="BH93" s="225">
        <f>IF(O93="sníž. přenesená",K93,0)</f>
        <v>0</v>
      </c>
      <c r="BI93" s="225">
        <f>IF(O93="nulová",K93,0)</f>
        <v>0</v>
      </c>
      <c r="BJ93" s="25" t="s">
        <v>79</v>
      </c>
      <c r="BK93" s="225">
        <f>ROUND(P93*H93,2)</f>
        <v>0</v>
      </c>
      <c r="BL93" s="25" t="s">
        <v>188</v>
      </c>
      <c r="BM93" s="25" t="s">
        <v>1598</v>
      </c>
    </row>
    <row r="94" spans="2:65" s="1" customFormat="1" ht="27">
      <c r="B94" s="42"/>
      <c r="C94" s="64"/>
      <c r="D94" s="226" t="s">
        <v>1170</v>
      </c>
      <c r="E94" s="64"/>
      <c r="F94" s="227" t="s">
        <v>1599</v>
      </c>
      <c r="G94" s="64"/>
      <c r="H94" s="64"/>
      <c r="I94" s="181"/>
      <c r="J94" s="181"/>
      <c r="K94" s="64"/>
      <c r="L94" s="64"/>
      <c r="M94" s="62"/>
      <c r="N94" s="228"/>
      <c r="O94" s="43"/>
      <c r="P94" s="43"/>
      <c r="Q94" s="43"/>
      <c r="R94" s="43"/>
      <c r="S94" s="43"/>
      <c r="T94" s="43"/>
      <c r="U94" s="43"/>
      <c r="V94" s="43"/>
      <c r="W94" s="43"/>
      <c r="X94" s="78"/>
      <c r="AT94" s="25" t="s">
        <v>1170</v>
      </c>
      <c r="AU94" s="25" t="s">
        <v>79</v>
      </c>
    </row>
    <row r="95" spans="2:65" s="1" customFormat="1" ht="16.5" customHeight="1">
      <c r="B95" s="42"/>
      <c r="C95" s="214" t="s">
        <v>81</v>
      </c>
      <c r="D95" s="214" t="s">
        <v>183</v>
      </c>
      <c r="E95" s="215" t="s">
        <v>1506</v>
      </c>
      <c r="F95" s="216" t="s">
        <v>1507</v>
      </c>
      <c r="G95" s="217" t="s">
        <v>533</v>
      </c>
      <c r="H95" s="271"/>
      <c r="I95" s="219"/>
      <c r="J95" s="219"/>
      <c r="K95" s="220">
        <f t="shared" ref="K95:K102" si="0">ROUND(P95*H95,2)</f>
        <v>0</v>
      </c>
      <c r="L95" s="216" t="s">
        <v>1174</v>
      </c>
      <c r="M95" s="62"/>
      <c r="N95" s="221" t="s">
        <v>22</v>
      </c>
      <c r="O95" s="222" t="s">
        <v>40</v>
      </c>
      <c r="P95" s="147">
        <f t="shared" ref="P95:P102" si="1">I95+J95</f>
        <v>0</v>
      </c>
      <c r="Q95" s="147">
        <f t="shared" ref="Q95:Q102" si="2">ROUND(I95*H95,2)</f>
        <v>0</v>
      </c>
      <c r="R95" s="147">
        <f t="shared" ref="R95:R102" si="3">ROUND(J95*H95,2)</f>
        <v>0</v>
      </c>
      <c r="S95" s="43"/>
      <c r="T95" s="223">
        <f t="shared" ref="T95:T102" si="4">S95*H95</f>
        <v>0</v>
      </c>
      <c r="U95" s="223">
        <v>0</v>
      </c>
      <c r="V95" s="223">
        <f t="shared" ref="V95:V102" si="5">U95*H95</f>
        <v>0</v>
      </c>
      <c r="W95" s="223">
        <v>0</v>
      </c>
      <c r="X95" s="224">
        <f t="shared" ref="X95:X102" si="6">W95*H95</f>
        <v>0</v>
      </c>
      <c r="AR95" s="25" t="s">
        <v>188</v>
      </c>
      <c r="AT95" s="25" t="s">
        <v>183</v>
      </c>
      <c r="AU95" s="25" t="s">
        <v>79</v>
      </c>
      <c r="AY95" s="25" t="s">
        <v>181</v>
      </c>
      <c r="BE95" s="225">
        <f t="shared" ref="BE95:BE102" si="7">IF(O95="základní",K95,0)</f>
        <v>0</v>
      </c>
      <c r="BF95" s="225">
        <f t="shared" ref="BF95:BF102" si="8">IF(O95="snížená",K95,0)</f>
        <v>0</v>
      </c>
      <c r="BG95" s="225">
        <f t="shared" ref="BG95:BG102" si="9">IF(O95="zákl. přenesená",K95,0)</f>
        <v>0</v>
      </c>
      <c r="BH95" s="225">
        <f t="shared" ref="BH95:BH102" si="10">IF(O95="sníž. přenesená",K95,0)</f>
        <v>0</v>
      </c>
      <c r="BI95" s="225">
        <f t="shared" ref="BI95:BI102" si="11">IF(O95="nulová",K95,0)</f>
        <v>0</v>
      </c>
      <c r="BJ95" s="25" t="s">
        <v>79</v>
      </c>
      <c r="BK95" s="225">
        <f t="shared" ref="BK95:BK102" si="12">ROUND(P95*H95,2)</f>
        <v>0</v>
      </c>
      <c r="BL95" s="25" t="s">
        <v>188</v>
      </c>
      <c r="BM95" s="25" t="s">
        <v>1600</v>
      </c>
    </row>
    <row r="96" spans="2:65" s="1" customFormat="1" ht="16.5" customHeight="1">
      <c r="B96" s="42"/>
      <c r="C96" s="214" t="s">
        <v>91</v>
      </c>
      <c r="D96" s="214" t="s">
        <v>183</v>
      </c>
      <c r="E96" s="215" t="s">
        <v>1509</v>
      </c>
      <c r="F96" s="216" t="s">
        <v>1601</v>
      </c>
      <c r="G96" s="217" t="s">
        <v>533</v>
      </c>
      <c r="H96" s="271"/>
      <c r="I96" s="219"/>
      <c r="J96" s="219"/>
      <c r="K96" s="220">
        <f t="shared" si="0"/>
        <v>0</v>
      </c>
      <c r="L96" s="216" t="s">
        <v>1174</v>
      </c>
      <c r="M96" s="62"/>
      <c r="N96" s="221" t="s">
        <v>22</v>
      </c>
      <c r="O96" s="222" t="s">
        <v>40</v>
      </c>
      <c r="P96" s="147">
        <f t="shared" si="1"/>
        <v>0</v>
      </c>
      <c r="Q96" s="147">
        <f t="shared" si="2"/>
        <v>0</v>
      </c>
      <c r="R96" s="147">
        <f t="shared" si="3"/>
        <v>0</v>
      </c>
      <c r="S96" s="43"/>
      <c r="T96" s="223">
        <f t="shared" si="4"/>
        <v>0</v>
      </c>
      <c r="U96" s="223">
        <v>0</v>
      </c>
      <c r="V96" s="223">
        <f t="shared" si="5"/>
        <v>0</v>
      </c>
      <c r="W96" s="223">
        <v>0</v>
      </c>
      <c r="X96" s="224">
        <f t="shared" si="6"/>
        <v>0</v>
      </c>
      <c r="AR96" s="25" t="s">
        <v>188</v>
      </c>
      <c r="AT96" s="25" t="s">
        <v>183</v>
      </c>
      <c r="AU96" s="25" t="s">
        <v>79</v>
      </c>
      <c r="AY96" s="25" t="s">
        <v>181</v>
      </c>
      <c r="BE96" s="225">
        <f t="shared" si="7"/>
        <v>0</v>
      </c>
      <c r="BF96" s="225">
        <f t="shared" si="8"/>
        <v>0</v>
      </c>
      <c r="BG96" s="225">
        <f t="shared" si="9"/>
        <v>0</v>
      </c>
      <c r="BH96" s="225">
        <f t="shared" si="10"/>
        <v>0</v>
      </c>
      <c r="BI96" s="225">
        <f t="shared" si="11"/>
        <v>0</v>
      </c>
      <c r="BJ96" s="25" t="s">
        <v>79</v>
      </c>
      <c r="BK96" s="225">
        <f t="shared" si="12"/>
        <v>0</v>
      </c>
      <c r="BL96" s="25" t="s">
        <v>188</v>
      </c>
      <c r="BM96" s="25" t="s">
        <v>1602</v>
      </c>
    </row>
    <row r="97" spans="2:65" s="1" customFormat="1" ht="51" customHeight="1">
      <c r="B97" s="42"/>
      <c r="C97" s="214" t="s">
        <v>188</v>
      </c>
      <c r="D97" s="214" t="s">
        <v>183</v>
      </c>
      <c r="E97" s="215" t="s">
        <v>1512</v>
      </c>
      <c r="F97" s="216" t="s">
        <v>1603</v>
      </c>
      <c r="G97" s="217" t="s">
        <v>318</v>
      </c>
      <c r="H97" s="218">
        <v>4</v>
      </c>
      <c r="I97" s="219"/>
      <c r="J97" s="219"/>
      <c r="K97" s="220">
        <f t="shared" si="0"/>
        <v>0</v>
      </c>
      <c r="L97" s="216" t="s">
        <v>1174</v>
      </c>
      <c r="M97" s="62"/>
      <c r="N97" s="221" t="s">
        <v>22</v>
      </c>
      <c r="O97" s="222" t="s">
        <v>40</v>
      </c>
      <c r="P97" s="147">
        <f t="shared" si="1"/>
        <v>0</v>
      </c>
      <c r="Q97" s="147">
        <f t="shared" si="2"/>
        <v>0</v>
      </c>
      <c r="R97" s="147">
        <f t="shared" si="3"/>
        <v>0</v>
      </c>
      <c r="S97" s="43"/>
      <c r="T97" s="223">
        <f t="shared" si="4"/>
        <v>0</v>
      </c>
      <c r="U97" s="223">
        <v>0</v>
      </c>
      <c r="V97" s="223">
        <f t="shared" si="5"/>
        <v>0</v>
      </c>
      <c r="W97" s="223">
        <v>0</v>
      </c>
      <c r="X97" s="224">
        <f t="shared" si="6"/>
        <v>0</v>
      </c>
      <c r="AR97" s="25" t="s">
        <v>188</v>
      </c>
      <c r="AT97" s="25" t="s">
        <v>183</v>
      </c>
      <c r="AU97" s="25" t="s">
        <v>79</v>
      </c>
      <c r="AY97" s="25" t="s">
        <v>181</v>
      </c>
      <c r="BE97" s="225">
        <f t="shared" si="7"/>
        <v>0</v>
      </c>
      <c r="BF97" s="225">
        <f t="shared" si="8"/>
        <v>0</v>
      </c>
      <c r="BG97" s="225">
        <f t="shared" si="9"/>
        <v>0</v>
      </c>
      <c r="BH97" s="225">
        <f t="shared" si="10"/>
        <v>0</v>
      </c>
      <c r="BI97" s="225">
        <f t="shared" si="11"/>
        <v>0</v>
      </c>
      <c r="BJ97" s="25" t="s">
        <v>79</v>
      </c>
      <c r="BK97" s="225">
        <f t="shared" si="12"/>
        <v>0</v>
      </c>
      <c r="BL97" s="25" t="s">
        <v>188</v>
      </c>
      <c r="BM97" s="25" t="s">
        <v>1604</v>
      </c>
    </row>
    <row r="98" spans="2:65" s="1" customFormat="1" ht="127.5" customHeight="1">
      <c r="B98" s="42"/>
      <c r="C98" s="214" t="s">
        <v>205</v>
      </c>
      <c r="D98" s="214" t="s">
        <v>183</v>
      </c>
      <c r="E98" s="215" t="s">
        <v>1605</v>
      </c>
      <c r="F98" s="216" t="s">
        <v>1606</v>
      </c>
      <c r="G98" s="217" t="s">
        <v>242</v>
      </c>
      <c r="H98" s="218">
        <v>5</v>
      </c>
      <c r="I98" s="219"/>
      <c r="J98" s="219"/>
      <c r="K98" s="220">
        <f t="shared" si="0"/>
        <v>0</v>
      </c>
      <c r="L98" s="216" t="s">
        <v>1174</v>
      </c>
      <c r="M98" s="62"/>
      <c r="N98" s="221" t="s">
        <v>22</v>
      </c>
      <c r="O98" s="222" t="s">
        <v>40</v>
      </c>
      <c r="P98" s="147">
        <f t="shared" si="1"/>
        <v>0</v>
      </c>
      <c r="Q98" s="147">
        <f t="shared" si="2"/>
        <v>0</v>
      </c>
      <c r="R98" s="147">
        <f t="shared" si="3"/>
        <v>0</v>
      </c>
      <c r="S98" s="43"/>
      <c r="T98" s="223">
        <f t="shared" si="4"/>
        <v>0</v>
      </c>
      <c r="U98" s="223">
        <v>0</v>
      </c>
      <c r="V98" s="223">
        <f t="shared" si="5"/>
        <v>0</v>
      </c>
      <c r="W98" s="223">
        <v>0</v>
      </c>
      <c r="X98" s="224">
        <f t="shared" si="6"/>
        <v>0</v>
      </c>
      <c r="AR98" s="25" t="s">
        <v>188</v>
      </c>
      <c r="AT98" s="25" t="s">
        <v>183</v>
      </c>
      <c r="AU98" s="25" t="s">
        <v>79</v>
      </c>
      <c r="AY98" s="25" t="s">
        <v>181</v>
      </c>
      <c r="BE98" s="225">
        <f t="shared" si="7"/>
        <v>0</v>
      </c>
      <c r="BF98" s="225">
        <f t="shared" si="8"/>
        <v>0</v>
      </c>
      <c r="BG98" s="225">
        <f t="shared" si="9"/>
        <v>0</v>
      </c>
      <c r="BH98" s="225">
        <f t="shared" si="10"/>
        <v>0</v>
      </c>
      <c r="BI98" s="225">
        <f t="shared" si="11"/>
        <v>0</v>
      </c>
      <c r="BJ98" s="25" t="s">
        <v>79</v>
      </c>
      <c r="BK98" s="225">
        <f t="shared" si="12"/>
        <v>0</v>
      </c>
      <c r="BL98" s="25" t="s">
        <v>188</v>
      </c>
      <c r="BM98" s="25" t="s">
        <v>1607</v>
      </c>
    </row>
    <row r="99" spans="2:65" s="1" customFormat="1" ht="63.75" customHeight="1">
      <c r="B99" s="42"/>
      <c r="C99" s="214" t="s">
        <v>211</v>
      </c>
      <c r="D99" s="214" t="s">
        <v>183</v>
      </c>
      <c r="E99" s="215" t="s">
        <v>1608</v>
      </c>
      <c r="F99" s="216" t="s">
        <v>1609</v>
      </c>
      <c r="G99" s="217" t="s">
        <v>242</v>
      </c>
      <c r="H99" s="218">
        <v>5</v>
      </c>
      <c r="I99" s="219"/>
      <c r="J99" s="219"/>
      <c r="K99" s="220">
        <f t="shared" si="0"/>
        <v>0</v>
      </c>
      <c r="L99" s="216" t="s">
        <v>1174</v>
      </c>
      <c r="M99" s="62"/>
      <c r="N99" s="221" t="s">
        <v>22</v>
      </c>
      <c r="O99" s="222" t="s">
        <v>40</v>
      </c>
      <c r="P99" s="147">
        <f t="shared" si="1"/>
        <v>0</v>
      </c>
      <c r="Q99" s="147">
        <f t="shared" si="2"/>
        <v>0</v>
      </c>
      <c r="R99" s="147">
        <f t="shared" si="3"/>
        <v>0</v>
      </c>
      <c r="S99" s="43"/>
      <c r="T99" s="223">
        <f t="shared" si="4"/>
        <v>0</v>
      </c>
      <c r="U99" s="223">
        <v>0</v>
      </c>
      <c r="V99" s="223">
        <f t="shared" si="5"/>
        <v>0</v>
      </c>
      <c r="W99" s="223">
        <v>0</v>
      </c>
      <c r="X99" s="224">
        <f t="shared" si="6"/>
        <v>0</v>
      </c>
      <c r="AR99" s="25" t="s">
        <v>188</v>
      </c>
      <c r="AT99" s="25" t="s">
        <v>183</v>
      </c>
      <c r="AU99" s="25" t="s">
        <v>79</v>
      </c>
      <c r="AY99" s="25" t="s">
        <v>181</v>
      </c>
      <c r="BE99" s="225">
        <f t="shared" si="7"/>
        <v>0</v>
      </c>
      <c r="BF99" s="225">
        <f t="shared" si="8"/>
        <v>0</v>
      </c>
      <c r="BG99" s="225">
        <f t="shared" si="9"/>
        <v>0</v>
      </c>
      <c r="BH99" s="225">
        <f t="shared" si="10"/>
        <v>0</v>
      </c>
      <c r="BI99" s="225">
        <f t="shared" si="11"/>
        <v>0</v>
      </c>
      <c r="BJ99" s="25" t="s">
        <v>79</v>
      </c>
      <c r="BK99" s="225">
        <f t="shared" si="12"/>
        <v>0</v>
      </c>
      <c r="BL99" s="25" t="s">
        <v>188</v>
      </c>
      <c r="BM99" s="25" t="s">
        <v>1610</v>
      </c>
    </row>
    <row r="100" spans="2:65" s="1" customFormat="1" ht="63.75" customHeight="1">
      <c r="B100" s="42"/>
      <c r="C100" s="214" t="s">
        <v>216</v>
      </c>
      <c r="D100" s="214" t="s">
        <v>183</v>
      </c>
      <c r="E100" s="215" t="s">
        <v>1611</v>
      </c>
      <c r="F100" s="216" t="s">
        <v>1612</v>
      </c>
      <c r="G100" s="217" t="s">
        <v>318</v>
      </c>
      <c r="H100" s="218">
        <v>2</v>
      </c>
      <c r="I100" s="219"/>
      <c r="J100" s="219"/>
      <c r="K100" s="220">
        <f t="shared" si="0"/>
        <v>0</v>
      </c>
      <c r="L100" s="216" t="s">
        <v>1174</v>
      </c>
      <c r="M100" s="62"/>
      <c r="N100" s="221" t="s">
        <v>22</v>
      </c>
      <c r="O100" s="222" t="s">
        <v>40</v>
      </c>
      <c r="P100" s="147">
        <f t="shared" si="1"/>
        <v>0</v>
      </c>
      <c r="Q100" s="147">
        <f t="shared" si="2"/>
        <v>0</v>
      </c>
      <c r="R100" s="147">
        <f t="shared" si="3"/>
        <v>0</v>
      </c>
      <c r="S100" s="43"/>
      <c r="T100" s="223">
        <f t="shared" si="4"/>
        <v>0</v>
      </c>
      <c r="U100" s="223">
        <v>0</v>
      </c>
      <c r="V100" s="223">
        <f t="shared" si="5"/>
        <v>0</v>
      </c>
      <c r="W100" s="223">
        <v>0</v>
      </c>
      <c r="X100" s="224">
        <f t="shared" si="6"/>
        <v>0</v>
      </c>
      <c r="AR100" s="25" t="s">
        <v>188</v>
      </c>
      <c r="AT100" s="25" t="s">
        <v>183</v>
      </c>
      <c r="AU100" s="25" t="s">
        <v>79</v>
      </c>
      <c r="AY100" s="25" t="s">
        <v>181</v>
      </c>
      <c r="BE100" s="225">
        <f t="shared" si="7"/>
        <v>0</v>
      </c>
      <c r="BF100" s="225">
        <f t="shared" si="8"/>
        <v>0</v>
      </c>
      <c r="BG100" s="225">
        <f t="shared" si="9"/>
        <v>0</v>
      </c>
      <c r="BH100" s="225">
        <f t="shared" si="10"/>
        <v>0</v>
      </c>
      <c r="BI100" s="225">
        <f t="shared" si="11"/>
        <v>0</v>
      </c>
      <c r="BJ100" s="25" t="s">
        <v>79</v>
      </c>
      <c r="BK100" s="225">
        <f t="shared" si="12"/>
        <v>0</v>
      </c>
      <c r="BL100" s="25" t="s">
        <v>188</v>
      </c>
      <c r="BM100" s="25" t="s">
        <v>1613</v>
      </c>
    </row>
    <row r="101" spans="2:65" s="1" customFormat="1" ht="25.5" customHeight="1">
      <c r="B101" s="42"/>
      <c r="C101" s="214" t="s">
        <v>221</v>
      </c>
      <c r="D101" s="214" t="s">
        <v>183</v>
      </c>
      <c r="E101" s="215" t="s">
        <v>1515</v>
      </c>
      <c r="F101" s="216" t="s">
        <v>1516</v>
      </c>
      <c r="G101" s="217" t="s">
        <v>242</v>
      </c>
      <c r="H101" s="218">
        <v>5</v>
      </c>
      <c r="I101" s="219"/>
      <c r="J101" s="219"/>
      <c r="K101" s="220">
        <f t="shared" si="0"/>
        <v>0</v>
      </c>
      <c r="L101" s="216" t="s">
        <v>1174</v>
      </c>
      <c r="M101" s="62"/>
      <c r="N101" s="221" t="s">
        <v>22</v>
      </c>
      <c r="O101" s="222" t="s">
        <v>40</v>
      </c>
      <c r="P101" s="147">
        <f t="shared" si="1"/>
        <v>0</v>
      </c>
      <c r="Q101" s="147">
        <f t="shared" si="2"/>
        <v>0</v>
      </c>
      <c r="R101" s="147">
        <f t="shared" si="3"/>
        <v>0</v>
      </c>
      <c r="S101" s="43"/>
      <c r="T101" s="223">
        <f t="shared" si="4"/>
        <v>0</v>
      </c>
      <c r="U101" s="223">
        <v>0</v>
      </c>
      <c r="V101" s="223">
        <f t="shared" si="5"/>
        <v>0</v>
      </c>
      <c r="W101" s="223">
        <v>0</v>
      </c>
      <c r="X101" s="224">
        <f t="shared" si="6"/>
        <v>0</v>
      </c>
      <c r="AR101" s="25" t="s">
        <v>188</v>
      </c>
      <c r="AT101" s="25" t="s">
        <v>183</v>
      </c>
      <c r="AU101" s="25" t="s">
        <v>79</v>
      </c>
      <c r="AY101" s="25" t="s">
        <v>181</v>
      </c>
      <c r="BE101" s="225">
        <f t="shared" si="7"/>
        <v>0</v>
      </c>
      <c r="BF101" s="225">
        <f t="shared" si="8"/>
        <v>0</v>
      </c>
      <c r="BG101" s="225">
        <f t="shared" si="9"/>
        <v>0</v>
      </c>
      <c r="BH101" s="225">
        <f t="shared" si="10"/>
        <v>0</v>
      </c>
      <c r="BI101" s="225">
        <f t="shared" si="11"/>
        <v>0</v>
      </c>
      <c r="BJ101" s="25" t="s">
        <v>79</v>
      </c>
      <c r="BK101" s="225">
        <f t="shared" si="12"/>
        <v>0</v>
      </c>
      <c r="BL101" s="25" t="s">
        <v>188</v>
      </c>
      <c r="BM101" s="25" t="s">
        <v>1614</v>
      </c>
    </row>
    <row r="102" spans="2:65" s="1" customFormat="1" ht="25.5" customHeight="1">
      <c r="B102" s="42"/>
      <c r="C102" s="214" t="s">
        <v>227</v>
      </c>
      <c r="D102" s="214" t="s">
        <v>183</v>
      </c>
      <c r="E102" s="215" t="s">
        <v>1521</v>
      </c>
      <c r="F102" s="216" t="s">
        <v>1522</v>
      </c>
      <c r="G102" s="217" t="s">
        <v>242</v>
      </c>
      <c r="H102" s="218">
        <v>0.05</v>
      </c>
      <c r="I102" s="219"/>
      <c r="J102" s="219"/>
      <c r="K102" s="220">
        <f t="shared" si="0"/>
        <v>0</v>
      </c>
      <c r="L102" s="216" t="s">
        <v>1174</v>
      </c>
      <c r="M102" s="62"/>
      <c r="N102" s="221" t="s">
        <v>22</v>
      </c>
      <c r="O102" s="277" t="s">
        <v>40</v>
      </c>
      <c r="P102" s="278">
        <f t="shared" si="1"/>
        <v>0</v>
      </c>
      <c r="Q102" s="278">
        <f t="shared" si="2"/>
        <v>0</v>
      </c>
      <c r="R102" s="278">
        <f t="shared" si="3"/>
        <v>0</v>
      </c>
      <c r="S102" s="279"/>
      <c r="T102" s="280">
        <f t="shared" si="4"/>
        <v>0</v>
      </c>
      <c r="U102" s="280">
        <v>0</v>
      </c>
      <c r="V102" s="280">
        <f t="shared" si="5"/>
        <v>0</v>
      </c>
      <c r="W102" s="280">
        <v>0</v>
      </c>
      <c r="X102" s="281">
        <f t="shared" si="6"/>
        <v>0</v>
      </c>
      <c r="AR102" s="25" t="s">
        <v>188</v>
      </c>
      <c r="AT102" s="25" t="s">
        <v>183</v>
      </c>
      <c r="AU102" s="25" t="s">
        <v>79</v>
      </c>
      <c r="AY102" s="25" t="s">
        <v>181</v>
      </c>
      <c r="BE102" s="225">
        <f t="shared" si="7"/>
        <v>0</v>
      </c>
      <c r="BF102" s="225">
        <f t="shared" si="8"/>
        <v>0</v>
      </c>
      <c r="BG102" s="225">
        <f t="shared" si="9"/>
        <v>0</v>
      </c>
      <c r="BH102" s="225">
        <f t="shared" si="10"/>
        <v>0</v>
      </c>
      <c r="BI102" s="225">
        <f t="shared" si="11"/>
        <v>0</v>
      </c>
      <c r="BJ102" s="25" t="s">
        <v>79</v>
      </c>
      <c r="BK102" s="225">
        <f t="shared" si="12"/>
        <v>0</v>
      </c>
      <c r="BL102" s="25" t="s">
        <v>188</v>
      </c>
      <c r="BM102" s="25" t="s">
        <v>1615</v>
      </c>
    </row>
    <row r="103" spans="2:65" s="1" customFormat="1" ht="6.95" customHeight="1">
      <c r="B103" s="57"/>
      <c r="C103" s="58"/>
      <c r="D103" s="58"/>
      <c r="E103" s="58"/>
      <c r="F103" s="58"/>
      <c r="G103" s="58"/>
      <c r="H103" s="58"/>
      <c r="I103" s="156"/>
      <c r="J103" s="156"/>
      <c r="K103" s="58"/>
      <c r="L103" s="58"/>
      <c r="M103" s="62"/>
    </row>
  </sheetData>
  <sheetProtection algorithmName="SHA-512" hashValue="RvcaQQIWB6yz8M9tqd8aaI479N/oEzW+bDyicIA9ySnWnNf+PX9fVvgzOJGvddi88j2jZYUfdSeJtfj4GjaONQ==" saltValue="SUl3Bbwyq8x2ClDLBNkvGEaRUOgp4A7Ak0mLNPRsioEiYuQnl7Tr/HqqtbhAWM/Kd/JLbNrSMH2s20UNbwpjcQ==" spinCount="100000" sheet="1" objects="1" scenarios="1" formatColumns="0" formatRows="0" autoFilter="0"/>
  <autoFilter ref="C90:L102"/>
  <mergeCells count="16">
    <mergeCell ref="M2:Z2"/>
    <mergeCell ref="E77:H77"/>
    <mergeCell ref="E81:H81"/>
    <mergeCell ref="E79:H79"/>
    <mergeCell ref="E83:H83"/>
    <mergeCell ref="G1:H1"/>
    <mergeCell ref="E51:H51"/>
    <mergeCell ref="E55:H55"/>
    <mergeCell ref="E53:H53"/>
    <mergeCell ref="E57:H57"/>
    <mergeCell ref="J61:J62"/>
    <mergeCell ref="E7:H7"/>
    <mergeCell ref="E11:H11"/>
    <mergeCell ref="E9:H9"/>
    <mergeCell ref="E13:H13"/>
    <mergeCell ref="E28:H28"/>
  </mergeCells>
  <hyperlinks>
    <hyperlink ref="F1:G1" location="C2" display="1) Krycí list soupisu"/>
    <hyperlink ref="G1:H1" location="C64" display="2) Rekapitulace"/>
    <hyperlink ref="J1" location="C90"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3"/>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109</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ht="15">
      <c r="B8" s="29"/>
      <c r="C8" s="30"/>
      <c r="D8" s="38" t="s">
        <v>122</v>
      </c>
      <c r="E8" s="30"/>
      <c r="F8" s="30"/>
      <c r="G8" s="30"/>
      <c r="H8" s="30"/>
      <c r="I8" s="132"/>
      <c r="J8" s="132"/>
      <c r="K8" s="30"/>
      <c r="L8" s="32"/>
    </row>
    <row r="9" spans="1:70" ht="16.5" customHeight="1">
      <c r="B9" s="29"/>
      <c r="C9" s="30"/>
      <c r="D9" s="30"/>
      <c r="E9" s="419" t="s">
        <v>1147</v>
      </c>
      <c r="F9" s="379"/>
      <c r="G9" s="379"/>
      <c r="H9" s="379"/>
      <c r="I9" s="132"/>
      <c r="J9" s="132"/>
      <c r="K9" s="30"/>
      <c r="L9" s="32"/>
    </row>
    <row r="10" spans="1:70" ht="15">
      <c r="B10" s="29"/>
      <c r="C10" s="30"/>
      <c r="D10" s="38" t="s">
        <v>1148</v>
      </c>
      <c r="E10" s="30"/>
      <c r="F10" s="30"/>
      <c r="G10" s="30"/>
      <c r="H10" s="30"/>
      <c r="I10" s="132"/>
      <c r="J10" s="132"/>
      <c r="K10" s="30"/>
      <c r="L10" s="32"/>
    </row>
    <row r="11" spans="1:70" s="1" customFormat="1" ht="16.5" customHeight="1">
      <c r="B11" s="42"/>
      <c r="C11" s="43"/>
      <c r="D11" s="43"/>
      <c r="E11" s="403" t="s">
        <v>1616</v>
      </c>
      <c r="F11" s="422"/>
      <c r="G11" s="422"/>
      <c r="H11" s="422"/>
      <c r="I11" s="133"/>
      <c r="J11" s="133"/>
      <c r="K11" s="43"/>
      <c r="L11" s="46"/>
    </row>
    <row r="12" spans="1:70" s="1" customFormat="1" ht="15">
      <c r="B12" s="42"/>
      <c r="C12" s="43"/>
      <c r="D12" s="38" t="s">
        <v>1150</v>
      </c>
      <c r="E12" s="43"/>
      <c r="F12" s="43"/>
      <c r="G12" s="43"/>
      <c r="H12" s="43"/>
      <c r="I12" s="133"/>
      <c r="J12" s="133"/>
      <c r="K12" s="43"/>
      <c r="L12" s="46"/>
    </row>
    <row r="13" spans="1:70" s="1" customFormat="1" ht="36.950000000000003" customHeight="1">
      <c r="B13" s="42"/>
      <c r="C13" s="43"/>
      <c r="D13" s="43"/>
      <c r="E13" s="421" t="s">
        <v>1617</v>
      </c>
      <c r="F13" s="422"/>
      <c r="G13" s="422"/>
      <c r="H13" s="422"/>
      <c r="I13" s="133"/>
      <c r="J13" s="133"/>
      <c r="K13" s="43"/>
      <c r="L13" s="46"/>
    </row>
    <row r="14" spans="1:70" s="1" customFormat="1" ht="13.5">
      <c r="B14" s="42"/>
      <c r="C14" s="43"/>
      <c r="D14" s="43"/>
      <c r="E14" s="43"/>
      <c r="F14" s="43"/>
      <c r="G14" s="43"/>
      <c r="H14" s="43"/>
      <c r="I14" s="133"/>
      <c r="J14" s="133"/>
      <c r="K14" s="43"/>
      <c r="L14" s="46"/>
    </row>
    <row r="15" spans="1:70" s="1" customFormat="1" ht="14.45" customHeight="1">
      <c r="B15" s="42"/>
      <c r="C15" s="43"/>
      <c r="D15" s="38" t="s">
        <v>21</v>
      </c>
      <c r="E15" s="43"/>
      <c r="F15" s="36" t="s">
        <v>22</v>
      </c>
      <c r="G15" s="43"/>
      <c r="H15" s="43"/>
      <c r="I15" s="134" t="s">
        <v>23</v>
      </c>
      <c r="J15" s="135" t="s">
        <v>22</v>
      </c>
      <c r="K15" s="43"/>
      <c r="L15" s="46"/>
    </row>
    <row r="16" spans="1:70" s="1" customFormat="1" ht="14.45" customHeight="1">
      <c r="B16" s="42"/>
      <c r="C16" s="43"/>
      <c r="D16" s="38" t="s">
        <v>24</v>
      </c>
      <c r="E16" s="43"/>
      <c r="F16" s="36" t="s">
        <v>1152</v>
      </c>
      <c r="G16" s="43"/>
      <c r="H16" s="43"/>
      <c r="I16" s="134" t="s">
        <v>26</v>
      </c>
      <c r="J16" s="136">
        <f>'Rekapitulace zakázky'!AN8</f>
        <v>0</v>
      </c>
      <c r="K16" s="43"/>
      <c r="L16" s="46"/>
    </row>
    <row r="17" spans="2:12" s="1" customFormat="1" ht="10.9" customHeight="1">
      <c r="B17" s="42"/>
      <c r="C17" s="43"/>
      <c r="D17" s="43"/>
      <c r="E17" s="43"/>
      <c r="F17" s="43"/>
      <c r="G17" s="43"/>
      <c r="H17" s="43"/>
      <c r="I17" s="133"/>
      <c r="J17" s="133"/>
      <c r="K17" s="43"/>
      <c r="L17" s="46"/>
    </row>
    <row r="18" spans="2:12" s="1" customFormat="1" ht="14.45" customHeight="1">
      <c r="B18" s="42"/>
      <c r="C18" s="43"/>
      <c r="D18" s="38" t="s">
        <v>27</v>
      </c>
      <c r="E18" s="43"/>
      <c r="F18" s="43"/>
      <c r="G18" s="43"/>
      <c r="H18" s="43"/>
      <c r="I18" s="134" t="s">
        <v>28</v>
      </c>
      <c r="J18" s="135" t="s">
        <v>1153</v>
      </c>
      <c r="K18" s="43"/>
      <c r="L18" s="46"/>
    </row>
    <row r="19" spans="2:12" s="1" customFormat="1" ht="18" customHeight="1">
      <c r="B19" s="42"/>
      <c r="C19" s="43"/>
      <c r="D19" s="43"/>
      <c r="E19" s="36" t="s">
        <v>1154</v>
      </c>
      <c r="F19" s="43"/>
      <c r="G19" s="43"/>
      <c r="H19" s="43"/>
      <c r="I19" s="134" t="s">
        <v>30</v>
      </c>
      <c r="J19" s="135" t="s">
        <v>1155</v>
      </c>
      <c r="K19" s="43"/>
      <c r="L19" s="46"/>
    </row>
    <row r="20" spans="2:12" s="1" customFormat="1" ht="6.95" customHeight="1">
      <c r="B20" s="42"/>
      <c r="C20" s="43"/>
      <c r="D20" s="43"/>
      <c r="E20" s="43"/>
      <c r="F20" s="43"/>
      <c r="G20" s="43"/>
      <c r="H20" s="43"/>
      <c r="I20" s="133"/>
      <c r="J20" s="133"/>
      <c r="K20" s="43"/>
      <c r="L20" s="46"/>
    </row>
    <row r="21" spans="2:12" s="1" customFormat="1" ht="14.45" customHeight="1">
      <c r="B21" s="42"/>
      <c r="C21" s="43"/>
      <c r="D21" s="38" t="s">
        <v>31</v>
      </c>
      <c r="E21" s="43"/>
      <c r="F21" s="43"/>
      <c r="G21" s="43"/>
      <c r="H21" s="43"/>
      <c r="I21" s="134" t="s">
        <v>28</v>
      </c>
      <c r="J21" s="135" t="str">
        <f>IF('Rekapitulace zakázky'!AN13="Vyplň údaj","",IF('Rekapitulace zakázky'!AN13="","",'Rekapitulace zakázky'!AN13))</f>
        <v/>
      </c>
      <c r="K21" s="43"/>
      <c r="L21" s="46"/>
    </row>
    <row r="22" spans="2:12" s="1" customFormat="1" ht="18" customHeight="1">
      <c r="B22" s="42"/>
      <c r="C22" s="43"/>
      <c r="D22" s="43"/>
      <c r="E22" s="36" t="str">
        <f>IF('Rekapitulace zakázky'!E14="Vyplň údaj","",IF('Rekapitulace zakázky'!E14="","",'Rekapitulace zakázky'!E14))</f>
        <v/>
      </c>
      <c r="F22" s="43"/>
      <c r="G22" s="43"/>
      <c r="H22" s="43"/>
      <c r="I22" s="134" t="s">
        <v>30</v>
      </c>
      <c r="J22" s="135" t="str">
        <f>IF('Rekapitulace zakázky'!AN14="Vyplň údaj","",IF('Rekapitulace zakázky'!AN14="","",'Rekapitulace zakázky'!AN14))</f>
        <v/>
      </c>
      <c r="K22" s="43"/>
      <c r="L22" s="46"/>
    </row>
    <row r="23" spans="2:12" s="1" customFormat="1" ht="6.95" customHeight="1">
      <c r="B23" s="42"/>
      <c r="C23" s="43"/>
      <c r="D23" s="43"/>
      <c r="E23" s="43"/>
      <c r="F23" s="43"/>
      <c r="G23" s="43"/>
      <c r="H23" s="43"/>
      <c r="I23" s="133"/>
      <c r="J23" s="133"/>
      <c r="K23" s="43"/>
      <c r="L23" s="46"/>
    </row>
    <row r="24" spans="2:12" s="1" customFormat="1" ht="14.45" customHeight="1">
      <c r="B24" s="42"/>
      <c r="C24" s="43"/>
      <c r="D24" s="38" t="s">
        <v>33</v>
      </c>
      <c r="E24" s="43"/>
      <c r="F24" s="43"/>
      <c r="G24" s="43"/>
      <c r="H24" s="43"/>
      <c r="I24" s="134" t="s">
        <v>28</v>
      </c>
      <c r="J24" s="135" t="s">
        <v>1156</v>
      </c>
      <c r="K24" s="43"/>
      <c r="L24" s="46"/>
    </row>
    <row r="25" spans="2:12" s="1" customFormat="1" ht="18" customHeight="1">
      <c r="B25" s="42"/>
      <c r="C25" s="43"/>
      <c r="D25" s="43"/>
      <c r="E25" s="36" t="s">
        <v>1157</v>
      </c>
      <c r="F25" s="43"/>
      <c r="G25" s="43"/>
      <c r="H25" s="43"/>
      <c r="I25" s="134" t="s">
        <v>30</v>
      </c>
      <c r="J25" s="135" t="s">
        <v>22</v>
      </c>
      <c r="K25" s="43"/>
      <c r="L25" s="46"/>
    </row>
    <row r="26" spans="2:12" s="1" customFormat="1" ht="6.95" customHeight="1">
      <c r="B26" s="42"/>
      <c r="C26" s="43"/>
      <c r="D26" s="43"/>
      <c r="E26" s="43"/>
      <c r="F26" s="43"/>
      <c r="G26" s="43"/>
      <c r="H26" s="43"/>
      <c r="I26" s="133"/>
      <c r="J26" s="133"/>
      <c r="K26" s="43"/>
      <c r="L26" s="46"/>
    </row>
    <row r="27" spans="2:12" s="1" customFormat="1" ht="14.45" customHeight="1">
      <c r="B27" s="42"/>
      <c r="C27" s="43"/>
      <c r="D27" s="38" t="s">
        <v>34</v>
      </c>
      <c r="E27" s="43"/>
      <c r="F27" s="43"/>
      <c r="G27" s="43"/>
      <c r="H27" s="43"/>
      <c r="I27" s="133"/>
      <c r="J27" s="133"/>
      <c r="K27" s="43"/>
      <c r="L27" s="46"/>
    </row>
    <row r="28" spans="2:12" s="7" customFormat="1" ht="16.5" customHeight="1">
      <c r="B28" s="137"/>
      <c r="C28" s="138"/>
      <c r="D28" s="138"/>
      <c r="E28" s="383" t="s">
        <v>22</v>
      </c>
      <c r="F28" s="383"/>
      <c r="G28" s="383"/>
      <c r="H28" s="383"/>
      <c r="I28" s="139"/>
      <c r="J28" s="139"/>
      <c r="K28" s="138"/>
      <c r="L28" s="140"/>
    </row>
    <row r="29" spans="2:12" s="1" customFormat="1" ht="6.95" customHeight="1">
      <c r="B29" s="42"/>
      <c r="C29" s="43"/>
      <c r="D29" s="43"/>
      <c r="E29" s="43"/>
      <c r="F29" s="43"/>
      <c r="G29" s="43"/>
      <c r="H29" s="43"/>
      <c r="I29" s="133"/>
      <c r="J29" s="133"/>
      <c r="K29" s="43"/>
      <c r="L29" s="46"/>
    </row>
    <row r="30" spans="2:12" s="1" customFormat="1" ht="6.95" customHeight="1">
      <c r="B30" s="42"/>
      <c r="C30" s="43"/>
      <c r="D30" s="85"/>
      <c r="E30" s="85"/>
      <c r="F30" s="85"/>
      <c r="G30" s="85"/>
      <c r="H30" s="85"/>
      <c r="I30" s="141"/>
      <c r="J30" s="141"/>
      <c r="K30" s="85"/>
      <c r="L30" s="142"/>
    </row>
    <row r="31" spans="2:12" s="1" customFormat="1" ht="15">
      <c r="B31" s="42"/>
      <c r="C31" s="43"/>
      <c r="D31" s="43"/>
      <c r="E31" s="38" t="s">
        <v>124</v>
      </c>
      <c r="F31" s="43"/>
      <c r="G31" s="43"/>
      <c r="H31" s="43"/>
      <c r="I31" s="133"/>
      <c r="J31" s="133"/>
      <c r="K31" s="143">
        <f>I66</f>
        <v>0</v>
      </c>
      <c r="L31" s="46"/>
    </row>
    <row r="32" spans="2:12" s="1" customFormat="1" ht="15">
      <c r="B32" s="42"/>
      <c r="C32" s="43"/>
      <c r="D32" s="43"/>
      <c r="E32" s="38" t="s">
        <v>125</v>
      </c>
      <c r="F32" s="43"/>
      <c r="G32" s="43"/>
      <c r="H32" s="43"/>
      <c r="I32" s="133"/>
      <c r="J32" s="133"/>
      <c r="K32" s="143">
        <f>J66</f>
        <v>0</v>
      </c>
      <c r="L32" s="46"/>
    </row>
    <row r="33" spans="2:12" s="1" customFormat="1" ht="25.35" customHeight="1">
      <c r="B33" s="42"/>
      <c r="C33" s="43"/>
      <c r="D33" s="144" t="s">
        <v>35</v>
      </c>
      <c r="E33" s="43"/>
      <c r="F33" s="43"/>
      <c r="G33" s="43"/>
      <c r="H33" s="43"/>
      <c r="I33" s="133"/>
      <c r="J33" s="133"/>
      <c r="K33" s="145">
        <f>ROUND(K99,2)</f>
        <v>0</v>
      </c>
      <c r="L33" s="46"/>
    </row>
    <row r="34" spans="2:12" s="1" customFormat="1" ht="6.95" customHeight="1">
      <c r="B34" s="42"/>
      <c r="C34" s="43"/>
      <c r="D34" s="85"/>
      <c r="E34" s="85"/>
      <c r="F34" s="85"/>
      <c r="G34" s="85"/>
      <c r="H34" s="85"/>
      <c r="I34" s="141"/>
      <c r="J34" s="141"/>
      <c r="K34" s="85"/>
      <c r="L34" s="142"/>
    </row>
    <row r="35" spans="2:12" s="1" customFormat="1" ht="14.45" customHeight="1">
      <c r="B35" s="42"/>
      <c r="C35" s="43"/>
      <c r="D35" s="43"/>
      <c r="E35" s="43"/>
      <c r="F35" s="47" t="s">
        <v>37</v>
      </c>
      <c r="G35" s="43"/>
      <c r="H35" s="43"/>
      <c r="I35" s="146" t="s">
        <v>36</v>
      </c>
      <c r="J35" s="133"/>
      <c r="K35" s="47" t="s">
        <v>38</v>
      </c>
      <c r="L35" s="46"/>
    </row>
    <row r="36" spans="2:12" s="1" customFormat="1" ht="14.45" customHeight="1">
      <c r="B36" s="42"/>
      <c r="C36" s="43"/>
      <c r="D36" s="50" t="s">
        <v>39</v>
      </c>
      <c r="E36" s="50" t="s">
        <v>40</v>
      </c>
      <c r="F36" s="147">
        <f>ROUND(SUM(BE99:BE172), 2)</f>
        <v>0</v>
      </c>
      <c r="G36" s="43"/>
      <c r="H36" s="43"/>
      <c r="I36" s="148">
        <v>0.21</v>
      </c>
      <c r="J36" s="133"/>
      <c r="K36" s="147">
        <f>ROUND(ROUND((SUM(BE99:BE172)), 2)*I36, 2)</f>
        <v>0</v>
      </c>
      <c r="L36" s="46"/>
    </row>
    <row r="37" spans="2:12" s="1" customFormat="1" ht="14.45" customHeight="1">
      <c r="B37" s="42"/>
      <c r="C37" s="43"/>
      <c r="D37" s="43"/>
      <c r="E37" s="50" t="s">
        <v>41</v>
      </c>
      <c r="F37" s="147">
        <f>ROUND(SUM(BF99:BF172), 2)</f>
        <v>0</v>
      </c>
      <c r="G37" s="43"/>
      <c r="H37" s="43"/>
      <c r="I37" s="148">
        <v>0.15</v>
      </c>
      <c r="J37" s="133"/>
      <c r="K37" s="147">
        <f>ROUND(ROUND((SUM(BF99:BF172)), 2)*I37, 2)</f>
        <v>0</v>
      </c>
      <c r="L37" s="46"/>
    </row>
    <row r="38" spans="2:12" s="1" customFormat="1" ht="14.45" hidden="1" customHeight="1">
      <c r="B38" s="42"/>
      <c r="C38" s="43"/>
      <c r="D38" s="43"/>
      <c r="E38" s="50" t="s">
        <v>42</v>
      </c>
      <c r="F38" s="147">
        <f>ROUND(SUM(BG99:BG172), 2)</f>
        <v>0</v>
      </c>
      <c r="G38" s="43"/>
      <c r="H38" s="43"/>
      <c r="I38" s="148">
        <v>0.21</v>
      </c>
      <c r="J38" s="133"/>
      <c r="K38" s="147">
        <v>0</v>
      </c>
      <c r="L38" s="46"/>
    </row>
    <row r="39" spans="2:12" s="1" customFormat="1" ht="14.45" hidden="1" customHeight="1">
      <c r="B39" s="42"/>
      <c r="C39" s="43"/>
      <c r="D39" s="43"/>
      <c r="E39" s="50" t="s">
        <v>43</v>
      </c>
      <c r="F39" s="147">
        <f>ROUND(SUM(BH99:BH172), 2)</f>
        <v>0</v>
      </c>
      <c r="G39" s="43"/>
      <c r="H39" s="43"/>
      <c r="I39" s="148">
        <v>0.15</v>
      </c>
      <c r="J39" s="133"/>
      <c r="K39" s="147">
        <v>0</v>
      </c>
      <c r="L39" s="46"/>
    </row>
    <row r="40" spans="2:12" s="1" customFormat="1" ht="14.45" hidden="1" customHeight="1">
      <c r="B40" s="42"/>
      <c r="C40" s="43"/>
      <c r="D40" s="43"/>
      <c r="E40" s="50" t="s">
        <v>44</v>
      </c>
      <c r="F40" s="147">
        <f>ROUND(SUM(BI99:BI172), 2)</f>
        <v>0</v>
      </c>
      <c r="G40" s="43"/>
      <c r="H40" s="43"/>
      <c r="I40" s="148">
        <v>0</v>
      </c>
      <c r="J40" s="133"/>
      <c r="K40" s="147">
        <v>0</v>
      </c>
      <c r="L40" s="46"/>
    </row>
    <row r="41" spans="2:12" s="1" customFormat="1" ht="6.95" customHeight="1">
      <c r="B41" s="42"/>
      <c r="C41" s="43"/>
      <c r="D41" s="43"/>
      <c r="E41" s="43"/>
      <c r="F41" s="43"/>
      <c r="G41" s="43"/>
      <c r="H41" s="43"/>
      <c r="I41" s="133"/>
      <c r="J41" s="133"/>
      <c r="K41" s="43"/>
      <c r="L41" s="46"/>
    </row>
    <row r="42" spans="2:12" s="1" customFormat="1" ht="25.35" customHeight="1">
      <c r="B42" s="42"/>
      <c r="C42" s="149"/>
      <c r="D42" s="150" t="s">
        <v>45</v>
      </c>
      <c r="E42" s="79"/>
      <c r="F42" s="79"/>
      <c r="G42" s="151" t="s">
        <v>46</v>
      </c>
      <c r="H42" s="152" t="s">
        <v>47</v>
      </c>
      <c r="I42" s="153"/>
      <c r="J42" s="153"/>
      <c r="K42" s="154">
        <f>SUM(K33:K40)</f>
        <v>0</v>
      </c>
      <c r="L42" s="155"/>
    </row>
    <row r="43" spans="2:12" s="1" customFormat="1" ht="14.45" customHeight="1">
      <c r="B43" s="57"/>
      <c r="C43" s="58"/>
      <c r="D43" s="58"/>
      <c r="E43" s="58"/>
      <c r="F43" s="58"/>
      <c r="G43" s="58"/>
      <c r="H43" s="58"/>
      <c r="I43" s="156"/>
      <c r="J43" s="156"/>
      <c r="K43" s="58"/>
      <c r="L43" s="59"/>
    </row>
    <row r="47" spans="2:12" s="1" customFormat="1" ht="6.95" customHeight="1">
      <c r="B47" s="157"/>
      <c r="C47" s="158"/>
      <c r="D47" s="158"/>
      <c r="E47" s="158"/>
      <c r="F47" s="158"/>
      <c r="G47" s="158"/>
      <c r="H47" s="158"/>
      <c r="I47" s="159"/>
      <c r="J47" s="159"/>
      <c r="K47" s="158"/>
      <c r="L47" s="160"/>
    </row>
    <row r="48" spans="2:12" s="1" customFormat="1" ht="36.950000000000003" customHeight="1">
      <c r="B48" s="42"/>
      <c r="C48" s="31" t="s">
        <v>126</v>
      </c>
      <c r="D48" s="43"/>
      <c r="E48" s="43"/>
      <c r="F48" s="43"/>
      <c r="G48" s="43"/>
      <c r="H48" s="43"/>
      <c r="I48" s="133"/>
      <c r="J48" s="133"/>
      <c r="K48" s="43"/>
      <c r="L48" s="46"/>
    </row>
    <row r="49" spans="2:12" s="1" customFormat="1" ht="6.95" customHeight="1">
      <c r="B49" s="42"/>
      <c r="C49" s="43"/>
      <c r="D49" s="43"/>
      <c r="E49" s="43"/>
      <c r="F49" s="43"/>
      <c r="G49" s="43"/>
      <c r="H49" s="43"/>
      <c r="I49" s="133"/>
      <c r="J49" s="133"/>
      <c r="K49" s="43"/>
      <c r="L49" s="46"/>
    </row>
    <row r="50" spans="2:12" s="1" customFormat="1" ht="14.45" customHeight="1">
      <c r="B50" s="42"/>
      <c r="C50" s="38" t="s">
        <v>19</v>
      </c>
      <c r="D50" s="43"/>
      <c r="E50" s="43"/>
      <c r="F50" s="43"/>
      <c r="G50" s="43"/>
      <c r="H50" s="43"/>
      <c r="I50" s="133"/>
      <c r="J50" s="133"/>
      <c r="K50" s="43"/>
      <c r="L50" s="46"/>
    </row>
    <row r="51" spans="2:12" s="1" customFormat="1" ht="16.5" customHeight="1">
      <c r="B51" s="42"/>
      <c r="C51" s="43"/>
      <c r="D51" s="43"/>
      <c r="E51" s="419" t="str">
        <f>E7</f>
        <v>Oprava stavědla Kompas v žst. Olc hl.n.</v>
      </c>
      <c r="F51" s="420"/>
      <c r="G51" s="420"/>
      <c r="H51" s="420"/>
      <c r="I51" s="133"/>
      <c r="J51" s="133"/>
      <c r="K51" s="43"/>
      <c r="L51" s="46"/>
    </row>
    <row r="52" spans="2:12" ht="15">
      <c r="B52" s="29"/>
      <c r="C52" s="38" t="s">
        <v>122</v>
      </c>
      <c r="D52" s="30"/>
      <c r="E52" s="30"/>
      <c r="F52" s="30"/>
      <c r="G52" s="30"/>
      <c r="H52" s="30"/>
      <c r="I52" s="132"/>
      <c r="J52" s="132"/>
      <c r="K52" s="30"/>
      <c r="L52" s="32"/>
    </row>
    <row r="53" spans="2:12" ht="16.5" customHeight="1">
      <c r="B53" s="29"/>
      <c r="C53" s="30"/>
      <c r="D53" s="30"/>
      <c r="E53" s="419" t="s">
        <v>1147</v>
      </c>
      <c r="F53" s="379"/>
      <c r="G53" s="379"/>
      <c r="H53" s="379"/>
      <c r="I53" s="132"/>
      <c r="J53" s="132"/>
      <c r="K53" s="30"/>
      <c r="L53" s="32"/>
    </row>
    <row r="54" spans="2:12" ht="15">
      <c r="B54" s="29"/>
      <c r="C54" s="38" t="s">
        <v>1148</v>
      </c>
      <c r="D54" s="30"/>
      <c r="E54" s="30"/>
      <c r="F54" s="30"/>
      <c r="G54" s="30"/>
      <c r="H54" s="30"/>
      <c r="I54" s="132"/>
      <c r="J54" s="132"/>
      <c r="K54" s="30"/>
      <c r="L54" s="32"/>
    </row>
    <row r="55" spans="2:12" s="1" customFormat="1" ht="16.5" customHeight="1">
      <c r="B55" s="42"/>
      <c r="C55" s="43"/>
      <c r="D55" s="43"/>
      <c r="E55" s="403" t="s">
        <v>1616</v>
      </c>
      <c r="F55" s="422"/>
      <c r="G55" s="422"/>
      <c r="H55" s="422"/>
      <c r="I55" s="133"/>
      <c r="J55" s="133"/>
      <c r="K55" s="43"/>
      <c r="L55" s="46"/>
    </row>
    <row r="56" spans="2:12" s="1" customFormat="1" ht="14.45" customHeight="1">
      <c r="B56" s="42"/>
      <c r="C56" s="38" t="s">
        <v>1150</v>
      </c>
      <c r="D56" s="43"/>
      <c r="E56" s="43"/>
      <c r="F56" s="43"/>
      <c r="G56" s="43"/>
      <c r="H56" s="43"/>
      <c r="I56" s="133"/>
      <c r="J56" s="133"/>
      <c r="K56" s="43"/>
      <c r="L56" s="46"/>
    </row>
    <row r="57" spans="2:12" s="1" customFormat="1" ht="17.25" customHeight="1">
      <c r="B57" s="42"/>
      <c r="C57" s="43"/>
      <c r="D57" s="43"/>
      <c r="E57" s="421" t="str">
        <f>E13</f>
        <v>PS03-S - Rozvody slaboproudu</v>
      </c>
      <c r="F57" s="422"/>
      <c r="G57" s="422"/>
      <c r="H57" s="422"/>
      <c r="I57" s="133"/>
      <c r="J57" s="133"/>
      <c r="K57" s="43"/>
      <c r="L57" s="46"/>
    </row>
    <row r="58" spans="2:12" s="1" customFormat="1" ht="6.95" customHeight="1">
      <c r="B58" s="42"/>
      <c r="C58" s="43"/>
      <c r="D58" s="43"/>
      <c r="E58" s="43"/>
      <c r="F58" s="43"/>
      <c r="G58" s="43"/>
      <c r="H58" s="43"/>
      <c r="I58" s="133"/>
      <c r="J58" s="133"/>
      <c r="K58" s="43"/>
      <c r="L58" s="46"/>
    </row>
    <row r="59" spans="2:12" s="1" customFormat="1" ht="18" customHeight="1">
      <c r="B59" s="42"/>
      <c r="C59" s="38" t="s">
        <v>24</v>
      </c>
      <c r="D59" s="43"/>
      <c r="E59" s="43"/>
      <c r="F59" s="36" t="str">
        <f>F16</f>
        <v>Olomouc - Hodolany</v>
      </c>
      <c r="G59" s="43"/>
      <c r="H59" s="43"/>
      <c r="I59" s="134" t="s">
        <v>26</v>
      </c>
      <c r="J59" s="136">
        <f>IF(J16="","",J16)</f>
        <v>0</v>
      </c>
      <c r="K59" s="43"/>
      <c r="L59" s="46"/>
    </row>
    <row r="60" spans="2:12" s="1" customFormat="1" ht="6.95" customHeight="1">
      <c r="B60" s="42"/>
      <c r="C60" s="43"/>
      <c r="D60" s="43"/>
      <c r="E60" s="43"/>
      <c r="F60" s="43"/>
      <c r="G60" s="43"/>
      <c r="H60" s="43"/>
      <c r="I60" s="133"/>
      <c r="J60" s="133"/>
      <c r="K60" s="43"/>
      <c r="L60" s="46"/>
    </row>
    <row r="61" spans="2:12" s="1" customFormat="1" ht="15">
      <c r="B61" s="42"/>
      <c r="C61" s="38" t="s">
        <v>27</v>
      </c>
      <c r="D61" s="43"/>
      <c r="E61" s="43"/>
      <c r="F61" s="36" t="str">
        <f>E19</f>
        <v>Správa železniční dopravní cesty, s.o.</v>
      </c>
      <c r="G61" s="43"/>
      <c r="H61" s="43"/>
      <c r="I61" s="134" t="s">
        <v>33</v>
      </c>
      <c r="J61" s="423" t="str">
        <f>E25</f>
        <v>Kamarád Vladimír</v>
      </c>
      <c r="K61" s="43"/>
      <c r="L61" s="46"/>
    </row>
    <row r="62" spans="2:12" s="1" customFormat="1" ht="14.45" customHeight="1">
      <c r="B62" s="42"/>
      <c r="C62" s="38" t="s">
        <v>31</v>
      </c>
      <c r="D62" s="43"/>
      <c r="E62" s="43"/>
      <c r="F62" s="36" t="str">
        <f>IF(E22="","",E22)</f>
        <v/>
      </c>
      <c r="G62" s="43"/>
      <c r="H62" s="43"/>
      <c r="I62" s="133"/>
      <c r="J62" s="424"/>
      <c r="K62" s="43"/>
      <c r="L62" s="46"/>
    </row>
    <row r="63" spans="2:12" s="1" customFormat="1" ht="10.35" customHeight="1">
      <c r="B63" s="42"/>
      <c r="C63" s="43"/>
      <c r="D63" s="43"/>
      <c r="E63" s="43"/>
      <c r="F63" s="43"/>
      <c r="G63" s="43"/>
      <c r="H63" s="43"/>
      <c r="I63" s="133"/>
      <c r="J63" s="133"/>
      <c r="K63" s="43"/>
      <c r="L63" s="46"/>
    </row>
    <row r="64" spans="2:12" s="1" customFormat="1" ht="29.25" customHeight="1">
      <c r="B64" s="42"/>
      <c r="C64" s="161" t="s">
        <v>127</v>
      </c>
      <c r="D64" s="149"/>
      <c r="E64" s="149"/>
      <c r="F64" s="149"/>
      <c r="G64" s="149"/>
      <c r="H64" s="149"/>
      <c r="I64" s="162" t="s">
        <v>128</v>
      </c>
      <c r="J64" s="162" t="s">
        <v>129</v>
      </c>
      <c r="K64" s="163" t="s">
        <v>130</v>
      </c>
      <c r="L64" s="164"/>
    </row>
    <row r="65" spans="2:47" s="1" customFormat="1" ht="10.35" customHeight="1">
      <c r="B65" s="42"/>
      <c r="C65" s="43"/>
      <c r="D65" s="43"/>
      <c r="E65" s="43"/>
      <c r="F65" s="43"/>
      <c r="G65" s="43"/>
      <c r="H65" s="43"/>
      <c r="I65" s="133"/>
      <c r="J65" s="133"/>
      <c r="K65" s="43"/>
      <c r="L65" s="46"/>
    </row>
    <row r="66" spans="2:47" s="1" customFormat="1" ht="29.25" customHeight="1">
      <c r="B66" s="42"/>
      <c r="C66" s="165" t="s">
        <v>131</v>
      </c>
      <c r="D66" s="43"/>
      <c r="E66" s="43"/>
      <c r="F66" s="43"/>
      <c r="G66" s="43"/>
      <c r="H66" s="43"/>
      <c r="I66" s="166">
        <f t="shared" ref="I66:J68" si="0">Q99</f>
        <v>0</v>
      </c>
      <c r="J66" s="166">
        <f t="shared" si="0"/>
        <v>0</v>
      </c>
      <c r="K66" s="145">
        <f>K99</f>
        <v>0</v>
      </c>
      <c r="L66" s="46"/>
      <c r="AU66" s="25" t="s">
        <v>132</v>
      </c>
    </row>
    <row r="67" spans="2:47" s="8" customFormat="1" ht="24.95" customHeight="1">
      <c r="B67" s="167"/>
      <c r="C67" s="168"/>
      <c r="D67" s="169" t="s">
        <v>1162</v>
      </c>
      <c r="E67" s="170"/>
      <c r="F67" s="170"/>
      <c r="G67" s="170"/>
      <c r="H67" s="170"/>
      <c r="I67" s="171">
        <f t="shared" si="0"/>
        <v>0</v>
      </c>
      <c r="J67" s="171">
        <f t="shared" si="0"/>
        <v>0</v>
      </c>
      <c r="K67" s="172">
        <f>K100</f>
        <v>0</v>
      </c>
      <c r="L67" s="173"/>
    </row>
    <row r="68" spans="2:47" s="9" customFormat="1" ht="19.899999999999999" customHeight="1">
      <c r="B68" s="174"/>
      <c r="C68" s="175"/>
      <c r="D68" s="176" t="s">
        <v>1618</v>
      </c>
      <c r="E68" s="177"/>
      <c r="F68" s="177"/>
      <c r="G68" s="177"/>
      <c r="H68" s="177"/>
      <c r="I68" s="178">
        <f t="shared" si="0"/>
        <v>0</v>
      </c>
      <c r="J68" s="178">
        <f t="shared" si="0"/>
        <v>0</v>
      </c>
      <c r="K68" s="179">
        <f>K101</f>
        <v>0</v>
      </c>
      <c r="L68" s="180"/>
    </row>
    <row r="69" spans="2:47" s="9" customFormat="1" ht="19.899999999999999" customHeight="1">
      <c r="B69" s="174"/>
      <c r="C69" s="175"/>
      <c r="D69" s="176" t="s">
        <v>1619</v>
      </c>
      <c r="E69" s="177"/>
      <c r="F69" s="177"/>
      <c r="G69" s="177"/>
      <c r="H69" s="177"/>
      <c r="I69" s="178">
        <f>Q131</f>
        <v>0</v>
      </c>
      <c r="J69" s="178">
        <f>R131</f>
        <v>0</v>
      </c>
      <c r="K69" s="179">
        <f>K131</f>
        <v>0</v>
      </c>
      <c r="L69" s="180"/>
    </row>
    <row r="70" spans="2:47" s="9" customFormat="1" ht="14.85" customHeight="1">
      <c r="B70" s="174"/>
      <c r="C70" s="175"/>
      <c r="D70" s="176" t="s">
        <v>1620</v>
      </c>
      <c r="E70" s="177"/>
      <c r="F70" s="177"/>
      <c r="G70" s="177"/>
      <c r="H70" s="177"/>
      <c r="I70" s="178">
        <f>Q146</f>
        <v>0</v>
      </c>
      <c r="J70" s="178">
        <f>R146</f>
        <v>0</v>
      </c>
      <c r="K70" s="179">
        <f>K146</f>
        <v>0</v>
      </c>
      <c r="L70" s="180"/>
    </row>
    <row r="71" spans="2:47" s="9" customFormat="1" ht="14.85" customHeight="1">
      <c r="B71" s="174"/>
      <c r="C71" s="175"/>
      <c r="D71" s="176" t="s">
        <v>1621</v>
      </c>
      <c r="E71" s="177"/>
      <c r="F71" s="177"/>
      <c r="G71" s="177"/>
      <c r="H71" s="177"/>
      <c r="I71" s="178">
        <f>Q147</f>
        <v>0</v>
      </c>
      <c r="J71" s="178">
        <f>R147</f>
        <v>0</v>
      </c>
      <c r="K71" s="179">
        <f>K147</f>
        <v>0</v>
      </c>
      <c r="L71" s="180"/>
    </row>
    <row r="72" spans="2:47" s="9" customFormat="1" ht="21.75" customHeight="1">
      <c r="B72" s="174"/>
      <c r="C72" s="175"/>
      <c r="D72" s="176" t="s">
        <v>1622</v>
      </c>
      <c r="E72" s="177"/>
      <c r="F72" s="177"/>
      <c r="G72" s="177"/>
      <c r="H72" s="177"/>
      <c r="I72" s="178">
        <f>Q161</f>
        <v>0</v>
      </c>
      <c r="J72" s="178">
        <f>R161</f>
        <v>0</v>
      </c>
      <c r="K72" s="179">
        <f>K161</f>
        <v>0</v>
      </c>
      <c r="L72" s="180"/>
    </row>
    <row r="73" spans="2:47" s="8" customFormat="1" ht="24.95" customHeight="1">
      <c r="B73" s="167"/>
      <c r="C73" s="168"/>
      <c r="D73" s="169" t="s">
        <v>142</v>
      </c>
      <c r="E73" s="170"/>
      <c r="F73" s="170"/>
      <c r="G73" s="170"/>
      <c r="H73" s="170"/>
      <c r="I73" s="171">
        <f>Q165</f>
        <v>0</v>
      </c>
      <c r="J73" s="171">
        <f>R165</f>
        <v>0</v>
      </c>
      <c r="K73" s="172">
        <f>K165</f>
        <v>0</v>
      </c>
      <c r="L73" s="173"/>
    </row>
    <row r="74" spans="2:47" s="9" customFormat="1" ht="19.899999999999999" customHeight="1">
      <c r="B74" s="174"/>
      <c r="C74" s="175"/>
      <c r="D74" s="176" t="s">
        <v>1623</v>
      </c>
      <c r="E74" s="177"/>
      <c r="F74" s="177"/>
      <c r="G74" s="177"/>
      <c r="H74" s="177"/>
      <c r="I74" s="178">
        <f>Q166</f>
        <v>0</v>
      </c>
      <c r="J74" s="178">
        <f>R166</f>
        <v>0</v>
      </c>
      <c r="K74" s="179">
        <f>K166</f>
        <v>0</v>
      </c>
      <c r="L74" s="180"/>
    </row>
    <row r="75" spans="2:47" s="9" customFormat="1" ht="19.899999999999999" customHeight="1">
      <c r="B75" s="174"/>
      <c r="C75" s="175"/>
      <c r="D75" s="176" t="s">
        <v>1624</v>
      </c>
      <c r="E75" s="177"/>
      <c r="F75" s="177"/>
      <c r="G75" s="177"/>
      <c r="H75" s="177"/>
      <c r="I75" s="178">
        <f>Q168</f>
        <v>0</v>
      </c>
      <c r="J75" s="178">
        <f>R168</f>
        <v>0</v>
      </c>
      <c r="K75" s="179">
        <f>K168</f>
        <v>0</v>
      </c>
      <c r="L75" s="180"/>
    </row>
    <row r="76" spans="2:47" s="1" customFormat="1" ht="21.75" customHeight="1">
      <c r="B76" s="42"/>
      <c r="C76" s="43"/>
      <c r="D76" s="43"/>
      <c r="E76" s="43"/>
      <c r="F76" s="43"/>
      <c r="G76" s="43"/>
      <c r="H76" s="43"/>
      <c r="I76" s="133"/>
      <c r="J76" s="133"/>
      <c r="K76" s="43"/>
      <c r="L76" s="46"/>
    </row>
    <row r="77" spans="2:47" s="1" customFormat="1" ht="6.95" customHeight="1">
      <c r="B77" s="57"/>
      <c r="C77" s="58"/>
      <c r="D77" s="58"/>
      <c r="E77" s="58"/>
      <c r="F77" s="58"/>
      <c r="G77" s="58"/>
      <c r="H77" s="58"/>
      <c r="I77" s="156"/>
      <c r="J77" s="156"/>
      <c r="K77" s="58"/>
      <c r="L77" s="59"/>
    </row>
    <row r="81" spans="2:13" s="1" customFormat="1" ht="6.95" customHeight="1">
      <c r="B81" s="60"/>
      <c r="C81" s="61"/>
      <c r="D81" s="61"/>
      <c r="E81" s="61"/>
      <c r="F81" s="61"/>
      <c r="G81" s="61"/>
      <c r="H81" s="61"/>
      <c r="I81" s="159"/>
      <c r="J81" s="159"/>
      <c r="K81" s="61"/>
      <c r="L81" s="61"/>
      <c r="M81" s="62"/>
    </row>
    <row r="82" spans="2:13" s="1" customFormat="1" ht="36.950000000000003" customHeight="1">
      <c r="B82" s="42"/>
      <c r="C82" s="63" t="s">
        <v>161</v>
      </c>
      <c r="D82" s="64"/>
      <c r="E82" s="64"/>
      <c r="F82" s="64"/>
      <c r="G82" s="64"/>
      <c r="H82" s="64"/>
      <c r="I82" s="181"/>
      <c r="J82" s="181"/>
      <c r="K82" s="64"/>
      <c r="L82" s="64"/>
      <c r="M82" s="62"/>
    </row>
    <row r="83" spans="2:13" s="1" customFormat="1" ht="6.95" customHeight="1">
      <c r="B83" s="42"/>
      <c r="C83" s="64"/>
      <c r="D83" s="64"/>
      <c r="E83" s="64"/>
      <c r="F83" s="64"/>
      <c r="G83" s="64"/>
      <c r="H83" s="64"/>
      <c r="I83" s="181"/>
      <c r="J83" s="181"/>
      <c r="K83" s="64"/>
      <c r="L83" s="64"/>
      <c r="M83" s="62"/>
    </row>
    <row r="84" spans="2:13" s="1" customFormat="1" ht="14.45" customHeight="1">
      <c r="B84" s="42"/>
      <c r="C84" s="66" t="s">
        <v>19</v>
      </c>
      <c r="D84" s="64"/>
      <c r="E84" s="64"/>
      <c r="F84" s="64"/>
      <c r="G84" s="64"/>
      <c r="H84" s="64"/>
      <c r="I84" s="181"/>
      <c r="J84" s="181"/>
      <c r="K84" s="64"/>
      <c r="L84" s="64"/>
      <c r="M84" s="62"/>
    </row>
    <row r="85" spans="2:13" s="1" customFormat="1" ht="16.5" customHeight="1">
      <c r="B85" s="42"/>
      <c r="C85" s="64"/>
      <c r="D85" s="64"/>
      <c r="E85" s="425" t="str">
        <f>E7</f>
        <v>Oprava stavědla Kompas v žst. Olc hl.n.</v>
      </c>
      <c r="F85" s="426"/>
      <c r="G85" s="426"/>
      <c r="H85" s="426"/>
      <c r="I85" s="181"/>
      <c r="J85" s="181"/>
      <c r="K85" s="64"/>
      <c r="L85" s="64"/>
      <c r="M85" s="62"/>
    </row>
    <row r="86" spans="2:13" ht="15">
      <c r="B86" s="29"/>
      <c r="C86" s="66" t="s">
        <v>122</v>
      </c>
      <c r="D86" s="275"/>
      <c r="E86" s="275"/>
      <c r="F86" s="275"/>
      <c r="G86" s="275"/>
      <c r="H86" s="275"/>
      <c r="K86" s="275"/>
      <c r="L86" s="275"/>
      <c r="M86" s="276"/>
    </row>
    <row r="87" spans="2:13" ht="16.5" customHeight="1">
      <c r="B87" s="29"/>
      <c r="C87" s="275"/>
      <c r="D87" s="275"/>
      <c r="E87" s="425" t="s">
        <v>1147</v>
      </c>
      <c r="F87" s="430"/>
      <c r="G87" s="430"/>
      <c r="H87" s="430"/>
      <c r="K87" s="275"/>
      <c r="L87" s="275"/>
      <c r="M87" s="276"/>
    </row>
    <row r="88" spans="2:13" ht="15">
      <c r="B88" s="29"/>
      <c r="C88" s="66" t="s">
        <v>1148</v>
      </c>
      <c r="D88" s="275"/>
      <c r="E88" s="275"/>
      <c r="F88" s="275"/>
      <c r="G88" s="275"/>
      <c r="H88" s="275"/>
      <c r="K88" s="275"/>
      <c r="L88" s="275"/>
      <c r="M88" s="276"/>
    </row>
    <row r="89" spans="2:13" s="1" customFormat="1" ht="16.5" customHeight="1">
      <c r="B89" s="42"/>
      <c r="C89" s="64"/>
      <c r="D89" s="64"/>
      <c r="E89" s="429" t="s">
        <v>1616</v>
      </c>
      <c r="F89" s="427"/>
      <c r="G89" s="427"/>
      <c r="H89" s="427"/>
      <c r="I89" s="181"/>
      <c r="J89" s="181"/>
      <c r="K89" s="64"/>
      <c r="L89" s="64"/>
      <c r="M89" s="62"/>
    </row>
    <row r="90" spans="2:13" s="1" customFormat="1" ht="14.45" customHeight="1">
      <c r="B90" s="42"/>
      <c r="C90" s="66" t="s">
        <v>1150</v>
      </c>
      <c r="D90" s="64"/>
      <c r="E90" s="64"/>
      <c r="F90" s="64"/>
      <c r="G90" s="64"/>
      <c r="H90" s="64"/>
      <c r="I90" s="181"/>
      <c r="J90" s="181"/>
      <c r="K90" s="64"/>
      <c r="L90" s="64"/>
      <c r="M90" s="62"/>
    </row>
    <row r="91" spans="2:13" s="1" customFormat="1" ht="17.25" customHeight="1">
      <c r="B91" s="42"/>
      <c r="C91" s="64"/>
      <c r="D91" s="64"/>
      <c r="E91" s="394" t="str">
        <f>E13</f>
        <v>PS03-S - Rozvody slaboproudu</v>
      </c>
      <c r="F91" s="427"/>
      <c r="G91" s="427"/>
      <c r="H91" s="427"/>
      <c r="I91" s="181"/>
      <c r="J91" s="181"/>
      <c r="K91" s="64"/>
      <c r="L91" s="64"/>
      <c r="M91" s="62"/>
    </row>
    <row r="92" spans="2:13" s="1" customFormat="1" ht="6.95" customHeight="1">
      <c r="B92" s="42"/>
      <c r="C92" s="64"/>
      <c r="D92" s="64"/>
      <c r="E92" s="64"/>
      <c r="F92" s="64"/>
      <c r="G92" s="64"/>
      <c r="H92" s="64"/>
      <c r="I92" s="181"/>
      <c r="J92" s="181"/>
      <c r="K92" s="64"/>
      <c r="L92" s="64"/>
      <c r="M92" s="62"/>
    </row>
    <row r="93" spans="2:13" s="1" customFormat="1" ht="18" customHeight="1">
      <c r="B93" s="42"/>
      <c r="C93" s="66" t="s">
        <v>24</v>
      </c>
      <c r="D93" s="64"/>
      <c r="E93" s="64"/>
      <c r="F93" s="182" t="str">
        <f>F16</f>
        <v>Olomouc - Hodolany</v>
      </c>
      <c r="G93" s="64"/>
      <c r="H93" s="64"/>
      <c r="I93" s="183" t="s">
        <v>26</v>
      </c>
      <c r="J93" s="184">
        <f>IF(J16="","",J16)</f>
        <v>0</v>
      </c>
      <c r="K93" s="64"/>
      <c r="L93" s="64"/>
      <c r="M93" s="62"/>
    </row>
    <row r="94" spans="2:13" s="1" customFormat="1" ht="6.95" customHeight="1">
      <c r="B94" s="42"/>
      <c r="C94" s="64"/>
      <c r="D94" s="64"/>
      <c r="E94" s="64"/>
      <c r="F94" s="64"/>
      <c r="G94" s="64"/>
      <c r="H94" s="64"/>
      <c r="I94" s="181"/>
      <c r="J94" s="181"/>
      <c r="K94" s="64"/>
      <c r="L94" s="64"/>
      <c r="M94" s="62"/>
    </row>
    <row r="95" spans="2:13" s="1" customFormat="1" ht="15">
      <c r="B95" s="42"/>
      <c r="C95" s="66" t="s">
        <v>27</v>
      </c>
      <c r="D95" s="64"/>
      <c r="E95" s="64"/>
      <c r="F95" s="182" t="str">
        <f>E19</f>
        <v>Správa železniční dopravní cesty, s.o.</v>
      </c>
      <c r="G95" s="64"/>
      <c r="H95" s="64"/>
      <c r="I95" s="183" t="s">
        <v>33</v>
      </c>
      <c r="J95" s="185" t="str">
        <f>E25</f>
        <v>Kamarád Vladimír</v>
      </c>
      <c r="K95" s="64"/>
      <c r="L95" s="64"/>
      <c r="M95" s="62"/>
    </row>
    <row r="96" spans="2:13" s="1" customFormat="1" ht="14.45" customHeight="1">
      <c r="B96" s="42"/>
      <c r="C96" s="66" t="s">
        <v>31</v>
      </c>
      <c r="D96" s="64"/>
      <c r="E96" s="64"/>
      <c r="F96" s="182" t="str">
        <f>IF(E22="","",E22)</f>
        <v/>
      </c>
      <c r="G96" s="64"/>
      <c r="H96" s="64"/>
      <c r="I96" s="181"/>
      <c r="J96" s="181"/>
      <c r="K96" s="64"/>
      <c r="L96" s="64"/>
      <c r="M96" s="62"/>
    </row>
    <row r="97" spans="2:65" s="1" customFormat="1" ht="10.35" customHeight="1">
      <c r="B97" s="42"/>
      <c r="C97" s="64"/>
      <c r="D97" s="64"/>
      <c r="E97" s="64"/>
      <c r="F97" s="64"/>
      <c r="G97" s="64"/>
      <c r="H97" s="64"/>
      <c r="I97" s="181"/>
      <c r="J97" s="181"/>
      <c r="K97" s="64"/>
      <c r="L97" s="64"/>
      <c r="M97" s="62"/>
    </row>
    <row r="98" spans="2:65" s="10" customFormat="1" ht="29.25" customHeight="1">
      <c r="B98" s="186"/>
      <c r="C98" s="187" t="s">
        <v>162</v>
      </c>
      <c r="D98" s="188" t="s">
        <v>54</v>
      </c>
      <c r="E98" s="188" t="s">
        <v>50</v>
      </c>
      <c r="F98" s="188" t="s">
        <v>163</v>
      </c>
      <c r="G98" s="188" t="s">
        <v>164</v>
      </c>
      <c r="H98" s="188" t="s">
        <v>165</v>
      </c>
      <c r="I98" s="189" t="s">
        <v>166</v>
      </c>
      <c r="J98" s="189" t="s">
        <v>167</v>
      </c>
      <c r="K98" s="188" t="s">
        <v>130</v>
      </c>
      <c r="L98" s="190" t="s">
        <v>168</v>
      </c>
      <c r="M98" s="191"/>
      <c r="N98" s="81" t="s">
        <v>169</v>
      </c>
      <c r="O98" s="82" t="s">
        <v>39</v>
      </c>
      <c r="P98" s="82" t="s">
        <v>170</v>
      </c>
      <c r="Q98" s="82" t="s">
        <v>171</v>
      </c>
      <c r="R98" s="82" t="s">
        <v>172</v>
      </c>
      <c r="S98" s="82" t="s">
        <v>173</v>
      </c>
      <c r="T98" s="82" t="s">
        <v>174</v>
      </c>
      <c r="U98" s="82" t="s">
        <v>175</v>
      </c>
      <c r="V98" s="82" t="s">
        <v>176</v>
      </c>
      <c r="W98" s="82" t="s">
        <v>177</v>
      </c>
      <c r="X98" s="83" t="s">
        <v>178</v>
      </c>
    </row>
    <row r="99" spans="2:65" s="1" customFormat="1" ht="29.25" customHeight="1">
      <c r="B99" s="42"/>
      <c r="C99" s="87" t="s">
        <v>131</v>
      </c>
      <c r="D99" s="64"/>
      <c r="E99" s="64"/>
      <c r="F99" s="64"/>
      <c r="G99" s="64"/>
      <c r="H99" s="64"/>
      <c r="I99" s="181"/>
      <c r="J99" s="181"/>
      <c r="K99" s="192">
        <f>BK99</f>
        <v>0</v>
      </c>
      <c r="L99" s="64"/>
      <c r="M99" s="62"/>
      <c r="N99" s="84"/>
      <c r="O99" s="85"/>
      <c r="P99" s="85"/>
      <c r="Q99" s="193">
        <f>Q100+Q165</f>
        <v>0</v>
      </c>
      <c r="R99" s="193">
        <f>R100+R165</f>
        <v>0</v>
      </c>
      <c r="S99" s="85"/>
      <c r="T99" s="194">
        <f>T100+T165</f>
        <v>0</v>
      </c>
      <c r="U99" s="85"/>
      <c r="V99" s="194">
        <f>V100+V165</f>
        <v>3.4259999999999999E-2</v>
      </c>
      <c r="W99" s="85"/>
      <c r="X99" s="195">
        <f>X100+X165</f>
        <v>0</v>
      </c>
      <c r="AT99" s="25" t="s">
        <v>70</v>
      </c>
      <c r="AU99" s="25" t="s">
        <v>132</v>
      </c>
      <c r="BK99" s="196">
        <f>BK100+BK165</f>
        <v>0</v>
      </c>
    </row>
    <row r="100" spans="2:65" s="11" customFormat="1" ht="37.35" customHeight="1">
      <c r="B100" s="197"/>
      <c r="C100" s="198"/>
      <c r="D100" s="199" t="s">
        <v>70</v>
      </c>
      <c r="E100" s="200" t="s">
        <v>179</v>
      </c>
      <c r="F100" s="200" t="s">
        <v>179</v>
      </c>
      <c r="G100" s="198"/>
      <c r="H100" s="198"/>
      <c r="I100" s="201"/>
      <c r="J100" s="201"/>
      <c r="K100" s="202">
        <f>BK100</f>
        <v>0</v>
      </c>
      <c r="L100" s="198"/>
      <c r="M100" s="203"/>
      <c r="N100" s="204"/>
      <c r="O100" s="205"/>
      <c r="P100" s="205"/>
      <c r="Q100" s="206">
        <f>Q101+Q131</f>
        <v>0</v>
      </c>
      <c r="R100" s="206">
        <f>R101+R131</f>
        <v>0</v>
      </c>
      <c r="S100" s="205"/>
      <c r="T100" s="207">
        <f>T101+T131</f>
        <v>0</v>
      </c>
      <c r="U100" s="205"/>
      <c r="V100" s="207">
        <f>V101+V131</f>
        <v>3.4259999999999999E-2</v>
      </c>
      <c r="W100" s="205"/>
      <c r="X100" s="208">
        <f>X101+X131</f>
        <v>0</v>
      </c>
      <c r="AR100" s="209" t="s">
        <v>79</v>
      </c>
      <c r="AT100" s="210" t="s">
        <v>70</v>
      </c>
      <c r="AU100" s="210" t="s">
        <v>71</v>
      </c>
      <c r="AY100" s="209" t="s">
        <v>181</v>
      </c>
      <c r="BK100" s="211">
        <f>BK101+BK131</f>
        <v>0</v>
      </c>
    </row>
    <row r="101" spans="2:65" s="11" customFormat="1" ht="19.899999999999999" customHeight="1">
      <c r="B101" s="197"/>
      <c r="C101" s="198"/>
      <c r="D101" s="199" t="s">
        <v>70</v>
      </c>
      <c r="E101" s="212" t="s">
        <v>1625</v>
      </c>
      <c r="F101" s="212" t="s">
        <v>1626</v>
      </c>
      <c r="G101" s="198"/>
      <c r="H101" s="198"/>
      <c r="I101" s="201"/>
      <c r="J101" s="201"/>
      <c r="K101" s="213">
        <f>BK101</f>
        <v>0</v>
      </c>
      <c r="L101" s="198"/>
      <c r="M101" s="203"/>
      <c r="N101" s="204"/>
      <c r="O101" s="205"/>
      <c r="P101" s="205"/>
      <c r="Q101" s="206">
        <f>SUM(Q102:Q130)</f>
        <v>0</v>
      </c>
      <c r="R101" s="206">
        <f>SUM(R102:R130)</f>
        <v>0</v>
      </c>
      <c r="S101" s="205"/>
      <c r="T101" s="207">
        <f>SUM(T102:T130)</f>
        <v>0</v>
      </c>
      <c r="U101" s="205"/>
      <c r="V101" s="207">
        <f>SUM(V102:V130)</f>
        <v>2.7599999999999999E-3</v>
      </c>
      <c r="W101" s="205"/>
      <c r="X101" s="208">
        <f>SUM(X102:X130)</f>
        <v>0</v>
      </c>
      <c r="AR101" s="209" t="s">
        <v>79</v>
      </c>
      <c r="AT101" s="210" t="s">
        <v>70</v>
      </c>
      <c r="AU101" s="210" t="s">
        <v>79</v>
      </c>
      <c r="AY101" s="209" t="s">
        <v>181</v>
      </c>
      <c r="BK101" s="211">
        <f>SUM(BK102:BK130)</f>
        <v>0</v>
      </c>
    </row>
    <row r="102" spans="2:65" s="1" customFormat="1" ht="38.25" customHeight="1">
      <c r="B102" s="42"/>
      <c r="C102" s="261" t="s">
        <v>433</v>
      </c>
      <c r="D102" s="261" t="s">
        <v>390</v>
      </c>
      <c r="E102" s="262" t="s">
        <v>1627</v>
      </c>
      <c r="F102" s="263" t="s">
        <v>1628</v>
      </c>
      <c r="G102" s="264" t="s">
        <v>318</v>
      </c>
      <c r="H102" s="265">
        <v>1</v>
      </c>
      <c r="I102" s="266"/>
      <c r="J102" s="267"/>
      <c r="K102" s="268">
        <f>ROUND(P102*H102,2)</f>
        <v>0</v>
      </c>
      <c r="L102" s="263" t="s">
        <v>1168</v>
      </c>
      <c r="M102" s="269"/>
      <c r="N102" s="270" t="s">
        <v>22</v>
      </c>
      <c r="O102" s="222" t="s">
        <v>40</v>
      </c>
      <c r="P102" s="147">
        <f>I102+J102</f>
        <v>0</v>
      </c>
      <c r="Q102" s="147">
        <f>ROUND(I102*H102,2)</f>
        <v>0</v>
      </c>
      <c r="R102" s="147">
        <f>ROUND(J102*H102,2)</f>
        <v>0</v>
      </c>
      <c r="S102" s="43"/>
      <c r="T102" s="223">
        <f>S102*H102</f>
        <v>0</v>
      </c>
      <c r="U102" s="223">
        <v>0</v>
      </c>
      <c r="V102" s="223">
        <f>U102*H102</f>
        <v>0</v>
      </c>
      <c r="W102" s="223">
        <v>0</v>
      </c>
      <c r="X102" s="224">
        <f>W102*H102</f>
        <v>0</v>
      </c>
      <c r="AR102" s="25" t="s">
        <v>221</v>
      </c>
      <c r="AT102" s="25" t="s">
        <v>390</v>
      </c>
      <c r="AU102" s="25" t="s">
        <v>81</v>
      </c>
      <c r="AY102" s="25" t="s">
        <v>181</v>
      </c>
      <c r="BE102" s="225">
        <f>IF(O102="základní",K102,0)</f>
        <v>0</v>
      </c>
      <c r="BF102" s="225">
        <f>IF(O102="snížená",K102,0)</f>
        <v>0</v>
      </c>
      <c r="BG102" s="225">
        <f>IF(O102="zákl. přenesená",K102,0)</f>
        <v>0</v>
      </c>
      <c r="BH102" s="225">
        <f>IF(O102="sníž. přenesená",K102,0)</f>
        <v>0</v>
      </c>
      <c r="BI102" s="225">
        <f>IF(O102="nulová",K102,0)</f>
        <v>0</v>
      </c>
      <c r="BJ102" s="25" t="s">
        <v>79</v>
      </c>
      <c r="BK102" s="225">
        <f>ROUND(P102*H102,2)</f>
        <v>0</v>
      </c>
      <c r="BL102" s="25" t="s">
        <v>188</v>
      </c>
      <c r="BM102" s="25" t="s">
        <v>1629</v>
      </c>
    </row>
    <row r="103" spans="2:65" s="1" customFormat="1" ht="40.5">
      <c r="B103" s="42"/>
      <c r="C103" s="64"/>
      <c r="D103" s="226" t="s">
        <v>1170</v>
      </c>
      <c r="E103" s="64"/>
      <c r="F103" s="227" t="s">
        <v>1630</v>
      </c>
      <c r="G103" s="64"/>
      <c r="H103" s="64"/>
      <c r="I103" s="181"/>
      <c r="J103" s="181"/>
      <c r="K103" s="64"/>
      <c r="L103" s="64"/>
      <c r="M103" s="62"/>
      <c r="N103" s="228"/>
      <c r="O103" s="43"/>
      <c r="P103" s="43"/>
      <c r="Q103" s="43"/>
      <c r="R103" s="43"/>
      <c r="S103" s="43"/>
      <c r="T103" s="43"/>
      <c r="U103" s="43"/>
      <c r="V103" s="43"/>
      <c r="W103" s="43"/>
      <c r="X103" s="78"/>
      <c r="AT103" s="25" t="s">
        <v>1170</v>
      </c>
      <c r="AU103" s="25" t="s">
        <v>81</v>
      </c>
    </row>
    <row r="104" spans="2:65" s="1" customFormat="1" ht="25.5" customHeight="1">
      <c r="B104" s="42"/>
      <c r="C104" s="261" t="s">
        <v>447</v>
      </c>
      <c r="D104" s="261" t="s">
        <v>390</v>
      </c>
      <c r="E104" s="262" t="s">
        <v>1631</v>
      </c>
      <c r="F104" s="263" t="s">
        <v>1632</v>
      </c>
      <c r="G104" s="264" t="s">
        <v>318</v>
      </c>
      <c r="H104" s="265">
        <v>3</v>
      </c>
      <c r="I104" s="266"/>
      <c r="J104" s="267"/>
      <c r="K104" s="268">
        <f>ROUND(P104*H104,2)</f>
        <v>0</v>
      </c>
      <c r="L104" s="263" t="s">
        <v>1168</v>
      </c>
      <c r="M104" s="269"/>
      <c r="N104" s="270" t="s">
        <v>22</v>
      </c>
      <c r="O104" s="222" t="s">
        <v>40</v>
      </c>
      <c r="P104" s="147">
        <f>I104+J104</f>
        <v>0</v>
      </c>
      <c r="Q104" s="147">
        <f>ROUND(I104*H104,2)</f>
        <v>0</v>
      </c>
      <c r="R104" s="147">
        <f>ROUND(J104*H104,2)</f>
        <v>0</v>
      </c>
      <c r="S104" s="43"/>
      <c r="T104" s="223">
        <f>S104*H104</f>
        <v>0</v>
      </c>
      <c r="U104" s="223">
        <v>0</v>
      </c>
      <c r="V104" s="223">
        <f>U104*H104</f>
        <v>0</v>
      </c>
      <c r="W104" s="223">
        <v>0</v>
      </c>
      <c r="X104" s="224">
        <f>W104*H104</f>
        <v>0</v>
      </c>
      <c r="AR104" s="25" t="s">
        <v>221</v>
      </c>
      <c r="AT104" s="25" t="s">
        <v>390</v>
      </c>
      <c r="AU104" s="25" t="s">
        <v>81</v>
      </c>
      <c r="AY104" s="25" t="s">
        <v>181</v>
      </c>
      <c r="BE104" s="225">
        <f>IF(O104="základní",K104,0)</f>
        <v>0</v>
      </c>
      <c r="BF104" s="225">
        <f>IF(O104="snížená",K104,0)</f>
        <v>0</v>
      </c>
      <c r="BG104" s="225">
        <f>IF(O104="zákl. přenesená",K104,0)</f>
        <v>0</v>
      </c>
      <c r="BH104" s="225">
        <f>IF(O104="sníž. přenesená",K104,0)</f>
        <v>0</v>
      </c>
      <c r="BI104" s="225">
        <f>IF(O104="nulová",K104,0)</f>
        <v>0</v>
      </c>
      <c r="BJ104" s="25" t="s">
        <v>79</v>
      </c>
      <c r="BK104" s="225">
        <f>ROUND(P104*H104,2)</f>
        <v>0</v>
      </c>
      <c r="BL104" s="25" t="s">
        <v>188</v>
      </c>
      <c r="BM104" s="25" t="s">
        <v>1633</v>
      </c>
    </row>
    <row r="105" spans="2:65" s="1" customFormat="1" ht="27">
      <c r="B105" s="42"/>
      <c r="C105" s="64"/>
      <c r="D105" s="226" t="s">
        <v>1170</v>
      </c>
      <c r="E105" s="64"/>
      <c r="F105" s="227" t="s">
        <v>1634</v>
      </c>
      <c r="G105" s="64"/>
      <c r="H105" s="64"/>
      <c r="I105" s="181"/>
      <c r="J105" s="181"/>
      <c r="K105" s="64"/>
      <c r="L105" s="64"/>
      <c r="M105" s="62"/>
      <c r="N105" s="228"/>
      <c r="O105" s="43"/>
      <c r="P105" s="43"/>
      <c r="Q105" s="43"/>
      <c r="R105" s="43"/>
      <c r="S105" s="43"/>
      <c r="T105" s="43"/>
      <c r="U105" s="43"/>
      <c r="V105" s="43"/>
      <c r="W105" s="43"/>
      <c r="X105" s="78"/>
      <c r="AT105" s="25" t="s">
        <v>1170</v>
      </c>
      <c r="AU105" s="25" t="s">
        <v>81</v>
      </c>
    </row>
    <row r="106" spans="2:65" s="1" customFormat="1" ht="25.5" customHeight="1">
      <c r="B106" s="42"/>
      <c r="C106" s="261" t="s">
        <v>451</v>
      </c>
      <c r="D106" s="261" t="s">
        <v>390</v>
      </c>
      <c r="E106" s="262" t="s">
        <v>1635</v>
      </c>
      <c r="F106" s="263" t="s">
        <v>1636</v>
      </c>
      <c r="G106" s="264" t="s">
        <v>318</v>
      </c>
      <c r="H106" s="265">
        <v>3</v>
      </c>
      <c r="I106" s="266"/>
      <c r="J106" s="267"/>
      <c r="K106" s="268">
        <f t="shared" ref="K106:K112" si="1">ROUND(P106*H106,2)</f>
        <v>0</v>
      </c>
      <c r="L106" s="263" t="s">
        <v>1168</v>
      </c>
      <c r="M106" s="269"/>
      <c r="N106" s="270" t="s">
        <v>22</v>
      </c>
      <c r="O106" s="222" t="s">
        <v>40</v>
      </c>
      <c r="P106" s="147">
        <f t="shared" ref="P106:P112" si="2">I106+J106</f>
        <v>0</v>
      </c>
      <c r="Q106" s="147">
        <f t="shared" ref="Q106:Q112" si="3">ROUND(I106*H106,2)</f>
        <v>0</v>
      </c>
      <c r="R106" s="147">
        <f t="shared" ref="R106:R112" si="4">ROUND(J106*H106,2)</f>
        <v>0</v>
      </c>
      <c r="S106" s="43"/>
      <c r="T106" s="223">
        <f t="shared" ref="T106:T112" si="5">S106*H106</f>
        <v>0</v>
      </c>
      <c r="U106" s="223">
        <v>0</v>
      </c>
      <c r="V106" s="223">
        <f t="shared" ref="V106:V112" si="6">U106*H106</f>
        <v>0</v>
      </c>
      <c r="W106" s="223">
        <v>0</v>
      </c>
      <c r="X106" s="224">
        <f t="shared" ref="X106:X112" si="7">W106*H106</f>
        <v>0</v>
      </c>
      <c r="AR106" s="25" t="s">
        <v>221</v>
      </c>
      <c r="AT106" s="25" t="s">
        <v>390</v>
      </c>
      <c r="AU106" s="25" t="s">
        <v>81</v>
      </c>
      <c r="AY106" s="25" t="s">
        <v>181</v>
      </c>
      <c r="BE106" s="225">
        <f t="shared" ref="BE106:BE112" si="8">IF(O106="základní",K106,0)</f>
        <v>0</v>
      </c>
      <c r="BF106" s="225">
        <f t="shared" ref="BF106:BF112" si="9">IF(O106="snížená",K106,0)</f>
        <v>0</v>
      </c>
      <c r="BG106" s="225">
        <f t="shared" ref="BG106:BG112" si="10">IF(O106="zákl. přenesená",K106,0)</f>
        <v>0</v>
      </c>
      <c r="BH106" s="225">
        <f t="shared" ref="BH106:BH112" si="11">IF(O106="sníž. přenesená",K106,0)</f>
        <v>0</v>
      </c>
      <c r="BI106" s="225">
        <f t="shared" ref="BI106:BI112" si="12">IF(O106="nulová",K106,0)</f>
        <v>0</v>
      </c>
      <c r="BJ106" s="25" t="s">
        <v>79</v>
      </c>
      <c r="BK106" s="225">
        <f t="shared" ref="BK106:BK112" si="13">ROUND(P106*H106,2)</f>
        <v>0</v>
      </c>
      <c r="BL106" s="25" t="s">
        <v>188</v>
      </c>
      <c r="BM106" s="25" t="s">
        <v>1637</v>
      </c>
    </row>
    <row r="107" spans="2:65" s="1" customFormat="1" ht="25.5" customHeight="1">
      <c r="B107" s="42"/>
      <c r="C107" s="261" t="s">
        <v>81</v>
      </c>
      <c r="D107" s="261" t="s">
        <v>390</v>
      </c>
      <c r="E107" s="262" t="s">
        <v>1638</v>
      </c>
      <c r="F107" s="263" t="s">
        <v>1639</v>
      </c>
      <c r="G107" s="264" t="s">
        <v>1640</v>
      </c>
      <c r="H107" s="265">
        <v>1</v>
      </c>
      <c r="I107" s="266"/>
      <c r="J107" s="267"/>
      <c r="K107" s="268">
        <f t="shared" si="1"/>
        <v>0</v>
      </c>
      <c r="L107" s="263" t="s">
        <v>22</v>
      </c>
      <c r="M107" s="269"/>
      <c r="N107" s="270" t="s">
        <v>22</v>
      </c>
      <c r="O107" s="222" t="s">
        <v>40</v>
      </c>
      <c r="P107" s="147">
        <f t="shared" si="2"/>
        <v>0</v>
      </c>
      <c r="Q107" s="147">
        <f t="shared" si="3"/>
        <v>0</v>
      </c>
      <c r="R107" s="147">
        <f t="shared" si="4"/>
        <v>0</v>
      </c>
      <c r="S107" s="43"/>
      <c r="T107" s="223">
        <f t="shared" si="5"/>
        <v>0</v>
      </c>
      <c r="U107" s="223">
        <v>0</v>
      </c>
      <c r="V107" s="223">
        <f t="shared" si="6"/>
        <v>0</v>
      </c>
      <c r="W107" s="223">
        <v>0</v>
      </c>
      <c r="X107" s="224">
        <f t="shared" si="7"/>
        <v>0</v>
      </c>
      <c r="AR107" s="25" t="s">
        <v>221</v>
      </c>
      <c r="AT107" s="25" t="s">
        <v>390</v>
      </c>
      <c r="AU107" s="25" t="s">
        <v>81</v>
      </c>
      <c r="AY107" s="25" t="s">
        <v>181</v>
      </c>
      <c r="BE107" s="225">
        <f t="shared" si="8"/>
        <v>0</v>
      </c>
      <c r="BF107" s="225">
        <f t="shared" si="9"/>
        <v>0</v>
      </c>
      <c r="BG107" s="225">
        <f t="shared" si="10"/>
        <v>0</v>
      </c>
      <c r="BH107" s="225">
        <f t="shared" si="11"/>
        <v>0</v>
      </c>
      <c r="BI107" s="225">
        <f t="shared" si="12"/>
        <v>0</v>
      </c>
      <c r="BJ107" s="25" t="s">
        <v>79</v>
      </c>
      <c r="BK107" s="225">
        <f t="shared" si="13"/>
        <v>0</v>
      </c>
      <c r="BL107" s="25" t="s">
        <v>188</v>
      </c>
      <c r="BM107" s="25" t="s">
        <v>1641</v>
      </c>
    </row>
    <row r="108" spans="2:65" s="1" customFormat="1" ht="16.5" customHeight="1">
      <c r="B108" s="42"/>
      <c r="C108" s="261" t="s">
        <v>91</v>
      </c>
      <c r="D108" s="261" t="s">
        <v>390</v>
      </c>
      <c r="E108" s="262" t="s">
        <v>1642</v>
      </c>
      <c r="F108" s="263" t="s">
        <v>1643</v>
      </c>
      <c r="G108" s="264" t="s">
        <v>1640</v>
      </c>
      <c r="H108" s="265">
        <v>2</v>
      </c>
      <c r="I108" s="266"/>
      <c r="J108" s="267"/>
      <c r="K108" s="268">
        <f t="shared" si="1"/>
        <v>0</v>
      </c>
      <c r="L108" s="263" t="s">
        <v>22</v>
      </c>
      <c r="M108" s="269"/>
      <c r="N108" s="270" t="s">
        <v>22</v>
      </c>
      <c r="O108" s="222" t="s">
        <v>40</v>
      </c>
      <c r="P108" s="147">
        <f t="shared" si="2"/>
        <v>0</v>
      </c>
      <c r="Q108" s="147">
        <f t="shared" si="3"/>
        <v>0</v>
      </c>
      <c r="R108" s="147">
        <f t="shared" si="4"/>
        <v>0</v>
      </c>
      <c r="S108" s="43"/>
      <c r="T108" s="223">
        <f t="shared" si="5"/>
        <v>0</v>
      </c>
      <c r="U108" s="223">
        <v>0</v>
      </c>
      <c r="V108" s="223">
        <f t="shared" si="6"/>
        <v>0</v>
      </c>
      <c r="W108" s="223">
        <v>0</v>
      </c>
      <c r="X108" s="224">
        <f t="shared" si="7"/>
        <v>0</v>
      </c>
      <c r="AR108" s="25" t="s">
        <v>221</v>
      </c>
      <c r="AT108" s="25" t="s">
        <v>390</v>
      </c>
      <c r="AU108" s="25" t="s">
        <v>81</v>
      </c>
      <c r="AY108" s="25" t="s">
        <v>181</v>
      </c>
      <c r="BE108" s="225">
        <f t="shared" si="8"/>
        <v>0</v>
      </c>
      <c r="BF108" s="225">
        <f t="shared" si="9"/>
        <v>0</v>
      </c>
      <c r="BG108" s="225">
        <f t="shared" si="10"/>
        <v>0</v>
      </c>
      <c r="BH108" s="225">
        <f t="shared" si="11"/>
        <v>0</v>
      </c>
      <c r="BI108" s="225">
        <f t="shared" si="12"/>
        <v>0</v>
      </c>
      <c r="BJ108" s="25" t="s">
        <v>79</v>
      </c>
      <c r="BK108" s="225">
        <f t="shared" si="13"/>
        <v>0</v>
      </c>
      <c r="BL108" s="25" t="s">
        <v>188</v>
      </c>
      <c r="BM108" s="25" t="s">
        <v>1644</v>
      </c>
    </row>
    <row r="109" spans="2:65" s="1" customFormat="1" ht="25.5" customHeight="1">
      <c r="B109" s="42"/>
      <c r="C109" s="261" t="s">
        <v>188</v>
      </c>
      <c r="D109" s="261" t="s">
        <v>390</v>
      </c>
      <c r="E109" s="262" t="s">
        <v>1645</v>
      </c>
      <c r="F109" s="263" t="s">
        <v>1646</v>
      </c>
      <c r="G109" s="264" t="s">
        <v>1640</v>
      </c>
      <c r="H109" s="265">
        <v>138</v>
      </c>
      <c r="I109" s="266"/>
      <c r="J109" s="267"/>
      <c r="K109" s="268">
        <f t="shared" si="1"/>
        <v>0</v>
      </c>
      <c r="L109" s="263" t="s">
        <v>22</v>
      </c>
      <c r="M109" s="269"/>
      <c r="N109" s="270" t="s">
        <v>22</v>
      </c>
      <c r="O109" s="222" t="s">
        <v>40</v>
      </c>
      <c r="P109" s="147">
        <f t="shared" si="2"/>
        <v>0</v>
      </c>
      <c r="Q109" s="147">
        <f t="shared" si="3"/>
        <v>0</v>
      </c>
      <c r="R109" s="147">
        <f t="shared" si="4"/>
        <v>0</v>
      </c>
      <c r="S109" s="43"/>
      <c r="T109" s="223">
        <f t="shared" si="5"/>
        <v>0</v>
      </c>
      <c r="U109" s="223">
        <v>0</v>
      </c>
      <c r="V109" s="223">
        <f t="shared" si="6"/>
        <v>0</v>
      </c>
      <c r="W109" s="223">
        <v>0</v>
      </c>
      <c r="X109" s="224">
        <f t="shared" si="7"/>
        <v>0</v>
      </c>
      <c r="AR109" s="25" t="s">
        <v>221</v>
      </c>
      <c r="AT109" s="25" t="s">
        <v>390</v>
      </c>
      <c r="AU109" s="25" t="s">
        <v>81</v>
      </c>
      <c r="AY109" s="25" t="s">
        <v>181</v>
      </c>
      <c r="BE109" s="225">
        <f t="shared" si="8"/>
        <v>0</v>
      </c>
      <c r="BF109" s="225">
        <f t="shared" si="9"/>
        <v>0</v>
      </c>
      <c r="BG109" s="225">
        <f t="shared" si="10"/>
        <v>0</v>
      </c>
      <c r="BH109" s="225">
        <f t="shared" si="11"/>
        <v>0</v>
      </c>
      <c r="BI109" s="225">
        <f t="shared" si="12"/>
        <v>0</v>
      </c>
      <c r="BJ109" s="25" t="s">
        <v>79</v>
      </c>
      <c r="BK109" s="225">
        <f t="shared" si="13"/>
        <v>0</v>
      </c>
      <c r="BL109" s="25" t="s">
        <v>188</v>
      </c>
      <c r="BM109" s="25" t="s">
        <v>1647</v>
      </c>
    </row>
    <row r="110" spans="2:65" s="1" customFormat="1" ht="25.5" customHeight="1">
      <c r="B110" s="42"/>
      <c r="C110" s="261" t="s">
        <v>205</v>
      </c>
      <c r="D110" s="261" t="s">
        <v>390</v>
      </c>
      <c r="E110" s="262" t="s">
        <v>1648</v>
      </c>
      <c r="F110" s="263" t="s">
        <v>1649</v>
      </c>
      <c r="G110" s="264" t="s">
        <v>318</v>
      </c>
      <c r="H110" s="265">
        <v>46</v>
      </c>
      <c r="I110" s="266"/>
      <c r="J110" s="267"/>
      <c r="K110" s="268">
        <f t="shared" si="1"/>
        <v>0</v>
      </c>
      <c r="L110" s="263" t="s">
        <v>22</v>
      </c>
      <c r="M110" s="269"/>
      <c r="N110" s="270" t="s">
        <v>22</v>
      </c>
      <c r="O110" s="222" t="s">
        <v>40</v>
      </c>
      <c r="P110" s="147">
        <f t="shared" si="2"/>
        <v>0</v>
      </c>
      <c r="Q110" s="147">
        <f t="shared" si="3"/>
        <v>0</v>
      </c>
      <c r="R110" s="147">
        <f t="shared" si="4"/>
        <v>0</v>
      </c>
      <c r="S110" s="43"/>
      <c r="T110" s="223">
        <f t="shared" si="5"/>
        <v>0</v>
      </c>
      <c r="U110" s="223">
        <v>6.0000000000000002E-5</v>
      </c>
      <c r="V110" s="223">
        <f t="shared" si="6"/>
        <v>2.7599999999999999E-3</v>
      </c>
      <c r="W110" s="223">
        <v>0</v>
      </c>
      <c r="X110" s="224">
        <f t="shared" si="7"/>
        <v>0</v>
      </c>
      <c r="AR110" s="25" t="s">
        <v>221</v>
      </c>
      <c r="AT110" s="25" t="s">
        <v>390</v>
      </c>
      <c r="AU110" s="25" t="s">
        <v>81</v>
      </c>
      <c r="AY110" s="25" t="s">
        <v>181</v>
      </c>
      <c r="BE110" s="225">
        <f t="shared" si="8"/>
        <v>0</v>
      </c>
      <c r="BF110" s="225">
        <f t="shared" si="9"/>
        <v>0</v>
      </c>
      <c r="BG110" s="225">
        <f t="shared" si="10"/>
        <v>0</v>
      </c>
      <c r="BH110" s="225">
        <f t="shared" si="11"/>
        <v>0</v>
      </c>
      <c r="BI110" s="225">
        <f t="shared" si="12"/>
        <v>0</v>
      </c>
      <c r="BJ110" s="25" t="s">
        <v>79</v>
      </c>
      <c r="BK110" s="225">
        <f t="shared" si="13"/>
        <v>0</v>
      </c>
      <c r="BL110" s="25" t="s">
        <v>188</v>
      </c>
      <c r="BM110" s="25" t="s">
        <v>1650</v>
      </c>
    </row>
    <row r="111" spans="2:65" s="1" customFormat="1" ht="25.5" customHeight="1">
      <c r="B111" s="42"/>
      <c r="C111" s="261" t="s">
        <v>216</v>
      </c>
      <c r="D111" s="261" t="s">
        <v>390</v>
      </c>
      <c r="E111" s="262" t="s">
        <v>1651</v>
      </c>
      <c r="F111" s="263" t="s">
        <v>1652</v>
      </c>
      <c r="G111" s="264" t="s">
        <v>1640</v>
      </c>
      <c r="H111" s="265">
        <v>46</v>
      </c>
      <c r="I111" s="266"/>
      <c r="J111" s="267"/>
      <c r="K111" s="268">
        <f t="shared" si="1"/>
        <v>0</v>
      </c>
      <c r="L111" s="263" t="s">
        <v>22</v>
      </c>
      <c r="M111" s="269"/>
      <c r="N111" s="270" t="s">
        <v>22</v>
      </c>
      <c r="O111" s="222" t="s">
        <v>40</v>
      </c>
      <c r="P111" s="147">
        <f t="shared" si="2"/>
        <v>0</v>
      </c>
      <c r="Q111" s="147">
        <f t="shared" si="3"/>
        <v>0</v>
      </c>
      <c r="R111" s="147">
        <f t="shared" si="4"/>
        <v>0</v>
      </c>
      <c r="S111" s="43"/>
      <c r="T111" s="223">
        <f t="shared" si="5"/>
        <v>0</v>
      </c>
      <c r="U111" s="223">
        <v>0</v>
      </c>
      <c r="V111" s="223">
        <f t="shared" si="6"/>
        <v>0</v>
      </c>
      <c r="W111" s="223">
        <v>0</v>
      </c>
      <c r="X111" s="224">
        <f t="shared" si="7"/>
        <v>0</v>
      </c>
      <c r="AR111" s="25" t="s">
        <v>221</v>
      </c>
      <c r="AT111" s="25" t="s">
        <v>390</v>
      </c>
      <c r="AU111" s="25" t="s">
        <v>81</v>
      </c>
      <c r="AY111" s="25" t="s">
        <v>181</v>
      </c>
      <c r="BE111" s="225">
        <f t="shared" si="8"/>
        <v>0</v>
      </c>
      <c r="BF111" s="225">
        <f t="shared" si="9"/>
        <v>0</v>
      </c>
      <c r="BG111" s="225">
        <f t="shared" si="10"/>
        <v>0</v>
      </c>
      <c r="BH111" s="225">
        <f t="shared" si="11"/>
        <v>0</v>
      </c>
      <c r="BI111" s="225">
        <f t="shared" si="12"/>
        <v>0</v>
      </c>
      <c r="BJ111" s="25" t="s">
        <v>79</v>
      </c>
      <c r="BK111" s="225">
        <f t="shared" si="13"/>
        <v>0</v>
      </c>
      <c r="BL111" s="25" t="s">
        <v>188</v>
      </c>
      <c r="BM111" s="25" t="s">
        <v>1653</v>
      </c>
    </row>
    <row r="112" spans="2:65" s="1" customFormat="1" ht="25.5" customHeight="1">
      <c r="B112" s="42"/>
      <c r="C112" s="261" t="s">
        <v>221</v>
      </c>
      <c r="D112" s="261" t="s">
        <v>390</v>
      </c>
      <c r="E112" s="262" t="s">
        <v>1654</v>
      </c>
      <c r="F112" s="263" t="s">
        <v>1655</v>
      </c>
      <c r="G112" s="264" t="s">
        <v>292</v>
      </c>
      <c r="H112" s="265">
        <v>2739</v>
      </c>
      <c r="I112" s="266"/>
      <c r="J112" s="267"/>
      <c r="K112" s="268">
        <f t="shared" si="1"/>
        <v>0</v>
      </c>
      <c r="L112" s="263" t="s">
        <v>22</v>
      </c>
      <c r="M112" s="269"/>
      <c r="N112" s="270" t="s">
        <v>22</v>
      </c>
      <c r="O112" s="222" t="s">
        <v>40</v>
      </c>
      <c r="P112" s="147">
        <f t="shared" si="2"/>
        <v>0</v>
      </c>
      <c r="Q112" s="147">
        <f t="shared" si="3"/>
        <v>0</v>
      </c>
      <c r="R112" s="147">
        <f t="shared" si="4"/>
        <v>0</v>
      </c>
      <c r="S112" s="43"/>
      <c r="T112" s="223">
        <f t="shared" si="5"/>
        <v>0</v>
      </c>
      <c r="U112" s="223">
        <v>0</v>
      </c>
      <c r="V112" s="223">
        <f t="shared" si="6"/>
        <v>0</v>
      </c>
      <c r="W112" s="223">
        <v>0</v>
      </c>
      <c r="X112" s="224">
        <f t="shared" si="7"/>
        <v>0</v>
      </c>
      <c r="AR112" s="25" t="s">
        <v>221</v>
      </c>
      <c r="AT112" s="25" t="s">
        <v>390</v>
      </c>
      <c r="AU112" s="25" t="s">
        <v>81</v>
      </c>
      <c r="AY112" s="25" t="s">
        <v>181</v>
      </c>
      <c r="BE112" s="225">
        <f t="shared" si="8"/>
        <v>0</v>
      </c>
      <c r="BF112" s="225">
        <f t="shared" si="9"/>
        <v>0</v>
      </c>
      <c r="BG112" s="225">
        <f t="shared" si="10"/>
        <v>0</v>
      </c>
      <c r="BH112" s="225">
        <f t="shared" si="11"/>
        <v>0</v>
      </c>
      <c r="BI112" s="225">
        <f t="shared" si="12"/>
        <v>0</v>
      </c>
      <c r="BJ112" s="25" t="s">
        <v>79</v>
      </c>
      <c r="BK112" s="225">
        <f t="shared" si="13"/>
        <v>0</v>
      </c>
      <c r="BL112" s="25" t="s">
        <v>188</v>
      </c>
      <c r="BM112" s="25" t="s">
        <v>1656</v>
      </c>
    </row>
    <row r="113" spans="2:65" s="1" customFormat="1" ht="27">
      <c r="B113" s="42"/>
      <c r="C113" s="64"/>
      <c r="D113" s="226" t="s">
        <v>1170</v>
      </c>
      <c r="E113" s="64"/>
      <c r="F113" s="227" t="s">
        <v>1657</v>
      </c>
      <c r="G113" s="64"/>
      <c r="H113" s="64"/>
      <c r="I113" s="181"/>
      <c r="J113" s="181"/>
      <c r="K113" s="64"/>
      <c r="L113" s="64"/>
      <c r="M113" s="62"/>
      <c r="N113" s="228"/>
      <c r="O113" s="43"/>
      <c r="P113" s="43"/>
      <c r="Q113" s="43"/>
      <c r="R113" s="43"/>
      <c r="S113" s="43"/>
      <c r="T113" s="43"/>
      <c r="U113" s="43"/>
      <c r="V113" s="43"/>
      <c r="W113" s="43"/>
      <c r="X113" s="78"/>
      <c r="AT113" s="25" t="s">
        <v>1170</v>
      </c>
      <c r="AU113" s="25" t="s">
        <v>81</v>
      </c>
    </row>
    <row r="114" spans="2:65" s="1" customFormat="1" ht="25.5" customHeight="1">
      <c r="B114" s="42"/>
      <c r="C114" s="261" t="s">
        <v>227</v>
      </c>
      <c r="D114" s="261" t="s">
        <v>390</v>
      </c>
      <c r="E114" s="262" t="s">
        <v>1658</v>
      </c>
      <c r="F114" s="263" t="s">
        <v>1659</v>
      </c>
      <c r="G114" s="264" t="s">
        <v>1640</v>
      </c>
      <c r="H114" s="265">
        <v>10</v>
      </c>
      <c r="I114" s="266"/>
      <c r="J114" s="267"/>
      <c r="K114" s="268">
        <f>ROUND(P114*H114,2)</f>
        <v>0</v>
      </c>
      <c r="L114" s="263" t="s">
        <v>22</v>
      </c>
      <c r="M114" s="269"/>
      <c r="N114" s="270" t="s">
        <v>22</v>
      </c>
      <c r="O114" s="222" t="s">
        <v>40</v>
      </c>
      <c r="P114" s="147">
        <f>I114+J114</f>
        <v>0</v>
      </c>
      <c r="Q114" s="147">
        <f>ROUND(I114*H114,2)</f>
        <v>0</v>
      </c>
      <c r="R114" s="147">
        <f>ROUND(J114*H114,2)</f>
        <v>0</v>
      </c>
      <c r="S114" s="43"/>
      <c r="T114" s="223">
        <f>S114*H114</f>
        <v>0</v>
      </c>
      <c r="U114" s="223">
        <v>0</v>
      </c>
      <c r="V114" s="223">
        <f>U114*H114</f>
        <v>0</v>
      </c>
      <c r="W114" s="223">
        <v>0</v>
      </c>
      <c r="X114" s="224">
        <f>W114*H114</f>
        <v>0</v>
      </c>
      <c r="AR114" s="25" t="s">
        <v>221</v>
      </c>
      <c r="AT114" s="25" t="s">
        <v>390</v>
      </c>
      <c r="AU114" s="25" t="s">
        <v>81</v>
      </c>
      <c r="AY114" s="25" t="s">
        <v>181</v>
      </c>
      <c r="BE114" s="225">
        <f>IF(O114="základní",K114,0)</f>
        <v>0</v>
      </c>
      <c r="BF114" s="225">
        <f>IF(O114="snížená",K114,0)</f>
        <v>0</v>
      </c>
      <c r="BG114" s="225">
        <f>IF(O114="zákl. přenesená",K114,0)</f>
        <v>0</v>
      </c>
      <c r="BH114" s="225">
        <f>IF(O114="sníž. přenesená",K114,0)</f>
        <v>0</v>
      </c>
      <c r="BI114" s="225">
        <f>IF(O114="nulová",K114,0)</f>
        <v>0</v>
      </c>
      <c r="BJ114" s="25" t="s">
        <v>79</v>
      </c>
      <c r="BK114" s="225">
        <f>ROUND(P114*H114,2)</f>
        <v>0</v>
      </c>
      <c r="BL114" s="25" t="s">
        <v>188</v>
      </c>
      <c r="BM114" s="25" t="s">
        <v>1660</v>
      </c>
    </row>
    <row r="115" spans="2:65" s="1" customFormat="1" ht="16.5" customHeight="1">
      <c r="B115" s="42"/>
      <c r="C115" s="214" t="s">
        <v>11</v>
      </c>
      <c r="D115" s="214" t="s">
        <v>183</v>
      </c>
      <c r="E115" s="215" t="s">
        <v>1661</v>
      </c>
      <c r="F115" s="216" t="s">
        <v>1662</v>
      </c>
      <c r="G115" s="217" t="s">
        <v>292</v>
      </c>
      <c r="H115" s="218">
        <v>2739</v>
      </c>
      <c r="I115" s="219"/>
      <c r="J115" s="219"/>
      <c r="K115" s="220">
        <f>ROUND(P115*H115,2)</f>
        <v>0</v>
      </c>
      <c r="L115" s="216" t="s">
        <v>1663</v>
      </c>
      <c r="M115" s="62"/>
      <c r="N115" s="221" t="s">
        <v>22</v>
      </c>
      <c r="O115" s="222" t="s">
        <v>40</v>
      </c>
      <c r="P115" s="147">
        <f>I115+J115</f>
        <v>0</v>
      </c>
      <c r="Q115" s="147">
        <f>ROUND(I115*H115,2)</f>
        <v>0</v>
      </c>
      <c r="R115" s="147">
        <f>ROUND(J115*H115,2)</f>
        <v>0</v>
      </c>
      <c r="S115" s="43"/>
      <c r="T115" s="223">
        <f>S115*H115</f>
        <v>0</v>
      </c>
      <c r="U115" s="223">
        <v>0</v>
      </c>
      <c r="V115" s="223">
        <f>U115*H115</f>
        <v>0</v>
      </c>
      <c r="W115" s="223">
        <v>0</v>
      </c>
      <c r="X115" s="224">
        <f>W115*H115</f>
        <v>0</v>
      </c>
      <c r="AR115" s="25" t="s">
        <v>1282</v>
      </c>
      <c r="AT115" s="25" t="s">
        <v>183</v>
      </c>
      <c r="AU115" s="25" t="s">
        <v>81</v>
      </c>
      <c r="AY115" s="25" t="s">
        <v>181</v>
      </c>
      <c r="BE115" s="225">
        <f>IF(O115="základní",K115,0)</f>
        <v>0</v>
      </c>
      <c r="BF115" s="225">
        <f>IF(O115="snížená",K115,0)</f>
        <v>0</v>
      </c>
      <c r="BG115" s="225">
        <f>IF(O115="zákl. přenesená",K115,0)</f>
        <v>0</v>
      </c>
      <c r="BH115" s="225">
        <f>IF(O115="sníž. přenesená",K115,0)</f>
        <v>0</v>
      </c>
      <c r="BI115" s="225">
        <f>IF(O115="nulová",K115,0)</f>
        <v>0</v>
      </c>
      <c r="BJ115" s="25" t="s">
        <v>79</v>
      </c>
      <c r="BK115" s="225">
        <f>ROUND(P115*H115,2)</f>
        <v>0</v>
      </c>
      <c r="BL115" s="25" t="s">
        <v>1282</v>
      </c>
      <c r="BM115" s="25" t="s">
        <v>1664</v>
      </c>
    </row>
    <row r="116" spans="2:65" s="1" customFormat="1" ht="27">
      <c r="B116" s="42"/>
      <c r="C116" s="64"/>
      <c r="D116" s="226" t="s">
        <v>1170</v>
      </c>
      <c r="E116" s="64"/>
      <c r="F116" s="227" t="s">
        <v>1657</v>
      </c>
      <c r="G116" s="64"/>
      <c r="H116" s="64"/>
      <c r="I116" s="181"/>
      <c r="J116" s="181"/>
      <c r="K116" s="64"/>
      <c r="L116" s="64"/>
      <c r="M116" s="62"/>
      <c r="N116" s="228"/>
      <c r="O116" s="43"/>
      <c r="P116" s="43"/>
      <c r="Q116" s="43"/>
      <c r="R116" s="43"/>
      <c r="S116" s="43"/>
      <c r="T116" s="43"/>
      <c r="U116" s="43"/>
      <c r="V116" s="43"/>
      <c r="W116" s="43"/>
      <c r="X116" s="78"/>
      <c r="AT116" s="25" t="s">
        <v>1170</v>
      </c>
      <c r="AU116" s="25" t="s">
        <v>81</v>
      </c>
    </row>
    <row r="117" spans="2:65" s="1" customFormat="1" ht="25.5" customHeight="1">
      <c r="B117" s="42"/>
      <c r="C117" s="214" t="s">
        <v>233</v>
      </c>
      <c r="D117" s="214" t="s">
        <v>183</v>
      </c>
      <c r="E117" s="215" t="s">
        <v>1665</v>
      </c>
      <c r="F117" s="216" t="s">
        <v>1666</v>
      </c>
      <c r="G117" s="217" t="s">
        <v>292</v>
      </c>
      <c r="H117" s="218">
        <v>2739</v>
      </c>
      <c r="I117" s="219"/>
      <c r="J117" s="219"/>
      <c r="K117" s="220">
        <f>ROUND(P117*H117,2)</f>
        <v>0</v>
      </c>
      <c r="L117" s="216" t="s">
        <v>22</v>
      </c>
      <c r="M117" s="62"/>
      <c r="N117" s="221" t="s">
        <v>22</v>
      </c>
      <c r="O117" s="222" t="s">
        <v>40</v>
      </c>
      <c r="P117" s="147">
        <f>I117+J117</f>
        <v>0</v>
      </c>
      <c r="Q117" s="147">
        <f>ROUND(I117*H117,2)</f>
        <v>0</v>
      </c>
      <c r="R117" s="147">
        <f>ROUND(J117*H117,2)</f>
        <v>0</v>
      </c>
      <c r="S117" s="43"/>
      <c r="T117" s="223">
        <f>S117*H117</f>
        <v>0</v>
      </c>
      <c r="U117" s="223">
        <v>0</v>
      </c>
      <c r="V117" s="223">
        <f>U117*H117</f>
        <v>0</v>
      </c>
      <c r="W117" s="223">
        <v>0</v>
      </c>
      <c r="X117" s="224">
        <f>W117*H117</f>
        <v>0</v>
      </c>
      <c r="AR117" s="25" t="s">
        <v>265</v>
      </c>
      <c r="AT117" s="25" t="s">
        <v>183</v>
      </c>
      <c r="AU117" s="25" t="s">
        <v>81</v>
      </c>
      <c r="AY117" s="25" t="s">
        <v>181</v>
      </c>
      <c r="BE117" s="225">
        <f>IF(O117="základní",K117,0)</f>
        <v>0</v>
      </c>
      <c r="BF117" s="225">
        <f>IF(O117="snížená",K117,0)</f>
        <v>0</v>
      </c>
      <c r="BG117" s="225">
        <f>IF(O117="zákl. přenesená",K117,0)</f>
        <v>0</v>
      </c>
      <c r="BH117" s="225">
        <f>IF(O117="sníž. přenesená",K117,0)</f>
        <v>0</v>
      </c>
      <c r="BI117" s="225">
        <f>IF(O117="nulová",K117,0)</f>
        <v>0</v>
      </c>
      <c r="BJ117" s="25" t="s">
        <v>79</v>
      </c>
      <c r="BK117" s="225">
        <f>ROUND(P117*H117,2)</f>
        <v>0</v>
      </c>
      <c r="BL117" s="25" t="s">
        <v>265</v>
      </c>
      <c r="BM117" s="25" t="s">
        <v>1667</v>
      </c>
    </row>
    <row r="118" spans="2:65" s="1" customFormat="1" ht="27">
      <c r="B118" s="42"/>
      <c r="C118" s="64"/>
      <c r="D118" s="226" t="s">
        <v>1170</v>
      </c>
      <c r="E118" s="64"/>
      <c r="F118" s="227" t="s">
        <v>1657</v>
      </c>
      <c r="G118" s="64"/>
      <c r="H118" s="64"/>
      <c r="I118" s="181"/>
      <c r="J118" s="181"/>
      <c r="K118" s="64"/>
      <c r="L118" s="64"/>
      <c r="M118" s="62"/>
      <c r="N118" s="228"/>
      <c r="O118" s="43"/>
      <c r="P118" s="43"/>
      <c r="Q118" s="43"/>
      <c r="R118" s="43"/>
      <c r="S118" s="43"/>
      <c r="T118" s="43"/>
      <c r="U118" s="43"/>
      <c r="V118" s="43"/>
      <c r="W118" s="43"/>
      <c r="X118" s="78"/>
      <c r="AT118" s="25" t="s">
        <v>1170</v>
      </c>
      <c r="AU118" s="25" t="s">
        <v>81</v>
      </c>
    </row>
    <row r="119" spans="2:65" s="1" customFormat="1" ht="16.5" customHeight="1">
      <c r="B119" s="42"/>
      <c r="C119" s="214" t="s">
        <v>521</v>
      </c>
      <c r="D119" s="214" t="s">
        <v>183</v>
      </c>
      <c r="E119" s="215" t="s">
        <v>1668</v>
      </c>
      <c r="F119" s="216" t="s">
        <v>1669</v>
      </c>
      <c r="G119" s="217" t="s">
        <v>318</v>
      </c>
      <c r="H119" s="218">
        <v>1</v>
      </c>
      <c r="I119" s="219"/>
      <c r="J119" s="219"/>
      <c r="K119" s="220">
        <f>ROUND(P119*H119,2)</f>
        <v>0</v>
      </c>
      <c r="L119" s="216" t="s">
        <v>1168</v>
      </c>
      <c r="M119" s="62"/>
      <c r="N119" s="221" t="s">
        <v>22</v>
      </c>
      <c r="O119" s="222" t="s">
        <v>40</v>
      </c>
      <c r="P119" s="147">
        <f>I119+J119</f>
        <v>0</v>
      </c>
      <c r="Q119" s="147">
        <f>ROUND(I119*H119,2)</f>
        <v>0</v>
      </c>
      <c r="R119" s="147">
        <f>ROUND(J119*H119,2)</f>
        <v>0</v>
      </c>
      <c r="S119" s="43"/>
      <c r="T119" s="223">
        <f>S119*H119</f>
        <v>0</v>
      </c>
      <c r="U119" s="223">
        <v>0</v>
      </c>
      <c r="V119" s="223">
        <f>U119*H119</f>
        <v>0</v>
      </c>
      <c r="W119" s="223">
        <v>0</v>
      </c>
      <c r="X119" s="224">
        <f>W119*H119</f>
        <v>0</v>
      </c>
      <c r="AR119" s="25" t="s">
        <v>1282</v>
      </c>
      <c r="AT119" s="25" t="s">
        <v>183</v>
      </c>
      <c r="AU119" s="25" t="s">
        <v>81</v>
      </c>
      <c r="AY119" s="25" t="s">
        <v>181</v>
      </c>
      <c r="BE119" s="225">
        <f>IF(O119="základní",K119,0)</f>
        <v>0</v>
      </c>
      <c r="BF119" s="225">
        <f>IF(O119="snížená",K119,0)</f>
        <v>0</v>
      </c>
      <c r="BG119" s="225">
        <f>IF(O119="zákl. přenesená",K119,0)</f>
        <v>0</v>
      </c>
      <c r="BH119" s="225">
        <f>IF(O119="sníž. přenesená",K119,0)</f>
        <v>0</v>
      </c>
      <c r="BI119" s="225">
        <f>IF(O119="nulová",K119,0)</f>
        <v>0</v>
      </c>
      <c r="BJ119" s="25" t="s">
        <v>79</v>
      </c>
      <c r="BK119" s="225">
        <f>ROUND(P119*H119,2)</f>
        <v>0</v>
      </c>
      <c r="BL119" s="25" t="s">
        <v>1282</v>
      </c>
      <c r="BM119" s="25" t="s">
        <v>1670</v>
      </c>
    </row>
    <row r="120" spans="2:65" s="1" customFormat="1" ht="16.5" customHeight="1">
      <c r="B120" s="42"/>
      <c r="C120" s="214" t="s">
        <v>525</v>
      </c>
      <c r="D120" s="214" t="s">
        <v>183</v>
      </c>
      <c r="E120" s="215" t="s">
        <v>1671</v>
      </c>
      <c r="F120" s="216" t="s">
        <v>1672</v>
      </c>
      <c r="G120" s="217" t="s">
        <v>318</v>
      </c>
      <c r="H120" s="218">
        <v>6</v>
      </c>
      <c r="I120" s="219"/>
      <c r="J120" s="219"/>
      <c r="K120" s="220">
        <f>ROUND(P120*H120,2)</f>
        <v>0</v>
      </c>
      <c r="L120" s="216" t="s">
        <v>1168</v>
      </c>
      <c r="M120" s="62"/>
      <c r="N120" s="221" t="s">
        <v>22</v>
      </c>
      <c r="O120" s="222" t="s">
        <v>40</v>
      </c>
      <c r="P120" s="147">
        <f>I120+J120</f>
        <v>0</v>
      </c>
      <c r="Q120" s="147">
        <f>ROUND(I120*H120,2)</f>
        <v>0</v>
      </c>
      <c r="R120" s="147">
        <f>ROUND(J120*H120,2)</f>
        <v>0</v>
      </c>
      <c r="S120" s="43"/>
      <c r="T120" s="223">
        <f>S120*H120</f>
        <v>0</v>
      </c>
      <c r="U120" s="223">
        <v>0</v>
      </c>
      <c r="V120" s="223">
        <f>U120*H120</f>
        <v>0</v>
      </c>
      <c r="W120" s="223">
        <v>0</v>
      </c>
      <c r="X120" s="224">
        <f>W120*H120</f>
        <v>0</v>
      </c>
      <c r="AR120" s="25" t="s">
        <v>1282</v>
      </c>
      <c r="AT120" s="25" t="s">
        <v>183</v>
      </c>
      <c r="AU120" s="25" t="s">
        <v>81</v>
      </c>
      <c r="AY120" s="25" t="s">
        <v>181</v>
      </c>
      <c r="BE120" s="225">
        <f>IF(O120="základní",K120,0)</f>
        <v>0</v>
      </c>
      <c r="BF120" s="225">
        <f>IF(O120="snížená",K120,0)</f>
        <v>0</v>
      </c>
      <c r="BG120" s="225">
        <f>IF(O120="zákl. přenesená",K120,0)</f>
        <v>0</v>
      </c>
      <c r="BH120" s="225">
        <f>IF(O120="sníž. přenesená",K120,0)</f>
        <v>0</v>
      </c>
      <c r="BI120" s="225">
        <f>IF(O120="nulová",K120,0)</f>
        <v>0</v>
      </c>
      <c r="BJ120" s="25" t="s">
        <v>79</v>
      </c>
      <c r="BK120" s="225">
        <f>ROUND(P120*H120,2)</f>
        <v>0</v>
      </c>
      <c r="BL120" s="25" t="s">
        <v>1282</v>
      </c>
      <c r="BM120" s="25" t="s">
        <v>1673</v>
      </c>
    </row>
    <row r="121" spans="2:65" s="1" customFormat="1" ht="25.5" customHeight="1">
      <c r="B121" s="42"/>
      <c r="C121" s="214" t="s">
        <v>250</v>
      </c>
      <c r="D121" s="214" t="s">
        <v>183</v>
      </c>
      <c r="E121" s="215" t="s">
        <v>1674</v>
      </c>
      <c r="F121" s="216" t="s">
        <v>1675</v>
      </c>
      <c r="G121" s="217" t="s">
        <v>318</v>
      </c>
      <c r="H121" s="218">
        <v>46</v>
      </c>
      <c r="I121" s="219"/>
      <c r="J121" s="219"/>
      <c r="K121" s="220">
        <f>ROUND(P121*H121,2)</f>
        <v>0</v>
      </c>
      <c r="L121" s="216" t="s">
        <v>22</v>
      </c>
      <c r="M121" s="62"/>
      <c r="N121" s="221" t="s">
        <v>22</v>
      </c>
      <c r="O121" s="222" t="s">
        <v>40</v>
      </c>
      <c r="P121" s="147">
        <f>I121+J121</f>
        <v>0</v>
      </c>
      <c r="Q121" s="147">
        <f>ROUND(I121*H121,2)</f>
        <v>0</v>
      </c>
      <c r="R121" s="147">
        <f>ROUND(J121*H121,2)</f>
        <v>0</v>
      </c>
      <c r="S121" s="43"/>
      <c r="T121" s="223">
        <f>S121*H121</f>
        <v>0</v>
      </c>
      <c r="U121" s="223">
        <v>0</v>
      </c>
      <c r="V121" s="223">
        <f>U121*H121</f>
        <v>0</v>
      </c>
      <c r="W121" s="223">
        <v>0</v>
      </c>
      <c r="X121" s="224">
        <f>W121*H121</f>
        <v>0</v>
      </c>
      <c r="AR121" s="25" t="s">
        <v>542</v>
      </c>
      <c r="AT121" s="25" t="s">
        <v>183</v>
      </c>
      <c r="AU121" s="25" t="s">
        <v>81</v>
      </c>
      <c r="AY121" s="25" t="s">
        <v>181</v>
      </c>
      <c r="BE121" s="225">
        <f>IF(O121="základní",K121,0)</f>
        <v>0</v>
      </c>
      <c r="BF121" s="225">
        <f>IF(O121="snížená",K121,0)</f>
        <v>0</v>
      </c>
      <c r="BG121" s="225">
        <f>IF(O121="zákl. přenesená",K121,0)</f>
        <v>0</v>
      </c>
      <c r="BH121" s="225">
        <f>IF(O121="sníž. přenesená",K121,0)</f>
        <v>0</v>
      </c>
      <c r="BI121" s="225">
        <f>IF(O121="nulová",K121,0)</f>
        <v>0</v>
      </c>
      <c r="BJ121" s="25" t="s">
        <v>79</v>
      </c>
      <c r="BK121" s="225">
        <f>ROUND(P121*H121,2)</f>
        <v>0</v>
      </c>
      <c r="BL121" s="25" t="s">
        <v>542</v>
      </c>
      <c r="BM121" s="25" t="s">
        <v>1676</v>
      </c>
    </row>
    <row r="122" spans="2:65" s="1" customFormat="1" ht="38.25" customHeight="1">
      <c r="B122" s="42"/>
      <c r="C122" s="214" t="s">
        <v>245</v>
      </c>
      <c r="D122" s="214" t="s">
        <v>183</v>
      </c>
      <c r="E122" s="215" t="s">
        <v>1677</v>
      </c>
      <c r="F122" s="216" t="s">
        <v>1678</v>
      </c>
      <c r="G122" s="217" t="s">
        <v>292</v>
      </c>
      <c r="H122" s="218">
        <v>50</v>
      </c>
      <c r="I122" s="219"/>
      <c r="J122" s="219"/>
      <c r="K122" s="220">
        <f>ROUND(P122*H122,2)</f>
        <v>0</v>
      </c>
      <c r="L122" s="216" t="s">
        <v>22</v>
      </c>
      <c r="M122" s="62"/>
      <c r="N122" s="221" t="s">
        <v>22</v>
      </c>
      <c r="O122" s="222" t="s">
        <v>40</v>
      </c>
      <c r="P122" s="147">
        <f>I122+J122</f>
        <v>0</v>
      </c>
      <c r="Q122" s="147">
        <f>ROUND(I122*H122,2)</f>
        <v>0</v>
      </c>
      <c r="R122" s="147">
        <f>ROUND(J122*H122,2)</f>
        <v>0</v>
      </c>
      <c r="S122" s="43"/>
      <c r="T122" s="223">
        <f>S122*H122</f>
        <v>0</v>
      </c>
      <c r="U122" s="223">
        <v>0</v>
      </c>
      <c r="V122" s="223">
        <f>U122*H122</f>
        <v>0</v>
      </c>
      <c r="W122" s="223">
        <v>0</v>
      </c>
      <c r="X122" s="224">
        <f>W122*H122</f>
        <v>0</v>
      </c>
      <c r="AR122" s="25" t="s">
        <v>265</v>
      </c>
      <c r="AT122" s="25" t="s">
        <v>183</v>
      </c>
      <c r="AU122" s="25" t="s">
        <v>81</v>
      </c>
      <c r="AY122" s="25" t="s">
        <v>181</v>
      </c>
      <c r="BE122" s="225">
        <f>IF(O122="základní",K122,0)</f>
        <v>0</v>
      </c>
      <c r="BF122" s="225">
        <f>IF(O122="snížená",K122,0)</f>
        <v>0</v>
      </c>
      <c r="BG122" s="225">
        <f>IF(O122="zákl. přenesená",K122,0)</f>
        <v>0</v>
      </c>
      <c r="BH122" s="225">
        <f>IF(O122="sníž. přenesená",K122,0)</f>
        <v>0</v>
      </c>
      <c r="BI122" s="225">
        <f>IF(O122="nulová",K122,0)</f>
        <v>0</v>
      </c>
      <c r="BJ122" s="25" t="s">
        <v>79</v>
      </c>
      <c r="BK122" s="225">
        <f>ROUND(P122*H122,2)</f>
        <v>0</v>
      </c>
      <c r="BL122" s="25" t="s">
        <v>265</v>
      </c>
      <c r="BM122" s="25" t="s">
        <v>1679</v>
      </c>
    </row>
    <row r="123" spans="2:65" s="1" customFormat="1" ht="25.5" customHeight="1">
      <c r="B123" s="42"/>
      <c r="C123" s="214" t="s">
        <v>256</v>
      </c>
      <c r="D123" s="214" t="s">
        <v>183</v>
      </c>
      <c r="E123" s="215" t="s">
        <v>1680</v>
      </c>
      <c r="F123" s="216" t="s">
        <v>1681</v>
      </c>
      <c r="G123" s="217" t="s">
        <v>318</v>
      </c>
      <c r="H123" s="218">
        <v>2</v>
      </c>
      <c r="I123" s="219"/>
      <c r="J123" s="219"/>
      <c r="K123" s="220">
        <f>ROUND(P123*H123,2)</f>
        <v>0</v>
      </c>
      <c r="L123" s="216" t="s">
        <v>1682</v>
      </c>
      <c r="M123" s="62"/>
      <c r="N123" s="221" t="s">
        <v>22</v>
      </c>
      <c r="O123" s="222" t="s">
        <v>40</v>
      </c>
      <c r="P123" s="147">
        <f>I123+J123</f>
        <v>0</v>
      </c>
      <c r="Q123" s="147">
        <f>ROUND(I123*H123,2)</f>
        <v>0</v>
      </c>
      <c r="R123" s="147">
        <f>ROUND(J123*H123,2)</f>
        <v>0</v>
      </c>
      <c r="S123" s="43"/>
      <c r="T123" s="223">
        <f>S123*H123</f>
        <v>0</v>
      </c>
      <c r="U123" s="223">
        <v>0</v>
      </c>
      <c r="V123" s="223">
        <f>U123*H123</f>
        <v>0</v>
      </c>
      <c r="W123" s="223">
        <v>0</v>
      </c>
      <c r="X123" s="224">
        <f>W123*H123</f>
        <v>0</v>
      </c>
      <c r="AR123" s="25" t="s">
        <v>265</v>
      </c>
      <c r="AT123" s="25" t="s">
        <v>183</v>
      </c>
      <c r="AU123" s="25" t="s">
        <v>81</v>
      </c>
      <c r="AY123" s="25" t="s">
        <v>181</v>
      </c>
      <c r="BE123" s="225">
        <f>IF(O123="základní",K123,0)</f>
        <v>0</v>
      </c>
      <c r="BF123" s="225">
        <f>IF(O123="snížená",K123,0)</f>
        <v>0</v>
      </c>
      <c r="BG123" s="225">
        <f>IF(O123="zákl. přenesená",K123,0)</f>
        <v>0</v>
      </c>
      <c r="BH123" s="225">
        <f>IF(O123="sníž. přenesená",K123,0)</f>
        <v>0</v>
      </c>
      <c r="BI123" s="225">
        <f>IF(O123="nulová",K123,0)</f>
        <v>0</v>
      </c>
      <c r="BJ123" s="25" t="s">
        <v>79</v>
      </c>
      <c r="BK123" s="225">
        <f>ROUND(P123*H123,2)</f>
        <v>0</v>
      </c>
      <c r="BL123" s="25" t="s">
        <v>265</v>
      </c>
      <c r="BM123" s="25" t="s">
        <v>1683</v>
      </c>
    </row>
    <row r="124" spans="2:65" s="1" customFormat="1" ht="27">
      <c r="B124" s="42"/>
      <c r="C124" s="64"/>
      <c r="D124" s="226" t="s">
        <v>1170</v>
      </c>
      <c r="E124" s="64"/>
      <c r="F124" s="227" t="s">
        <v>1684</v>
      </c>
      <c r="G124" s="64"/>
      <c r="H124" s="64"/>
      <c r="I124" s="181"/>
      <c r="J124" s="181"/>
      <c r="K124" s="64"/>
      <c r="L124" s="64"/>
      <c r="M124" s="62"/>
      <c r="N124" s="228"/>
      <c r="O124" s="43"/>
      <c r="P124" s="43"/>
      <c r="Q124" s="43"/>
      <c r="R124" s="43"/>
      <c r="S124" s="43"/>
      <c r="T124" s="43"/>
      <c r="U124" s="43"/>
      <c r="V124" s="43"/>
      <c r="W124" s="43"/>
      <c r="X124" s="78"/>
      <c r="AT124" s="25" t="s">
        <v>1170</v>
      </c>
      <c r="AU124" s="25" t="s">
        <v>81</v>
      </c>
    </row>
    <row r="125" spans="2:65" s="1" customFormat="1" ht="16.5" customHeight="1">
      <c r="B125" s="42"/>
      <c r="C125" s="214" t="s">
        <v>270</v>
      </c>
      <c r="D125" s="214" t="s">
        <v>183</v>
      </c>
      <c r="E125" s="215" t="s">
        <v>1685</v>
      </c>
      <c r="F125" s="216" t="s">
        <v>1686</v>
      </c>
      <c r="G125" s="217" t="s">
        <v>318</v>
      </c>
      <c r="H125" s="218">
        <v>3</v>
      </c>
      <c r="I125" s="219"/>
      <c r="J125" s="219"/>
      <c r="K125" s="220">
        <f>ROUND(P125*H125,2)</f>
        <v>0</v>
      </c>
      <c r="L125" s="216" t="s">
        <v>1663</v>
      </c>
      <c r="M125" s="62"/>
      <c r="N125" s="221" t="s">
        <v>22</v>
      </c>
      <c r="O125" s="222" t="s">
        <v>40</v>
      </c>
      <c r="P125" s="147">
        <f>I125+J125</f>
        <v>0</v>
      </c>
      <c r="Q125" s="147">
        <f>ROUND(I125*H125,2)</f>
        <v>0</v>
      </c>
      <c r="R125" s="147">
        <f>ROUND(J125*H125,2)</f>
        <v>0</v>
      </c>
      <c r="S125" s="43"/>
      <c r="T125" s="223">
        <f>S125*H125</f>
        <v>0</v>
      </c>
      <c r="U125" s="223">
        <v>0</v>
      </c>
      <c r="V125" s="223">
        <f>U125*H125</f>
        <v>0</v>
      </c>
      <c r="W125" s="223">
        <v>0</v>
      </c>
      <c r="X125" s="224">
        <f>W125*H125</f>
        <v>0</v>
      </c>
      <c r="AR125" s="25" t="s">
        <v>1282</v>
      </c>
      <c r="AT125" s="25" t="s">
        <v>183</v>
      </c>
      <c r="AU125" s="25" t="s">
        <v>81</v>
      </c>
      <c r="AY125" s="25" t="s">
        <v>181</v>
      </c>
      <c r="BE125" s="225">
        <f>IF(O125="základní",K125,0)</f>
        <v>0</v>
      </c>
      <c r="BF125" s="225">
        <f>IF(O125="snížená",K125,0)</f>
        <v>0</v>
      </c>
      <c r="BG125" s="225">
        <f>IF(O125="zákl. přenesená",K125,0)</f>
        <v>0</v>
      </c>
      <c r="BH125" s="225">
        <f>IF(O125="sníž. přenesená",K125,0)</f>
        <v>0</v>
      </c>
      <c r="BI125" s="225">
        <f>IF(O125="nulová",K125,0)</f>
        <v>0</v>
      </c>
      <c r="BJ125" s="25" t="s">
        <v>79</v>
      </c>
      <c r="BK125" s="225">
        <f>ROUND(P125*H125,2)</f>
        <v>0</v>
      </c>
      <c r="BL125" s="25" t="s">
        <v>1282</v>
      </c>
      <c r="BM125" s="25" t="s">
        <v>1687</v>
      </c>
    </row>
    <row r="126" spans="2:65" s="1" customFormat="1" ht="16.5" customHeight="1">
      <c r="B126" s="42"/>
      <c r="C126" s="214" t="s">
        <v>276</v>
      </c>
      <c r="D126" s="214" t="s">
        <v>183</v>
      </c>
      <c r="E126" s="215" t="s">
        <v>1688</v>
      </c>
      <c r="F126" s="216" t="s">
        <v>1689</v>
      </c>
      <c r="G126" s="217" t="s">
        <v>318</v>
      </c>
      <c r="H126" s="218">
        <v>138</v>
      </c>
      <c r="I126" s="219"/>
      <c r="J126" s="219"/>
      <c r="K126" s="220">
        <f>ROUND(P126*H126,2)</f>
        <v>0</v>
      </c>
      <c r="L126" s="216" t="s">
        <v>1663</v>
      </c>
      <c r="M126" s="62"/>
      <c r="N126" s="221" t="s">
        <v>22</v>
      </c>
      <c r="O126" s="222" t="s">
        <v>40</v>
      </c>
      <c r="P126" s="147">
        <f>I126+J126</f>
        <v>0</v>
      </c>
      <c r="Q126" s="147">
        <f>ROUND(I126*H126,2)</f>
        <v>0</v>
      </c>
      <c r="R126" s="147">
        <f>ROUND(J126*H126,2)</f>
        <v>0</v>
      </c>
      <c r="S126" s="43"/>
      <c r="T126" s="223">
        <f>S126*H126</f>
        <v>0</v>
      </c>
      <c r="U126" s="223">
        <v>0</v>
      </c>
      <c r="V126" s="223">
        <f>U126*H126</f>
        <v>0</v>
      </c>
      <c r="W126" s="223">
        <v>0</v>
      </c>
      <c r="X126" s="224">
        <f>W126*H126</f>
        <v>0</v>
      </c>
      <c r="AR126" s="25" t="s">
        <v>1282</v>
      </c>
      <c r="AT126" s="25" t="s">
        <v>183</v>
      </c>
      <c r="AU126" s="25" t="s">
        <v>81</v>
      </c>
      <c r="AY126" s="25" t="s">
        <v>181</v>
      </c>
      <c r="BE126" s="225">
        <f>IF(O126="základní",K126,0)</f>
        <v>0</v>
      </c>
      <c r="BF126" s="225">
        <f>IF(O126="snížená",K126,0)</f>
        <v>0</v>
      </c>
      <c r="BG126" s="225">
        <f>IF(O126="zákl. přenesená",K126,0)</f>
        <v>0</v>
      </c>
      <c r="BH126" s="225">
        <f>IF(O126="sníž. přenesená",K126,0)</f>
        <v>0</v>
      </c>
      <c r="BI126" s="225">
        <f>IF(O126="nulová",K126,0)</f>
        <v>0</v>
      </c>
      <c r="BJ126" s="25" t="s">
        <v>79</v>
      </c>
      <c r="BK126" s="225">
        <f>ROUND(P126*H126,2)</f>
        <v>0</v>
      </c>
      <c r="BL126" s="25" t="s">
        <v>1282</v>
      </c>
      <c r="BM126" s="25" t="s">
        <v>1690</v>
      </c>
    </row>
    <row r="127" spans="2:65" s="1" customFormat="1" ht="16.5" customHeight="1">
      <c r="B127" s="42"/>
      <c r="C127" s="214" t="s">
        <v>265</v>
      </c>
      <c r="D127" s="214" t="s">
        <v>183</v>
      </c>
      <c r="E127" s="215" t="s">
        <v>1691</v>
      </c>
      <c r="F127" s="216" t="s">
        <v>1692</v>
      </c>
      <c r="G127" s="217" t="s">
        <v>318</v>
      </c>
      <c r="H127" s="218">
        <v>138</v>
      </c>
      <c r="I127" s="219"/>
      <c r="J127" s="219"/>
      <c r="K127" s="220">
        <f>ROUND(P127*H127,2)</f>
        <v>0</v>
      </c>
      <c r="L127" s="216" t="s">
        <v>1663</v>
      </c>
      <c r="M127" s="62"/>
      <c r="N127" s="221" t="s">
        <v>22</v>
      </c>
      <c r="O127" s="222" t="s">
        <v>40</v>
      </c>
      <c r="P127" s="147">
        <f>I127+J127</f>
        <v>0</v>
      </c>
      <c r="Q127" s="147">
        <f>ROUND(I127*H127,2)</f>
        <v>0</v>
      </c>
      <c r="R127" s="147">
        <f>ROUND(J127*H127,2)</f>
        <v>0</v>
      </c>
      <c r="S127" s="43"/>
      <c r="T127" s="223">
        <f>S127*H127</f>
        <v>0</v>
      </c>
      <c r="U127" s="223">
        <v>0</v>
      </c>
      <c r="V127" s="223">
        <f>U127*H127</f>
        <v>0</v>
      </c>
      <c r="W127" s="223">
        <v>0</v>
      </c>
      <c r="X127" s="224">
        <f>W127*H127</f>
        <v>0</v>
      </c>
      <c r="AR127" s="25" t="s">
        <v>1282</v>
      </c>
      <c r="AT127" s="25" t="s">
        <v>183</v>
      </c>
      <c r="AU127" s="25" t="s">
        <v>81</v>
      </c>
      <c r="AY127" s="25" t="s">
        <v>181</v>
      </c>
      <c r="BE127" s="225">
        <f>IF(O127="základní",K127,0)</f>
        <v>0</v>
      </c>
      <c r="BF127" s="225">
        <f>IF(O127="snížená",K127,0)</f>
        <v>0</v>
      </c>
      <c r="BG127" s="225">
        <f>IF(O127="zákl. přenesená",K127,0)</f>
        <v>0</v>
      </c>
      <c r="BH127" s="225">
        <f>IF(O127="sníž. přenesená",K127,0)</f>
        <v>0</v>
      </c>
      <c r="BI127" s="225">
        <f>IF(O127="nulová",K127,0)</f>
        <v>0</v>
      </c>
      <c r="BJ127" s="25" t="s">
        <v>79</v>
      </c>
      <c r="BK127" s="225">
        <f>ROUND(P127*H127,2)</f>
        <v>0</v>
      </c>
      <c r="BL127" s="25" t="s">
        <v>1282</v>
      </c>
      <c r="BM127" s="25" t="s">
        <v>1693</v>
      </c>
    </row>
    <row r="128" spans="2:65" s="1" customFormat="1" ht="25.5" customHeight="1">
      <c r="B128" s="42"/>
      <c r="C128" s="214" t="s">
        <v>79</v>
      </c>
      <c r="D128" s="214" t="s">
        <v>183</v>
      </c>
      <c r="E128" s="215" t="s">
        <v>1694</v>
      </c>
      <c r="F128" s="216" t="s">
        <v>1695</v>
      </c>
      <c r="G128" s="217" t="s">
        <v>292</v>
      </c>
      <c r="H128" s="218">
        <v>100</v>
      </c>
      <c r="I128" s="219"/>
      <c r="J128" s="219"/>
      <c r="K128" s="220">
        <f>ROUND(P128*H128,2)</f>
        <v>0</v>
      </c>
      <c r="L128" s="216" t="s">
        <v>1663</v>
      </c>
      <c r="M128" s="62"/>
      <c r="N128" s="221" t="s">
        <v>22</v>
      </c>
      <c r="O128" s="222" t="s">
        <v>40</v>
      </c>
      <c r="P128" s="147">
        <f>I128+J128</f>
        <v>0</v>
      </c>
      <c r="Q128" s="147">
        <f>ROUND(I128*H128,2)</f>
        <v>0</v>
      </c>
      <c r="R128" s="147">
        <f>ROUND(J128*H128,2)</f>
        <v>0</v>
      </c>
      <c r="S128" s="43"/>
      <c r="T128" s="223">
        <f>S128*H128</f>
        <v>0</v>
      </c>
      <c r="U128" s="223">
        <v>0</v>
      </c>
      <c r="V128" s="223">
        <f>U128*H128</f>
        <v>0</v>
      </c>
      <c r="W128" s="223">
        <v>0</v>
      </c>
      <c r="X128" s="224">
        <f>W128*H128</f>
        <v>0</v>
      </c>
      <c r="AR128" s="25" t="s">
        <v>188</v>
      </c>
      <c r="AT128" s="25" t="s">
        <v>183</v>
      </c>
      <c r="AU128" s="25" t="s">
        <v>81</v>
      </c>
      <c r="AY128" s="25" t="s">
        <v>181</v>
      </c>
      <c r="BE128" s="225">
        <f>IF(O128="základní",K128,0)</f>
        <v>0</v>
      </c>
      <c r="BF128" s="225">
        <f>IF(O128="snížená",K128,0)</f>
        <v>0</v>
      </c>
      <c r="BG128" s="225">
        <f>IF(O128="zákl. přenesená",K128,0)</f>
        <v>0</v>
      </c>
      <c r="BH128" s="225">
        <f>IF(O128="sníž. přenesená",K128,0)</f>
        <v>0</v>
      </c>
      <c r="BI128" s="225">
        <f>IF(O128="nulová",K128,0)</f>
        <v>0</v>
      </c>
      <c r="BJ128" s="25" t="s">
        <v>79</v>
      </c>
      <c r="BK128" s="225">
        <f>ROUND(P128*H128,2)</f>
        <v>0</v>
      </c>
      <c r="BL128" s="25" t="s">
        <v>188</v>
      </c>
      <c r="BM128" s="25" t="s">
        <v>1696</v>
      </c>
    </row>
    <row r="129" spans="2:65" s="1" customFormat="1" ht="27">
      <c r="B129" s="42"/>
      <c r="C129" s="64"/>
      <c r="D129" s="226" t="s">
        <v>1170</v>
      </c>
      <c r="E129" s="64"/>
      <c r="F129" s="227" t="s">
        <v>1697</v>
      </c>
      <c r="G129" s="64"/>
      <c r="H129" s="64"/>
      <c r="I129" s="181"/>
      <c r="J129" s="181"/>
      <c r="K129" s="64"/>
      <c r="L129" s="64"/>
      <c r="M129" s="62"/>
      <c r="N129" s="228"/>
      <c r="O129" s="43"/>
      <c r="P129" s="43"/>
      <c r="Q129" s="43"/>
      <c r="R129" s="43"/>
      <c r="S129" s="43"/>
      <c r="T129" s="43"/>
      <c r="U129" s="43"/>
      <c r="V129" s="43"/>
      <c r="W129" s="43"/>
      <c r="X129" s="78"/>
      <c r="AT129" s="25" t="s">
        <v>1170</v>
      </c>
      <c r="AU129" s="25" t="s">
        <v>81</v>
      </c>
    </row>
    <row r="130" spans="2:65" s="1" customFormat="1" ht="25.5" customHeight="1">
      <c r="B130" s="42"/>
      <c r="C130" s="214" t="s">
        <v>530</v>
      </c>
      <c r="D130" s="214" t="s">
        <v>183</v>
      </c>
      <c r="E130" s="215" t="s">
        <v>1698</v>
      </c>
      <c r="F130" s="216" t="s">
        <v>1699</v>
      </c>
      <c r="G130" s="217" t="s">
        <v>318</v>
      </c>
      <c r="H130" s="218">
        <v>10</v>
      </c>
      <c r="I130" s="219"/>
      <c r="J130" s="219"/>
      <c r="K130" s="220">
        <f>ROUND(P130*H130,2)</f>
        <v>0</v>
      </c>
      <c r="L130" s="216" t="s">
        <v>1168</v>
      </c>
      <c r="M130" s="62"/>
      <c r="N130" s="221" t="s">
        <v>22</v>
      </c>
      <c r="O130" s="222" t="s">
        <v>40</v>
      </c>
      <c r="P130" s="147">
        <f>I130+J130</f>
        <v>0</v>
      </c>
      <c r="Q130" s="147">
        <f>ROUND(I130*H130,2)</f>
        <v>0</v>
      </c>
      <c r="R130" s="147">
        <f>ROUND(J130*H130,2)</f>
        <v>0</v>
      </c>
      <c r="S130" s="43"/>
      <c r="T130" s="223">
        <f>S130*H130</f>
        <v>0</v>
      </c>
      <c r="U130" s="223">
        <v>0</v>
      </c>
      <c r="V130" s="223">
        <f>U130*H130</f>
        <v>0</v>
      </c>
      <c r="W130" s="223">
        <v>0</v>
      </c>
      <c r="X130" s="224">
        <f>W130*H130</f>
        <v>0</v>
      </c>
      <c r="AR130" s="25" t="s">
        <v>1282</v>
      </c>
      <c r="AT130" s="25" t="s">
        <v>183</v>
      </c>
      <c r="AU130" s="25" t="s">
        <v>81</v>
      </c>
      <c r="AY130" s="25" t="s">
        <v>181</v>
      </c>
      <c r="BE130" s="225">
        <f>IF(O130="základní",K130,0)</f>
        <v>0</v>
      </c>
      <c r="BF130" s="225">
        <f>IF(O130="snížená",K130,0)</f>
        <v>0</v>
      </c>
      <c r="BG130" s="225">
        <f>IF(O130="zákl. přenesená",K130,0)</f>
        <v>0</v>
      </c>
      <c r="BH130" s="225">
        <f>IF(O130="sníž. přenesená",K130,0)</f>
        <v>0</v>
      </c>
      <c r="BI130" s="225">
        <f>IF(O130="nulová",K130,0)</f>
        <v>0</v>
      </c>
      <c r="BJ130" s="25" t="s">
        <v>79</v>
      </c>
      <c r="BK130" s="225">
        <f>ROUND(P130*H130,2)</f>
        <v>0</v>
      </c>
      <c r="BL130" s="25" t="s">
        <v>1282</v>
      </c>
      <c r="BM130" s="25" t="s">
        <v>1700</v>
      </c>
    </row>
    <row r="131" spans="2:65" s="11" customFormat="1" ht="29.85" customHeight="1">
      <c r="B131" s="197"/>
      <c r="C131" s="198"/>
      <c r="D131" s="199" t="s">
        <v>70</v>
      </c>
      <c r="E131" s="212" t="s">
        <v>1164</v>
      </c>
      <c r="F131" s="212" t="s">
        <v>1701</v>
      </c>
      <c r="G131" s="198"/>
      <c r="H131" s="198"/>
      <c r="I131" s="201"/>
      <c r="J131" s="201"/>
      <c r="K131" s="213">
        <f>BK131</f>
        <v>0</v>
      </c>
      <c r="L131" s="198"/>
      <c r="M131" s="203"/>
      <c r="N131" s="204"/>
      <c r="O131" s="205"/>
      <c r="P131" s="205"/>
      <c r="Q131" s="206">
        <f>Q132+SUM(Q133:Q147)</f>
        <v>0</v>
      </c>
      <c r="R131" s="206">
        <f>R132+SUM(R133:R147)</f>
        <v>0</v>
      </c>
      <c r="S131" s="205"/>
      <c r="T131" s="207">
        <f>T132+SUM(T133:T147)</f>
        <v>0</v>
      </c>
      <c r="U131" s="205"/>
      <c r="V131" s="207">
        <f>V132+SUM(V133:V147)</f>
        <v>3.15E-2</v>
      </c>
      <c r="W131" s="205"/>
      <c r="X131" s="208">
        <f>X132+SUM(X133:X147)</f>
        <v>0</v>
      </c>
      <c r="AR131" s="209" t="s">
        <v>79</v>
      </c>
      <c r="AT131" s="210" t="s">
        <v>70</v>
      </c>
      <c r="AU131" s="210" t="s">
        <v>79</v>
      </c>
      <c r="AY131" s="209" t="s">
        <v>181</v>
      </c>
      <c r="BK131" s="211">
        <f>BK132+SUM(BK133:BK147)</f>
        <v>0</v>
      </c>
    </row>
    <row r="132" spans="2:65" s="1" customFormat="1" ht="25.5" customHeight="1">
      <c r="B132" s="42"/>
      <c r="C132" s="261" t="s">
        <v>281</v>
      </c>
      <c r="D132" s="261" t="s">
        <v>390</v>
      </c>
      <c r="E132" s="262" t="s">
        <v>1702</v>
      </c>
      <c r="F132" s="263" t="s">
        <v>1703</v>
      </c>
      <c r="G132" s="264" t="s">
        <v>1640</v>
      </c>
      <c r="H132" s="265">
        <v>20</v>
      </c>
      <c r="I132" s="266"/>
      <c r="J132" s="267"/>
      <c r="K132" s="268">
        <f>ROUND(P132*H132,2)</f>
        <v>0</v>
      </c>
      <c r="L132" s="263" t="s">
        <v>22</v>
      </c>
      <c r="M132" s="269"/>
      <c r="N132" s="270" t="s">
        <v>22</v>
      </c>
      <c r="O132" s="222" t="s">
        <v>40</v>
      </c>
      <c r="P132" s="147">
        <f>I132+J132</f>
        <v>0</v>
      </c>
      <c r="Q132" s="147">
        <f>ROUND(I132*H132,2)</f>
        <v>0</v>
      </c>
      <c r="R132" s="147">
        <f>ROUND(J132*H132,2)</f>
        <v>0</v>
      </c>
      <c r="S132" s="43"/>
      <c r="T132" s="223">
        <f>S132*H132</f>
        <v>0</v>
      </c>
      <c r="U132" s="223">
        <v>0</v>
      </c>
      <c r="V132" s="223">
        <f>U132*H132</f>
        <v>0</v>
      </c>
      <c r="W132" s="223">
        <v>0</v>
      </c>
      <c r="X132" s="224">
        <f>W132*H132</f>
        <v>0</v>
      </c>
      <c r="AR132" s="25" t="s">
        <v>221</v>
      </c>
      <c r="AT132" s="25" t="s">
        <v>390</v>
      </c>
      <c r="AU132" s="25" t="s">
        <v>81</v>
      </c>
      <c r="AY132" s="25" t="s">
        <v>181</v>
      </c>
      <c r="BE132" s="225">
        <f>IF(O132="základní",K132,0)</f>
        <v>0</v>
      </c>
      <c r="BF132" s="225">
        <f>IF(O132="snížená",K132,0)</f>
        <v>0</v>
      </c>
      <c r="BG132" s="225">
        <f>IF(O132="zákl. přenesená",K132,0)</f>
        <v>0</v>
      </c>
      <c r="BH132" s="225">
        <f>IF(O132="sníž. přenesená",K132,0)</f>
        <v>0</v>
      </c>
      <c r="BI132" s="225">
        <f>IF(O132="nulová",K132,0)</f>
        <v>0</v>
      </c>
      <c r="BJ132" s="25" t="s">
        <v>79</v>
      </c>
      <c r="BK132" s="225">
        <f>ROUND(P132*H132,2)</f>
        <v>0</v>
      </c>
      <c r="BL132" s="25" t="s">
        <v>188</v>
      </c>
      <c r="BM132" s="25" t="s">
        <v>1704</v>
      </c>
    </row>
    <row r="133" spans="2:65" s="1" customFormat="1" ht="16.5" customHeight="1">
      <c r="B133" s="42"/>
      <c r="C133" s="261" t="s">
        <v>475</v>
      </c>
      <c r="D133" s="261" t="s">
        <v>390</v>
      </c>
      <c r="E133" s="262" t="s">
        <v>1705</v>
      </c>
      <c r="F133" s="263" t="s">
        <v>1706</v>
      </c>
      <c r="G133" s="264" t="s">
        <v>318</v>
      </c>
      <c r="H133" s="265">
        <v>14</v>
      </c>
      <c r="I133" s="266"/>
      <c r="J133" s="267"/>
      <c r="K133" s="268">
        <f>ROUND(P133*H133,2)</f>
        <v>0</v>
      </c>
      <c r="L133" s="263" t="s">
        <v>1168</v>
      </c>
      <c r="M133" s="269"/>
      <c r="N133" s="270" t="s">
        <v>22</v>
      </c>
      <c r="O133" s="222" t="s">
        <v>40</v>
      </c>
      <c r="P133" s="147">
        <f>I133+J133</f>
        <v>0</v>
      </c>
      <c r="Q133" s="147">
        <f>ROUND(I133*H133,2)</f>
        <v>0</v>
      </c>
      <c r="R133" s="147">
        <f>ROUND(J133*H133,2)</f>
        <v>0</v>
      </c>
      <c r="S133" s="43"/>
      <c r="T133" s="223">
        <f>S133*H133</f>
        <v>0</v>
      </c>
      <c r="U133" s="223">
        <v>0</v>
      </c>
      <c r="V133" s="223">
        <f>U133*H133</f>
        <v>0</v>
      </c>
      <c r="W133" s="223">
        <v>0</v>
      </c>
      <c r="X133" s="224">
        <f>W133*H133</f>
        <v>0</v>
      </c>
      <c r="AR133" s="25" t="s">
        <v>221</v>
      </c>
      <c r="AT133" s="25" t="s">
        <v>390</v>
      </c>
      <c r="AU133" s="25" t="s">
        <v>81</v>
      </c>
      <c r="AY133" s="25" t="s">
        <v>181</v>
      </c>
      <c r="BE133" s="225">
        <f>IF(O133="základní",K133,0)</f>
        <v>0</v>
      </c>
      <c r="BF133" s="225">
        <f>IF(O133="snížená",K133,0)</f>
        <v>0</v>
      </c>
      <c r="BG133" s="225">
        <f>IF(O133="zákl. přenesená",K133,0)</f>
        <v>0</v>
      </c>
      <c r="BH133" s="225">
        <f>IF(O133="sníž. přenesená",K133,0)</f>
        <v>0</v>
      </c>
      <c r="BI133" s="225">
        <f>IF(O133="nulová",K133,0)</f>
        <v>0</v>
      </c>
      <c r="BJ133" s="25" t="s">
        <v>79</v>
      </c>
      <c r="BK133" s="225">
        <f>ROUND(P133*H133,2)</f>
        <v>0</v>
      </c>
      <c r="BL133" s="25" t="s">
        <v>188</v>
      </c>
      <c r="BM133" s="25" t="s">
        <v>1707</v>
      </c>
    </row>
    <row r="134" spans="2:65" s="1" customFormat="1" ht="25.5" customHeight="1">
      <c r="B134" s="42"/>
      <c r="C134" s="261" t="s">
        <v>483</v>
      </c>
      <c r="D134" s="261" t="s">
        <v>390</v>
      </c>
      <c r="E134" s="262" t="s">
        <v>1708</v>
      </c>
      <c r="F134" s="263" t="s">
        <v>1709</v>
      </c>
      <c r="G134" s="264" t="s">
        <v>318</v>
      </c>
      <c r="H134" s="265">
        <v>3</v>
      </c>
      <c r="I134" s="266"/>
      <c r="J134" s="267"/>
      <c r="K134" s="268">
        <f>ROUND(P134*H134,2)</f>
        <v>0</v>
      </c>
      <c r="L134" s="263" t="s">
        <v>1168</v>
      </c>
      <c r="M134" s="269"/>
      <c r="N134" s="270" t="s">
        <v>22</v>
      </c>
      <c r="O134" s="222" t="s">
        <v>40</v>
      </c>
      <c r="P134" s="147">
        <f>I134+J134</f>
        <v>0</v>
      </c>
      <c r="Q134" s="147">
        <f>ROUND(I134*H134,2)</f>
        <v>0</v>
      </c>
      <c r="R134" s="147">
        <f>ROUND(J134*H134,2)</f>
        <v>0</v>
      </c>
      <c r="S134" s="43"/>
      <c r="T134" s="223">
        <f>S134*H134</f>
        <v>0</v>
      </c>
      <c r="U134" s="223">
        <v>0</v>
      </c>
      <c r="V134" s="223">
        <f>U134*H134</f>
        <v>0</v>
      </c>
      <c r="W134" s="223">
        <v>0</v>
      </c>
      <c r="X134" s="224">
        <f>W134*H134</f>
        <v>0</v>
      </c>
      <c r="AR134" s="25" t="s">
        <v>221</v>
      </c>
      <c r="AT134" s="25" t="s">
        <v>390</v>
      </c>
      <c r="AU134" s="25" t="s">
        <v>81</v>
      </c>
      <c r="AY134" s="25" t="s">
        <v>181</v>
      </c>
      <c r="BE134" s="225">
        <f>IF(O134="základní",K134,0)</f>
        <v>0</v>
      </c>
      <c r="BF134" s="225">
        <f>IF(O134="snížená",K134,0)</f>
        <v>0</v>
      </c>
      <c r="BG134" s="225">
        <f>IF(O134="zákl. přenesená",K134,0)</f>
        <v>0</v>
      </c>
      <c r="BH134" s="225">
        <f>IF(O134="sníž. přenesená",K134,0)</f>
        <v>0</v>
      </c>
      <c r="BI134" s="225">
        <f>IF(O134="nulová",K134,0)</f>
        <v>0</v>
      </c>
      <c r="BJ134" s="25" t="s">
        <v>79</v>
      </c>
      <c r="BK134" s="225">
        <f>ROUND(P134*H134,2)</f>
        <v>0</v>
      </c>
      <c r="BL134" s="25" t="s">
        <v>188</v>
      </c>
      <c r="BM134" s="25" t="s">
        <v>1710</v>
      </c>
    </row>
    <row r="135" spans="2:65" s="1" customFormat="1" ht="25.5" customHeight="1">
      <c r="B135" s="42"/>
      <c r="C135" s="261" t="s">
        <v>289</v>
      </c>
      <c r="D135" s="261" t="s">
        <v>390</v>
      </c>
      <c r="E135" s="262" t="s">
        <v>1711</v>
      </c>
      <c r="F135" s="263" t="s">
        <v>1712</v>
      </c>
      <c r="G135" s="264" t="s">
        <v>1640</v>
      </c>
      <c r="H135" s="265">
        <v>15</v>
      </c>
      <c r="I135" s="266"/>
      <c r="J135" s="267"/>
      <c r="K135" s="268">
        <f>ROUND(P135*H135,2)</f>
        <v>0</v>
      </c>
      <c r="L135" s="263" t="s">
        <v>22</v>
      </c>
      <c r="M135" s="269"/>
      <c r="N135" s="270" t="s">
        <v>22</v>
      </c>
      <c r="O135" s="222" t="s">
        <v>40</v>
      </c>
      <c r="P135" s="147">
        <f>I135+J135</f>
        <v>0</v>
      </c>
      <c r="Q135" s="147">
        <f>ROUND(I135*H135,2)</f>
        <v>0</v>
      </c>
      <c r="R135" s="147">
        <f>ROUND(J135*H135,2)</f>
        <v>0</v>
      </c>
      <c r="S135" s="43"/>
      <c r="T135" s="223">
        <f>S135*H135</f>
        <v>0</v>
      </c>
      <c r="U135" s="223">
        <v>0</v>
      </c>
      <c r="V135" s="223">
        <f>U135*H135</f>
        <v>0</v>
      </c>
      <c r="W135" s="223">
        <v>0</v>
      </c>
      <c r="X135" s="224">
        <f>W135*H135</f>
        <v>0</v>
      </c>
      <c r="AR135" s="25" t="s">
        <v>221</v>
      </c>
      <c r="AT135" s="25" t="s">
        <v>390</v>
      </c>
      <c r="AU135" s="25" t="s">
        <v>81</v>
      </c>
      <c r="AY135" s="25" t="s">
        <v>181</v>
      </c>
      <c r="BE135" s="225">
        <f>IF(O135="základní",K135,0)</f>
        <v>0</v>
      </c>
      <c r="BF135" s="225">
        <f>IF(O135="snížená",K135,0)</f>
        <v>0</v>
      </c>
      <c r="BG135" s="225">
        <f>IF(O135="zákl. přenesená",K135,0)</f>
        <v>0</v>
      </c>
      <c r="BH135" s="225">
        <f>IF(O135="sníž. přenesená",K135,0)</f>
        <v>0</v>
      </c>
      <c r="BI135" s="225">
        <f>IF(O135="nulová",K135,0)</f>
        <v>0</v>
      </c>
      <c r="BJ135" s="25" t="s">
        <v>79</v>
      </c>
      <c r="BK135" s="225">
        <f>ROUND(P135*H135,2)</f>
        <v>0</v>
      </c>
      <c r="BL135" s="25" t="s">
        <v>188</v>
      </c>
      <c r="BM135" s="25" t="s">
        <v>1713</v>
      </c>
    </row>
    <row r="136" spans="2:65" s="1" customFormat="1" ht="25.5" customHeight="1">
      <c r="B136" s="42"/>
      <c r="C136" s="261" t="s">
        <v>10</v>
      </c>
      <c r="D136" s="261" t="s">
        <v>390</v>
      </c>
      <c r="E136" s="262" t="s">
        <v>1714</v>
      </c>
      <c r="F136" s="263" t="s">
        <v>1715</v>
      </c>
      <c r="G136" s="264" t="s">
        <v>1640</v>
      </c>
      <c r="H136" s="265">
        <v>1</v>
      </c>
      <c r="I136" s="266"/>
      <c r="J136" s="267"/>
      <c r="K136" s="268">
        <f>ROUND(P136*H136,2)</f>
        <v>0</v>
      </c>
      <c r="L136" s="263" t="s">
        <v>22</v>
      </c>
      <c r="M136" s="269"/>
      <c r="N136" s="270" t="s">
        <v>22</v>
      </c>
      <c r="O136" s="222" t="s">
        <v>40</v>
      </c>
      <c r="P136" s="147">
        <f>I136+J136</f>
        <v>0</v>
      </c>
      <c r="Q136" s="147">
        <f>ROUND(I136*H136,2)</f>
        <v>0</v>
      </c>
      <c r="R136" s="147">
        <f>ROUND(J136*H136,2)</f>
        <v>0</v>
      </c>
      <c r="S136" s="43"/>
      <c r="T136" s="223">
        <f>S136*H136</f>
        <v>0</v>
      </c>
      <c r="U136" s="223">
        <v>0</v>
      </c>
      <c r="V136" s="223">
        <f>U136*H136</f>
        <v>0</v>
      </c>
      <c r="W136" s="223">
        <v>0</v>
      </c>
      <c r="X136" s="224">
        <f>W136*H136</f>
        <v>0</v>
      </c>
      <c r="AR136" s="25" t="s">
        <v>221</v>
      </c>
      <c r="AT136" s="25" t="s">
        <v>390</v>
      </c>
      <c r="AU136" s="25" t="s">
        <v>81</v>
      </c>
      <c r="AY136" s="25" t="s">
        <v>181</v>
      </c>
      <c r="BE136" s="225">
        <f>IF(O136="základní",K136,0)</f>
        <v>0</v>
      </c>
      <c r="BF136" s="225">
        <f>IF(O136="snížená",K136,0)</f>
        <v>0</v>
      </c>
      <c r="BG136" s="225">
        <f>IF(O136="zákl. přenesená",K136,0)</f>
        <v>0</v>
      </c>
      <c r="BH136" s="225">
        <f>IF(O136="sníž. přenesená",K136,0)</f>
        <v>0</v>
      </c>
      <c r="BI136" s="225">
        <f>IF(O136="nulová",K136,0)</f>
        <v>0</v>
      </c>
      <c r="BJ136" s="25" t="s">
        <v>79</v>
      </c>
      <c r="BK136" s="225">
        <f>ROUND(P136*H136,2)</f>
        <v>0</v>
      </c>
      <c r="BL136" s="25" t="s">
        <v>188</v>
      </c>
      <c r="BM136" s="25" t="s">
        <v>1716</v>
      </c>
    </row>
    <row r="137" spans="2:65" s="1" customFormat="1" ht="351">
      <c r="B137" s="42"/>
      <c r="C137" s="64"/>
      <c r="D137" s="226" t="s">
        <v>1170</v>
      </c>
      <c r="E137" s="64"/>
      <c r="F137" s="227" t="s">
        <v>1717</v>
      </c>
      <c r="G137" s="64"/>
      <c r="H137" s="64"/>
      <c r="I137" s="181"/>
      <c r="J137" s="181"/>
      <c r="K137" s="64"/>
      <c r="L137" s="64"/>
      <c r="M137" s="62"/>
      <c r="N137" s="228"/>
      <c r="O137" s="43"/>
      <c r="P137" s="43"/>
      <c r="Q137" s="43"/>
      <c r="R137" s="43"/>
      <c r="S137" s="43"/>
      <c r="T137" s="43"/>
      <c r="U137" s="43"/>
      <c r="V137" s="43"/>
      <c r="W137" s="43"/>
      <c r="X137" s="78"/>
      <c r="AT137" s="25" t="s">
        <v>1170</v>
      </c>
      <c r="AU137" s="25" t="s">
        <v>81</v>
      </c>
    </row>
    <row r="138" spans="2:65" s="1" customFormat="1" ht="16.5" customHeight="1">
      <c r="B138" s="42"/>
      <c r="C138" s="261" t="s">
        <v>307</v>
      </c>
      <c r="D138" s="261" t="s">
        <v>390</v>
      </c>
      <c r="E138" s="262" t="s">
        <v>1718</v>
      </c>
      <c r="F138" s="263" t="s">
        <v>1719</v>
      </c>
      <c r="G138" s="264" t="s">
        <v>1640</v>
      </c>
      <c r="H138" s="265">
        <v>11</v>
      </c>
      <c r="I138" s="266"/>
      <c r="J138" s="267"/>
      <c r="K138" s="268">
        <f>ROUND(P138*H138,2)</f>
        <v>0</v>
      </c>
      <c r="L138" s="263" t="s">
        <v>22</v>
      </c>
      <c r="M138" s="269"/>
      <c r="N138" s="270" t="s">
        <v>22</v>
      </c>
      <c r="O138" s="222" t="s">
        <v>40</v>
      </c>
      <c r="P138" s="147">
        <f>I138+J138</f>
        <v>0</v>
      </c>
      <c r="Q138" s="147">
        <f>ROUND(I138*H138,2)</f>
        <v>0</v>
      </c>
      <c r="R138" s="147">
        <f>ROUND(J138*H138,2)</f>
        <v>0</v>
      </c>
      <c r="S138" s="43"/>
      <c r="T138" s="223">
        <f>S138*H138</f>
        <v>0</v>
      </c>
      <c r="U138" s="223">
        <v>0</v>
      </c>
      <c r="V138" s="223">
        <f>U138*H138</f>
        <v>0</v>
      </c>
      <c r="W138" s="223">
        <v>0</v>
      </c>
      <c r="X138" s="224">
        <f>W138*H138</f>
        <v>0</v>
      </c>
      <c r="AR138" s="25" t="s">
        <v>221</v>
      </c>
      <c r="AT138" s="25" t="s">
        <v>390</v>
      </c>
      <c r="AU138" s="25" t="s">
        <v>81</v>
      </c>
      <c r="AY138" s="25" t="s">
        <v>181</v>
      </c>
      <c r="BE138" s="225">
        <f>IF(O138="základní",K138,0)</f>
        <v>0</v>
      </c>
      <c r="BF138" s="225">
        <f>IF(O138="snížená",K138,0)</f>
        <v>0</v>
      </c>
      <c r="BG138" s="225">
        <f>IF(O138="zákl. přenesená",K138,0)</f>
        <v>0</v>
      </c>
      <c r="BH138" s="225">
        <f>IF(O138="sníž. přenesená",K138,0)</f>
        <v>0</v>
      </c>
      <c r="BI138" s="225">
        <f>IF(O138="nulová",K138,0)</f>
        <v>0</v>
      </c>
      <c r="BJ138" s="25" t="s">
        <v>79</v>
      </c>
      <c r="BK138" s="225">
        <f>ROUND(P138*H138,2)</f>
        <v>0</v>
      </c>
      <c r="BL138" s="25" t="s">
        <v>188</v>
      </c>
      <c r="BM138" s="25" t="s">
        <v>1720</v>
      </c>
    </row>
    <row r="139" spans="2:65" s="1" customFormat="1" ht="27">
      <c r="B139" s="42"/>
      <c r="C139" s="64"/>
      <c r="D139" s="226" t="s">
        <v>1170</v>
      </c>
      <c r="E139" s="64"/>
      <c r="F139" s="227" t="s">
        <v>1721</v>
      </c>
      <c r="G139" s="64"/>
      <c r="H139" s="64"/>
      <c r="I139" s="181"/>
      <c r="J139" s="181"/>
      <c r="K139" s="64"/>
      <c r="L139" s="64"/>
      <c r="M139" s="62"/>
      <c r="N139" s="228"/>
      <c r="O139" s="43"/>
      <c r="P139" s="43"/>
      <c r="Q139" s="43"/>
      <c r="R139" s="43"/>
      <c r="S139" s="43"/>
      <c r="T139" s="43"/>
      <c r="U139" s="43"/>
      <c r="V139" s="43"/>
      <c r="W139" s="43"/>
      <c r="X139" s="78"/>
      <c r="AT139" s="25" t="s">
        <v>1170</v>
      </c>
      <c r="AU139" s="25" t="s">
        <v>81</v>
      </c>
    </row>
    <row r="140" spans="2:65" s="1" customFormat="1" ht="25.5" customHeight="1">
      <c r="B140" s="42"/>
      <c r="C140" s="261" t="s">
        <v>311</v>
      </c>
      <c r="D140" s="261" t="s">
        <v>390</v>
      </c>
      <c r="E140" s="262" t="s">
        <v>1722</v>
      </c>
      <c r="F140" s="263" t="s">
        <v>1723</v>
      </c>
      <c r="G140" s="264" t="s">
        <v>292</v>
      </c>
      <c r="H140" s="265">
        <v>630</v>
      </c>
      <c r="I140" s="266"/>
      <c r="J140" s="267"/>
      <c r="K140" s="268">
        <f>ROUND(P140*H140,2)</f>
        <v>0</v>
      </c>
      <c r="L140" s="263" t="s">
        <v>1682</v>
      </c>
      <c r="M140" s="269"/>
      <c r="N140" s="270" t="s">
        <v>22</v>
      </c>
      <c r="O140" s="222" t="s">
        <v>40</v>
      </c>
      <c r="P140" s="147">
        <f>I140+J140</f>
        <v>0</v>
      </c>
      <c r="Q140" s="147">
        <f>ROUND(I140*H140,2)</f>
        <v>0</v>
      </c>
      <c r="R140" s="147">
        <f>ROUND(J140*H140,2)</f>
        <v>0</v>
      </c>
      <c r="S140" s="43"/>
      <c r="T140" s="223">
        <f>S140*H140</f>
        <v>0</v>
      </c>
      <c r="U140" s="223">
        <v>5.0000000000000002E-5</v>
      </c>
      <c r="V140" s="223">
        <f>U140*H140</f>
        <v>3.15E-2</v>
      </c>
      <c r="W140" s="223">
        <v>0</v>
      </c>
      <c r="X140" s="224">
        <f>W140*H140</f>
        <v>0</v>
      </c>
      <c r="AR140" s="25" t="s">
        <v>221</v>
      </c>
      <c r="AT140" s="25" t="s">
        <v>390</v>
      </c>
      <c r="AU140" s="25" t="s">
        <v>81</v>
      </c>
      <c r="AY140" s="25" t="s">
        <v>181</v>
      </c>
      <c r="BE140" s="225">
        <f>IF(O140="základní",K140,0)</f>
        <v>0</v>
      </c>
      <c r="BF140" s="225">
        <f>IF(O140="snížená",K140,0)</f>
        <v>0</v>
      </c>
      <c r="BG140" s="225">
        <f>IF(O140="zákl. přenesená",K140,0)</f>
        <v>0</v>
      </c>
      <c r="BH140" s="225">
        <f>IF(O140="sníž. přenesená",K140,0)</f>
        <v>0</v>
      </c>
      <c r="BI140" s="225">
        <f>IF(O140="nulová",K140,0)</f>
        <v>0</v>
      </c>
      <c r="BJ140" s="25" t="s">
        <v>79</v>
      </c>
      <c r="BK140" s="225">
        <f>ROUND(P140*H140,2)</f>
        <v>0</v>
      </c>
      <c r="BL140" s="25" t="s">
        <v>188</v>
      </c>
      <c r="BM140" s="25" t="s">
        <v>1724</v>
      </c>
    </row>
    <row r="141" spans="2:65" s="1" customFormat="1" ht="54">
      <c r="B141" s="42"/>
      <c r="C141" s="64"/>
      <c r="D141" s="226" t="s">
        <v>1170</v>
      </c>
      <c r="E141" s="64"/>
      <c r="F141" s="227" t="s">
        <v>1725</v>
      </c>
      <c r="G141" s="64"/>
      <c r="H141" s="64"/>
      <c r="I141" s="181"/>
      <c r="J141" s="181"/>
      <c r="K141" s="64"/>
      <c r="L141" s="64"/>
      <c r="M141" s="62"/>
      <c r="N141" s="228"/>
      <c r="O141" s="43"/>
      <c r="P141" s="43"/>
      <c r="Q141" s="43"/>
      <c r="R141" s="43"/>
      <c r="S141" s="43"/>
      <c r="T141" s="43"/>
      <c r="U141" s="43"/>
      <c r="V141" s="43"/>
      <c r="W141" s="43"/>
      <c r="X141" s="78"/>
      <c r="AT141" s="25" t="s">
        <v>1170</v>
      </c>
      <c r="AU141" s="25" t="s">
        <v>81</v>
      </c>
    </row>
    <row r="142" spans="2:65" s="1" customFormat="1" ht="25.5" customHeight="1">
      <c r="B142" s="42"/>
      <c r="C142" s="261" t="s">
        <v>456</v>
      </c>
      <c r="D142" s="261" t="s">
        <v>390</v>
      </c>
      <c r="E142" s="262" t="s">
        <v>1726</v>
      </c>
      <c r="F142" s="263" t="s">
        <v>1727</v>
      </c>
      <c r="G142" s="264" t="s">
        <v>292</v>
      </c>
      <c r="H142" s="265">
        <v>235</v>
      </c>
      <c r="I142" s="266"/>
      <c r="J142" s="267"/>
      <c r="K142" s="268">
        <f>ROUND(P142*H142,2)</f>
        <v>0</v>
      </c>
      <c r="L142" s="263" t="s">
        <v>1168</v>
      </c>
      <c r="M142" s="269"/>
      <c r="N142" s="270" t="s">
        <v>22</v>
      </c>
      <c r="O142" s="222" t="s">
        <v>40</v>
      </c>
      <c r="P142" s="147">
        <f>I142+J142</f>
        <v>0</v>
      </c>
      <c r="Q142" s="147">
        <f>ROUND(I142*H142,2)</f>
        <v>0</v>
      </c>
      <c r="R142" s="147">
        <f>ROUND(J142*H142,2)</f>
        <v>0</v>
      </c>
      <c r="S142" s="43"/>
      <c r="T142" s="223">
        <f>S142*H142</f>
        <v>0</v>
      </c>
      <c r="U142" s="223">
        <v>0</v>
      </c>
      <c r="V142" s="223">
        <f>U142*H142</f>
        <v>0</v>
      </c>
      <c r="W142" s="223">
        <v>0</v>
      </c>
      <c r="X142" s="224">
        <f>W142*H142</f>
        <v>0</v>
      </c>
      <c r="AR142" s="25" t="s">
        <v>221</v>
      </c>
      <c r="AT142" s="25" t="s">
        <v>390</v>
      </c>
      <c r="AU142" s="25" t="s">
        <v>81</v>
      </c>
      <c r="AY142" s="25" t="s">
        <v>181</v>
      </c>
      <c r="BE142" s="225">
        <f>IF(O142="základní",K142,0)</f>
        <v>0</v>
      </c>
      <c r="BF142" s="225">
        <f>IF(O142="snížená",K142,0)</f>
        <v>0</v>
      </c>
      <c r="BG142" s="225">
        <f>IF(O142="zákl. přenesená",K142,0)</f>
        <v>0</v>
      </c>
      <c r="BH142" s="225">
        <f>IF(O142="sníž. přenesená",K142,0)</f>
        <v>0</v>
      </c>
      <c r="BI142" s="225">
        <f>IF(O142="nulová",K142,0)</f>
        <v>0</v>
      </c>
      <c r="BJ142" s="25" t="s">
        <v>79</v>
      </c>
      <c r="BK142" s="225">
        <f>ROUND(P142*H142,2)</f>
        <v>0</v>
      </c>
      <c r="BL142" s="25" t="s">
        <v>188</v>
      </c>
      <c r="BM142" s="25" t="s">
        <v>1728</v>
      </c>
    </row>
    <row r="143" spans="2:65" s="1" customFormat="1" ht="25.5" customHeight="1">
      <c r="B143" s="42"/>
      <c r="C143" s="261" t="s">
        <v>463</v>
      </c>
      <c r="D143" s="261" t="s">
        <v>390</v>
      </c>
      <c r="E143" s="262" t="s">
        <v>1729</v>
      </c>
      <c r="F143" s="263" t="s">
        <v>1730</v>
      </c>
      <c r="G143" s="264" t="s">
        <v>292</v>
      </c>
      <c r="H143" s="265">
        <v>20</v>
      </c>
      <c r="I143" s="266"/>
      <c r="J143" s="267"/>
      <c r="K143" s="268">
        <f>ROUND(P143*H143,2)</f>
        <v>0</v>
      </c>
      <c r="L143" s="263" t="s">
        <v>1168</v>
      </c>
      <c r="M143" s="269"/>
      <c r="N143" s="270" t="s">
        <v>22</v>
      </c>
      <c r="O143" s="222" t="s">
        <v>40</v>
      </c>
      <c r="P143" s="147">
        <f>I143+J143</f>
        <v>0</v>
      </c>
      <c r="Q143" s="147">
        <f>ROUND(I143*H143,2)</f>
        <v>0</v>
      </c>
      <c r="R143" s="147">
        <f>ROUND(J143*H143,2)</f>
        <v>0</v>
      </c>
      <c r="S143" s="43"/>
      <c r="T143" s="223">
        <f>S143*H143</f>
        <v>0</v>
      </c>
      <c r="U143" s="223">
        <v>0</v>
      </c>
      <c r="V143" s="223">
        <f>U143*H143</f>
        <v>0</v>
      </c>
      <c r="W143" s="223">
        <v>0</v>
      </c>
      <c r="X143" s="224">
        <f>W143*H143</f>
        <v>0</v>
      </c>
      <c r="AR143" s="25" t="s">
        <v>221</v>
      </c>
      <c r="AT143" s="25" t="s">
        <v>390</v>
      </c>
      <c r="AU143" s="25" t="s">
        <v>81</v>
      </c>
      <c r="AY143" s="25" t="s">
        <v>181</v>
      </c>
      <c r="BE143" s="225">
        <f>IF(O143="základní",K143,0)</f>
        <v>0</v>
      </c>
      <c r="BF143" s="225">
        <f>IF(O143="snížená",K143,0)</f>
        <v>0</v>
      </c>
      <c r="BG143" s="225">
        <f>IF(O143="zákl. přenesená",K143,0)</f>
        <v>0</v>
      </c>
      <c r="BH143" s="225">
        <f>IF(O143="sníž. přenesená",K143,0)</f>
        <v>0</v>
      </c>
      <c r="BI143" s="225">
        <f>IF(O143="nulová",K143,0)</f>
        <v>0</v>
      </c>
      <c r="BJ143" s="25" t="s">
        <v>79</v>
      </c>
      <c r="BK143" s="225">
        <f>ROUND(P143*H143,2)</f>
        <v>0</v>
      </c>
      <c r="BL143" s="25" t="s">
        <v>188</v>
      </c>
      <c r="BM143" s="25" t="s">
        <v>1731</v>
      </c>
    </row>
    <row r="144" spans="2:65" s="1" customFormat="1" ht="25.5" customHeight="1">
      <c r="B144" s="42"/>
      <c r="C144" s="261" t="s">
        <v>321</v>
      </c>
      <c r="D144" s="261" t="s">
        <v>390</v>
      </c>
      <c r="E144" s="262" t="s">
        <v>1732</v>
      </c>
      <c r="F144" s="263" t="s">
        <v>1733</v>
      </c>
      <c r="G144" s="264" t="s">
        <v>1640</v>
      </c>
      <c r="H144" s="265">
        <v>1</v>
      </c>
      <c r="I144" s="266"/>
      <c r="J144" s="267"/>
      <c r="K144" s="268">
        <f>ROUND(P144*H144,2)</f>
        <v>0</v>
      </c>
      <c r="L144" s="263" t="s">
        <v>22</v>
      </c>
      <c r="M144" s="269"/>
      <c r="N144" s="270" t="s">
        <v>22</v>
      </c>
      <c r="O144" s="222" t="s">
        <v>40</v>
      </c>
      <c r="P144" s="147">
        <f>I144+J144</f>
        <v>0</v>
      </c>
      <c r="Q144" s="147">
        <f>ROUND(I144*H144,2)</f>
        <v>0</v>
      </c>
      <c r="R144" s="147">
        <f>ROUND(J144*H144,2)</f>
        <v>0</v>
      </c>
      <c r="S144" s="43"/>
      <c r="T144" s="223">
        <f>S144*H144</f>
        <v>0</v>
      </c>
      <c r="U144" s="223">
        <v>0</v>
      </c>
      <c r="V144" s="223">
        <f>U144*H144</f>
        <v>0</v>
      </c>
      <c r="W144" s="223">
        <v>0</v>
      </c>
      <c r="X144" s="224">
        <f>W144*H144</f>
        <v>0</v>
      </c>
      <c r="AR144" s="25" t="s">
        <v>221</v>
      </c>
      <c r="AT144" s="25" t="s">
        <v>390</v>
      </c>
      <c r="AU144" s="25" t="s">
        <v>81</v>
      </c>
      <c r="AY144" s="25" t="s">
        <v>181</v>
      </c>
      <c r="BE144" s="225">
        <f>IF(O144="základní",K144,0)</f>
        <v>0</v>
      </c>
      <c r="BF144" s="225">
        <f>IF(O144="snížená",K144,0)</f>
        <v>0</v>
      </c>
      <c r="BG144" s="225">
        <f>IF(O144="zákl. přenesená",K144,0)</f>
        <v>0</v>
      </c>
      <c r="BH144" s="225">
        <f>IF(O144="sníž. přenesená",K144,0)</f>
        <v>0</v>
      </c>
      <c r="BI144" s="225">
        <f>IF(O144="nulová",K144,0)</f>
        <v>0</v>
      </c>
      <c r="BJ144" s="25" t="s">
        <v>79</v>
      </c>
      <c r="BK144" s="225">
        <f>ROUND(P144*H144,2)</f>
        <v>0</v>
      </c>
      <c r="BL144" s="25" t="s">
        <v>188</v>
      </c>
      <c r="BM144" s="25" t="s">
        <v>1734</v>
      </c>
    </row>
    <row r="145" spans="2:65" s="1" customFormat="1" ht="27">
      <c r="B145" s="42"/>
      <c r="C145" s="64"/>
      <c r="D145" s="226" t="s">
        <v>1170</v>
      </c>
      <c r="E145" s="64"/>
      <c r="F145" s="227" t="s">
        <v>1735</v>
      </c>
      <c r="G145" s="64"/>
      <c r="H145" s="64"/>
      <c r="I145" s="181"/>
      <c r="J145" s="181"/>
      <c r="K145" s="64"/>
      <c r="L145" s="64"/>
      <c r="M145" s="62"/>
      <c r="N145" s="228"/>
      <c r="O145" s="43"/>
      <c r="P145" s="43"/>
      <c r="Q145" s="43"/>
      <c r="R145" s="43"/>
      <c r="S145" s="43"/>
      <c r="T145" s="43"/>
      <c r="U145" s="43"/>
      <c r="V145" s="43"/>
      <c r="W145" s="43"/>
      <c r="X145" s="78"/>
      <c r="AT145" s="25" t="s">
        <v>1170</v>
      </c>
      <c r="AU145" s="25" t="s">
        <v>81</v>
      </c>
    </row>
    <row r="146" spans="2:65" s="11" customFormat="1" ht="22.35" customHeight="1">
      <c r="B146" s="197"/>
      <c r="C146" s="198"/>
      <c r="D146" s="199" t="s">
        <v>70</v>
      </c>
      <c r="E146" s="212" t="s">
        <v>390</v>
      </c>
      <c r="F146" s="212" t="s">
        <v>1736</v>
      </c>
      <c r="G146" s="198"/>
      <c r="H146" s="198"/>
      <c r="I146" s="201"/>
      <c r="J146" s="201"/>
      <c r="K146" s="213">
        <f>BK146</f>
        <v>0</v>
      </c>
      <c r="L146" s="198"/>
      <c r="M146" s="203"/>
      <c r="N146" s="204"/>
      <c r="O146" s="205"/>
      <c r="P146" s="205"/>
      <c r="Q146" s="206">
        <v>0</v>
      </c>
      <c r="R146" s="206">
        <v>0</v>
      </c>
      <c r="S146" s="205"/>
      <c r="T146" s="207">
        <v>0</v>
      </c>
      <c r="U146" s="205"/>
      <c r="V146" s="207">
        <v>0</v>
      </c>
      <c r="W146" s="205"/>
      <c r="X146" s="208">
        <v>0</v>
      </c>
      <c r="AR146" s="209" t="s">
        <v>91</v>
      </c>
      <c r="AT146" s="210" t="s">
        <v>70</v>
      </c>
      <c r="AU146" s="210" t="s">
        <v>81</v>
      </c>
      <c r="AY146" s="209" t="s">
        <v>181</v>
      </c>
      <c r="BK146" s="211">
        <v>0</v>
      </c>
    </row>
    <row r="147" spans="2:65" s="11" customFormat="1" ht="14.85" customHeight="1">
      <c r="B147" s="197"/>
      <c r="C147" s="198"/>
      <c r="D147" s="199" t="s">
        <v>70</v>
      </c>
      <c r="E147" s="212" t="s">
        <v>1737</v>
      </c>
      <c r="F147" s="212" t="s">
        <v>1738</v>
      </c>
      <c r="G147" s="198"/>
      <c r="H147" s="198"/>
      <c r="I147" s="201"/>
      <c r="J147" s="201"/>
      <c r="K147" s="213">
        <f>BK147</f>
        <v>0</v>
      </c>
      <c r="L147" s="198"/>
      <c r="M147" s="203"/>
      <c r="N147" s="204"/>
      <c r="O147" s="205"/>
      <c r="P147" s="205"/>
      <c r="Q147" s="206">
        <f>Q148+SUM(Q149:Q161)</f>
        <v>0</v>
      </c>
      <c r="R147" s="206">
        <f>R148+SUM(R149:R161)</f>
        <v>0</v>
      </c>
      <c r="S147" s="205"/>
      <c r="T147" s="207">
        <f>T148+SUM(T149:T161)</f>
        <v>0</v>
      </c>
      <c r="U147" s="205"/>
      <c r="V147" s="207">
        <f>V148+SUM(V149:V161)</f>
        <v>0</v>
      </c>
      <c r="W147" s="205"/>
      <c r="X147" s="208">
        <f>X148+SUM(X149:X161)</f>
        <v>0</v>
      </c>
      <c r="AR147" s="209" t="s">
        <v>91</v>
      </c>
      <c r="AT147" s="210" t="s">
        <v>70</v>
      </c>
      <c r="AU147" s="210" t="s">
        <v>81</v>
      </c>
      <c r="AY147" s="209" t="s">
        <v>181</v>
      </c>
      <c r="BK147" s="211">
        <f>BK148+SUM(BK149:BK161)</f>
        <v>0</v>
      </c>
    </row>
    <row r="148" spans="2:65" s="1" customFormat="1" ht="25.5" customHeight="1">
      <c r="B148" s="42"/>
      <c r="C148" s="214" t="s">
        <v>361</v>
      </c>
      <c r="D148" s="214" t="s">
        <v>183</v>
      </c>
      <c r="E148" s="215" t="s">
        <v>1739</v>
      </c>
      <c r="F148" s="216" t="s">
        <v>1740</v>
      </c>
      <c r="G148" s="217" t="s">
        <v>318</v>
      </c>
      <c r="H148" s="218">
        <v>1</v>
      </c>
      <c r="I148" s="219"/>
      <c r="J148" s="219"/>
      <c r="K148" s="220">
        <f>ROUND(P148*H148,2)</f>
        <v>0</v>
      </c>
      <c r="L148" s="216" t="s">
        <v>1682</v>
      </c>
      <c r="M148" s="62"/>
      <c r="N148" s="221" t="s">
        <v>22</v>
      </c>
      <c r="O148" s="222" t="s">
        <v>40</v>
      </c>
      <c r="P148" s="147">
        <f>I148+J148</f>
        <v>0</v>
      </c>
      <c r="Q148" s="147">
        <f>ROUND(I148*H148,2)</f>
        <v>0</v>
      </c>
      <c r="R148" s="147">
        <f>ROUND(J148*H148,2)</f>
        <v>0</v>
      </c>
      <c r="S148" s="43"/>
      <c r="T148" s="223">
        <f>S148*H148</f>
        <v>0</v>
      </c>
      <c r="U148" s="223">
        <v>0</v>
      </c>
      <c r="V148" s="223">
        <f>U148*H148</f>
        <v>0</v>
      </c>
      <c r="W148" s="223">
        <v>0</v>
      </c>
      <c r="X148" s="224">
        <f>W148*H148</f>
        <v>0</v>
      </c>
      <c r="AR148" s="25" t="s">
        <v>542</v>
      </c>
      <c r="AT148" s="25" t="s">
        <v>183</v>
      </c>
      <c r="AU148" s="25" t="s">
        <v>91</v>
      </c>
      <c r="AY148" s="25" t="s">
        <v>181</v>
      </c>
      <c r="BE148" s="225">
        <f>IF(O148="základní",K148,0)</f>
        <v>0</v>
      </c>
      <c r="BF148" s="225">
        <f>IF(O148="snížená",K148,0)</f>
        <v>0</v>
      </c>
      <c r="BG148" s="225">
        <f>IF(O148="zákl. přenesená",K148,0)</f>
        <v>0</v>
      </c>
      <c r="BH148" s="225">
        <f>IF(O148="sníž. přenesená",K148,0)</f>
        <v>0</v>
      </c>
      <c r="BI148" s="225">
        <f>IF(O148="nulová",K148,0)</f>
        <v>0</v>
      </c>
      <c r="BJ148" s="25" t="s">
        <v>79</v>
      </c>
      <c r="BK148" s="225">
        <f>ROUND(P148*H148,2)</f>
        <v>0</v>
      </c>
      <c r="BL148" s="25" t="s">
        <v>542</v>
      </c>
      <c r="BM148" s="25" t="s">
        <v>1741</v>
      </c>
    </row>
    <row r="149" spans="2:65" s="1" customFormat="1" ht="16.5" customHeight="1">
      <c r="B149" s="42"/>
      <c r="C149" s="214" t="s">
        <v>366</v>
      </c>
      <c r="D149" s="214" t="s">
        <v>183</v>
      </c>
      <c r="E149" s="215" t="s">
        <v>1742</v>
      </c>
      <c r="F149" s="216" t="s">
        <v>1743</v>
      </c>
      <c r="G149" s="217" t="s">
        <v>318</v>
      </c>
      <c r="H149" s="218">
        <v>1</v>
      </c>
      <c r="I149" s="219"/>
      <c r="J149" s="219"/>
      <c r="K149" s="220">
        <f>ROUND(P149*H149,2)</f>
        <v>0</v>
      </c>
      <c r="L149" s="216" t="s">
        <v>1682</v>
      </c>
      <c r="M149" s="62"/>
      <c r="N149" s="221" t="s">
        <v>22</v>
      </c>
      <c r="O149" s="222" t="s">
        <v>40</v>
      </c>
      <c r="P149" s="147">
        <f>I149+J149</f>
        <v>0</v>
      </c>
      <c r="Q149" s="147">
        <f>ROUND(I149*H149,2)</f>
        <v>0</v>
      </c>
      <c r="R149" s="147">
        <f>ROUND(J149*H149,2)</f>
        <v>0</v>
      </c>
      <c r="S149" s="43"/>
      <c r="T149" s="223">
        <f>S149*H149</f>
        <v>0</v>
      </c>
      <c r="U149" s="223">
        <v>0</v>
      </c>
      <c r="V149" s="223">
        <f>U149*H149</f>
        <v>0</v>
      </c>
      <c r="W149" s="223">
        <v>0</v>
      </c>
      <c r="X149" s="224">
        <f>W149*H149</f>
        <v>0</v>
      </c>
      <c r="AR149" s="25" t="s">
        <v>542</v>
      </c>
      <c r="AT149" s="25" t="s">
        <v>183</v>
      </c>
      <c r="AU149" s="25" t="s">
        <v>91</v>
      </c>
      <c r="AY149" s="25" t="s">
        <v>181</v>
      </c>
      <c r="BE149" s="225">
        <f>IF(O149="základní",K149,0)</f>
        <v>0</v>
      </c>
      <c r="BF149" s="225">
        <f>IF(O149="snížená",K149,0)</f>
        <v>0</v>
      </c>
      <c r="BG149" s="225">
        <f>IF(O149="zákl. přenesená",K149,0)</f>
        <v>0</v>
      </c>
      <c r="BH149" s="225">
        <f>IF(O149="sníž. přenesená",K149,0)</f>
        <v>0</v>
      </c>
      <c r="BI149" s="225">
        <f>IF(O149="nulová",K149,0)</f>
        <v>0</v>
      </c>
      <c r="BJ149" s="25" t="s">
        <v>79</v>
      </c>
      <c r="BK149" s="225">
        <f>ROUND(P149*H149,2)</f>
        <v>0</v>
      </c>
      <c r="BL149" s="25" t="s">
        <v>542</v>
      </c>
      <c r="BM149" s="25" t="s">
        <v>1744</v>
      </c>
    </row>
    <row r="150" spans="2:65" s="1" customFormat="1" ht="16.5" customHeight="1">
      <c r="B150" s="42"/>
      <c r="C150" s="214" t="s">
        <v>370</v>
      </c>
      <c r="D150" s="214" t="s">
        <v>183</v>
      </c>
      <c r="E150" s="215" t="s">
        <v>1745</v>
      </c>
      <c r="F150" s="216" t="s">
        <v>1746</v>
      </c>
      <c r="G150" s="217" t="s">
        <v>318</v>
      </c>
      <c r="H150" s="218">
        <v>47</v>
      </c>
      <c r="I150" s="219"/>
      <c r="J150" s="219"/>
      <c r="K150" s="220">
        <f>ROUND(P150*H150,2)</f>
        <v>0</v>
      </c>
      <c r="L150" s="216" t="s">
        <v>1682</v>
      </c>
      <c r="M150" s="62"/>
      <c r="N150" s="221" t="s">
        <v>22</v>
      </c>
      <c r="O150" s="222" t="s">
        <v>40</v>
      </c>
      <c r="P150" s="147">
        <f>I150+J150</f>
        <v>0</v>
      </c>
      <c r="Q150" s="147">
        <f>ROUND(I150*H150,2)</f>
        <v>0</v>
      </c>
      <c r="R150" s="147">
        <f>ROUND(J150*H150,2)</f>
        <v>0</v>
      </c>
      <c r="S150" s="43"/>
      <c r="T150" s="223">
        <f>S150*H150</f>
        <v>0</v>
      </c>
      <c r="U150" s="223">
        <v>0</v>
      </c>
      <c r="V150" s="223">
        <f>U150*H150</f>
        <v>0</v>
      </c>
      <c r="W150" s="223">
        <v>0</v>
      </c>
      <c r="X150" s="224">
        <f>W150*H150</f>
        <v>0</v>
      </c>
      <c r="AR150" s="25" t="s">
        <v>542</v>
      </c>
      <c r="AT150" s="25" t="s">
        <v>183</v>
      </c>
      <c r="AU150" s="25" t="s">
        <v>91</v>
      </c>
      <c r="AY150" s="25" t="s">
        <v>181</v>
      </c>
      <c r="BE150" s="225">
        <f>IF(O150="základní",K150,0)</f>
        <v>0</v>
      </c>
      <c r="BF150" s="225">
        <f>IF(O150="snížená",K150,0)</f>
        <v>0</v>
      </c>
      <c r="BG150" s="225">
        <f>IF(O150="zákl. přenesená",K150,0)</f>
        <v>0</v>
      </c>
      <c r="BH150" s="225">
        <f>IF(O150="sníž. přenesená",K150,0)</f>
        <v>0</v>
      </c>
      <c r="BI150" s="225">
        <f>IF(O150="nulová",K150,0)</f>
        <v>0</v>
      </c>
      <c r="BJ150" s="25" t="s">
        <v>79</v>
      </c>
      <c r="BK150" s="225">
        <f>ROUND(P150*H150,2)</f>
        <v>0</v>
      </c>
      <c r="BL150" s="25" t="s">
        <v>542</v>
      </c>
      <c r="BM150" s="25" t="s">
        <v>1747</v>
      </c>
    </row>
    <row r="151" spans="2:65" s="1" customFormat="1" ht="27">
      <c r="B151" s="42"/>
      <c r="C151" s="64"/>
      <c r="D151" s="226" t="s">
        <v>1170</v>
      </c>
      <c r="E151" s="64"/>
      <c r="F151" s="227" t="s">
        <v>1748</v>
      </c>
      <c r="G151" s="64"/>
      <c r="H151" s="64"/>
      <c r="I151" s="181"/>
      <c r="J151" s="181"/>
      <c r="K151" s="64"/>
      <c r="L151" s="64"/>
      <c r="M151" s="62"/>
      <c r="N151" s="228"/>
      <c r="O151" s="43"/>
      <c r="P151" s="43"/>
      <c r="Q151" s="43"/>
      <c r="R151" s="43"/>
      <c r="S151" s="43"/>
      <c r="T151" s="43"/>
      <c r="U151" s="43"/>
      <c r="V151" s="43"/>
      <c r="W151" s="43"/>
      <c r="X151" s="78"/>
      <c r="AT151" s="25" t="s">
        <v>1170</v>
      </c>
      <c r="AU151" s="25" t="s">
        <v>91</v>
      </c>
    </row>
    <row r="152" spans="2:65" s="1" customFormat="1" ht="16.5" customHeight="1">
      <c r="B152" s="42"/>
      <c r="C152" s="214" t="s">
        <v>377</v>
      </c>
      <c r="D152" s="214" t="s">
        <v>183</v>
      </c>
      <c r="E152" s="215" t="s">
        <v>1749</v>
      </c>
      <c r="F152" s="216" t="s">
        <v>1750</v>
      </c>
      <c r="G152" s="217" t="s">
        <v>318</v>
      </c>
      <c r="H152" s="218">
        <v>8</v>
      </c>
      <c r="I152" s="219"/>
      <c r="J152" s="219"/>
      <c r="K152" s="220">
        <f t="shared" ref="K152:K160" si="14">ROUND(P152*H152,2)</f>
        <v>0</v>
      </c>
      <c r="L152" s="216" t="s">
        <v>1682</v>
      </c>
      <c r="M152" s="62"/>
      <c r="N152" s="221" t="s">
        <v>22</v>
      </c>
      <c r="O152" s="222" t="s">
        <v>40</v>
      </c>
      <c r="P152" s="147">
        <f t="shared" ref="P152:P160" si="15">I152+J152</f>
        <v>0</v>
      </c>
      <c r="Q152" s="147">
        <f t="shared" ref="Q152:Q160" si="16">ROUND(I152*H152,2)</f>
        <v>0</v>
      </c>
      <c r="R152" s="147">
        <f t="shared" ref="R152:R160" si="17">ROUND(J152*H152,2)</f>
        <v>0</v>
      </c>
      <c r="S152" s="43"/>
      <c r="T152" s="223">
        <f t="shared" ref="T152:T160" si="18">S152*H152</f>
        <v>0</v>
      </c>
      <c r="U152" s="223">
        <v>0</v>
      </c>
      <c r="V152" s="223">
        <f t="shared" ref="V152:V160" si="19">U152*H152</f>
        <v>0</v>
      </c>
      <c r="W152" s="223">
        <v>0</v>
      </c>
      <c r="X152" s="224">
        <f t="shared" ref="X152:X160" si="20">W152*H152</f>
        <v>0</v>
      </c>
      <c r="AR152" s="25" t="s">
        <v>542</v>
      </c>
      <c r="AT152" s="25" t="s">
        <v>183</v>
      </c>
      <c r="AU152" s="25" t="s">
        <v>91</v>
      </c>
      <c r="AY152" s="25" t="s">
        <v>181</v>
      </c>
      <c r="BE152" s="225">
        <f t="shared" ref="BE152:BE160" si="21">IF(O152="základní",K152,0)</f>
        <v>0</v>
      </c>
      <c r="BF152" s="225">
        <f t="shared" ref="BF152:BF160" si="22">IF(O152="snížená",K152,0)</f>
        <v>0</v>
      </c>
      <c r="BG152" s="225">
        <f t="shared" ref="BG152:BG160" si="23">IF(O152="zákl. přenesená",K152,0)</f>
        <v>0</v>
      </c>
      <c r="BH152" s="225">
        <f t="shared" ref="BH152:BH160" si="24">IF(O152="sníž. přenesená",K152,0)</f>
        <v>0</v>
      </c>
      <c r="BI152" s="225">
        <f t="shared" ref="BI152:BI160" si="25">IF(O152="nulová",K152,0)</f>
        <v>0</v>
      </c>
      <c r="BJ152" s="25" t="s">
        <v>79</v>
      </c>
      <c r="BK152" s="225">
        <f t="shared" ref="BK152:BK160" si="26">ROUND(P152*H152,2)</f>
        <v>0</v>
      </c>
      <c r="BL152" s="25" t="s">
        <v>542</v>
      </c>
      <c r="BM152" s="25" t="s">
        <v>1751</v>
      </c>
    </row>
    <row r="153" spans="2:65" s="1" customFormat="1" ht="16.5" customHeight="1">
      <c r="B153" s="42"/>
      <c r="C153" s="214" t="s">
        <v>385</v>
      </c>
      <c r="D153" s="214" t="s">
        <v>183</v>
      </c>
      <c r="E153" s="215" t="s">
        <v>1752</v>
      </c>
      <c r="F153" s="216" t="s">
        <v>1753</v>
      </c>
      <c r="G153" s="217" t="s">
        <v>318</v>
      </c>
      <c r="H153" s="218">
        <v>1</v>
      </c>
      <c r="I153" s="219"/>
      <c r="J153" s="219"/>
      <c r="K153" s="220">
        <f t="shared" si="14"/>
        <v>0</v>
      </c>
      <c r="L153" s="216" t="s">
        <v>1682</v>
      </c>
      <c r="M153" s="62"/>
      <c r="N153" s="221" t="s">
        <v>22</v>
      </c>
      <c r="O153" s="222" t="s">
        <v>40</v>
      </c>
      <c r="P153" s="147">
        <f t="shared" si="15"/>
        <v>0</v>
      </c>
      <c r="Q153" s="147">
        <f t="shared" si="16"/>
        <v>0</v>
      </c>
      <c r="R153" s="147">
        <f t="shared" si="17"/>
        <v>0</v>
      </c>
      <c r="S153" s="43"/>
      <c r="T153" s="223">
        <f t="shared" si="18"/>
        <v>0</v>
      </c>
      <c r="U153" s="223">
        <v>0</v>
      </c>
      <c r="V153" s="223">
        <f t="shared" si="19"/>
        <v>0</v>
      </c>
      <c r="W153" s="223">
        <v>0</v>
      </c>
      <c r="X153" s="224">
        <f t="shared" si="20"/>
        <v>0</v>
      </c>
      <c r="AR153" s="25" t="s">
        <v>542</v>
      </c>
      <c r="AT153" s="25" t="s">
        <v>183</v>
      </c>
      <c r="AU153" s="25" t="s">
        <v>91</v>
      </c>
      <c r="AY153" s="25" t="s">
        <v>181</v>
      </c>
      <c r="BE153" s="225">
        <f t="shared" si="21"/>
        <v>0</v>
      </c>
      <c r="BF153" s="225">
        <f t="shared" si="22"/>
        <v>0</v>
      </c>
      <c r="BG153" s="225">
        <f t="shared" si="23"/>
        <v>0</v>
      </c>
      <c r="BH153" s="225">
        <f t="shared" si="24"/>
        <v>0</v>
      </c>
      <c r="BI153" s="225">
        <f t="shared" si="25"/>
        <v>0</v>
      </c>
      <c r="BJ153" s="25" t="s">
        <v>79</v>
      </c>
      <c r="BK153" s="225">
        <f t="shared" si="26"/>
        <v>0</v>
      </c>
      <c r="BL153" s="25" t="s">
        <v>542</v>
      </c>
      <c r="BM153" s="25" t="s">
        <v>1754</v>
      </c>
    </row>
    <row r="154" spans="2:65" s="1" customFormat="1" ht="16.5" customHeight="1">
      <c r="B154" s="42"/>
      <c r="C154" s="214" t="s">
        <v>389</v>
      </c>
      <c r="D154" s="214" t="s">
        <v>183</v>
      </c>
      <c r="E154" s="215" t="s">
        <v>1755</v>
      </c>
      <c r="F154" s="216" t="s">
        <v>1756</v>
      </c>
      <c r="G154" s="217" t="s">
        <v>318</v>
      </c>
      <c r="H154" s="218">
        <v>1</v>
      </c>
      <c r="I154" s="219"/>
      <c r="J154" s="219"/>
      <c r="K154" s="220">
        <f t="shared" si="14"/>
        <v>0</v>
      </c>
      <c r="L154" s="216" t="s">
        <v>1682</v>
      </c>
      <c r="M154" s="62"/>
      <c r="N154" s="221" t="s">
        <v>22</v>
      </c>
      <c r="O154" s="222" t="s">
        <v>40</v>
      </c>
      <c r="P154" s="147">
        <f t="shared" si="15"/>
        <v>0</v>
      </c>
      <c r="Q154" s="147">
        <f t="shared" si="16"/>
        <v>0</v>
      </c>
      <c r="R154" s="147">
        <f t="shared" si="17"/>
        <v>0</v>
      </c>
      <c r="S154" s="43"/>
      <c r="T154" s="223">
        <f t="shared" si="18"/>
        <v>0</v>
      </c>
      <c r="U154" s="223">
        <v>0</v>
      </c>
      <c r="V154" s="223">
        <f t="shared" si="19"/>
        <v>0</v>
      </c>
      <c r="W154" s="223">
        <v>0</v>
      </c>
      <c r="X154" s="224">
        <f t="shared" si="20"/>
        <v>0</v>
      </c>
      <c r="AR154" s="25" t="s">
        <v>542</v>
      </c>
      <c r="AT154" s="25" t="s">
        <v>183</v>
      </c>
      <c r="AU154" s="25" t="s">
        <v>91</v>
      </c>
      <c r="AY154" s="25" t="s">
        <v>181</v>
      </c>
      <c r="BE154" s="225">
        <f t="shared" si="21"/>
        <v>0</v>
      </c>
      <c r="BF154" s="225">
        <f t="shared" si="22"/>
        <v>0</v>
      </c>
      <c r="BG154" s="225">
        <f t="shared" si="23"/>
        <v>0</v>
      </c>
      <c r="BH154" s="225">
        <f t="shared" si="24"/>
        <v>0</v>
      </c>
      <c r="BI154" s="225">
        <f t="shared" si="25"/>
        <v>0</v>
      </c>
      <c r="BJ154" s="25" t="s">
        <v>79</v>
      </c>
      <c r="BK154" s="225">
        <f t="shared" si="26"/>
        <v>0</v>
      </c>
      <c r="BL154" s="25" t="s">
        <v>542</v>
      </c>
      <c r="BM154" s="25" t="s">
        <v>1757</v>
      </c>
    </row>
    <row r="155" spans="2:65" s="1" customFormat="1" ht="16.5" customHeight="1">
      <c r="B155" s="42"/>
      <c r="C155" s="214" t="s">
        <v>394</v>
      </c>
      <c r="D155" s="214" t="s">
        <v>183</v>
      </c>
      <c r="E155" s="215" t="s">
        <v>1758</v>
      </c>
      <c r="F155" s="216" t="s">
        <v>1759</v>
      </c>
      <c r="G155" s="217" t="s">
        <v>318</v>
      </c>
      <c r="H155" s="218">
        <v>1</v>
      </c>
      <c r="I155" s="219"/>
      <c r="J155" s="219"/>
      <c r="K155" s="220">
        <f t="shared" si="14"/>
        <v>0</v>
      </c>
      <c r="L155" s="216" t="s">
        <v>1682</v>
      </c>
      <c r="M155" s="62"/>
      <c r="N155" s="221" t="s">
        <v>22</v>
      </c>
      <c r="O155" s="222" t="s">
        <v>40</v>
      </c>
      <c r="P155" s="147">
        <f t="shared" si="15"/>
        <v>0</v>
      </c>
      <c r="Q155" s="147">
        <f t="shared" si="16"/>
        <v>0</v>
      </c>
      <c r="R155" s="147">
        <f t="shared" si="17"/>
        <v>0</v>
      </c>
      <c r="S155" s="43"/>
      <c r="T155" s="223">
        <f t="shared" si="18"/>
        <v>0</v>
      </c>
      <c r="U155" s="223">
        <v>0</v>
      </c>
      <c r="V155" s="223">
        <f t="shared" si="19"/>
        <v>0</v>
      </c>
      <c r="W155" s="223">
        <v>0</v>
      </c>
      <c r="X155" s="224">
        <f t="shared" si="20"/>
        <v>0</v>
      </c>
      <c r="AR155" s="25" t="s">
        <v>542</v>
      </c>
      <c r="AT155" s="25" t="s">
        <v>183</v>
      </c>
      <c r="AU155" s="25" t="s">
        <v>91</v>
      </c>
      <c r="AY155" s="25" t="s">
        <v>181</v>
      </c>
      <c r="BE155" s="225">
        <f t="shared" si="21"/>
        <v>0</v>
      </c>
      <c r="BF155" s="225">
        <f t="shared" si="22"/>
        <v>0</v>
      </c>
      <c r="BG155" s="225">
        <f t="shared" si="23"/>
        <v>0</v>
      </c>
      <c r="BH155" s="225">
        <f t="shared" si="24"/>
        <v>0</v>
      </c>
      <c r="BI155" s="225">
        <f t="shared" si="25"/>
        <v>0</v>
      </c>
      <c r="BJ155" s="25" t="s">
        <v>79</v>
      </c>
      <c r="BK155" s="225">
        <f t="shared" si="26"/>
        <v>0</v>
      </c>
      <c r="BL155" s="25" t="s">
        <v>542</v>
      </c>
      <c r="BM155" s="25" t="s">
        <v>1760</v>
      </c>
    </row>
    <row r="156" spans="2:65" s="1" customFormat="1" ht="25.5" customHeight="1">
      <c r="B156" s="42"/>
      <c r="C156" s="214" t="s">
        <v>398</v>
      </c>
      <c r="D156" s="214" t="s">
        <v>183</v>
      </c>
      <c r="E156" s="215" t="s">
        <v>1761</v>
      </c>
      <c r="F156" s="216" t="s">
        <v>1762</v>
      </c>
      <c r="G156" s="217" t="s">
        <v>318</v>
      </c>
      <c r="H156" s="218">
        <v>1</v>
      </c>
      <c r="I156" s="219"/>
      <c r="J156" s="219"/>
      <c r="K156" s="220">
        <f t="shared" si="14"/>
        <v>0</v>
      </c>
      <c r="L156" s="216" t="s">
        <v>1682</v>
      </c>
      <c r="M156" s="62"/>
      <c r="N156" s="221" t="s">
        <v>22</v>
      </c>
      <c r="O156" s="222" t="s">
        <v>40</v>
      </c>
      <c r="P156" s="147">
        <f t="shared" si="15"/>
        <v>0</v>
      </c>
      <c r="Q156" s="147">
        <f t="shared" si="16"/>
        <v>0</v>
      </c>
      <c r="R156" s="147">
        <f t="shared" si="17"/>
        <v>0</v>
      </c>
      <c r="S156" s="43"/>
      <c r="T156" s="223">
        <f t="shared" si="18"/>
        <v>0</v>
      </c>
      <c r="U156" s="223">
        <v>0</v>
      </c>
      <c r="V156" s="223">
        <f t="shared" si="19"/>
        <v>0</v>
      </c>
      <c r="W156" s="223">
        <v>0</v>
      </c>
      <c r="X156" s="224">
        <f t="shared" si="20"/>
        <v>0</v>
      </c>
      <c r="AR156" s="25" t="s">
        <v>542</v>
      </c>
      <c r="AT156" s="25" t="s">
        <v>183</v>
      </c>
      <c r="AU156" s="25" t="s">
        <v>91</v>
      </c>
      <c r="AY156" s="25" t="s">
        <v>181</v>
      </c>
      <c r="BE156" s="225">
        <f t="shared" si="21"/>
        <v>0</v>
      </c>
      <c r="BF156" s="225">
        <f t="shared" si="22"/>
        <v>0</v>
      </c>
      <c r="BG156" s="225">
        <f t="shared" si="23"/>
        <v>0</v>
      </c>
      <c r="BH156" s="225">
        <f t="shared" si="24"/>
        <v>0</v>
      </c>
      <c r="BI156" s="225">
        <f t="shared" si="25"/>
        <v>0</v>
      </c>
      <c r="BJ156" s="25" t="s">
        <v>79</v>
      </c>
      <c r="BK156" s="225">
        <f t="shared" si="26"/>
        <v>0</v>
      </c>
      <c r="BL156" s="25" t="s">
        <v>542</v>
      </c>
      <c r="BM156" s="25" t="s">
        <v>1763</v>
      </c>
    </row>
    <row r="157" spans="2:65" s="1" customFormat="1" ht="16.5" customHeight="1">
      <c r="B157" s="42"/>
      <c r="C157" s="214" t="s">
        <v>488</v>
      </c>
      <c r="D157" s="214" t="s">
        <v>183</v>
      </c>
      <c r="E157" s="215" t="s">
        <v>1764</v>
      </c>
      <c r="F157" s="216" t="s">
        <v>1765</v>
      </c>
      <c r="G157" s="217" t="s">
        <v>318</v>
      </c>
      <c r="H157" s="218">
        <v>1</v>
      </c>
      <c r="I157" s="219"/>
      <c r="J157" s="219"/>
      <c r="K157" s="220">
        <f t="shared" si="14"/>
        <v>0</v>
      </c>
      <c r="L157" s="216" t="s">
        <v>1766</v>
      </c>
      <c r="M157" s="62"/>
      <c r="N157" s="221" t="s">
        <v>22</v>
      </c>
      <c r="O157" s="222" t="s">
        <v>40</v>
      </c>
      <c r="P157" s="147">
        <f t="shared" si="15"/>
        <v>0</v>
      </c>
      <c r="Q157" s="147">
        <f t="shared" si="16"/>
        <v>0</v>
      </c>
      <c r="R157" s="147">
        <f t="shared" si="17"/>
        <v>0</v>
      </c>
      <c r="S157" s="43"/>
      <c r="T157" s="223">
        <f t="shared" si="18"/>
        <v>0</v>
      </c>
      <c r="U157" s="223">
        <v>0</v>
      </c>
      <c r="V157" s="223">
        <f t="shared" si="19"/>
        <v>0</v>
      </c>
      <c r="W157" s="223">
        <v>0</v>
      </c>
      <c r="X157" s="224">
        <f t="shared" si="20"/>
        <v>0</v>
      </c>
      <c r="AR157" s="25" t="s">
        <v>542</v>
      </c>
      <c r="AT157" s="25" t="s">
        <v>183</v>
      </c>
      <c r="AU157" s="25" t="s">
        <v>91</v>
      </c>
      <c r="AY157" s="25" t="s">
        <v>181</v>
      </c>
      <c r="BE157" s="225">
        <f t="shared" si="21"/>
        <v>0</v>
      </c>
      <c r="BF157" s="225">
        <f t="shared" si="22"/>
        <v>0</v>
      </c>
      <c r="BG157" s="225">
        <f t="shared" si="23"/>
        <v>0</v>
      </c>
      <c r="BH157" s="225">
        <f t="shared" si="24"/>
        <v>0</v>
      </c>
      <c r="BI157" s="225">
        <f t="shared" si="25"/>
        <v>0</v>
      </c>
      <c r="BJ157" s="25" t="s">
        <v>79</v>
      </c>
      <c r="BK157" s="225">
        <f t="shared" si="26"/>
        <v>0</v>
      </c>
      <c r="BL157" s="25" t="s">
        <v>542</v>
      </c>
      <c r="BM157" s="25" t="s">
        <v>1767</v>
      </c>
    </row>
    <row r="158" spans="2:65" s="1" customFormat="1" ht="25.5" customHeight="1">
      <c r="B158" s="42"/>
      <c r="C158" s="214" t="s">
        <v>492</v>
      </c>
      <c r="D158" s="214" t="s">
        <v>183</v>
      </c>
      <c r="E158" s="215" t="s">
        <v>1768</v>
      </c>
      <c r="F158" s="216" t="s">
        <v>1769</v>
      </c>
      <c r="G158" s="217" t="s">
        <v>318</v>
      </c>
      <c r="H158" s="218">
        <v>1</v>
      </c>
      <c r="I158" s="219"/>
      <c r="J158" s="219"/>
      <c r="K158" s="220">
        <f t="shared" si="14"/>
        <v>0</v>
      </c>
      <c r="L158" s="216" t="s">
        <v>1766</v>
      </c>
      <c r="M158" s="62"/>
      <c r="N158" s="221" t="s">
        <v>22</v>
      </c>
      <c r="O158" s="222" t="s">
        <v>40</v>
      </c>
      <c r="P158" s="147">
        <f t="shared" si="15"/>
        <v>0</v>
      </c>
      <c r="Q158" s="147">
        <f t="shared" si="16"/>
        <v>0</v>
      </c>
      <c r="R158" s="147">
        <f t="shared" si="17"/>
        <v>0</v>
      </c>
      <c r="S158" s="43"/>
      <c r="T158" s="223">
        <f t="shared" si="18"/>
        <v>0</v>
      </c>
      <c r="U158" s="223">
        <v>0</v>
      </c>
      <c r="V158" s="223">
        <f t="shared" si="19"/>
        <v>0</v>
      </c>
      <c r="W158" s="223">
        <v>0</v>
      </c>
      <c r="X158" s="224">
        <f t="shared" si="20"/>
        <v>0</v>
      </c>
      <c r="AR158" s="25" t="s">
        <v>542</v>
      </c>
      <c r="AT158" s="25" t="s">
        <v>183</v>
      </c>
      <c r="AU158" s="25" t="s">
        <v>91</v>
      </c>
      <c r="AY158" s="25" t="s">
        <v>181</v>
      </c>
      <c r="BE158" s="225">
        <f t="shared" si="21"/>
        <v>0</v>
      </c>
      <c r="BF158" s="225">
        <f t="shared" si="22"/>
        <v>0</v>
      </c>
      <c r="BG158" s="225">
        <f t="shared" si="23"/>
        <v>0</v>
      </c>
      <c r="BH158" s="225">
        <f t="shared" si="24"/>
        <v>0</v>
      </c>
      <c r="BI158" s="225">
        <f t="shared" si="25"/>
        <v>0</v>
      </c>
      <c r="BJ158" s="25" t="s">
        <v>79</v>
      </c>
      <c r="BK158" s="225">
        <f t="shared" si="26"/>
        <v>0</v>
      </c>
      <c r="BL158" s="25" t="s">
        <v>542</v>
      </c>
      <c r="BM158" s="25" t="s">
        <v>1770</v>
      </c>
    </row>
    <row r="159" spans="2:65" s="1" customFormat="1" ht="16.5" customHeight="1">
      <c r="B159" s="42"/>
      <c r="C159" s="214" t="s">
        <v>497</v>
      </c>
      <c r="D159" s="214" t="s">
        <v>183</v>
      </c>
      <c r="E159" s="215" t="s">
        <v>1771</v>
      </c>
      <c r="F159" s="216" t="s">
        <v>1772</v>
      </c>
      <c r="G159" s="217" t="s">
        <v>318</v>
      </c>
      <c r="H159" s="218">
        <v>1</v>
      </c>
      <c r="I159" s="219"/>
      <c r="J159" s="219"/>
      <c r="K159" s="220">
        <f t="shared" si="14"/>
        <v>0</v>
      </c>
      <c r="L159" s="216" t="s">
        <v>1766</v>
      </c>
      <c r="M159" s="62"/>
      <c r="N159" s="221" t="s">
        <v>22</v>
      </c>
      <c r="O159" s="222" t="s">
        <v>40</v>
      </c>
      <c r="P159" s="147">
        <f t="shared" si="15"/>
        <v>0</v>
      </c>
      <c r="Q159" s="147">
        <f t="shared" si="16"/>
        <v>0</v>
      </c>
      <c r="R159" s="147">
        <f t="shared" si="17"/>
        <v>0</v>
      </c>
      <c r="S159" s="43"/>
      <c r="T159" s="223">
        <f t="shared" si="18"/>
        <v>0</v>
      </c>
      <c r="U159" s="223">
        <v>0</v>
      </c>
      <c r="V159" s="223">
        <f t="shared" si="19"/>
        <v>0</v>
      </c>
      <c r="W159" s="223">
        <v>0</v>
      </c>
      <c r="X159" s="224">
        <f t="shared" si="20"/>
        <v>0</v>
      </c>
      <c r="AR159" s="25" t="s">
        <v>542</v>
      </c>
      <c r="AT159" s="25" t="s">
        <v>183</v>
      </c>
      <c r="AU159" s="25" t="s">
        <v>91</v>
      </c>
      <c r="AY159" s="25" t="s">
        <v>181</v>
      </c>
      <c r="BE159" s="225">
        <f t="shared" si="21"/>
        <v>0</v>
      </c>
      <c r="BF159" s="225">
        <f t="shared" si="22"/>
        <v>0</v>
      </c>
      <c r="BG159" s="225">
        <f t="shared" si="23"/>
        <v>0</v>
      </c>
      <c r="BH159" s="225">
        <f t="shared" si="24"/>
        <v>0</v>
      </c>
      <c r="BI159" s="225">
        <f t="shared" si="25"/>
        <v>0</v>
      </c>
      <c r="BJ159" s="25" t="s">
        <v>79</v>
      </c>
      <c r="BK159" s="225">
        <f t="shared" si="26"/>
        <v>0</v>
      </c>
      <c r="BL159" s="25" t="s">
        <v>542</v>
      </c>
      <c r="BM159" s="25" t="s">
        <v>1773</v>
      </c>
    </row>
    <row r="160" spans="2:65" s="1" customFormat="1" ht="25.5" customHeight="1">
      <c r="B160" s="42"/>
      <c r="C160" s="214" t="s">
        <v>503</v>
      </c>
      <c r="D160" s="214" t="s">
        <v>183</v>
      </c>
      <c r="E160" s="215" t="s">
        <v>1774</v>
      </c>
      <c r="F160" s="216" t="s">
        <v>1775</v>
      </c>
      <c r="G160" s="217" t="s">
        <v>318</v>
      </c>
      <c r="H160" s="218">
        <v>1</v>
      </c>
      <c r="I160" s="219"/>
      <c r="J160" s="219"/>
      <c r="K160" s="220">
        <f t="shared" si="14"/>
        <v>0</v>
      </c>
      <c r="L160" s="216" t="s">
        <v>1766</v>
      </c>
      <c r="M160" s="62"/>
      <c r="N160" s="221" t="s">
        <v>22</v>
      </c>
      <c r="O160" s="222" t="s">
        <v>40</v>
      </c>
      <c r="P160" s="147">
        <f t="shared" si="15"/>
        <v>0</v>
      </c>
      <c r="Q160" s="147">
        <f t="shared" si="16"/>
        <v>0</v>
      </c>
      <c r="R160" s="147">
        <f t="shared" si="17"/>
        <v>0</v>
      </c>
      <c r="S160" s="43"/>
      <c r="T160" s="223">
        <f t="shared" si="18"/>
        <v>0</v>
      </c>
      <c r="U160" s="223">
        <v>0</v>
      </c>
      <c r="V160" s="223">
        <f t="shared" si="19"/>
        <v>0</v>
      </c>
      <c r="W160" s="223">
        <v>0</v>
      </c>
      <c r="X160" s="224">
        <f t="shared" si="20"/>
        <v>0</v>
      </c>
      <c r="AR160" s="25" t="s">
        <v>542</v>
      </c>
      <c r="AT160" s="25" t="s">
        <v>183</v>
      </c>
      <c r="AU160" s="25" t="s">
        <v>91</v>
      </c>
      <c r="AY160" s="25" t="s">
        <v>181</v>
      </c>
      <c r="BE160" s="225">
        <f t="shared" si="21"/>
        <v>0</v>
      </c>
      <c r="BF160" s="225">
        <f t="shared" si="22"/>
        <v>0</v>
      </c>
      <c r="BG160" s="225">
        <f t="shared" si="23"/>
        <v>0</v>
      </c>
      <c r="BH160" s="225">
        <f t="shared" si="24"/>
        <v>0</v>
      </c>
      <c r="BI160" s="225">
        <f t="shared" si="25"/>
        <v>0</v>
      </c>
      <c r="BJ160" s="25" t="s">
        <v>79</v>
      </c>
      <c r="BK160" s="225">
        <f t="shared" si="26"/>
        <v>0</v>
      </c>
      <c r="BL160" s="25" t="s">
        <v>542</v>
      </c>
      <c r="BM160" s="25" t="s">
        <v>1776</v>
      </c>
    </row>
    <row r="161" spans="2:65" s="15" customFormat="1" ht="21.6" customHeight="1">
      <c r="B161" s="284"/>
      <c r="C161" s="285"/>
      <c r="D161" s="286" t="s">
        <v>70</v>
      </c>
      <c r="E161" s="286" t="s">
        <v>227</v>
      </c>
      <c r="F161" s="286" t="s">
        <v>406</v>
      </c>
      <c r="G161" s="285"/>
      <c r="H161" s="285"/>
      <c r="I161" s="287"/>
      <c r="J161" s="287"/>
      <c r="K161" s="288">
        <f>BK161</f>
        <v>0</v>
      </c>
      <c r="L161" s="285"/>
      <c r="M161" s="289"/>
      <c r="N161" s="290"/>
      <c r="O161" s="291"/>
      <c r="P161" s="291"/>
      <c r="Q161" s="292">
        <f>SUM(Q162:Q164)</f>
        <v>0</v>
      </c>
      <c r="R161" s="292">
        <f>SUM(R162:R164)</f>
        <v>0</v>
      </c>
      <c r="S161" s="291"/>
      <c r="T161" s="293">
        <f>SUM(T162:T164)</f>
        <v>0</v>
      </c>
      <c r="U161" s="291"/>
      <c r="V161" s="293">
        <f>SUM(V162:V164)</f>
        <v>0</v>
      </c>
      <c r="W161" s="291"/>
      <c r="X161" s="294">
        <f>SUM(X162:X164)</f>
        <v>0</v>
      </c>
      <c r="AR161" s="295" t="s">
        <v>79</v>
      </c>
      <c r="AT161" s="296" t="s">
        <v>70</v>
      </c>
      <c r="AU161" s="296" t="s">
        <v>91</v>
      </c>
      <c r="AY161" s="295" t="s">
        <v>181</v>
      </c>
      <c r="BK161" s="297">
        <f>SUM(BK162:BK164)</f>
        <v>0</v>
      </c>
    </row>
    <row r="162" spans="2:65" s="1" customFormat="1" ht="16.5" customHeight="1">
      <c r="B162" s="42"/>
      <c r="C162" s="214" t="s">
        <v>512</v>
      </c>
      <c r="D162" s="214" t="s">
        <v>183</v>
      </c>
      <c r="E162" s="215" t="s">
        <v>1449</v>
      </c>
      <c r="F162" s="216" t="s">
        <v>1450</v>
      </c>
      <c r="G162" s="217" t="s">
        <v>292</v>
      </c>
      <c r="H162" s="218">
        <v>50</v>
      </c>
      <c r="I162" s="219"/>
      <c r="J162" s="219"/>
      <c r="K162" s="220">
        <f>ROUND(P162*H162,2)</f>
        <v>0</v>
      </c>
      <c r="L162" s="216" t="s">
        <v>1168</v>
      </c>
      <c r="M162" s="62"/>
      <c r="N162" s="221" t="s">
        <v>22</v>
      </c>
      <c r="O162" s="222" t="s">
        <v>40</v>
      </c>
      <c r="P162" s="147">
        <f>I162+J162</f>
        <v>0</v>
      </c>
      <c r="Q162" s="147">
        <f>ROUND(I162*H162,2)</f>
        <v>0</v>
      </c>
      <c r="R162" s="147">
        <f>ROUND(J162*H162,2)</f>
        <v>0</v>
      </c>
      <c r="S162" s="43"/>
      <c r="T162" s="223">
        <f>S162*H162</f>
        <v>0</v>
      </c>
      <c r="U162" s="223">
        <v>0</v>
      </c>
      <c r="V162" s="223">
        <f>U162*H162</f>
        <v>0</v>
      </c>
      <c r="W162" s="223">
        <v>0</v>
      </c>
      <c r="X162" s="224">
        <f>W162*H162</f>
        <v>0</v>
      </c>
      <c r="AR162" s="25" t="s">
        <v>188</v>
      </c>
      <c r="AT162" s="25" t="s">
        <v>183</v>
      </c>
      <c r="AU162" s="25" t="s">
        <v>188</v>
      </c>
      <c r="AY162" s="25" t="s">
        <v>181</v>
      </c>
      <c r="BE162" s="225">
        <f>IF(O162="základní",K162,0)</f>
        <v>0</v>
      </c>
      <c r="BF162" s="225">
        <f>IF(O162="snížená",K162,0)</f>
        <v>0</v>
      </c>
      <c r="BG162" s="225">
        <f>IF(O162="zákl. přenesená",K162,0)</f>
        <v>0</v>
      </c>
      <c r="BH162" s="225">
        <f>IF(O162="sníž. přenesená",K162,0)</f>
        <v>0</v>
      </c>
      <c r="BI162" s="225">
        <f>IF(O162="nulová",K162,0)</f>
        <v>0</v>
      </c>
      <c r="BJ162" s="25" t="s">
        <v>79</v>
      </c>
      <c r="BK162" s="225">
        <f>ROUND(P162*H162,2)</f>
        <v>0</v>
      </c>
      <c r="BL162" s="25" t="s">
        <v>188</v>
      </c>
      <c r="BM162" s="25" t="s">
        <v>1777</v>
      </c>
    </row>
    <row r="163" spans="2:65" s="1" customFormat="1" ht="16.5" customHeight="1">
      <c r="B163" s="42"/>
      <c r="C163" s="214" t="s">
        <v>516</v>
      </c>
      <c r="D163" s="214" t="s">
        <v>183</v>
      </c>
      <c r="E163" s="215" t="s">
        <v>1455</v>
      </c>
      <c r="F163" s="216" t="s">
        <v>1456</v>
      </c>
      <c r="G163" s="217" t="s">
        <v>253</v>
      </c>
      <c r="H163" s="218">
        <v>20</v>
      </c>
      <c r="I163" s="219"/>
      <c r="J163" s="219"/>
      <c r="K163" s="220">
        <f>ROUND(P163*H163,2)</f>
        <v>0</v>
      </c>
      <c r="L163" s="216" t="s">
        <v>1168</v>
      </c>
      <c r="M163" s="62"/>
      <c r="N163" s="221" t="s">
        <v>22</v>
      </c>
      <c r="O163" s="222" t="s">
        <v>40</v>
      </c>
      <c r="P163" s="147">
        <f>I163+J163</f>
        <v>0</v>
      </c>
      <c r="Q163" s="147">
        <f>ROUND(I163*H163,2)</f>
        <v>0</v>
      </c>
      <c r="R163" s="147">
        <f>ROUND(J163*H163,2)</f>
        <v>0</v>
      </c>
      <c r="S163" s="43"/>
      <c r="T163" s="223">
        <f>S163*H163</f>
        <v>0</v>
      </c>
      <c r="U163" s="223">
        <v>0</v>
      </c>
      <c r="V163" s="223">
        <f>U163*H163</f>
        <v>0</v>
      </c>
      <c r="W163" s="223">
        <v>0</v>
      </c>
      <c r="X163" s="224">
        <f>W163*H163</f>
        <v>0</v>
      </c>
      <c r="AR163" s="25" t="s">
        <v>188</v>
      </c>
      <c r="AT163" s="25" t="s">
        <v>183</v>
      </c>
      <c r="AU163" s="25" t="s">
        <v>188</v>
      </c>
      <c r="AY163" s="25" t="s">
        <v>181</v>
      </c>
      <c r="BE163" s="225">
        <f>IF(O163="základní",K163,0)</f>
        <v>0</v>
      </c>
      <c r="BF163" s="225">
        <f>IF(O163="snížená",K163,0)</f>
        <v>0</v>
      </c>
      <c r="BG163" s="225">
        <f>IF(O163="zákl. přenesená",K163,0)</f>
        <v>0</v>
      </c>
      <c r="BH163" s="225">
        <f>IF(O163="sníž. přenesená",K163,0)</f>
        <v>0</v>
      </c>
      <c r="BI163" s="225">
        <f>IF(O163="nulová",K163,0)</f>
        <v>0</v>
      </c>
      <c r="BJ163" s="25" t="s">
        <v>79</v>
      </c>
      <c r="BK163" s="225">
        <f>ROUND(P163*H163,2)</f>
        <v>0</v>
      </c>
      <c r="BL163" s="25" t="s">
        <v>188</v>
      </c>
      <c r="BM163" s="25" t="s">
        <v>1778</v>
      </c>
    </row>
    <row r="164" spans="2:65" s="1" customFormat="1" ht="27">
      <c r="B164" s="42"/>
      <c r="C164" s="64"/>
      <c r="D164" s="226" t="s">
        <v>1170</v>
      </c>
      <c r="E164" s="64"/>
      <c r="F164" s="227" t="s">
        <v>1458</v>
      </c>
      <c r="G164" s="64"/>
      <c r="H164" s="64"/>
      <c r="I164" s="181"/>
      <c r="J164" s="181"/>
      <c r="K164" s="64"/>
      <c r="L164" s="64"/>
      <c r="M164" s="62"/>
      <c r="N164" s="228"/>
      <c r="O164" s="43"/>
      <c r="P164" s="43"/>
      <c r="Q164" s="43"/>
      <c r="R164" s="43"/>
      <c r="S164" s="43"/>
      <c r="T164" s="43"/>
      <c r="U164" s="43"/>
      <c r="V164" s="43"/>
      <c r="W164" s="43"/>
      <c r="X164" s="78"/>
      <c r="AT164" s="25" t="s">
        <v>1170</v>
      </c>
      <c r="AU164" s="25" t="s">
        <v>188</v>
      </c>
    </row>
    <row r="165" spans="2:65" s="11" customFormat="1" ht="37.35" customHeight="1">
      <c r="B165" s="197"/>
      <c r="C165" s="198"/>
      <c r="D165" s="199" t="s">
        <v>70</v>
      </c>
      <c r="E165" s="200" t="s">
        <v>508</v>
      </c>
      <c r="F165" s="200" t="s">
        <v>509</v>
      </c>
      <c r="G165" s="198"/>
      <c r="H165" s="198"/>
      <c r="I165" s="201"/>
      <c r="J165" s="201"/>
      <c r="K165" s="202">
        <f>BK165</f>
        <v>0</v>
      </c>
      <c r="L165" s="198"/>
      <c r="M165" s="203"/>
      <c r="N165" s="204"/>
      <c r="O165" s="205"/>
      <c r="P165" s="205"/>
      <c r="Q165" s="206">
        <f>Q166+Q168</f>
        <v>0</v>
      </c>
      <c r="R165" s="206">
        <f>R166+R168</f>
        <v>0</v>
      </c>
      <c r="S165" s="205"/>
      <c r="T165" s="207">
        <f>T166+T168</f>
        <v>0</v>
      </c>
      <c r="U165" s="205"/>
      <c r="V165" s="207">
        <f>V166+V168</f>
        <v>0</v>
      </c>
      <c r="W165" s="205"/>
      <c r="X165" s="208">
        <f>X166+X168</f>
        <v>0</v>
      </c>
      <c r="AR165" s="209" t="s">
        <v>81</v>
      </c>
      <c r="AT165" s="210" t="s">
        <v>70</v>
      </c>
      <c r="AU165" s="210" t="s">
        <v>71</v>
      </c>
      <c r="AY165" s="209" t="s">
        <v>181</v>
      </c>
      <c r="BK165" s="211">
        <f>BK166+BK168</f>
        <v>0</v>
      </c>
    </row>
    <row r="166" spans="2:65" s="11" customFormat="1" ht="19.899999999999999" customHeight="1">
      <c r="B166" s="197"/>
      <c r="C166" s="198"/>
      <c r="D166" s="199" t="s">
        <v>70</v>
      </c>
      <c r="E166" s="212" t="s">
        <v>1779</v>
      </c>
      <c r="F166" s="212" t="s">
        <v>1780</v>
      </c>
      <c r="G166" s="198"/>
      <c r="H166" s="198"/>
      <c r="I166" s="201"/>
      <c r="J166" s="201"/>
      <c r="K166" s="213">
        <f>BK166</f>
        <v>0</v>
      </c>
      <c r="L166" s="198"/>
      <c r="M166" s="203"/>
      <c r="N166" s="204"/>
      <c r="O166" s="205"/>
      <c r="P166" s="205"/>
      <c r="Q166" s="206">
        <f>Q167</f>
        <v>0</v>
      </c>
      <c r="R166" s="206">
        <f>R167</f>
        <v>0</v>
      </c>
      <c r="S166" s="205"/>
      <c r="T166" s="207">
        <f>T167</f>
        <v>0</v>
      </c>
      <c r="U166" s="205"/>
      <c r="V166" s="207">
        <f>V167</f>
        <v>0</v>
      </c>
      <c r="W166" s="205"/>
      <c r="X166" s="208">
        <f>X167</f>
        <v>0</v>
      </c>
      <c r="AR166" s="209" t="s">
        <v>81</v>
      </c>
      <c r="AT166" s="210" t="s">
        <v>70</v>
      </c>
      <c r="AU166" s="210" t="s">
        <v>79</v>
      </c>
      <c r="AY166" s="209" t="s">
        <v>181</v>
      </c>
      <c r="BK166" s="211">
        <f>BK167</f>
        <v>0</v>
      </c>
    </row>
    <row r="167" spans="2:65" s="1" customFormat="1" ht="38.25" customHeight="1">
      <c r="B167" s="42"/>
      <c r="C167" s="214" t="s">
        <v>338</v>
      </c>
      <c r="D167" s="214" t="s">
        <v>183</v>
      </c>
      <c r="E167" s="215" t="s">
        <v>1677</v>
      </c>
      <c r="F167" s="216" t="s">
        <v>1678</v>
      </c>
      <c r="G167" s="217" t="s">
        <v>292</v>
      </c>
      <c r="H167" s="218">
        <v>50</v>
      </c>
      <c r="I167" s="219"/>
      <c r="J167" s="219"/>
      <c r="K167" s="220">
        <f>ROUND(P167*H167,2)</f>
        <v>0</v>
      </c>
      <c r="L167" s="216" t="s">
        <v>22</v>
      </c>
      <c r="M167" s="62"/>
      <c r="N167" s="221" t="s">
        <v>22</v>
      </c>
      <c r="O167" s="222" t="s">
        <v>40</v>
      </c>
      <c r="P167" s="147">
        <f>I167+J167</f>
        <v>0</v>
      </c>
      <c r="Q167" s="147">
        <f>ROUND(I167*H167,2)</f>
        <v>0</v>
      </c>
      <c r="R167" s="147">
        <f>ROUND(J167*H167,2)</f>
        <v>0</v>
      </c>
      <c r="S167" s="43"/>
      <c r="T167" s="223">
        <f>S167*H167</f>
        <v>0</v>
      </c>
      <c r="U167" s="223">
        <v>0</v>
      </c>
      <c r="V167" s="223">
        <f>U167*H167</f>
        <v>0</v>
      </c>
      <c r="W167" s="223">
        <v>0</v>
      </c>
      <c r="X167" s="224">
        <f>W167*H167</f>
        <v>0</v>
      </c>
      <c r="AR167" s="25" t="s">
        <v>265</v>
      </c>
      <c r="AT167" s="25" t="s">
        <v>183</v>
      </c>
      <c r="AU167" s="25" t="s">
        <v>81</v>
      </c>
      <c r="AY167" s="25" t="s">
        <v>181</v>
      </c>
      <c r="BE167" s="225">
        <f>IF(O167="základní",K167,0)</f>
        <v>0</v>
      </c>
      <c r="BF167" s="225">
        <f>IF(O167="snížená",K167,0)</f>
        <v>0</v>
      </c>
      <c r="BG167" s="225">
        <f>IF(O167="zákl. přenesená",K167,0)</f>
        <v>0</v>
      </c>
      <c r="BH167" s="225">
        <f>IF(O167="sníž. přenesená",K167,0)</f>
        <v>0</v>
      </c>
      <c r="BI167" s="225">
        <f>IF(O167="nulová",K167,0)</f>
        <v>0</v>
      </c>
      <c r="BJ167" s="25" t="s">
        <v>79</v>
      </c>
      <c r="BK167" s="225">
        <f>ROUND(P167*H167,2)</f>
        <v>0</v>
      </c>
      <c r="BL167" s="25" t="s">
        <v>265</v>
      </c>
      <c r="BM167" s="25" t="s">
        <v>1781</v>
      </c>
    </row>
    <row r="168" spans="2:65" s="11" customFormat="1" ht="29.85" customHeight="1">
      <c r="B168" s="197"/>
      <c r="C168" s="198"/>
      <c r="D168" s="199" t="s">
        <v>70</v>
      </c>
      <c r="E168" s="212" t="s">
        <v>1782</v>
      </c>
      <c r="F168" s="212" t="s">
        <v>1783</v>
      </c>
      <c r="G168" s="198"/>
      <c r="H168" s="198"/>
      <c r="I168" s="201"/>
      <c r="J168" s="201"/>
      <c r="K168" s="213">
        <f>BK168</f>
        <v>0</v>
      </c>
      <c r="L168" s="198"/>
      <c r="M168" s="203"/>
      <c r="N168" s="204"/>
      <c r="O168" s="205"/>
      <c r="P168" s="205"/>
      <c r="Q168" s="206">
        <f>SUM(Q169:Q172)</f>
        <v>0</v>
      </c>
      <c r="R168" s="206">
        <f>SUM(R169:R172)</f>
        <v>0</v>
      </c>
      <c r="S168" s="205"/>
      <c r="T168" s="207">
        <f>SUM(T169:T172)</f>
        <v>0</v>
      </c>
      <c r="U168" s="205"/>
      <c r="V168" s="207">
        <f>SUM(V169:V172)</f>
        <v>0</v>
      </c>
      <c r="W168" s="205"/>
      <c r="X168" s="208">
        <f>SUM(X169:X172)</f>
        <v>0</v>
      </c>
      <c r="AR168" s="209" t="s">
        <v>81</v>
      </c>
      <c r="AT168" s="210" t="s">
        <v>70</v>
      </c>
      <c r="AU168" s="210" t="s">
        <v>79</v>
      </c>
      <c r="AY168" s="209" t="s">
        <v>181</v>
      </c>
      <c r="BK168" s="211">
        <f>SUM(BK169:BK172)</f>
        <v>0</v>
      </c>
    </row>
    <row r="169" spans="2:65" s="1" customFormat="1" ht="25.5" customHeight="1">
      <c r="B169" s="42"/>
      <c r="C169" s="214" t="s">
        <v>342</v>
      </c>
      <c r="D169" s="214" t="s">
        <v>183</v>
      </c>
      <c r="E169" s="215" t="s">
        <v>1784</v>
      </c>
      <c r="F169" s="216" t="s">
        <v>1785</v>
      </c>
      <c r="G169" s="217" t="s">
        <v>292</v>
      </c>
      <c r="H169" s="218">
        <v>5</v>
      </c>
      <c r="I169" s="219"/>
      <c r="J169" s="219"/>
      <c r="K169" s="220">
        <f>ROUND(P169*H169,2)</f>
        <v>0</v>
      </c>
      <c r="L169" s="216" t="s">
        <v>1682</v>
      </c>
      <c r="M169" s="62"/>
      <c r="N169" s="221" t="s">
        <v>22</v>
      </c>
      <c r="O169" s="222" t="s">
        <v>40</v>
      </c>
      <c r="P169" s="147">
        <f>I169+J169</f>
        <v>0</v>
      </c>
      <c r="Q169" s="147">
        <f>ROUND(I169*H169,2)</f>
        <v>0</v>
      </c>
      <c r="R169" s="147">
        <f>ROUND(J169*H169,2)</f>
        <v>0</v>
      </c>
      <c r="S169" s="43"/>
      <c r="T169" s="223">
        <f>S169*H169</f>
        <v>0</v>
      </c>
      <c r="U169" s="223">
        <v>0</v>
      </c>
      <c r="V169" s="223">
        <f>U169*H169</f>
        <v>0</v>
      </c>
      <c r="W169" s="223">
        <v>0</v>
      </c>
      <c r="X169" s="224">
        <f>W169*H169</f>
        <v>0</v>
      </c>
      <c r="AR169" s="25" t="s">
        <v>265</v>
      </c>
      <c r="AT169" s="25" t="s">
        <v>183</v>
      </c>
      <c r="AU169" s="25" t="s">
        <v>81</v>
      </c>
      <c r="AY169" s="25" t="s">
        <v>181</v>
      </c>
      <c r="BE169" s="225">
        <f>IF(O169="základní",K169,0)</f>
        <v>0</v>
      </c>
      <c r="BF169" s="225">
        <f>IF(O169="snížená",K169,0)</f>
        <v>0</v>
      </c>
      <c r="BG169" s="225">
        <f>IF(O169="zákl. přenesená",K169,0)</f>
        <v>0</v>
      </c>
      <c r="BH169" s="225">
        <f>IF(O169="sníž. přenesená",K169,0)</f>
        <v>0</v>
      </c>
      <c r="BI169" s="225">
        <f>IF(O169="nulová",K169,0)</f>
        <v>0</v>
      </c>
      <c r="BJ169" s="25" t="s">
        <v>79</v>
      </c>
      <c r="BK169" s="225">
        <f>ROUND(P169*H169,2)</f>
        <v>0</v>
      </c>
      <c r="BL169" s="25" t="s">
        <v>265</v>
      </c>
      <c r="BM169" s="25" t="s">
        <v>1786</v>
      </c>
    </row>
    <row r="170" spans="2:65" s="1" customFormat="1" ht="25.5" customHeight="1">
      <c r="B170" s="42"/>
      <c r="C170" s="214" t="s">
        <v>347</v>
      </c>
      <c r="D170" s="214" t="s">
        <v>183</v>
      </c>
      <c r="E170" s="215" t="s">
        <v>1787</v>
      </c>
      <c r="F170" s="216" t="s">
        <v>1788</v>
      </c>
      <c r="G170" s="217" t="s">
        <v>318</v>
      </c>
      <c r="H170" s="218">
        <v>39</v>
      </c>
      <c r="I170" s="219"/>
      <c r="J170" s="219"/>
      <c r="K170" s="220">
        <f>ROUND(P170*H170,2)</f>
        <v>0</v>
      </c>
      <c r="L170" s="216" t="s">
        <v>1682</v>
      </c>
      <c r="M170" s="62"/>
      <c r="N170" s="221" t="s">
        <v>22</v>
      </c>
      <c r="O170" s="222" t="s">
        <v>40</v>
      </c>
      <c r="P170" s="147">
        <f>I170+J170</f>
        <v>0</v>
      </c>
      <c r="Q170" s="147">
        <f>ROUND(I170*H170,2)</f>
        <v>0</v>
      </c>
      <c r="R170" s="147">
        <f>ROUND(J170*H170,2)</f>
        <v>0</v>
      </c>
      <c r="S170" s="43"/>
      <c r="T170" s="223">
        <f>S170*H170</f>
        <v>0</v>
      </c>
      <c r="U170" s="223">
        <v>0</v>
      </c>
      <c r="V170" s="223">
        <f>U170*H170</f>
        <v>0</v>
      </c>
      <c r="W170" s="223">
        <v>0</v>
      </c>
      <c r="X170" s="224">
        <f>W170*H170</f>
        <v>0</v>
      </c>
      <c r="AR170" s="25" t="s">
        <v>265</v>
      </c>
      <c r="AT170" s="25" t="s">
        <v>183</v>
      </c>
      <c r="AU170" s="25" t="s">
        <v>81</v>
      </c>
      <c r="AY170" s="25" t="s">
        <v>181</v>
      </c>
      <c r="BE170" s="225">
        <f>IF(O170="základní",K170,0)</f>
        <v>0</v>
      </c>
      <c r="BF170" s="225">
        <f>IF(O170="snížená",K170,0)</f>
        <v>0</v>
      </c>
      <c r="BG170" s="225">
        <f>IF(O170="zákl. přenesená",K170,0)</f>
        <v>0</v>
      </c>
      <c r="BH170" s="225">
        <f>IF(O170="sníž. přenesená",K170,0)</f>
        <v>0</v>
      </c>
      <c r="BI170" s="225">
        <f>IF(O170="nulová",K170,0)</f>
        <v>0</v>
      </c>
      <c r="BJ170" s="25" t="s">
        <v>79</v>
      </c>
      <c r="BK170" s="225">
        <f>ROUND(P170*H170,2)</f>
        <v>0</v>
      </c>
      <c r="BL170" s="25" t="s">
        <v>265</v>
      </c>
      <c r="BM170" s="25" t="s">
        <v>1789</v>
      </c>
    </row>
    <row r="171" spans="2:65" s="1" customFormat="1" ht="25.5" customHeight="1">
      <c r="B171" s="42"/>
      <c r="C171" s="214" t="s">
        <v>351</v>
      </c>
      <c r="D171" s="214" t="s">
        <v>183</v>
      </c>
      <c r="E171" s="215" t="s">
        <v>1790</v>
      </c>
      <c r="F171" s="216" t="s">
        <v>1791</v>
      </c>
      <c r="G171" s="217" t="s">
        <v>318</v>
      </c>
      <c r="H171" s="218">
        <v>100</v>
      </c>
      <c r="I171" s="219"/>
      <c r="J171" s="219"/>
      <c r="K171" s="220">
        <f>ROUND(P171*H171,2)</f>
        <v>0</v>
      </c>
      <c r="L171" s="216" t="s">
        <v>1682</v>
      </c>
      <c r="M171" s="62"/>
      <c r="N171" s="221" t="s">
        <v>22</v>
      </c>
      <c r="O171" s="222" t="s">
        <v>40</v>
      </c>
      <c r="P171" s="147">
        <f>I171+J171</f>
        <v>0</v>
      </c>
      <c r="Q171" s="147">
        <f>ROUND(I171*H171,2)</f>
        <v>0</v>
      </c>
      <c r="R171" s="147">
        <f>ROUND(J171*H171,2)</f>
        <v>0</v>
      </c>
      <c r="S171" s="43"/>
      <c r="T171" s="223">
        <f>S171*H171</f>
        <v>0</v>
      </c>
      <c r="U171" s="223">
        <v>0</v>
      </c>
      <c r="V171" s="223">
        <f>U171*H171</f>
        <v>0</v>
      </c>
      <c r="W171" s="223">
        <v>0</v>
      </c>
      <c r="X171" s="224">
        <f>W171*H171</f>
        <v>0</v>
      </c>
      <c r="AR171" s="25" t="s">
        <v>265</v>
      </c>
      <c r="AT171" s="25" t="s">
        <v>183</v>
      </c>
      <c r="AU171" s="25" t="s">
        <v>81</v>
      </c>
      <c r="AY171" s="25" t="s">
        <v>181</v>
      </c>
      <c r="BE171" s="225">
        <f>IF(O171="základní",K171,0)</f>
        <v>0</v>
      </c>
      <c r="BF171" s="225">
        <f>IF(O171="snížená",K171,0)</f>
        <v>0</v>
      </c>
      <c r="BG171" s="225">
        <f>IF(O171="zákl. přenesená",K171,0)</f>
        <v>0</v>
      </c>
      <c r="BH171" s="225">
        <f>IF(O171="sníž. přenesená",K171,0)</f>
        <v>0</v>
      </c>
      <c r="BI171" s="225">
        <f>IF(O171="nulová",K171,0)</f>
        <v>0</v>
      </c>
      <c r="BJ171" s="25" t="s">
        <v>79</v>
      </c>
      <c r="BK171" s="225">
        <f>ROUND(P171*H171,2)</f>
        <v>0</v>
      </c>
      <c r="BL171" s="25" t="s">
        <v>265</v>
      </c>
      <c r="BM171" s="25" t="s">
        <v>1792</v>
      </c>
    </row>
    <row r="172" spans="2:65" s="1" customFormat="1" ht="25.5" customHeight="1">
      <c r="B172" s="42"/>
      <c r="C172" s="214" t="s">
        <v>357</v>
      </c>
      <c r="D172" s="214" t="s">
        <v>183</v>
      </c>
      <c r="E172" s="215" t="s">
        <v>1665</v>
      </c>
      <c r="F172" s="216" t="s">
        <v>1666</v>
      </c>
      <c r="G172" s="217" t="s">
        <v>292</v>
      </c>
      <c r="H172" s="218">
        <v>200</v>
      </c>
      <c r="I172" s="219"/>
      <c r="J172" s="219"/>
      <c r="K172" s="220">
        <f>ROUND(P172*H172,2)</f>
        <v>0</v>
      </c>
      <c r="L172" s="216" t="s">
        <v>22</v>
      </c>
      <c r="M172" s="62"/>
      <c r="N172" s="221" t="s">
        <v>22</v>
      </c>
      <c r="O172" s="277" t="s">
        <v>40</v>
      </c>
      <c r="P172" s="278">
        <f>I172+J172</f>
        <v>0</v>
      </c>
      <c r="Q172" s="278">
        <f>ROUND(I172*H172,2)</f>
        <v>0</v>
      </c>
      <c r="R172" s="278">
        <f>ROUND(J172*H172,2)</f>
        <v>0</v>
      </c>
      <c r="S172" s="279"/>
      <c r="T172" s="280">
        <f>S172*H172</f>
        <v>0</v>
      </c>
      <c r="U172" s="280">
        <v>0</v>
      </c>
      <c r="V172" s="280">
        <f>U172*H172</f>
        <v>0</v>
      </c>
      <c r="W172" s="280">
        <v>0</v>
      </c>
      <c r="X172" s="281">
        <f>W172*H172</f>
        <v>0</v>
      </c>
      <c r="AR172" s="25" t="s">
        <v>265</v>
      </c>
      <c r="AT172" s="25" t="s">
        <v>183</v>
      </c>
      <c r="AU172" s="25" t="s">
        <v>81</v>
      </c>
      <c r="AY172" s="25" t="s">
        <v>181</v>
      </c>
      <c r="BE172" s="225">
        <f>IF(O172="základní",K172,0)</f>
        <v>0</v>
      </c>
      <c r="BF172" s="225">
        <f>IF(O172="snížená",K172,0)</f>
        <v>0</v>
      </c>
      <c r="BG172" s="225">
        <f>IF(O172="zákl. přenesená",K172,0)</f>
        <v>0</v>
      </c>
      <c r="BH172" s="225">
        <f>IF(O172="sníž. přenesená",K172,0)</f>
        <v>0</v>
      </c>
      <c r="BI172" s="225">
        <f>IF(O172="nulová",K172,0)</f>
        <v>0</v>
      </c>
      <c r="BJ172" s="25" t="s">
        <v>79</v>
      </c>
      <c r="BK172" s="225">
        <f>ROUND(P172*H172,2)</f>
        <v>0</v>
      </c>
      <c r="BL172" s="25" t="s">
        <v>265</v>
      </c>
      <c r="BM172" s="25" t="s">
        <v>1793</v>
      </c>
    </row>
    <row r="173" spans="2:65" s="1" customFormat="1" ht="6.95" customHeight="1">
      <c r="B173" s="57"/>
      <c r="C173" s="58"/>
      <c r="D173" s="58"/>
      <c r="E173" s="58"/>
      <c r="F173" s="58"/>
      <c r="G173" s="58"/>
      <c r="H173" s="58"/>
      <c r="I173" s="156"/>
      <c r="J173" s="156"/>
      <c r="K173" s="58"/>
      <c r="L173" s="58"/>
      <c r="M173" s="62"/>
    </row>
  </sheetData>
  <sheetProtection algorithmName="SHA-512" hashValue="zatFDM1l7jWPnAZrmTUmhGHOCYVYqkGviUreaCh9ql8MbPMjynPHq1PAqNDyc/VwUQCH8you4huT1pH3sWtZSQ==" saltValue="ZHcqYKNEM4zTUzsHU3/7/7hECmhIQtTdfblcIut4fswPIS+UOFitH2oq1MutFK+xljLQ2X5fNXIKQ0yFQdRwFA==" spinCount="100000" sheet="1" objects="1" scenarios="1" formatColumns="0" formatRows="0" autoFilter="0"/>
  <autoFilter ref="C98:L172"/>
  <mergeCells count="16">
    <mergeCell ref="M2:Z2"/>
    <mergeCell ref="E85:H85"/>
    <mergeCell ref="E89:H89"/>
    <mergeCell ref="E87:H87"/>
    <mergeCell ref="E91:H91"/>
    <mergeCell ref="G1:H1"/>
    <mergeCell ref="E51:H51"/>
    <mergeCell ref="E55:H55"/>
    <mergeCell ref="E53:H53"/>
    <mergeCell ref="E57:H57"/>
    <mergeCell ref="J61:J62"/>
    <mergeCell ref="E7:H7"/>
    <mergeCell ref="E11:H11"/>
    <mergeCell ref="E9:H9"/>
    <mergeCell ref="E13:H13"/>
    <mergeCell ref="E28:H28"/>
  </mergeCells>
  <hyperlinks>
    <hyperlink ref="F1:G1" location="C2" display="1) Krycí list soupisu"/>
    <hyperlink ref="G1:H1" location="C64" display="2) Rekapitulace"/>
    <hyperlink ref="J1" location="C98"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9"/>
  <sheetViews>
    <sheetView showGridLines="0" workbookViewId="0">
      <pane ySplit="1" topLeftCell="A2" activePane="bottomLeft" state="frozen"/>
      <selection pane="bottomLeft"/>
    </sheetView>
  </sheetViews>
  <sheetFormatPr defaultRowHeight="14.2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10" width="23.5" style="125" customWidth="1"/>
    <col min="11" max="11" width="23.5" customWidth="1"/>
    <col min="12" max="12" width="15.5" customWidth="1"/>
    <col min="19" max="19" width="8.1640625" customWidth="1"/>
    <col min="20" max="20" width="29.6640625" customWidth="1"/>
    <col min="21" max="21" width="16.33203125" customWidth="1"/>
    <col min="22" max="24" width="20" customWidth="1"/>
    <col min="25" max="25" width="12.33203125" customWidth="1"/>
    <col min="26" max="26" width="16.33203125" customWidth="1"/>
    <col min="27" max="27" width="12.33203125" customWidth="1"/>
    <col min="28" max="28" width="15" customWidth="1"/>
    <col min="29" max="29" width="11" customWidth="1"/>
    <col min="30" max="30" width="15" customWidth="1"/>
    <col min="31" max="31" width="16.33203125" customWidth="1"/>
    <col min="44" max="65" width="9.33203125" hidden="1"/>
  </cols>
  <sheetData>
    <row r="1" spans="1:70" ht="21.75" customHeight="1">
      <c r="A1" s="22"/>
      <c r="B1" s="126"/>
      <c r="C1" s="126"/>
      <c r="D1" s="127" t="s">
        <v>1</v>
      </c>
      <c r="E1" s="126"/>
      <c r="F1" s="128" t="s">
        <v>116</v>
      </c>
      <c r="G1" s="428" t="s">
        <v>117</v>
      </c>
      <c r="H1" s="428"/>
      <c r="I1" s="129"/>
      <c r="J1" s="130" t="s">
        <v>118</v>
      </c>
      <c r="K1" s="127" t="s">
        <v>119</v>
      </c>
      <c r="L1" s="128" t="s">
        <v>120</v>
      </c>
      <c r="M1" s="128"/>
      <c r="N1" s="128"/>
      <c r="O1" s="128"/>
      <c r="P1" s="128"/>
      <c r="Q1" s="128"/>
      <c r="R1" s="128"/>
      <c r="S1" s="128"/>
      <c r="T1" s="128"/>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M2" s="418"/>
      <c r="N2" s="418"/>
      <c r="O2" s="418"/>
      <c r="P2" s="418"/>
      <c r="Q2" s="418"/>
      <c r="R2" s="418"/>
      <c r="S2" s="418"/>
      <c r="T2" s="418"/>
      <c r="U2" s="418"/>
      <c r="V2" s="418"/>
      <c r="W2" s="418"/>
      <c r="X2" s="418"/>
      <c r="Y2" s="418"/>
      <c r="Z2" s="418"/>
      <c r="AT2" s="25" t="s">
        <v>111</v>
      </c>
    </row>
    <row r="3" spans="1:70" ht="6.95" customHeight="1">
      <c r="B3" s="26"/>
      <c r="C3" s="27"/>
      <c r="D3" s="27"/>
      <c r="E3" s="27"/>
      <c r="F3" s="27"/>
      <c r="G3" s="27"/>
      <c r="H3" s="27"/>
      <c r="I3" s="131"/>
      <c r="J3" s="131"/>
      <c r="K3" s="27"/>
      <c r="L3" s="28"/>
      <c r="AT3" s="25" t="s">
        <v>81</v>
      </c>
    </row>
    <row r="4" spans="1:70" ht="36.950000000000003" customHeight="1">
      <c r="B4" s="29"/>
      <c r="C4" s="30"/>
      <c r="D4" s="31" t="s">
        <v>121</v>
      </c>
      <c r="E4" s="30"/>
      <c r="F4" s="30"/>
      <c r="G4" s="30"/>
      <c r="H4" s="30"/>
      <c r="I4" s="132"/>
      <c r="J4" s="132"/>
      <c r="K4" s="30"/>
      <c r="L4" s="32"/>
      <c r="N4" s="33" t="s">
        <v>13</v>
      </c>
      <c r="AT4" s="25" t="s">
        <v>6</v>
      </c>
    </row>
    <row r="5" spans="1:70" ht="6.95" customHeight="1">
      <c r="B5" s="29"/>
      <c r="C5" s="30"/>
      <c r="D5" s="30"/>
      <c r="E5" s="30"/>
      <c r="F5" s="30"/>
      <c r="G5" s="30"/>
      <c r="H5" s="30"/>
      <c r="I5" s="132"/>
      <c r="J5" s="132"/>
      <c r="K5" s="30"/>
      <c r="L5" s="32"/>
    </row>
    <row r="6" spans="1:70" ht="15">
      <c r="B6" s="29"/>
      <c r="C6" s="30"/>
      <c r="D6" s="38" t="s">
        <v>19</v>
      </c>
      <c r="E6" s="30"/>
      <c r="F6" s="30"/>
      <c r="G6" s="30"/>
      <c r="H6" s="30"/>
      <c r="I6" s="132"/>
      <c r="J6" s="132"/>
      <c r="K6" s="30"/>
      <c r="L6" s="32"/>
    </row>
    <row r="7" spans="1:70" ht="16.5" customHeight="1">
      <c r="B7" s="29"/>
      <c r="C7" s="30"/>
      <c r="D7" s="30"/>
      <c r="E7" s="419" t="str">
        <f>'Rekapitulace zakázky'!K6</f>
        <v>Oprava stavědla Kompas v žst. Olc hl.n.</v>
      </c>
      <c r="F7" s="420"/>
      <c r="G7" s="420"/>
      <c r="H7" s="420"/>
      <c r="I7" s="132"/>
      <c r="J7" s="132"/>
      <c r="K7" s="30"/>
      <c r="L7" s="32"/>
    </row>
    <row r="8" spans="1:70" ht="15">
      <c r="B8" s="29"/>
      <c r="C8" s="30"/>
      <c r="D8" s="38" t="s">
        <v>122</v>
      </c>
      <c r="E8" s="30"/>
      <c r="F8" s="30"/>
      <c r="G8" s="30"/>
      <c r="H8" s="30"/>
      <c r="I8" s="132"/>
      <c r="J8" s="132"/>
      <c r="K8" s="30"/>
      <c r="L8" s="32"/>
    </row>
    <row r="9" spans="1:70" ht="16.5" customHeight="1">
      <c r="B9" s="29"/>
      <c r="C9" s="30"/>
      <c r="D9" s="30"/>
      <c r="E9" s="419" t="s">
        <v>1147</v>
      </c>
      <c r="F9" s="379"/>
      <c r="G9" s="379"/>
      <c r="H9" s="379"/>
      <c r="I9" s="132"/>
      <c r="J9" s="132"/>
      <c r="K9" s="30"/>
      <c r="L9" s="32"/>
    </row>
    <row r="10" spans="1:70" ht="15">
      <c r="B10" s="29"/>
      <c r="C10" s="30"/>
      <c r="D10" s="38" t="s">
        <v>1148</v>
      </c>
      <c r="E10" s="30"/>
      <c r="F10" s="30"/>
      <c r="G10" s="30"/>
      <c r="H10" s="30"/>
      <c r="I10" s="132"/>
      <c r="J10" s="132"/>
      <c r="K10" s="30"/>
      <c r="L10" s="32"/>
    </row>
    <row r="11" spans="1:70" s="1" customFormat="1" ht="16.5" customHeight="1">
      <c r="B11" s="42"/>
      <c r="C11" s="43"/>
      <c r="D11" s="43"/>
      <c r="E11" s="403" t="s">
        <v>1616</v>
      </c>
      <c r="F11" s="422"/>
      <c r="G11" s="422"/>
      <c r="H11" s="422"/>
      <c r="I11" s="133"/>
      <c r="J11" s="133"/>
      <c r="K11" s="43"/>
      <c r="L11" s="46"/>
    </row>
    <row r="12" spans="1:70" s="1" customFormat="1" ht="15">
      <c r="B12" s="42"/>
      <c r="C12" s="43"/>
      <c r="D12" s="38" t="s">
        <v>1150</v>
      </c>
      <c r="E12" s="43"/>
      <c r="F12" s="43"/>
      <c r="G12" s="43"/>
      <c r="H12" s="43"/>
      <c r="I12" s="133"/>
      <c r="J12" s="133"/>
      <c r="K12" s="43"/>
      <c r="L12" s="46"/>
    </row>
    <row r="13" spans="1:70" s="1" customFormat="1" ht="36.950000000000003" customHeight="1">
      <c r="B13" s="42"/>
      <c r="C13" s="43"/>
      <c r="D13" s="43"/>
      <c r="E13" s="421" t="s">
        <v>1794</v>
      </c>
      <c r="F13" s="422"/>
      <c r="G13" s="422"/>
      <c r="H13" s="422"/>
      <c r="I13" s="133"/>
      <c r="J13" s="133"/>
      <c r="K13" s="43"/>
      <c r="L13" s="46"/>
    </row>
    <row r="14" spans="1:70" s="1" customFormat="1" ht="13.5">
      <c r="B14" s="42"/>
      <c r="C14" s="43"/>
      <c r="D14" s="43"/>
      <c r="E14" s="43"/>
      <c r="F14" s="43"/>
      <c r="G14" s="43"/>
      <c r="H14" s="43"/>
      <c r="I14" s="133"/>
      <c r="J14" s="133"/>
      <c r="K14" s="43"/>
      <c r="L14" s="46"/>
    </row>
    <row r="15" spans="1:70" s="1" customFormat="1" ht="14.45" customHeight="1">
      <c r="B15" s="42"/>
      <c r="C15" s="43"/>
      <c r="D15" s="38" t="s">
        <v>21</v>
      </c>
      <c r="E15" s="43"/>
      <c r="F15" s="36" t="s">
        <v>22</v>
      </c>
      <c r="G15" s="43"/>
      <c r="H15" s="43"/>
      <c r="I15" s="134" t="s">
        <v>23</v>
      </c>
      <c r="J15" s="135" t="s">
        <v>22</v>
      </c>
      <c r="K15" s="43"/>
      <c r="L15" s="46"/>
    </row>
    <row r="16" spans="1:70" s="1" customFormat="1" ht="14.45" customHeight="1">
      <c r="B16" s="42"/>
      <c r="C16" s="43"/>
      <c r="D16" s="38" t="s">
        <v>24</v>
      </c>
      <c r="E16" s="43"/>
      <c r="F16" s="36" t="s">
        <v>1152</v>
      </c>
      <c r="G16" s="43"/>
      <c r="H16" s="43"/>
      <c r="I16" s="134" t="s">
        <v>26</v>
      </c>
      <c r="J16" s="136">
        <f>'Rekapitulace zakázky'!AN8</f>
        <v>0</v>
      </c>
      <c r="K16" s="43"/>
      <c r="L16" s="46"/>
    </row>
    <row r="17" spans="2:12" s="1" customFormat="1" ht="10.9" customHeight="1">
      <c r="B17" s="42"/>
      <c r="C17" s="43"/>
      <c r="D17" s="43"/>
      <c r="E17" s="43"/>
      <c r="F17" s="43"/>
      <c r="G17" s="43"/>
      <c r="H17" s="43"/>
      <c r="I17" s="133"/>
      <c r="J17" s="133"/>
      <c r="K17" s="43"/>
      <c r="L17" s="46"/>
    </row>
    <row r="18" spans="2:12" s="1" customFormat="1" ht="14.45" customHeight="1">
      <c r="B18" s="42"/>
      <c r="C18" s="43"/>
      <c r="D18" s="38" t="s">
        <v>27</v>
      </c>
      <c r="E18" s="43"/>
      <c r="F18" s="43"/>
      <c r="G18" s="43"/>
      <c r="H18" s="43"/>
      <c r="I18" s="134" t="s">
        <v>28</v>
      </c>
      <c r="J18" s="135" t="s">
        <v>1153</v>
      </c>
      <c r="K18" s="43"/>
      <c r="L18" s="46"/>
    </row>
    <row r="19" spans="2:12" s="1" customFormat="1" ht="18" customHeight="1">
      <c r="B19" s="42"/>
      <c r="C19" s="43"/>
      <c r="D19" s="43"/>
      <c r="E19" s="36" t="s">
        <v>1154</v>
      </c>
      <c r="F19" s="43"/>
      <c r="G19" s="43"/>
      <c r="H19" s="43"/>
      <c r="I19" s="134" t="s">
        <v>30</v>
      </c>
      <c r="J19" s="135" t="s">
        <v>1155</v>
      </c>
      <c r="K19" s="43"/>
      <c r="L19" s="46"/>
    </row>
    <row r="20" spans="2:12" s="1" customFormat="1" ht="6.95" customHeight="1">
      <c r="B20" s="42"/>
      <c r="C20" s="43"/>
      <c r="D20" s="43"/>
      <c r="E20" s="43"/>
      <c r="F20" s="43"/>
      <c r="G20" s="43"/>
      <c r="H20" s="43"/>
      <c r="I20" s="133"/>
      <c r="J20" s="133"/>
      <c r="K20" s="43"/>
      <c r="L20" s="46"/>
    </row>
    <row r="21" spans="2:12" s="1" customFormat="1" ht="14.45" customHeight="1">
      <c r="B21" s="42"/>
      <c r="C21" s="43"/>
      <c r="D21" s="38" t="s">
        <v>31</v>
      </c>
      <c r="E21" s="43"/>
      <c r="F21" s="43"/>
      <c r="G21" s="43"/>
      <c r="H21" s="43"/>
      <c r="I21" s="134" t="s">
        <v>28</v>
      </c>
      <c r="J21" s="135" t="str">
        <f>IF('Rekapitulace zakázky'!AN13="Vyplň údaj","",IF('Rekapitulace zakázky'!AN13="","",'Rekapitulace zakázky'!AN13))</f>
        <v/>
      </c>
      <c r="K21" s="43"/>
      <c r="L21" s="46"/>
    </row>
    <row r="22" spans="2:12" s="1" customFormat="1" ht="18" customHeight="1">
      <c r="B22" s="42"/>
      <c r="C22" s="43"/>
      <c r="D22" s="43"/>
      <c r="E22" s="36" t="str">
        <f>IF('Rekapitulace zakázky'!E14="Vyplň údaj","",IF('Rekapitulace zakázky'!E14="","",'Rekapitulace zakázky'!E14))</f>
        <v/>
      </c>
      <c r="F22" s="43"/>
      <c r="G22" s="43"/>
      <c r="H22" s="43"/>
      <c r="I22" s="134" t="s">
        <v>30</v>
      </c>
      <c r="J22" s="135" t="str">
        <f>IF('Rekapitulace zakázky'!AN14="Vyplň údaj","",IF('Rekapitulace zakázky'!AN14="","",'Rekapitulace zakázky'!AN14))</f>
        <v/>
      </c>
      <c r="K22" s="43"/>
      <c r="L22" s="46"/>
    </row>
    <row r="23" spans="2:12" s="1" customFormat="1" ht="6.95" customHeight="1">
      <c r="B23" s="42"/>
      <c r="C23" s="43"/>
      <c r="D23" s="43"/>
      <c r="E23" s="43"/>
      <c r="F23" s="43"/>
      <c r="G23" s="43"/>
      <c r="H23" s="43"/>
      <c r="I23" s="133"/>
      <c r="J23" s="133"/>
      <c r="K23" s="43"/>
      <c r="L23" s="46"/>
    </row>
    <row r="24" spans="2:12" s="1" customFormat="1" ht="14.45" customHeight="1">
      <c r="B24" s="42"/>
      <c r="C24" s="43"/>
      <c r="D24" s="38" t="s">
        <v>33</v>
      </c>
      <c r="E24" s="43"/>
      <c r="F24" s="43"/>
      <c r="G24" s="43"/>
      <c r="H24" s="43"/>
      <c r="I24" s="134" t="s">
        <v>28</v>
      </c>
      <c r="J24" s="135" t="s">
        <v>1156</v>
      </c>
      <c r="K24" s="43"/>
      <c r="L24" s="46"/>
    </row>
    <row r="25" spans="2:12" s="1" customFormat="1" ht="18" customHeight="1">
      <c r="B25" s="42"/>
      <c r="C25" s="43"/>
      <c r="D25" s="43"/>
      <c r="E25" s="36" t="s">
        <v>1157</v>
      </c>
      <c r="F25" s="43"/>
      <c r="G25" s="43"/>
      <c r="H25" s="43"/>
      <c r="I25" s="134" t="s">
        <v>30</v>
      </c>
      <c r="J25" s="135" t="s">
        <v>22</v>
      </c>
      <c r="K25" s="43"/>
      <c r="L25" s="46"/>
    </row>
    <row r="26" spans="2:12" s="1" customFormat="1" ht="6.95" customHeight="1">
      <c r="B26" s="42"/>
      <c r="C26" s="43"/>
      <c r="D26" s="43"/>
      <c r="E26" s="43"/>
      <c r="F26" s="43"/>
      <c r="G26" s="43"/>
      <c r="H26" s="43"/>
      <c r="I26" s="133"/>
      <c r="J26" s="133"/>
      <c r="K26" s="43"/>
      <c r="L26" s="46"/>
    </row>
    <row r="27" spans="2:12" s="1" customFormat="1" ht="14.45" customHeight="1">
      <c r="B27" s="42"/>
      <c r="C27" s="43"/>
      <c r="D27" s="38" t="s">
        <v>34</v>
      </c>
      <c r="E27" s="43"/>
      <c r="F27" s="43"/>
      <c r="G27" s="43"/>
      <c r="H27" s="43"/>
      <c r="I27" s="133"/>
      <c r="J27" s="133"/>
      <c r="K27" s="43"/>
      <c r="L27" s="46"/>
    </row>
    <row r="28" spans="2:12" s="7" customFormat="1" ht="16.5" customHeight="1">
      <c r="B28" s="137"/>
      <c r="C28" s="138"/>
      <c r="D28" s="138"/>
      <c r="E28" s="383" t="s">
        <v>22</v>
      </c>
      <c r="F28" s="383"/>
      <c r="G28" s="383"/>
      <c r="H28" s="383"/>
      <c r="I28" s="139"/>
      <c r="J28" s="139"/>
      <c r="K28" s="138"/>
      <c r="L28" s="140"/>
    </row>
    <row r="29" spans="2:12" s="1" customFormat="1" ht="6.95" customHeight="1">
      <c r="B29" s="42"/>
      <c r="C29" s="43"/>
      <c r="D29" s="43"/>
      <c r="E29" s="43"/>
      <c r="F29" s="43"/>
      <c r="G29" s="43"/>
      <c r="H29" s="43"/>
      <c r="I29" s="133"/>
      <c r="J29" s="133"/>
      <c r="K29" s="43"/>
      <c r="L29" s="46"/>
    </row>
    <row r="30" spans="2:12" s="1" customFormat="1" ht="6.95" customHeight="1">
      <c r="B30" s="42"/>
      <c r="C30" s="43"/>
      <c r="D30" s="85"/>
      <c r="E30" s="85"/>
      <c r="F30" s="85"/>
      <c r="G30" s="85"/>
      <c r="H30" s="85"/>
      <c r="I30" s="141"/>
      <c r="J30" s="141"/>
      <c r="K30" s="85"/>
      <c r="L30" s="142"/>
    </row>
    <row r="31" spans="2:12" s="1" customFormat="1" ht="15">
      <c r="B31" s="42"/>
      <c r="C31" s="43"/>
      <c r="D31" s="43"/>
      <c r="E31" s="38" t="s">
        <v>124</v>
      </c>
      <c r="F31" s="43"/>
      <c r="G31" s="43"/>
      <c r="H31" s="43"/>
      <c r="I31" s="133"/>
      <c r="J31" s="133"/>
      <c r="K31" s="143">
        <f>I66</f>
        <v>0</v>
      </c>
      <c r="L31" s="46"/>
    </row>
    <row r="32" spans="2:12" s="1" customFormat="1" ht="15">
      <c r="B32" s="42"/>
      <c r="C32" s="43"/>
      <c r="D32" s="43"/>
      <c r="E32" s="38" t="s">
        <v>125</v>
      </c>
      <c r="F32" s="43"/>
      <c r="G32" s="43"/>
      <c r="H32" s="43"/>
      <c r="I32" s="133"/>
      <c r="J32" s="133"/>
      <c r="K32" s="143">
        <f>J66</f>
        <v>0</v>
      </c>
      <c r="L32" s="46"/>
    </row>
    <row r="33" spans="2:12" s="1" customFormat="1" ht="25.35" customHeight="1">
      <c r="B33" s="42"/>
      <c r="C33" s="43"/>
      <c r="D33" s="144" t="s">
        <v>35</v>
      </c>
      <c r="E33" s="43"/>
      <c r="F33" s="43"/>
      <c r="G33" s="43"/>
      <c r="H33" s="43"/>
      <c r="I33" s="133"/>
      <c r="J33" s="133"/>
      <c r="K33" s="145">
        <f>ROUND(K91,2)</f>
        <v>0</v>
      </c>
      <c r="L33" s="46"/>
    </row>
    <row r="34" spans="2:12" s="1" customFormat="1" ht="6.95" customHeight="1">
      <c r="B34" s="42"/>
      <c r="C34" s="43"/>
      <c r="D34" s="85"/>
      <c r="E34" s="85"/>
      <c r="F34" s="85"/>
      <c r="G34" s="85"/>
      <c r="H34" s="85"/>
      <c r="I34" s="141"/>
      <c r="J34" s="141"/>
      <c r="K34" s="85"/>
      <c r="L34" s="142"/>
    </row>
    <row r="35" spans="2:12" s="1" customFormat="1" ht="14.45" customHeight="1">
      <c r="B35" s="42"/>
      <c r="C35" s="43"/>
      <c r="D35" s="43"/>
      <c r="E35" s="43"/>
      <c r="F35" s="47" t="s">
        <v>37</v>
      </c>
      <c r="G35" s="43"/>
      <c r="H35" s="43"/>
      <c r="I35" s="146" t="s">
        <v>36</v>
      </c>
      <c r="J35" s="133"/>
      <c r="K35" s="47" t="s">
        <v>38</v>
      </c>
      <c r="L35" s="46"/>
    </row>
    <row r="36" spans="2:12" s="1" customFormat="1" ht="14.45" customHeight="1">
      <c r="B36" s="42"/>
      <c r="C36" s="43"/>
      <c r="D36" s="50" t="s">
        <v>39</v>
      </c>
      <c r="E36" s="50" t="s">
        <v>40</v>
      </c>
      <c r="F36" s="147">
        <f>ROUND(SUM(BE91:BE98), 2)</f>
        <v>0</v>
      </c>
      <c r="G36" s="43"/>
      <c r="H36" s="43"/>
      <c r="I36" s="148">
        <v>0.21</v>
      </c>
      <c r="J36" s="133"/>
      <c r="K36" s="147">
        <f>ROUND(ROUND((SUM(BE91:BE98)), 2)*I36, 2)</f>
        <v>0</v>
      </c>
      <c r="L36" s="46"/>
    </row>
    <row r="37" spans="2:12" s="1" customFormat="1" ht="14.45" customHeight="1">
      <c r="B37" s="42"/>
      <c r="C37" s="43"/>
      <c r="D37" s="43"/>
      <c r="E37" s="50" t="s">
        <v>41</v>
      </c>
      <c r="F37" s="147">
        <f>ROUND(SUM(BF91:BF98), 2)</f>
        <v>0</v>
      </c>
      <c r="G37" s="43"/>
      <c r="H37" s="43"/>
      <c r="I37" s="148">
        <v>0.15</v>
      </c>
      <c r="J37" s="133"/>
      <c r="K37" s="147">
        <f>ROUND(ROUND((SUM(BF91:BF98)), 2)*I37, 2)</f>
        <v>0</v>
      </c>
      <c r="L37" s="46"/>
    </row>
    <row r="38" spans="2:12" s="1" customFormat="1" ht="14.45" hidden="1" customHeight="1">
      <c r="B38" s="42"/>
      <c r="C38" s="43"/>
      <c r="D38" s="43"/>
      <c r="E38" s="50" t="s">
        <v>42</v>
      </c>
      <c r="F38" s="147">
        <f>ROUND(SUM(BG91:BG98), 2)</f>
        <v>0</v>
      </c>
      <c r="G38" s="43"/>
      <c r="H38" s="43"/>
      <c r="I38" s="148">
        <v>0.21</v>
      </c>
      <c r="J38" s="133"/>
      <c r="K38" s="147">
        <v>0</v>
      </c>
      <c r="L38" s="46"/>
    </row>
    <row r="39" spans="2:12" s="1" customFormat="1" ht="14.45" hidden="1" customHeight="1">
      <c r="B39" s="42"/>
      <c r="C39" s="43"/>
      <c r="D39" s="43"/>
      <c r="E39" s="50" t="s">
        <v>43</v>
      </c>
      <c r="F39" s="147">
        <f>ROUND(SUM(BH91:BH98), 2)</f>
        <v>0</v>
      </c>
      <c r="G39" s="43"/>
      <c r="H39" s="43"/>
      <c r="I39" s="148">
        <v>0.15</v>
      </c>
      <c r="J39" s="133"/>
      <c r="K39" s="147">
        <v>0</v>
      </c>
      <c r="L39" s="46"/>
    </row>
    <row r="40" spans="2:12" s="1" customFormat="1" ht="14.45" hidden="1" customHeight="1">
      <c r="B40" s="42"/>
      <c r="C40" s="43"/>
      <c r="D40" s="43"/>
      <c r="E40" s="50" t="s">
        <v>44</v>
      </c>
      <c r="F40" s="147">
        <f>ROUND(SUM(BI91:BI98), 2)</f>
        <v>0</v>
      </c>
      <c r="G40" s="43"/>
      <c r="H40" s="43"/>
      <c r="I40" s="148">
        <v>0</v>
      </c>
      <c r="J40" s="133"/>
      <c r="K40" s="147">
        <v>0</v>
      </c>
      <c r="L40" s="46"/>
    </row>
    <row r="41" spans="2:12" s="1" customFormat="1" ht="6.95" customHeight="1">
      <c r="B41" s="42"/>
      <c r="C41" s="43"/>
      <c r="D41" s="43"/>
      <c r="E41" s="43"/>
      <c r="F41" s="43"/>
      <c r="G41" s="43"/>
      <c r="H41" s="43"/>
      <c r="I41" s="133"/>
      <c r="J41" s="133"/>
      <c r="K41" s="43"/>
      <c r="L41" s="46"/>
    </row>
    <row r="42" spans="2:12" s="1" customFormat="1" ht="25.35" customHeight="1">
      <c r="B42" s="42"/>
      <c r="C42" s="149"/>
      <c r="D42" s="150" t="s">
        <v>45</v>
      </c>
      <c r="E42" s="79"/>
      <c r="F42" s="79"/>
      <c r="G42" s="151" t="s">
        <v>46</v>
      </c>
      <c r="H42" s="152" t="s">
        <v>47</v>
      </c>
      <c r="I42" s="153"/>
      <c r="J42" s="153"/>
      <c r="K42" s="154">
        <f>SUM(K33:K40)</f>
        <v>0</v>
      </c>
      <c r="L42" s="155"/>
    </row>
    <row r="43" spans="2:12" s="1" customFormat="1" ht="14.45" customHeight="1">
      <c r="B43" s="57"/>
      <c r="C43" s="58"/>
      <c r="D43" s="58"/>
      <c r="E43" s="58"/>
      <c r="F43" s="58"/>
      <c r="G43" s="58"/>
      <c r="H43" s="58"/>
      <c r="I43" s="156"/>
      <c r="J43" s="156"/>
      <c r="K43" s="58"/>
      <c r="L43" s="59"/>
    </row>
    <row r="47" spans="2:12" s="1" customFormat="1" ht="6.95" customHeight="1">
      <c r="B47" s="157"/>
      <c r="C47" s="158"/>
      <c r="D47" s="158"/>
      <c r="E47" s="158"/>
      <c r="F47" s="158"/>
      <c r="G47" s="158"/>
      <c r="H47" s="158"/>
      <c r="I47" s="159"/>
      <c r="J47" s="159"/>
      <c r="K47" s="158"/>
      <c r="L47" s="160"/>
    </row>
    <row r="48" spans="2:12" s="1" customFormat="1" ht="36.950000000000003" customHeight="1">
      <c r="B48" s="42"/>
      <c r="C48" s="31" t="s">
        <v>126</v>
      </c>
      <c r="D48" s="43"/>
      <c r="E48" s="43"/>
      <c r="F48" s="43"/>
      <c r="G48" s="43"/>
      <c r="H48" s="43"/>
      <c r="I48" s="133"/>
      <c r="J48" s="133"/>
      <c r="K48" s="43"/>
      <c r="L48" s="46"/>
    </row>
    <row r="49" spans="2:12" s="1" customFormat="1" ht="6.95" customHeight="1">
      <c r="B49" s="42"/>
      <c r="C49" s="43"/>
      <c r="D49" s="43"/>
      <c r="E49" s="43"/>
      <c r="F49" s="43"/>
      <c r="G49" s="43"/>
      <c r="H49" s="43"/>
      <c r="I49" s="133"/>
      <c r="J49" s="133"/>
      <c r="K49" s="43"/>
      <c r="L49" s="46"/>
    </row>
    <row r="50" spans="2:12" s="1" customFormat="1" ht="14.45" customHeight="1">
      <c r="B50" s="42"/>
      <c r="C50" s="38" t="s">
        <v>19</v>
      </c>
      <c r="D50" s="43"/>
      <c r="E50" s="43"/>
      <c r="F50" s="43"/>
      <c r="G50" s="43"/>
      <c r="H50" s="43"/>
      <c r="I50" s="133"/>
      <c r="J50" s="133"/>
      <c r="K50" s="43"/>
      <c r="L50" s="46"/>
    </row>
    <row r="51" spans="2:12" s="1" customFormat="1" ht="16.5" customHeight="1">
      <c r="B51" s="42"/>
      <c r="C51" s="43"/>
      <c r="D51" s="43"/>
      <c r="E51" s="419" t="str">
        <f>E7</f>
        <v>Oprava stavědla Kompas v žst. Olc hl.n.</v>
      </c>
      <c r="F51" s="420"/>
      <c r="G51" s="420"/>
      <c r="H51" s="420"/>
      <c r="I51" s="133"/>
      <c r="J51" s="133"/>
      <c r="K51" s="43"/>
      <c r="L51" s="46"/>
    </row>
    <row r="52" spans="2:12" ht="15">
      <c r="B52" s="29"/>
      <c r="C52" s="38" t="s">
        <v>122</v>
      </c>
      <c r="D52" s="30"/>
      <c r="E52" s="30"/>
      <c r="F52" s="30"/>
      <c r="G52" s="30"/>
      <c r="H52" s="30"/>
      <c r="I52" s="132"/>
      <c r="J52" s="132"/>
      <c r="K52" s="30"/>
      <c r="L52" s="32"/>
    </row>
    <row r="53" spans="2:12" ht="16.5" customHeight="1">
      <c r="B53" s="29"/>
      <c r="C53" s="30"/>
      <c r="D53" s="30"/>
      <c r="E53" s="419" t="s">
        <v>1147</v>
      </c>
      <c r="F53" s="379"/>
      <c r="G53" s="379"/>
      <c r="H53" s="379"/>
      <c r="I53" s="132"/>
      <c r="J53" s="132"/>
      <c r="K53" s="30"/>
      <c r="L53" s="32"/>
    </row>
    <row r="54" spans="2:12" ht="15">
      <c r="B54" s="29"/>
      <c r="C54" s="38" t="s">
        <v>1148</v>
      </c>
      <c r="D54" s="30"/>
      <c r="E54" s="30"/>
      <c r="F54" s="30"/>
      <c r="G54" s="30"/>
      <c r="H54" s="30"/>
      <c r="I54" s="132"/>
      <c r="J54" s="132"/>
      <c r="K54" s="30"/>
      <c r="L54" s="32"/>
    </row>
    <row r="55" spans="2:12" s="1" customFormat="1" ht="16.5" customHeight="1">
      <c r="B55" s="42"/>
      <c r="C55" s="43"/>
      <c r="D55" s="43"/>
      <c r="E55" s="403" t="s">
        <v>1616</v>
      </c>
      <c r="F55" s="422"/>
      <c r="G55" s="422"/>
      <c r="H55" s="422"/>
      <c r="I55" s="133"/>
      <c r="J55" s="133"/>
      <c r="K55" s="43"/>
      <c r="L55" s="46"/>
    </row>
    <row r="56" spans="2:12" s="1" customFormat="1" ht="14.45" customHeight="1">
      <c r="B56" s="42"/>
      <c r="C56" s="38" t="s">
        <v>1150</v>
      </c>
      <c r="D56" s="43"/>
      <c r="E56" s="43"/>
      <c r="F56" s="43"/>
      <c r="G56" s="43"/>
      <c r="H56" s="43"/>
      <c r="I56" s="133"/>
      <c r="J56" s="133"/>
      <c r="K56" s="43"/>
      <c r="L56" s="46"/>
    </row>
    <row r="57" spans="2:12" s="1" customFormat="1" ht="17.25" customHeight="1">
      <c r="B57" s="42"/>
      <c r="C57" s="43"/>
      <c r="D57" s="43"/>
      <c r="E57" s="421" t="str">
        <f>E13</f>
        <v>PS03-V - Rozvody slaboproudu</v>
      </c>
      <c r="F57" s="422"/>
      <c r="G57" s="422"/>
      <c r="H57" s="422"/>
      <c r="I57" s="133"/>
      <c r="J57" s="133"/>
      <c r="K57" s="43"/>
      <c r="L57" s="46"/>
    </row>
    <row r="58" spans="2:12" s="1" customFormat="1" ht="6.95" customHeight="1">
      <c r="B58" s="42"/>
      <c r="C58" s="43"/>
      <c r="D58" s="43"/>
      <c r="E58" s="43"/>
      <c r="F58" s="43"/>
      <c r="G58" s="43"/>
      <c r="H58" s="43"/>
      <c r="I58" s="133"/>
      <c r="J58" s="133"/>
      <c r="K58" s="43"/>
      <c r="L58" s="46"/>
    </row>
    <row r="59" spans="2:12" s="1" customFormat="1" ht="18" customHeight="1">
      <c r="B59" s="42"/>
      <c r="C59" s="38" t="s">
        <v>24</v>
      </c>
      <c r="D59" s="43"/>
      <c r="E59" s="43"/>
      <c r="F59" s="36" t="str">
        <f>F16</f>
        <v>Olomouc - Hodolany</v>
      </c>
      <c r="G59" s="43"/>
      <c r="H59" s="43"/>
      <c r="I59" s="134" t="s">
        <v>26</v>
      </c>
      <c r="J59" s="136">
        <f>IF(J16="","",J16)</f>
        <v>0</v>
      </c>
      <c r="K59" s="43"/>
      <c r="L59" s="46"/>
    </row>
    <row r="60" spans="2:12" s="1" customFormat="1" ht="6.95" customHeight="1">
      <c r="B60" s="42"/>
      <c r="C60" s="43"/>
      <c r="D60" s="43"/>
      <c r="E60" s="43"/>
      <c r="F60" s="43"/>
      <c r="G60" s="43"/>
      <c r="H60" s="43"/>
      <c r="I60" s="133"/>
      <c r="J60" s="133"/>
      <c r="K60" s="43"/>
      <c r="L60" s="46"/>
    </row>
    <row r="61" spans="2:12" s="1" customFormat="1" ht="15">
      <c r="B61" s="42"/>
      <c r="C61" s="38" t="s">
        <v>27</v>
      </c>
      <c r="D61" s="43"/>
      <c r="E61" s="43"/>
      <c r="F61" s="36" t="str">
        <f>E19</f>
        <v>Správa železniční dopravní cesty, s.o.</v>
      </c>
      <c r="G61" s="43"/>
      <c r="H61" s="43"/>
      <c r="I61" s="134" t="s">
        <v>33</v>
      </c>
      <c r="J61" s="423" t="str">
        <f>E25</f>
        <v>Kamarád Vladimír</v>
      </c>
      <c r="K61" s="43"/>
      <c r="L61" s="46"/>
    </row>
    <row r="62" spans="2:12" s="1" customFormat="1" ht="14.45" customHeight="1">
      <c r="B62" s="42"/>
      <c r="C62" s="38" t="s">
        <v>31</v>
      </c>
      <c r="D62" s="43"/>
      <c r="E62" s="43"/>
      <c r="F62" s="36" t="str">
        <f>IF(E22="","",E22)</f>
        <v/>
      </c>
      <c r="G62" s="43"/>
      <c r="H62" s="43"/>
      <c r="I62" s="133"/>
      <c r="J62" s="424"/>
      <c r="K62" s="43"/>
      <c r="L62" s="46"/>
    </row>
    <row r="63" spans="2:12" s="1" customFormat="1" ht="10.35" customHeight="1">
      <c r="B63" s="42"/>
      <c r="C63" s="43"/>
      <c r="D63" s="43"/>
      <c r="E63" s="43"/>
      <c r="F63" s="43"/>
      <c r="G63" s="43"/>
      <c r="H63" s="43"/>
      <c r="I63" s="133"/>
      <c r="J63" s="133"/>
      <c r="K63" s="43"/>
      <c r="L63" s="46"/>
    </row>
    <row r="64" spans="2:12" s="1" customFormat="1" ht="29.25" customHeight="1">
      <c r="B64" s="42"/>
      <c r="C64" s="161" t="s">
        <v>127</v>
      </c>
      <c r="D64" s="149"/>
      <c r="E64" s="149"/>
      <c r="F64" s="149"/>
      <c r="G64" s="149"/>
      <c r="H64" s="149"/>
      <c r="I64" s="162" t="s">
        <v>128</v>
      </c>
      <c r="J64" s="162" t="s">
        <v>129</v>
      </c>
      <c r="K64" s="163" t="s">
        <v>130</v>
      </c>
      <c r="L64" s="164"/>
    </row>
    <row r="65" spans="2:47" s="1" customFormat="1" ht="10.35" customHeight="1">
      <c r="B65" s="42"/>
      <c r="C65" s="43"/>
      <c r="D65" s="43"/>
      <c r="E65" s="43"/>
      <c r="F65" s="43"/>
      <c r="G65" s="43"/>
      <c r="H65" s="43"/>
      <c r="I65" s="133"/>
      <c r="J65" s="133"/>
      <c r="K65" s="43"/>
      <c r="L65" s="46"/>
    </row>
    <row r="66" spans="2:47" s="1" customFormat="1" ht="29.25" customHeight="1">
      <c r="B66" s="42"/>
      <c r="C66" s="165" t="s">
        <v>131</v>
      </c>
      <c r="D66" s="43"/>
      <c r="E66" s="43"/>
      <c r="F66" s="43"/>
      <c r="G66" s="43"/>
      <c r="H66" s="43"/>
      <c r="I66" s="166">
        <f>Q91</f>
        <v>0</v>
      </c>
      <c r="J66" s="166">
        <f>R91</f>
        <v>0</v>
      </c>
      <c r="K66" s="145">
        <f>K91</f>
        <v>0</v>
      </c>
      <c r="L66" s="46"/>
      <c r="AU66" s="25" t="s">
        <v>132</v>
      </c>
    </row>
    <row r="67" spans="2:47" s="8" customFormat="1" ht="24.95" customHeight="1">
      <c r="B67" s="167"/>
      <c r="C67" s="168"/>
      <c r="D67" s="169" t="s">
        <v>1500</v>
      </c>
      <c r="E67" s="170"/>
      <c r="F67" s="170"/>
      <c r="G67" s="170"/>
      <c r="H67" s="170"/>
      <c r="I67" s="171">
        <f>Q92</f>
        <v>0</v>
      </c>
      <c r="J67" s="171">
        <f>R92</f>
        <v>0</v>
      </c>
      <c r="K67" s="172">
        <f>K92</f>
        <v>0</v>
      </c>
      <c r="L67" s="173"/>
    </row>
    <row r="68" spans="2:47" s="1" customFormat="1" ht="21.75" customHeight="1">
      <c r="B68" s="42"/>
      <c r="C68" s="43"/>
      <c r="D68" s="43"/>
      <c r="E68" s="43"/>
      <c r="F68" s="43"/>
      <c r="G68" s="43"/>
      <c r="H68" s="43"/>
      <c r="I68" s="133"/>
      <c r="J68" s="133"/>
      <c r="K68" s="43"/>
      <c r="L68" s="46"/>
    </row>
    <row r="69" spans="2:47" s="1" customFormat="1" ht="6.95" customHeight="1">
      <c r="B69" s="57"/>
      <c r="C69" s="58"/>
      <c r="D69" s="58"/>
      <c r="E69" s="58"/>
      <c r="F69" s="58"/>
      <c r="G69" s="58"/>
      <c r="H69" s="58"/>
      <c r="I69" s="156"/>
      <c r="J69" s="156"/>
      <c r="K69" s="58"/>
      <c r="L69" s="59"/>
    </row>
    <row r="73" spans="2:47" s="1" customFormat="1" ht="6.95" customHeight="1">
      <c r="B73" s="60"/>
      <c r="C73" s="61"/>
      <c r="D73" s="61"/>
      <c r="E73" s="61"/>
      <c r="F73" s="61"/>
      <c r="G73" s="61"/>
      <c r="H73" s="61"/>
      <c r="I73" s="159"/>
      <c r="J73" s="159"/>
      <c r="K73" s="61"/>
      <c r="L73" s="61"/>
      <c r="M73" s="62"/>
    </row>
    <row r="74" spans="2:47" s="1" customFormat="1" ht="36.950000000000003" customHeight="1">
      <c r="B74" s="42"/>
      <c r="C74" s="63" t="s">
        <v>161</v>
      </c>
      <c r="D74" s="64"/>
      <c r="E74" s="64"/>
      <c r="F74" s="64"/>
      <c r="G74" s="64"/>
      <c r="H74" s="64"/>
      <c r="I74" s="181"/>
      <c r="J74" s="181"/>
      <c r="K74" s="64"/>
      <c r="L74" s="64"/>
      <c r="M74" s="62"/>
    </row>
    <row r="75" spans="2:47" s="1" customFormat="1" ht="6.95" customHeight="1">
      <c r="B75" s="42"/>
      <c r="C75" s="64"/>
      <c r="D75" s="64"/>
      <c r="E75" s="64"/>
      <c r="F75" s="64"/>
      <c r="G75" s="64"/>
      <c r="H75" s="64"/>
      <c r="I75" s="181"/>
      <c r="J75" s="181"/>
      <c r="K75" s="64"/>
      <c r="L75" s="64"/>
      <c r="M75" s="62"/>
    </row>
    <row r="76" spans="2:47" s="1" customFormat="1" ht="14.45" customHeight="1">
      <c r="B76" s="42"/>
      <c r="C76" s="66" t="s">
        <v>19</v>
      </c>
      <c r="D76" s="64"/>
      <c r="E76" s="64"/>
      <c r="F76" s="64"/>
      <c r="G76" s="64"/>
      <c r="H76" s="64"/>
      <c r="I76" s="181"/>
      <c r="J76" s="181"/>
      <c r="K76" s="64"/>
      <c r="L76" s="64"/>
      <c r="M76" s="62"/>
    </row>
    <row r="77" spans="2:47" s="1" customFormat="1" ht="16.5" customHeight="1">
      <c r="B77" s="42"/>
      <c r="C77" s="64"/>
      <c r="D77" s="64"/>
      <c r="E77" s="425" t="str">
        <f>E7</f>
        <v>Oprava stavědla Kompas v žst. Olc hl.n.</v>
      </c>
      <c r="F77" s="426"/>
      <c r="G77" s="426"/>
      <c r="H77" s="426"/>
      <c r="I77" s="181"/>
      <c r="J77" s="181"/>
      <c r="K77" s="64"/>
      <c r="L77" s="64"/>
      <c r="M77" s="62"/>
    </row>
    <row r="78" spans="2:47" ht="15">
      <c r="B78" s="29"/>
      <c r="C78" s="66" t="s">
        <v>122</v>
      </c>
      <c r="D78" s="275"/>
      <c r="E78" s="275"/>
      <c r="F78" s="275"/>
      <c r="G78" s="275"/>
      <c r="H78" s="275"/>
      <c r="K78" s="275"/>
      <c r="L78" s="275"/>
      <c r="M78" s="276"/>
    </row>
    <row r="79" spans="2:47" ht="16.5" customHeight="1">
      <c r="B79" s="29"/>
      <c r="C79" s="275"/>
      <c r="D79" s="275"/>
      <c r="E79" s="425" t="s">
        <v>1147</v>
      </c>
      <c r="F79" s="430"/>
      <c r="G79" s="430"/>
      <c r="H79" s="430"/>
      <c r="K79" s="275"/>
      <c r="L79" s="275"/>
      <c r="M79" s="276"/>
    </row>
    <row r="80" spans="2:47" ht="15">
      <c r="B80" s="29"/>
      <c r="C80" s="66" t="s">
        <v>1148</v>
      </c>
      <c r="D80" s="275"/>
      <c r="E80" s="275"/>
      <c r="F80" s="275"/>
      <c r="G80" s="275"/>
      <c r="H80" s="275"/>
      <c r="K80" s="275"/>
      <c r="L80" s="275"/>
      <c r="M80" s="276"/>
    </row>
    <row r="81" spans="2:65" s="1" customFormat="1" ht="16.5" customHeight="1">
      <c r="B81" s="42"/>
      <c r="C81" s="64"/>
      <c r="D81" s="64"/>
      <c r="E81" s="429" t="s">
        <v>1616</v>
      </c>
      <c r="F81" s="427"/>
      <c r="G81" s="427"/>
      <c r="H81" s="427"/>
      <c r="I81" s="181"/>
      <c r="J81" s="181"/>
      <c r="K81" s="64"/>
      <c r="L81" s="64"/>
      <c r="M81" s="62"/>
    </row>
    <row r="82" spans="2:65" s="1" customFormat="1" ht="14.45" customHeight="1">
      <c r="B82" s="42"/>
      <c r="C82" s="66" t="s">
        <v>1150</v>
      </c>
      <c r="D82" s="64"/>
      <c r="E82" s="64"/>
      <c r="F82" s="64"/>
      <c r="G82" s="64"/>
      <c r="H82" s="64"/>
      <c r="I82" s="181"/>
      <c r="J82" s="181"/>
      <c r="K82" s="64"/>
      <c r="L82" s="64"/>
      <c r="M82" s="62"/>
    </row>
    <row r="83" spans="2:65" s="1" customFormat="1" ht="17.25" customHeight="1">
      <c r="B83" s="42"/>
      <c r="C83" s="64"/>
      <c r="D83" s="64"/>
      <c r="E83" s="394" t="str">
        <f>E13</f>
        <v>PS03-V - Rozvody slaboproudu</v>
      </c>
      <c r="F83" s="427"/>
      <c r="G83" s="427"/>
      <c r="H83" s="427"/>
      <c r="I83" s="181"/>
      <c r="J83" s="181"/>
      <c r="K83" s="64"/>
      <c r="L83" s="64"/>
      <c r="M83" s="62"/>
    </row>
    <row r="84" spans="2:65" s="1" customFormat="1" ht="6.95" customHeight="1">
      <c r="B84" s="42"/>
      <c r="C84" s="64"/>
      <c r="D84" s="64"/>
      <c r="E84" s="64"/>
      <c r="F84" s="64"/>
      <c r="G84" s="64"/>
      <c r="H84" s="64"/>
      <c r="I84" s="181"/>
      <c r="J84" s="181"/>
      <c r="K84" s="64"/>
      <c r="L84" s="64"/>
      <c r="M84" s="62"/>
    </row>
    <row r="85" spans="2:65" s="1" customFormat="1" ht="18" customHeight="1">
      <c r="B85" s="42"/>
      <c r="C85" s="66" t="s">
        <v>24</v>
      </c>
      <c r="D85" s="64"/>
      <c r="E85" s="64"/>
      <c r="F85" s="182" t="str">
        <f>F16</f>
        <v>Olomouc - Hodolany</v>
      </c>
      <c r="G85" s="64"/>
      <c r="H85" s="64"/>
      <c r="I85" s="183" t="s">
        <v>26</v>
      </c>
      <c r="J85" s="184">
        <f>IF(J16="","",J16)</f>
        <v>0</v>
      </c>
      <c r="K85" s="64"/>
      <c r="L85" s="64"/>
      <c r="M85" s="62"/>
    </row>
    <row r="86" spans="2:65" s="1" customFormat="1" ht="6.95" customHeight="1">
      <c r="B86" s="42"/>
      <c r="C86" s="64"/>
      <c r="D86" s="64"/>
      <c r="E86" s="64"/>
      <c r="F86" s="64"/>
      <c r="G86" s="64"/>
      <c r="H86" s="64"/>
      <c r="I86" s="181"/>
      <c r="J86" s="181"/>
      <c r="K86" s="64"/>
      <c r="L86" s="64"/>
      <c r="M86" s="62"/>
    </row>
    <row r="87" spans="2:65" s="1" customFormat="1" ht="15">
      <c r="B87" s="42"/>
      <c r="C87" s="66" t="s">
        <v>27</v>
      </c>
      <c r="D87" s="64"/>
      <c r="E87" s="64"/>
      <c r="F87" s="182" t="str">
        <f>E19</f>
        <v>Správa železniční dopravní cesty, s.o.</v>
      </c>
      <c r="G87" s="64"/>
      <c r="H87" s="64"/>
      <c r="I87" s="183" t="s">
        <v>33</v>
      </c>
      <c r="J87" s="185" t="str">
        <f>E25</f>
        <v>Kamarád Vladimír</v>
      </c>
      <c r="K87" s="64"/>
      <c r="L87" s="64"/>
      <c r="M87" s="62"/>
    </row>
    <row r="88" spans="2:65" s="1" customFormat="1" ht="14.45" customHeight="1">
      <c r="B88" s="42"/>
      <c r="C88" s="66" t="s">
        <v>31</v>
      </c>
      <c r="D88" s="64"/>
      <c r="E88" s="64"/>
      <c r="F88" s="182" t="str">
        <f>IF(E22="","",E22)</f>
        <v/>
      </c>
      <c r="G88" s="64"/>
      <c r="H88" s="64"/>
      <c r="I88" s="181"/>
      <c r="J88" s="181"/>
      <c r="K88" s="64"/>
      <c r="L88" s="64"/>
      <c r="M88" s="62"/>
    </row>
    <row r="89" spans="2:65" s="1" customFormat="1" ht="10.35" customHeight="1">
      <c r="B89" s="42"/>
      <c r="C89" s="64"/>
      <c r="D89" s="64"/>
      <c r="E89" s="64"/>
      <c r="F89" s="64"/>
      <c r="G89" s="64"/>
      <c r="H89" s="64"/>
      <c r="I89" s="181"/>
      <c r="J89" s="181"/>
      <c r="K89" s="64"/>
      <c r="L89" s="64"/>
      <c r="M89" s="62"/>
    </row>
    <row r="90" spans="2:65" s="10" customFormat="1" ht="29.25" customHeight="1">
      <c r="B90" s="186"/>
      <c r="C90" s="187" t="s">
        <v>162</v>
      </c>
      <c r="D90" s="188" t="s">
        <v>54</v>
      </c>
      <c r="E90" s="188" t="s">
        <v>50</v>
      </c>
      <c r="F90" s="188" t="s">
        <v>163</v>
      </c>
      <c r="G90" s="188" t="s">
        <v>164</v>
      </c>
      <c r="H90" s="188" t="s">
        <v>165</v>
      </c>
      <c r="I90" s="189" t="s">
        <v>166</v>
      </c>
      <c r="J90" s="189" t="s">
        <v>167</v>
      </c>
      <c r="K90" s="188" t="s">
        <v>130</v>
      </c>
      <c r="L90" s="190" t="s">
        <v>168</v>
      </c>
      <c r="M90" s="191"/>
      <c r="N90" s="81" t="s">
        <v>169</v>
      </c>
      <c r="O90" s="82" t="s">
        <v>39</v>
      </c>
      <c r="P90" s="82" t="s">
        <v>170</v>
      </c>
      <c r="Q90" s="82" t="s">
        <v>171</v>
      </c>
      <c r="R90" s="82" t="s">
        <v>172</v>
      </c>
      <c r="S90" s="82" t="s">
        <v>173</v>
      </c>
      <c r="T90" s="82" t="s">
        <v>174</v>
      </c>
      <c r="U90" s="82" t="s">
        <v>175</v>
      </c>
      <c r="V90" s="82" t="s">
        <v>176</v>
      </c>
      <c r="W90" s="82" t="s">
        <v>177</v>
      </c>
      <c r="X90" s="83" t="s">
        <v>178</v>
      </c>
    </row>
    <row r="91" spans="2:65" s="1" customFormat="1" ht="29.25" customHeight="1">
      <c r="B91" s="42"/>
      <c r="C91" s="87" t="s">
        <v>131</v>
      </c>
      <c r="D91" s="64"/>
      <c r="E91" s="64"/>
      <c r="F91" s="64"/>
      <c r="G91" s="64"/>
      <c r="H91" s="64"/>
      <c r="I91" s="181"/>
      <c r="J91" s="181"/>
      <c r="K91" s="192">
        <f>BK91</f>
        <v>0</v>
      </c>
      <c r="L91" s="64"/>
      <c r="M91" s="62"/>
      <c r="N91" s="84"/>
      <c r="O91" s="85"/>
      <c r="P91" s="85"/>
      <c r="Q91" s="193">
        <f>Q92</f>
        <v>0</v>
      </c>
      <c r="R91" s="193">
        <f>R92</f>
        <v>0</v>
      </c>
      <c r="S91" s="85"/>
      <c r="T91" s="194">
        <f>T92</f>
        <v>0</v>
      </c>
      <c r="U91" s="85"/>
      <c r="V91" s="194">
        <f>V92</f>
        <v>0</v>
      </c>
      <c r="W91" s="85"/>
      <c r="X91" s="195">
        <f>X92</f>
        <v>0</v>
      </c>
      <c r="AT91" s="25" t="s">
        <v>70</v>
      </c>
      <c r="AU91" s="25" t="s">
        <v>132</v>
      </c>
      <c r="BK91" s="196">
        <f>BK92</f>
        <v>0</v>
      </c>
    </row>
    <row r="92" spans="2:65" s="11" customFormat="1" ht="37.35" customHeight="1">
      <c r="B92" s="197"/>
      <c r="C92" s="198"/>
      <c r="D92" s="199" t="s">
        <v>70</v>
      </c>
      <c r="E92" s="200" t="s">
        <v>1501</v>
      </c>
      <c r="F92" s="200" t="s">
        <v>1502</v>
      </c>
      <c r="G92" s="198"/>
      <c r="H92" s="198"/>
      <c r="I92" s="201"/>
      <c r="J92" s="201"/>
      <c r="K92" s="202">
        <f>BK92</f>
        <v>0</v>
      </c>
      <c r="L92" s="198"/>
      <c r="M92" s="203"/>
      <c r="N92" s="204"/>
      <c r="O92" s="205"/>
      <c r="P92" s="205"/>
      <c r="Q92" s="206">
        <f>SUM(Q93:Q98)</f>
        <v>0</v>
      </c>
      <c r="R92" s="206">
        <f>SUM(R93:R98)</f>
        <v>0</v>
      </c>
      <c r="S92" s="205"/>
      <c r="T92" s="207">
        <f>SUM(T93:T98)</f>
        <v>0</v>
      </c>
      <c r="U92" s="205"/>
      <c r="V92" s="207">
        <f>SUM(V93:V98)</f>
        <v>0</v>
      </c>
      <c r="W92" s="205"/>
      <c r="X92" s="208">
        <f>SUM(X93:X98)</f>
        <v>0</v>
      </c>
      <c r="AR92" s="209" t="s">
        <v>205</v>
      </c>
      <c r="AT92" s="210" t="s">
        <v>70</v>
      </c>
      <c r="AU92" s="210" t="s">
        <v>71</v>
      </c>
      <c r="AY92" s="209" t="s">
        <v>181</v>
      </c>
      <c r="BK92" s="211">
        <f>SUM(BK93:BK98)</f>
        <v>0</v>
      </c>
    </row>
    <row r="93" spans="2:65" s="1" customFormat="1" ht="16.5" customHeight="1">
      <c r="B93" s="42"/>
      <c r="C93" s="214" t="s">
        <v>79</v>
      </c>
      <c r="D93" s="214" t="s">
        <v>183</v>
      </c>
      <c r="E93" s="215" t="s">
        <v>1503</v>
      </c>
      <c r="F93" s="216" t="s">
        <v>1504</v>
      </c>
      <c r="G93" s="217" t="s">
        <v>533</v>
      </c>
      <c r="H93" s="271"/>
      <c r="I93" s="219"/>
      <c r="J93" s="219"/>
      <c r="K93" s="220">
        <f>ROUND(P93*H93,2)</f>
        <v>0</v>
      </c>
      <c r="L93" s="216" t="s">
        <v>1174</v>
      </c>
      <c r="M93" s="62"/>
      <c r="N93" s="221" t="s">
        <v>22</v>
      </c>
      <c r="O93" s="222" t="s">
        <v>40</v>
      </c>
      <c r="P93" s="147">
        <f>I93+J93</f>
        <v>0</v>
      </c>
      <c r="Q93" s="147">
        <f>ROUND(I93*H93,2)</f>
        <v>0</v>
      </c>
      <c r="R93" s="147">
        <f>ROUND(J93*H93,2)</f>
        <v>0</v>
      </c>
      <c r="S93" s="43"/>
      <c r="T93" s="223">
        <f>S93*H93</f>
        <v>0</v>
      </c>
      <c r="U93" s="223">
        <v>0</v>
      </c>
      <c r="V93" s="223">
        <f>U93*H93</f>
        <v>0</v>
      </c>
      <c r="W93" s="223">
        <v>0</v>
      </c>
      <c r="X93" s="224">
        <f>W93*H93</f>
        <v>0</v>
      </c>
      <c r="AR93" s="25" t="s">
        <v>188</v>
      </c>
      <c r="AT93" s="25" t="s">
        <v>183</v>
      </c>
      <c r="AU93" s="25" t="s">
        <v>79</v>
      </c>
      <c r="AY93" s="25" t="s">
        <v>181</v>
      </c>
      <c r="BE93" s="225">
        <f>IF(O93="základní",K93,0)</f>
        <v>0</v>
      </c>
      <c r="BF93" s="225">
        <f>IF(O93="snížená",K93,0)</f>
        <v>0</v>
      </c>
      <c r="BG93" s="225">
        <f>IF(O93="zákl. přenesená",K93,0)</f>
        <v>0</v>
      </c>
      <c r="BH93" s="225">
        <f>IF(O93="sníž. přenesená",K93,0)</f>
        <v>0</v>
      </c>
      <c r="BI93" s="225">
        <f>IF(O93="nulová",K93,0)</f>
        <v>0</v>
      </c>
      <c r="BJ93" s="25" t="s">
        <v>79</v>
      </c>
      <c r="BK93" s="225">
        <f>ROUND(P93*H93,2)</f>
        <v>0</v>
      </c>
      <c r="BL93" s="25" t="s">
        <v>188</v>
      </c>
      <c r="BM93" s="25" t="s">
        <v>1795</v>
      </c>
    </row>
    <row r="94" spans="2:65" s="1" customFormat="1" ht="27">
      <c r="B94" s="42"/>
      <c r="C94" s="64"/>
      <c r="D94" s="226" t="s">
        <v>1170</v>
      </c>
      <c r="E94" s="64"/>
      <c r="F94" s="227" t="s">
        <v>1599</v>
      </c>
      <c r="G94" s="64"/>
      <c r="H94" s="64"/>
      <c r="I94" s="181"/>
      <c r="J94" s="181"/>
      <c r="K94" s="64"/>
      <c r="L94" s="64"/>
      <c r="M94" s="62"/>
      <c r="N94" s="228"/>
      <c r="O94" s="43"/>
      <c r="P94" s="43"/>
      <c r="Q94" s="43"/>
      <c r="R94" s="43"/>
      <c r="S94" s="43"/>
      <c r="T94" s="43"/>
      <c r="U94" s="43"/>
      <c r="V94" s="43"/>
      <c r="W94" s="43"/>
      <c r="X94" s="78"/>
      <c r="AT94" s="25" t="s">
        <v>1170</v>
      </c>
      <c r="AU94" s="25" t="s">
        <v>79</v>
      </c>
    </row>
    <row r="95" spans="2:65" s="1" customFormat="1" ht="16.5" customHeight="1">
      <c r="B95" s="42"/>
      <c r="C95" s="214" t="s">
        <v>81</v>
      </c>
      <c r="D95" s="214" t="s">
        <v>183</v>
      </c>
      <c r="E95" s="215" t="s">
        <v>1506</v>
      </c>
      <c r="F95" s="216" t="s">
        <v>1507</v>
      </c>
      <c r="G95" s="217" t="s">
        <v>533</v>
      </c>
      <c r="H95" s="271"/>
      <c r="I95" s="219"/>
      <c r="J95" s="219"/>
      <c r="K95" s="220">
        <f>ROUND(P95*H95,2)</f>
        <v>0</v>
      </c>
      <c r="L95" s="216" t="s">
        <v>1174</v>
      </c>
      <c r="M95" s="62"/>
      <c r="N95" s="221" t="s">
        <v>22</v>
      </c>
      <c r="O95" s="222" t="s">
        <v>40</v>
      </c>
      <c r="P95" s="147">
        <f>I95+J95</f>
        <v>0</v>
      </c>
      <c r="Q95" s="147">
        <f>ROUND(I95*H95,2)</f>
        <v>0</v>
      </c>
      <c r="R95" s="147">
        <f>ROUND(J95*H95,2)</f>
        <v>0</v>
      </c>
      <c r="S95" s="43"/>
      <c r="T95" s="223">
        <f>S95*H95</f>
        <v>0</v>
      </c>
      <c r="U95" s="223">
        <v>0</v>
      </c>
      <c r="V95" s="223">
        <f>U95*H95</f>
        <v>0</v>
      </c>
      <c r="W95" s="223">
        <v>0</v>
      </c>
      <c r="X95" s="224">
        <f>W95*H95</f>
        <v>0</v>
      </c>
      <c r="AR95" s="25" t="s">
        <v>188</v>
      </c>
      <c r="AT95" s="25" t="s">
        <v>183</v>
      </c>
      <c r="AU95" s="25" t="s">
        <v>79</v>
      </c>
      <c r="AY95" s="25" t="s">
        <v>181</v>
      </c>
      <c r="BE95" s="225">
        <f>IF(O95="základní",K95,0)</f>
        <v>0</v>
      </c>
      <c r="BF95" s="225">
        <f>IF(O95="snížená",K95,0)</f>
        <v>0</v>
      </c>
      <c r="BG95" s="225">
        <f>IF(O95="zákl. přenesená",K95,0)</f>
        <v>0</v>
      </c>
      <c r="BH95" s="225">
        <f>IF(O95="sníž. přenesená",K95,0)</f>
        <v>0</v>
      </c>
      <c r="BI95" s="225">
        <f>IF(O95="nulová",K95,0)</f>
        <v>0</v>
      </c>
      <c r="BJ95" s="25" t="s">
        <v>79</v>
      </c>
      <c r="BK95" s="225">
        <f>ROUND(P95*H95,2)</f>
        <v>0</v>
      </c>
      <c r="BL95" s="25" t="s">
        <v>188</v>
      </c>
      <c r="BM95" s="25" t="s">
        <v>1796</v>
      </c>
    </row>
    <row r="96" spans="2:65" s="1" customFormat="1" ht="16.5" customHeight="1">
      <c r="B96" s="42"/>
      <c r="C96" s="214" t="s">
        <v>91</v>
      </c>
      <c r="D96" s="214" t="s">
        <v>183</v>
      </c>
      <c r="E96" s="215" t="s">
        <v>1509</v>
      </c>
      <c r="F96" s="216" t="s">
        <v>1601</v>
      </c>
      <c r="G96" s="217" t="s">
        <v>533</v>
      </c>
      <c r="H96" s="271"/>
      <c r="I96" s="219"/>
      <c r="J96" s="219"/>
      <c r="K96" s="220">
        <f>ROUND(P96*H96,2)</f>
        <v>0</v>
      </c>
      <c r="L96" s="216" t="s">
        <v>1174</v>
      </c>
      <c r="M96" s="62"/>
      <c r="N96" s="221" t="s">
        <v>22</v>
      </c>
      <c r="O96" s="222" t="s">
        <v>40</v>
      </c>
      <c r="P96" s="147">
        <f>I96+J96</f>
        <v>0</v>
      </c>
      <c r="Q96" s="147">
        <f>ROUND(I96*H96,2)</f>
        <v>0</v>
      </c>
      <c r="R96" s="147">
        <f>ROUND(J96*H96,2)</f>
        <v>0</v>
      </c>
      <c r="S96" s="43"/>
      <c r="T96" s="223">
        <f>S96*H96</f>
        <v>0</v>
      </c>
      <c r="U96" s="223">
        <v>0</v>
      </c>
      <c r="V96" s="223">
        <f>U96*H96</f>
        <v>0</v>
      </c>
      <c r="W96" s="223">
        <v>0</v>
      </c>
      <c r="X96" s="224">
        <f>W96*H96</f>
        <v>0</v>
      </c>
      <c r="AR96" s="25" t="s">
        <v>188</v>
      </c>
      <c r="AT96" s="25" t="s">
        <v>183</v>
      </c>
      <c r="AU96" s="25" t="s">
        <v>79</v>
      </c>
      <c r="AY96" s="25" t="s">
        <v>181</v>
      </c>
      <c r="BE96" s="225">
        <f>IF(O96="základní",K96,0)</f>
        <v>0</v>
      </c>
      <c r="BF96" s="225">
        <f>IF(O96="snížená",K96,0)</f>
        <v>0</v>
      </c>
      <c r="BG96" s="225">
        <f>IF(O96="zákl. přenesená",K96,0)</f>
        <v>0</v>
      </c>
      <c r="BH96" s="225">
        <f>IF(O96="sníž. přenesená",K96,0)</f>
        <v>0</v>
      </c>
      <c r="BI96" s="225">
        <f>IF(O96="nulová",K96,0)</f>
        <v>0</v>
      </c>
      <c r="BJ96" s="25" t="s">
        <v>79</v>
      </c>
      <c r="BK96" s="225">
        <f>ROUND(P96*H96,2)</f>
        <v>0</v>
      </c>
      <c r="BL96" s="25" t="s">
        <v>188</v>
      </c>
      <c r="BM96" s="25" t="s">
        <v>1797</v>
      </c>
    </row>
    <row r="97" spans="2:65" s="1" customFormat="1" ht="51" customHeight="1">
      <c r="B97" s="42"/>
      <c r="C97" s="214" t="s">
        <v>188</v>
      </c>
      <c r="D97" s="214" t="s">
        <v>183</v>
      </c>
      <c r="E97" s="215" t="s">
        <v>1512</v>
      </c>
      <c r="F97" s="216" t="s">
        <v>1603</v>
      </c>
      <c r="G97" s="217" t="s">
        <v>318</v>
      </c>
      <c r="H97" s="218">
        <v>10</v>
      </c>
      <c r="I97" s="219"/>
      <c r="J97" s="219"/>
      <c r="K97" s="220">
        <f>ROUND(P97*H97,2)</f>
        <v>0</v>
      </c>
      <c r="L97" s="216" t="s">
        <v>1174</v>
      </c>
      <c r="M97" s="62"/>
      <c r="N97" s="221" t="s">
        <v>22</v>
      </c>
      <c r="O97" s="222" t="s">
        <v>40</v>
      </c>
      <c r="P97" s="147">
        <f>I97+J97</f>
        <v>0</v>
      </c>
      <c r="Q97" s="147">
        <f>ROUND(I97*H97,2)</f>
        <v>0</v>
      </c>
      <c r="R97" s="147">
        <f>ROUND(J97*H97,2)</f>
        <v>0</v>
      </c>
      <c r="S97" s="43"/>
      <c r="T97" s="223">
        <f>S97*H97</f>
        <v>0</v>
      </c>
      <c r="U97" s="223">
        <v>0</v>
      </c>
      <c r="V97" s="223">
        <f>U97*H97</f>
        <v>0</v>
      </c>
      <c r="W97" s="223">
        <v>0</v>
      </c>
      <c r="X97" s="224">
        <f>W97*H97</f>
        <v>0</v>
      </c>
      <c r="AR97" s="25" t="s">
        <v>188</v>
      </c>
      <c r="AT97" s="25" t="s">
        <v>183</v>
      </c>
      <c r="AU97" s="25" t="s">
        <v>79</v>
      </c>
      <c r="AY97" s="25" t="s">
        <v>181</v>
      </c>
      <c r="BE97" s="225">
        <f>IF(O97="základní",K97,0)</f>
        <v>0</v>
      </c>
      <c r="BF97" s="225">
        <f>IF(O97="snížená",K97,0)</f>
        <v>0</v>
      </c>
      <c r="BG97" s="225">
        <f>IF(O97="zákl. přenesená",K97,0)</f>
        <v>0</v>
      </c>
      <c r="BH97" s="225">
        <f>IF(O97="sníž. přenesená",K97,0)</f>
        <v>0</v>
      </c>
      <c r="BI97" s="225">
        <f>IF(O97="nulová",K97,0)</f>
        <v>0</v>
      </c>
      <c r="BJ97" s="25" t="s">
        <v>79</v>
      </c>
      <c r="BK97" s="225">
        <f>ROUND(P97*H97,2)</f>
        <v>0</v>
      </c>
      <c r="BL97" s="25" t="s">
        <v>188</v>
      </c>
      <c r="BM97" s="25" t="s">
        <v>1798</v>
      </c>
    </row>
    <row r="98" spans="2:65" s="1" customFormat="1" ht="25.5" customHeight="1">
      <c r="B98" s="42"/>
      <c r="C98" s="214" t="s">
        <v>227</v>
      </c>
      <c r="D98" s="214" t="s">
        <v>183</v>
      </c>
      <c r="E98" s="215" t="s">
        <v>1521</v>
      </c>
      <c r="F98" s="216" t="s">
        <v>1522</v>
      </c>
      <c r="G98" s="217" t="s">
        <v>242</v>
      </c>
      <c r="H98" s="218">
        <v>0.05</v>
      </c>
      <c r="I98" s="219"/>
      <c r="J98" s="219"/>
      <c r="K98" s="220">
        <f>ROUND(P98*H98,2)</f>
        <v>0</v>
      </c>
      <c r="L98" s="216" t="s">
        <v>1174</v>
      </c>
      <c r="M98" s="62"/>
      <c r="N98" s="221" t="s">
        <v>22</v>
      </c>
      <c r="O98" s="277" t="s">
        <v>40</v>
      </c>
      <c r="P98" s="278">
        <f>I98+J98</f>
        <v>0</v>
      </c>
      <c r="Q98" s="278">
        <f>ROUND(I98*H98,2)</f>
        <v>0</v>
      </c>
      <c r="R98" s="278">
        <f>ROUND(J98*H98,2)</f>
        <v>0</v>
      </c>
      <c r="S98" s="279"/>
      <c r="T98" s="280">
        <f>S98*H98</f>
        <v>0</v>
      </c>
      <c r="U98" s="280">
        <v>0</v>
      </c>
      <c r="V98" s="280">
        <f>U98*H98</f>
        <v>0</v>
      </c>
      <c r="W98" s="280">
        <v>0</v>
      </c>
      <c r="X98" s="281">
        <f>W98*H98</f>
        <v>0</v>
      </c>
      <c r="AR98" s="25" t="s">
        <v>188</v>
      </c>
      <c r="AT98" s="25" t="s">
        <v>183</v>
      </c>
      <c r="AU98" s="25" t="s">
        <v>79</v>
      </c>
      <c r="AY98" s="25" t="s">
        <v>181</v>
      </c>
      <c r="BE98" s="225">
        <f>IF(O98="základní",K98,0)</f>
        <v>0</v>
      </c>
      <c r="BF98" s="225">
        <f>IF(O98="snížená",K98,0)</f>
        <v>0</v>
      </c>
      <c r="BG98" s="225">
        <f>IF(O98="zákl. přenesená",K98,0)</f>
        <v>0</v>
      </c>
      <c r="BH98" s="225">
        <f>IF(O98="sníž. přenesená",K98,0)</f>
        <v>0</v>
      </c>
      <c r="BI98" s="225">
        <f>IF(O98="nulová",K98,0)</f>
        <v>0</v>
      </c>
      <c r="BJ98" s="25" t="s">
        <v>79</v>
      </c>
      <c r="BK98" s="225">
        <f>ROUND(P98*H98,2)</f>
        <v>0</v>
      </c>
      <c r="BL98" s="25" t="s">
        <v>188</v>
      </c>
      <c r="BM98" s="25" t="s">
        <v>1799</v>
      </c>
    </row>
    <row r="99" spans="2:65" s="1" customFormat="1" ht="6.95" customHeight="1">
      <c r="B99" s="57"/>
      <c r="C99" s="58"/>
      <c r="D99" s="58"/>
      <c r="E99" s="58"/>
      <c r="F99" s="58"/>
      <c r="G99" s="58"/>
      <c r="H99" s="58"/>
      <c r="I99" s="156"/>
      <c r="J99" s="156"/>
      <c r="K99" s="58"/>
      <c r="L99" s="58"/>
      <c r="M99" s="62"/>
    </row>
  </sheetData>
  <sheetProtection algorithmName="SHA-512" hashValue="B0U3Ye0A3CubxIZEWfdvlZdrRjRKzVfMbCOE5DHQgjhTxJnsL5MlyT06ex0KxVKFeOm6UVP2q/zDlZddQS0xww==" saltValue="mwJ/+nEy4rpSvri0dBB5FUVn42NqYOfrxtMcNp67W2R2MY0+pXzL7uLTqW/3laF9zNriPNe4M6NUIH2hddOiJw==" spinCount="100000" sheet="1" objects="1" scenarios="1" formatColumns="0" formatRows="0" autoFilter="0"/>
  <autoFilter ref="C90:L98"/>
  <mergeCells count="16">
    <mergeCell ref="M2:Z2"/>
    <mergeCell ref="E77:H77"/>
    <mergeCell ref="E81:H81"/>
    <mergeCell ref="E79:H79"/>
    <mergeCell ref="E83:H83"/>
    <mergeCell ref="G1:H1"/>
    <mergeCell ref="E51:H51"/>
    <mergeCell ref="E55:H55"/>
    <mergeCell ref="E53:H53"/>
    <mergeCell ref="E57:H57"/>
    <mergeCell ref="J61:J62"/>
    <mergeCell ref="E7:H7"/>
    <mergeCell ref="E11:H11"/>
    <mergeCell ref="E9:H9"/>
    <mergeCell ref="E13:H13"/>
    <mergeCell ref="E28:H28"/>
  </mergeCells>
  <hyperlinks>
    <hyperlink ref="F1:G1" location="C2" display="1) Krycí list soupisu"/>
    <hyperlink ref="G1:H1" location="C64" display="2) Rekapitulace"/>
    <hyperlink ref="J1" location="C90" display="3) Soupis prací"/>
    <hyperlink ref="L1:V1" location="'Rekapitulace zakázky'!C2" display="Rekapitulace zakázk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20</vt:i4>
      </vt:variant>
    </vt:vector>
  </HeadingPairs>
  <TitlesOfParts>
    <vt:vector size="31" baseType="lpstr">
      <vt:lpstr>Rekapitulace zakázky</vt:lpstr>
      <vt:lpstr>SO 01 - stavební část</vt:lpstr>
      <vt:lpstr>PS01-S - Rozvody nn-elekt...</vt:lpstr>
      <vt:lpstr>PS01-U - Rozvody nn-elekt...</vt:lpstr>
      <vt:lpstr>PS01-V - Rozvody nn-elekt...</vt:lpstr>
      <vt:lpstr>PS02 - S - Hromosvod a uz...</vt:lpstr>
      <vt:lpstr>PS02 - V - Hromosvod a uz...</vt:lpstr>
      <vt:lpstr>PS03-S - Rozvody slaboproudu</vt:lpstr>
      <vt:lpstr>PS03-V - Rozvody slaboproudu</vt:lpstr>
      <vt:lpstr>SO 03 - vedlejší rozpočto...</vt:lpstr>
      <vt:lpstr>Pokyny pro vyplnění</vt:lpstr>
      <vt:lpstr>'PS01-S - Rozvody nn-elekt...'!Názvy_tisku</vt:lpstr>
      <vt:lpstr>'PS01-U - Rozvody nn-elekt...'!Názvy_tisku</vt:lpstr>
      <vt:lpstr>'PS01-V - Rozvody nn-elekt...'!Názvy_tisku</vt:lpstr>
      <vt:lpstr>'PS02 - S - Hromosvod a uz...'!Názvy_tisku</vt:lpstr>
      <vt:lpstr>'PS02 - V - Hromosvod a uz...'!Názvy_tisku</vt:lpstr>
      <vt:lpstr>'PS03-S - Rozvody slaboproudu'!Názvy_tisku</vt:lpstr>
      <vt:lpstr>'PS03-V - Rozvody slaboproudu'!Názvy_tisku</vt:lpstr>
      <vt:lpstr>'Rekapitulace zakázky'!Názvy_tisku</vt:lpstr>
      <vt:lpstr>'SO 01 - stavební část'!Názvy_tisku</vt:lpstr>
      <vt:lpstr>'SO 03 - vedlejší rozpočto...'!Názvy_tisku</vt:lpstr>
      <vt:lpstr>'PS01-S - Rozvody nn-elekt...'!Oblast_tisku</vt:lpstr>
      <vt:lpstr>'PS01-U - Rozvody nn-elekt...'!Oblast_tisku</vt:lpstr>
      <vt:lpstr>'PS01-V - Rozvody nn-elekt...'!Oblast_tisku</vt:lpstr>
      <vt:lpstr>'PS02 - S - Hromosvod a uz...'!Oblast_tisku</vt:lpstr>
      <vt:lpstr>'PS02 - V - Hromosvod a uz...'!Oblast_tisku</vt:lpstr>
      <vt:lpstr>'PS03-S - Rozvody slaboproudu'!Oblast_tisku</vt:lpstr>
      <vt:lpstr>'PS03-V - Rozvody slaboproudu'!Oblast_tisku</vt:lpstr>
      <vt:lpstr>'Rekapitulace zakázky'!Oblast_tisku</vt:lpstr>
      <vt:lpstr>'SO 01 - stavební část'!Oblast_tisku</vt:lpstr>
      <vt:lpstr>'SO 03 - vedlejší rozpočto...'!Oblast_tisku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Daněk Petr, Ing. arch.</dc:creator>
  <cp:lastModifiedBy>Duda Vlastimil, Ing.</cp:lastModifiedBy>
  <dcterms:created xsi:type="dcterms:W3CDTF">2018-11-02T09:46:39Z</dcterms:created>
  <dcterms:modified xsi:type="dcterms:W3CDTF">2018-11-07T14:16:13Z</dcterms:modified>
</cp:coreProperties>
</file>