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ZRN - km 37,413 - most" sheetId="2" r:id="rId2"/>
    <sheet name="002 - km 37,413 - svršek" sheetId="3" r:id="rId3"/>
    <sheet name="003 - VRN - km 37,413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ZRN - km 37,413 - most'!$C$128:$K$600</definedName>
    <definedName name="_xlnm.Print_Area" localSheetId="1">'001 - ZRN - km 37,413 - most'!$C$4:$J$76,'001 - ZRN - km 37,413 - most'!$C$82:$J$110,'001 - ZRN - km 37,413 - most'!$C$116:$J$600</definedName>
    <definedName name="_xlnm.Print_Titles" localSheetId="1">'001 - ZRN - km 37,413 - most'!$128:$128</definedName>
    <definedName name="_xlnm._FilterDatabase" localSheetId="2" hidden="1">'002 - km 37,413 - svršek'!$C$118:$K$179</definedName>
    <definedName name="_xlnm.Print_Area" localSheetId="2">'002 - km 37,413 - svršek'!$C$4:$J$76,'002 - km 37,413 - svršek'!$C$82:$J$100,'002 - km 37,413 - svršek'!$C$106:$J$179</definedName>
    <definedName name="_xlnm.Print_Titles" localSheetId="2">'002 - km 37,413 - svršek'!$118:$118</definedName>
    <definedName name="_xlnm._FilterDatabase" localSheetId="3" hidden="1">'003 - VRN - km 37,413'!$C$121:$K$142</definedName>
    <definedName name="_xlnm.Print_Area" localSheetId="3">'003 - VRN - km 37,413'!$C$4:$J$76,'003 - VRN - km 37,413'!$C$82:$J$103,'003 - VRN - km 37,413'!$C$109:$J$142</definedName>
    <definedName name="_xlnm.Print_Titles" localSheetId="3">'003 - VRN - km 37,413'!$121:$121</definedName>
  </definedNames>
  <calcPr/>
</workbook>
</file>

<file path=xl/calcChain.xml><?xml version="1.0" encoding="utf-8"?>
<calcChain xmlns="http://schemas.openxmlformats.org/spreadsheetml/2006/main">
  <c i="4" l="1" r="P131"/>
  <c r="J37"/>
  <c r="J36"/>
  <c i="1" r="AY97"/>
  <c i="4" r="J35"/>
  <c i="1" r="AX97"/>
  <c i="4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112"/>
  <c i="3" r="T121"/>
  <c r="T120"/>
  <c r="J37"/>
  <c r="J36"/>
  <c i="1" r="AY96"/>
  <c i="3" r="J35"/>
  <c i="1" r="AX96"/>
  <c i="3" r="BI176"/>
  <c r="BH176"/>
  <c r="BG176"/>
  <c r="BF176"/>
  <c r="T176"/>
  <c r="R176"/>
  <c r="P176"/>
  <c r="BI172"/>
  <c r="BH172"/>
  <c r="BG172"/>
  <c r="BF172"/>
  <c r="T172"/>
  <c r="R172"/>
  <c r="P172"/>
  <c r="BI165"/>
  <c r="BH165"/>
  <c r="BG165"/>
  <c r="BF165"/>
  <c r="T165"/>
  <c r="R165"/>
  <c r="P165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91"/>
  <c r="J14"/>
  <c r="J12"/>
  <c r="J113"/>
  <c r="E7"/>
  <c r="E109"/>
  <c i="2" r="J37"/>
  <c r="J36"/>
  <c i="1" r="AY95"/>
  <c i="2" r="J35"/>
  <c i="1" r="AX95"/>
  <c i="2"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8"/>
  <c r="BH588"/>
  <c r="BG588"/>
  <c r="BF588"/>
  <c r="T588"/>
  <c r="R588"/>
  <c r="P588"/>
  <c r="BI582"/>
  <c r="BH582"/>
  <c r="BG582"/>
  <c r="BF582"/>
  <c r="T582"/>
  <c r="R582"/>
  <c r="P582"/>
  <c r="BI579"/>
  <c r="BH579"/>
  <c r="BG579"/>
  <c r="BF579"/>
  <c r="T579"/>
  <c r="T578"/>
  <c r="R579"/>
  <c r="R578"/>
  <c r="P579"/>
  <c r="P578"/>
  <c r="BI575"/>
  <c r="BH575"/>
  <c r="BG575"/>
  <c r="BF575"/>
  <c r="T575"/>
  <c r="R575"/>
  <c r="P575"/>
  <c r="BI572"/>
  <c r="BH572"/>
  <c r="BG572"/>
  <c r="BF572"/>
  <c r="T572"/>
  <c r="R572"/>
  <c r="P572"/>
  <c r="BI571"/>
  <c r="BH571"/>
  <c r="BG571"/>
  <c r="BF571"/>
  <c r="T571"/>
  <c r="R571"/>
  <c r="P571"/>
  <c r="BI568"/>
  <c r="BH568"/>
  <c r="BG568"/>
  <c r="BF568"/>
  <c r="T568"/>
  <c r="R568"/>
  <c r="P568"/>
  <c r="BI567"/>
  <c r="BH567"/>
  <c r="BG567"/>
  <c r="BF567"/>
  <c r="T567"/>
  <c r="R567"/>
  <c r="P567"/>
  <c r="BI548"/>
  <c r="BH548"/>
  <c r="BG548"/>
  <c r="BF548"/>
  <c r="T548"/>
  <c r="R548"/>
  <c r="P548"/>
  <c r="BI530"/>
  <c r="BH530"/>
  <c r="BG530"/>
  <c r="BF530"/>
  <c r="T530"/>
  <c r="R530"/>
  <c r="P530"/>
  <c r="BI525"/>
  <c r="BH525"/>
  <c r="BG525"/>
  <c r="BF525"/>
  <c r="T525"/>
  <c r="R525"/>
  <c r="P525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83"/>
  <c r="BH483"/>
  <c r="BG483"/>
  <c r="BF483"/>
  <c r="T483"/>
  <c r="R483"/>
  <c r="P483"/>
  <c r="BI467"/>
  <c r="BH467"/>
  <c r="BG467"/>
  <c r="BF467"/>
  <c r="T467"/>
  <c r="R467"/>
  <c r="P467"/>
  <c r="BI463"/>
  <c r="BH463"/>
  <c r="BG463"/>
  <c r="BF463"/>
  <c r="T463"/>
  <c r="R463"/>
  <c r="P463"/>
  <c r="BI460"/>
  <c r="BH460"/>
  <c r="BG460"/>
  <c r="BF460"/>
  <c r="T460"/>
  <c r="R460"/>
  <c r="P460"/>
  <c r="BI456"/>
  <c r="BH456"/>
  <c r="BG456"/>
  <c r="BF456"/>
  <c r="T456"/>
  <c r="R456"/>
  <c r="P456"/>
  <c r="BI448"/>
  <c r="BH448"/>
  <c r="BG448"/>
  <c r="BF448"/>
  <c r="T448"/>
  <c r="R448"/>
  <c r="P448"/>
  <c r="BI445"/>
  <c r="BH445"/>
  <c r="BG445"/>
  <c r="BF445"/>
  <c r="T445"/>
  <c r="R445"/>
  <c r="P445"/>
  <c r="BI444"/>
  <c r="BH444"/>
  <c r="BG444"/>
  <c r="BF444"/>
  <c r="T444"/>
  <c r="R444"/>
  <c r="P444"/>
  <c r="BI440"/>
  <c r="BH440"/>
  <c r="BG440"/>
  <c r="BF440"/>
  <c r="T440"/>
  <c r="R440"/>
  <c r="P440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17"/>
  <c r="BH417"/>
  <c r="BG417"/>
  <c r="BF417"/>
  <c r="T417"/>
  <c r="R417"/>
  <c r="P417"/>
  <c r="BI416"/>
  <c r="BH416"/>
  <c r="BG416"/>
  <c r="BF416"/>
  <c r="T416"/>
  <c r="R416"/>
  <c r="P416"/>
  <c r="BI413"/>
  <c r="BH413"/>
  <c r="BG413"/>
  <c r="BF413"/>
  <c r="T413"/>
  <c r="R413"/>
  <c r="P413"/>
  <c r="BI402"/>
  <c r="BH402"/>
  <c r="BG402"/>
  <c r="BF402"/>
  <c r="T402"/>
  <c r="R402"/>
  <c r="P402"/>
  <c r="BI398"/>
  <c r="BH398"/>
  <c r="BG398"/>
  <c r="BF398"/>
  <c r="T398"/>
  <c r="R398"/>
  <c r="P398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74"/>
  <c r="BH374"/>
  <c r="BG374"/>
  <c r="BF374"/>
  <c r="T374"/>
  <c r="R374"/>
  <c r="P374"/>
  <c r="BI365"/>
  <c r="BH365"/>
  <c r="BG365"/>
  <c r="BF365"/>
  <c r="T365"/>
  <c r="R365"/>
  <c r="P365"/>
  <c r="BI356"/>
  <c r="BH356"/>
  <c r="BG356"/>
  <c r="BF356"/>
  <c r="T356"/>
  <c r="R356"/>
  <c r="P356"/>
  <c r="BI350"/>
  <c r="BH350"/>
  <c r="BG350"/>
  <c r="BF350"/>
  <c r="T350"/>
  <c r="R350"/>
  <c r="P350"/>
  <c r="BI344"/>
  <c r="BH344"/>
  <c r="BG344"/>
  <c r="BF344"/>
  <c r="T344"/>
  <c r="R344"/>
  <c r="P344"/>
  <c r="BI336"/>
  <c r="BH336"/>
  <c r="BG336"/>
  <c r="BF336"/>
  <c r="T336"/>
  <c r="R336"/>
  <c r="P336"/>
  <c r="BI331"/>
  <c r="BH331"/>
  <c r="BG331"/>
  <c r="BF331"/>
  <c r="T331"/>
  <c r="R331"/>
  <c r="P331"/>
  <c r="BI308"/>
  <c r="BH308"/>
  <c r="BG308"/>
  <c r="BF308"/>
  <c r="T308"/>
  <c r="R308"/>
  <c r="P308"/>
  <c r="BI303"/>
  <c r="BH303"/>
  <c r="BG303"/>
  <c r="BF303"/>
  <c r="T303"/>
  <c r="R303"/>
  <c r="P303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79"/>
  <c r="BH279"/>
  <c r="BG279"/>
  <c r="BF279"/>
  <c r="T279"/>
  <c r="R279"/>
  <c r="P279"/>
  <c r="BI274"/>
  <c r="BH274"/>
  <c r="BG274"/>
  <c r="BF274"/>
  <c r="T274"/>
  <c r="R274"/>
  <c r="P274"/>
  <c r="BI273"/>
  <c r="BH273"/>
  <c r="BG273"/>
  <c r="BF273"/>
  <c r="T273"/>
  <c r="R273"/>
  <c r="P273"/>
  <c r="BI258"/>
  <c r="BH258"/>
  <c r="BG258"/>
  <c r="BF258"/>
  <c r="T258"/>
  <c r="R258"/>
  <c r="P258"/>
  <c r="BI247"/>
  <c r="BH247"/>
  <c r="BG247"/>
  <c r="BF247"/>
  <c r="T247"/>
  <c r="R247"/>
  <c r="P247"/>
  <c r="BI243"/>
  <c r="BH243"/>
  <c r="BG243"/>
  <c r="BF243"/>
  <c r="T243"/>
  <c r="R243"/>
  <c r="P243"/>
  <c r="BI242"/>
  <c r="BH242"/>
  <c r="BG242"/>
  <c r="BF242"/>
  <c r="T242"/>
  <c r="R242"/>
  <c r="P242"/>
  <c r="BI233"/>
  <c r="BH233"/>
  <c r="BG233"/>
  <c r="BF233"/>
  <c r="T233"/>
  <c r="R233"/>
  <c r="P233"/>
  <c r="BI232"/>
  <c r="BH232"/>
  <c r="BG232"/>
  <c r="BF232"/>
  <c r="T232"/>
  <c r="R232"/>
  <c r="P232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06"/>
  <c r="BH206"/>
  <c r="BG206"/>
  <c r="BF206"/>
  <c r="T206"/>
  <c r="R206"/>
  <c r="P206"/>
  <c r="BI203"/>
  <c r="BH203"/>
  <c r="BG203"/>
  <c r="BF203"/>
  <c r="T203"/>
  <c r="R203"/>
  <c r="P203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59"/>
  <c r="BH159"/>
  <c r="BG159"/>
  <c r="BF159"/>
  <c r="T159"/>
  <c r="R159"/>
  <c r="P159"/>
  <c r="BI150"/>
  <c r="BH150"/>
  <c r="BG150"/>
  <c r="BF150"/>
  <c r="T150"/>
  <c r="R150"/>
  <c r="P150"/>
  <c r="BI146"/>
  <c r="BH146"/>
  <c r="BG146"/>
  <c r="BF146"/>
  <c r="T146"/>
  <c r="R146"/>
  <c r="P146"/>
  <c r="BI139"/>
  <c r="BH139"/>
  <c r="BG139"/>
  <c r="BF139"/>
  <c r="T139"/>
  <c r="R139"/>
  <c r="P139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125"/>
  <c r="J20"/>
  <c r="J18"/>
  <c r="E18"/>
  <c r="F92"/>
  <c r="J17"/>
  <c r="J15"/>
  <c r="E15"/>
  <c r="F125"/>
  <c r="J14"/>
  <c r="J12"/>
  <c r="J123"/>
  <c r="E7"/>
  <c r="E85"/>
  <c i="1" r="L90"/>
  <c r="AM90"/>
  <c r="AM89"/>
  <c r="L89"/>
  <c r="AM87"/>
  <c r="L87"/>
  <c r="L85"/>
  <c r="L84"/>
  <c i="2" r="J344"/>
  <c r="J258"/>
  <c r="BK571"/>
  <c r="J383"/>
  <c r="J530"/>
  <c r="BK445"/>
  <c r="BK383"/>
  <c r="BK572"/>
  <c r="BK247"/>
  <c r="BK184"/>
  <c r="BK592"/>
  <c r="J507"/>
  <c r="J413"/>
  <c r="BK146"/>
  <c i="1" r="AS94"/>
  <c i="3" r="BK176"/>
  <c i="4" r="BK141"/>
  <c r="BK127"/>
  <c i="2" r="BK132"/>
  <c r="BK530"/>
  <c r="J503"/>
  <c r="BK243"/>
  <c r="BK365"/>
  <c r="BK374"/>
  <c r="J184"/>
  <c r="BK289"/>
  <c r="BK303"/>
  <c r="J175"/>
  <c r="BK503"/>
  <c r="J440"/>
  <c r="J398"/>
  <c i="3" r="J134"/>
  <c r="BK160"/>
  <c r="J146"/>
  <c i="4" r="J127"/>
  <c r="BK129"/>
  <c i="2" r="J190"/>
  <c r="J220"/>
  <c r="J273"/>
  <c r="J146"/>
  <c r="J448"/>
  <c r="J582"/>
  <c r="J548"/>
  <c r="BK402"/>
  <c r="J423"/>
  <c r="BK139"/>
  <c i="3" r="BK128"/>
  <c r="J131"/>
  <c r="BK149"/>
  <c i="4" r="BK136"/>
  <c r="J136"/>
  <c i="2" r="J243"/>
  <c r="J595"/>
  <c r="BK429"/>
  <c r="BK548"/>
  <c r="BK416"/>
  <c r="BK398"/>
  <c r="BK206"/>
  <c r="BK356"/>
  <c r="J139"/>
  <c r="BK203"/>
  <c r="J159"/>
  <c r="J171"/>
  <c r="J571"/>
  <c r="J463"/>
  <c r="BK344"/>
  <c r="J336"/>
  <c r="BK233"/>
  <c i="3" r="J152"/>
  <c r="BK172"/>
  <c r="J165"/>
  <c r="BK134"/>
  <c r="BK156"/>
  <c i="4" r="BK142"/>
  <c r="BK139"/>
  <c r="BK125"/>
  <c i="2" r="BK220"/>
  <c r="BK525"/>
  <c r="BK507"/>
  <c r="J331"/>
  <c r="BK331"/>
  <c r="J445"/>
  <c r="J426"/>
  <c r="BK232"/>
  <c r="BK217"/>
  <c r="J567"/>
  <c r="BK390"/>
  <c r="J356"/>
  <c i="3" r="J156"/>
  <c r="J125"/>
  <c r="BK142"/>
  <c r="J128"/>
  <c i="4" r="BK132"/>
  <c i="2" r="J293"/>
  <c r="BK598"/>
  <c r="BK193"/>
  <c r="BK417"/>
  <c r="BK181"/>
  <c r="J247"/>
  <c r="J365"/>
  <c r="BK440"/>
  <c r="BK159"/>
  <c r="J588"/>
  <c r="J499"/>
  <c r="BK444"/>
  <c i="3" r="BK125"/>
  <c r="BK165"/>
  <c r="BK158"/>
  <c r="J142"/>
  <c i="4" r="J139"/>
  <c i="2" r="J274"/>
  <c r="J390"/>
  <c r="BK582"/>
  <c r="BK463"/>
  <c r="BK499"/>
  <c r="J429"/>
  <c r="BK308"/>
  <c r="J402"/>
  <c r="BK258"/>
  <c i="3" r="BK159"/>
  <c r="J149"/>
  <c r="BK152"/>
  <c i="4" r="J141"/>
  <c r="J128"/>
  <c i="2" r="BK178"/>
  <c r="BK483"/>
  <c r="BK568"/>
  <c r="J308"/>
  <c r="BK285"/>
  <c r="BK588"/>
  <c r="BK336"/>
  <c r="BK387"/>
  <c r="BK460"/>
  <c r="BK579"/>
  <c r="J483"/>
  <c r="J242"/>
  <c r="J279"/>
  <c i="3" r="J158"/>
  <c r="J137"/>
  <c i="4" r="J132"/>
  <c r="BK128"/>
  <c i="2" r="BK350"/>
  <c r="BK413"/>
  <c r="J178"/>
  <c r="J132"/>
  <c r="BK575"/>
  <c r="J417"/>
  <c r="J289"/>
  <c r="J193"/>
  <c i="3" r="BK122"/>
  <c r="J176"/>
  <c r="J160"/>
  <c i="4" r="J142"/>
  <c r="J129"/>
  <c i="2" r="BK150"/>
  <c r="J572"/>
  <c r="BK426"/>
  <c r="BK456"/>
  <c r="J387"/>
  <c r="J467"/>
  <c r="BK225"/>
  <c r="BK190"/>
  <c r="BK171"/>
  <c r="J217"/>
  <c r="J150"/>
  <c r="J233"/>
  <c r="J579"/>
  <c r="J456"/>
  <c r="BK567"/>
  <c r="BK448"/>
  <c r="J303"/>
  <c r="BK273"/>
  <c r="J592"/>
  <c r="J350"/>
  <c r="J285"/>
  <c r="BK279"/>
  <c r="J444"/>
  <c r="J568"/>
  <c r="J460"/>
  <c r="J206"/>
  <c r="BK293"/>
  <c i="3" r="J122"/>
  <c r="J172"/>
  <c r="BK131"/>
  <c i="4" r="J125"/>
  <c r="BK134"/>
  <c i="2" r="BK175"/>
  <c r="J575"/>
  <c r="J232"/>
  <c r="BK467"/>
  <c r="J374"/>
  <c r="BK423"/>
  <c r="J598"/>
  <c r="J225"/>
  <c r="BK242"/>
  <c r="BK274"/>
  <c r="BK595"/>
  <c r="J525"/>
  <c r="J416"/>
  <c r="J203"/>
  <c r="J181"/>
  <c i="3" r="BK137"/>
  <c r="J159"/>
  <c r="BK146"/>
  <c i="4" r="J134"/>
  <c i="2" l="1" r="BK131"/>
  <c r="J131"/>
  <c r="J98"/>
  <c r="P216"/>
  <c r="R278"/>
  <c r="R566"/>
  <c r="BK335"/>
  <c r="J335"/>
  <c r="J103"/>
  <c r="R594"/>
  <c r="R593"/>
  <c r="P224"/>
  <c r="R307"/>
  <c r="T581"/>
  <c r="T580"/>
  <c i="3" r="BK121"/>
  <c r="J121"/>
  <c r="J98"/>
  <c i="2" r="P131"/>
  <c r="R216"/>
  <c r="T216"/>
  <c r="BK307"/>
  <c r="J307"/>
  <c r="J102"/>
  <c r="P581"/>
  <c r="P580"/>
  <c i="3" r="P121"/>
  <c r="P120"/>
  <c i="2" r="T224"/>
  <c r="T566"/>
  <c r="R224"/>
  <c r="P307"/>
  <c r="BK581"/>
  <c r="BK580"/>
  <c r="J580"/>
  <c r="J106"/>
  <c i="3" r="R121"/>
  <c r="R120"/>
  <c i="2" r="P335"/>
  <c r="P594"/>
  <c r="P593"/>
  <c r="BK224"/>
  <c r="J224"/>
  <c r="J100"/>
  <c r="T307"/>
  <c r="BK594"/>
  <c r="BK593"/>
  <c r="J593"/>
  <c r="J108"/>
  <c r="R131"/>
  <c r="BK278"/>
  <c r="J278"/>
  <c r="J101"/>
  <c r="BK566"/>
  <c r="J566"/>
  <c r="J104"/>
  <c i="3" r="BK164"/>
  <c r="J164"/>
  <c r="J99"/>
  <c i="2" r="BK216"/>
  <c r="J216"/>
  <c r="J99"/>
  <c r="T278"/>
  <c r="P566"/>
  <c i="3" r="R164"/>
  <c i="2" r="T335"/>
  <c r="T594"/>
  <c r="T593"/>
  <c r="T131"/>
  <c r="P278"/>
  <c r="R581"/>
  <c r="R580"/>
  <c i="3" r="T164"/>
  <c r="T119"/>
  <c i="4" r="P124"/>
  <c r="T124"/>
  <c r="T131"/>
  <c i="2" r="R335"/>
  <c i="3" r="P164"/>
  <c i="4" r="BK124"/>
  <c r="J124"/>
  <c r="J98"/>
  <c r="R124"/>
  <c r="BK131"/>
  <c r="J131"/>
  <c r="J99"/>
  <c r="R131"/>
  <c r="BK140"/>
  <c r="J140"/>
  <c r="J102"/>
  <c r="P140"/>
  <c r="R140"/>
  <c r="T140"/>
  <c i="2" r="BK578"/>
  <c r="J578"/>
  <c r="J105"/>
  <c i="4" r="BK135"/>
  <c r="J135"/>
  <c r="J100"/>
  <c r="BK138"/>
  <c r="J138"/>
  <c r="J101"/>
  <c i="3" r="BK120"/>
  <c r="BK119"/>
  <c r="J119"/>
  <c i="4" r="E85"/>
  <c r="J89"/>
  <c r="J91"/>
  <c r="J92"/>
  <c r="BE125"/>
  <c r="BE128"/>
  <c r="BE132"/>
  <c r="BE136"/>
  <c r="BE139"/>
  <c r="BE141"/>
  <c r="F91"/>
  <c r="F119"/>
  <c r="BE127"/>
  <c r="BE134"/>
  <c r="BE142"/>
  <c r="BE129"/>
  <c i="3" r="J116"/>
  <c r="BE128"/>
  <c r="BE146"/>
  <c i="2" r="J594"/>
  <c r="J109"/>
  <c i="3" r="J89"/>
  <c r="F115"/>
  <c r="BE137"/>
  <c r="BE156"/>
  <c r="BE159"/>
  <c r="J91"/>
  <c r="BE125"/>
  <c r="BE152"/>
  <c r="BE172"/>
  <c i="2" r="J581"/>
  <c r="J107"/>
  <c i="3" r="F92"/>
  <c r="BE122"/>
  <c r="BE160"/>
  <c r="BE176"/>
  <c i="2" r="BK130"/>
  <c r="J130"/>
  <c r="J97"/>
  <c i="3" r="E85"/>
  <c r="BE134"/>
  <c r="BE149"/>
  <c r="BE165"/>
  <c r="BE142"/>
  <c r="BE131"/>
  <c r="BE158"/>
  <c i="2" r="J89"/>
  <c r="J126"/>
  <c r="BE159"/>
  <c r="BE572"/>
  <c r="BE273"/>
  <c r="E119"/>
  <c r="BE233"/>
  <c r="BE398"/>
  <c r="BE445"/>
  <c r="BE448"/>
  <c r="BE456"/>
  <c r="BE460"/>
  <c r="BE463"/>
  <c r="BE150"/>
  <c r="BE217"/>
  <c r="BE243"/>
  <c r="BE274"/>
  <c r="BE293"/>
  <c r="BE423"/>
  <c r="BE426"/>
  <c r="BE429"/>
  <c r="BE440"/>
  <c r="BE467"/>
  <c r="BE579"/>
  <c r="BE592"/>
  <c r="BE178"/>
  <c r="BE181"/>
  <c r="BE413"/>
  <c r="BE416"/>
  <c r="J91"/>
  <c r="BE175"/>
  <c r="BE190"/>
  <c r="F91"/>
  <c r="F126"/>
  <c r="BE171"/>
  <c r="BE146"/>
  <c r="BE206"/>
  <c r="BE247"/>
  <c r="BE289"/>
  <c r="BE225"/>
  <c r="BE308"/>
  <c r="BE383"/>
  <c r="BE402"/>
  <c r="BE503"/>
  <c r="BE507"/>
  <c r="BE530"/>
  <c r="BE548"/>
  <c r="BE567"/>
  <c r="BE568"/>
  <c r="BE575"/>
  <c r="BE582"/>
  <c r="BE595"/>
  <c r="BE132"/>
  <c r="BE417"/>
  <c r="BE139"/>
  <c r="BE184"/>
  <c r="BE203"/>
  <c r="BE258"/>
  <c r="BE336"/>
  <c r="BE193"/>
  <c r="BE344"/>
  <c r="BE390"/>
  <c r="BE483"/>
  <c r="BE525"/>
  <c r="BE571"/>
  <c r="BE220"/>
  <c r="BE242"/>
  <c r="BE331"/>
  <c r="BE356"/>
  <c r="BE365"/>
  <c r="BE444"/>
  <c r="BE499"/>
  <c r="BE588"/>
  <c r="BE598"/>
  <c r="BE232"/>
  <c r="BE279"/>
  <c r="BE285"/>
  <c r="BE303"/>
  <c r="BE350"/>
  <c r="BE374"/>
  <c r="BE387"/>
  <c r="J34"/>
  <c i="1" r="AW95"/>
  <c i="2" r="F37"/>
  <c i="1" r="BD95"/>
  <c i="2" r="F36"/>
  <c i="1" r="BC95"/>
  <c i="3" r="F34"/>
  <c i="1" r="BA96"/>
  <c i="4" r="J34"/>
  <c i="1" r="AW97"/>
  <c i="3" r="F36"/>
  <c i="1" r="BC96"/>
  <c i="3" r="F37"/>
  <c i="1" r="BD96"/>
  <c i="3" r="F35"/>
  <c i="1" r="BB96"/>
  <c i="4" r="F36"/>
  <c i="1" r="BC97"/>
  <c i="2" r="F35"/>
  <c i="1" r="BB95"/>
  <c i="4" r="F35"/>
  <c i="1" r="BB97"/>
  <c i="3" r="J30"/>
  <c i="4" r="F37"/>
  <c i="1" r="BD97"/>
  <c i="4" r="F34"/>
  <c i="1" r="BA97"/>
  <c i="3" r="J34"/>
  <c i="1" r="AW96"/>
  <c i="2" r="F34"/>
  <c i="1" r="BA95"/>
  <c i="4" l="1" r="R123"/>
  <c r="R122"/>
  <c r="P123"/>
  <c r="P122"/>
  <c i="1" r="AU97"/>
  <c i="4" r="T123"/>
  <c r="T122"/>
  <c i="2" r="P130"/>
  <c r="P129"/>
  <c i="1" r="AU95"/>
  <c i="3" r="P119"/>
  <c i="1" r="AU96"/>
  <c i="2" r="T130"/>
  <c r="T129"/>
  <c r="R130"/>
  <c r="R129"/>
  <c i="3" r="R119"/>
  <c i="4" r="BK123"/>
  <c r="J123"/>
  <c r="J97"/>
  <c i="1" r="AG96"/>
  <c i="3" r="J96"/>
  <c r="J120"/>
  <c r="J97"/>
  <c i="2" r="BK129"/>
  <c r="J129"/>
  <c i="3" r="J33"/>
  <c i="1" r="AV96"/>
  <c r="AT96"/>
  <c r="AN96"/>
  <c r="BB94"/>
  <c r="AX94"/>
  <c i="2" r="F33"/>
  <c i="1" r="AZ95"/>
  <c i="2" r="J33"/>
  <c i="1" r="AV95"/>
  <c r="AT95"/>
  <c i="3" r="F33"/>
  <c i="1" r="AZ96"/>
  <c r="BD94"/>
  <c r="W33"/>
  <c i="2" r="J30"/>
  <c i="1" r="AG95"/>
  <c r="BA94"/>
  <c r="W30"/>
  <c i="4" r="F33"/>
  <c i="1" r="AZ97"/>
  <c i="4" r="J33"/>
  <c i="1" r="AV97"/>
  <c r="AT97"/>
  <c r="BC94"/>
  <c r="W32"/>
  <c i="4" l="1" r="BK122"/>
  <c r="J122"/>
  <c i="1" r="AN95"/>
  <c i="2" r="J96"/>
  <c i="3" r="J39"/>
  <c i="2" r="J39"/>
  <c i="1" r="AU94"/>
  <c r="AW94"/>
  <c r="AK30"/>
  <c i="4" r="J30"/>
  <c i="1" r="AG97"/>
  <c r="AG94"/>
  <c r="AK26"/>
  <c r="AZ94"/>
  <c r="AV94"/>
  <c r="AK29"/>
  <c r="AY94"/>
  <c r="W31"/>
  <c i="4" l="1" r="J39"/>
  <c r="J96"/>
  <c i="1" r="AK35"/>
  <c r="AN97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<sst xmlns="http://schemas.openxmlformats.org/spreadsheetml/2006/main">
  <si>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</si>
  <si>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</si>
  <si>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</si>
  <si>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</si>
  <si>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</si>
  <si>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{0e8b4f8d-e662-4a7f-98a5-40b86f853935}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</si>
  <si>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</si>
  <si>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</si>
  <si>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</si>
  <si>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</si>
  <si>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</si>
  <si>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</si>
  <si>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</si>
  <si>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</si>
  <si>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VZ65424044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</si>
  <si>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</si>
  <si>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</si>
  <si>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37,413 na trati Vráž u Písku –Čimelice</t>
  </si>
  <si>
    <t>KSO:</t>
  </si>
  <si>
    <t>CC-CZ:</t>
  </si>
  <si>
    <t>Místo:</t>
  </si>
  <si>
    <t xml:space="preserve"> </t>
  </si>
  <si>
    <t>Datum:</t>
  </si>
  <si>
    <t>7. 5. 2024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</si>
  <si>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</si>
  <si>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</si>
  <si>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</si>
  <si>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</si>
  <si>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</si>
  <si>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</si>
  <si>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</si>
  <si>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</si>
  <si>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</si>
  <si>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</si>
  <si>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</si>
  <si>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</si>
  <si>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</si>
  <si>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</si>
  <si>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</si>
  <si>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</si>
  <si>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</si>
  <si>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</si>
  <si>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</si>
  <si>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</si>
  <si>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</si>
  <si>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</si>
  <si>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</si>
  <si>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</si>
  <si>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</si>
  <si>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</si>
  <si>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</si>
  <si>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</si>
  <si>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</si>
  <si>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</si>
  <si>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</si>
  <si>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</si>
  <si>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</si>
  <si>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</si>
  <si>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</si>
  <si>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</si>
  <si>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</si>
  <si>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</si>
  <si>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</si>
  <si>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</si>
  <si>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</si>
  <si>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</si>
  <si>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</si>
  <si>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</si>
  <si>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</si>
  <si>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</si>
  <si>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</si>
  <si>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</si>
  <si>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</si>
  <si>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</si>
  <si>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</si>
  <si>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</si>
  <si>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</si>
  <si>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</si>
  <si>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</si>
  <si>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</si>
  <si>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</si>
  <si>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</si>
  <si>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ZRN - km 37,413 - most</t>
  </si>
  <si>
    <t>STA</t>
  </si>
  <si>
    <t>1</t>
  </si>
  <si>
    <t>{4595b871-6cb6-4f7a-934c-76b50c95b76c}</t>
  </si>
  <si>
    <t>2</t>
  </si>
  <si>
    <t>002</t>
  </si>
  <si>
    <t>km 37,413 - svršek</t>
  </si>
  <si>
    <t>{29ddeb89-b379-471e-ac1a-1b97c114cd38}</t>
  </si>
  <si>
    <t>003</t>
  </si>
  <si>
    <t>VRN - km 37,413</t>
  </si>
  <si>
    <t>{5fc65007-caba-408f-a50b-1350be07c3f1}</t>
  </si>
  <si>
    <t>KRYCÍ LIST SOUPISU PRACÍ</t>
  </si>
  <si>
    <t>Objekt:</t>
  </si>
  <si>
    <t>001 - ZRN - km 37,413 -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</si>
  <si>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</si>
  <si>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</si>
  <si>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</si>
  <si>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</si>
  <si>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</si>
  <si>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</si>
  <si>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</si>
  <si>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</si>
  <si>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</si>
  <si>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</si>
  <si>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</si>
  <si>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</si>
  <si>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</si>
  <si>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</si>
  <si>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</si>
  <si>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</si>
  <si>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</si>
  <si>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</si>
  <si>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</si>
  <si>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</si>
  <si>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</si>
  <si>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</si>
  <si>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</si>
  <si>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</si>
  <si>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</si>
  <si>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</si>
  <si>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</si>
  <si>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</si>
  <si>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</si>
  <si>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</si>
  <si>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</si>
  <si>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</si>
  <si>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</si>
  <si>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</si>
  <si>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</si>
  <si>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</si>
  <si>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</si>
  <si>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</si>
  <si>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</si>
  <si>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4</t>
  </si>
  <si>
    <t>VV</t>
  </si>
  <si>
    <t xml:space="preserve">za křídly </t>
  </si>
  <si>
    <t>zprava</t>
  </si>
  <si>
    <t>9*10*2</t>
  </si>
  <si>
    <t>zleva</t>
  </si>
  <si>
    <t>Součet</t>
  </si>
  <si>
    <t>112155311</t>
  </si>
  <si>
    <t>Štěpkování keřového porostu středně hustého s naložením</t>
  </si>
  <si>
    <t>3</t>
  </si>
  <si>
    <t>119001421</t>
  </si>
  <si>
    <t>Dočasné zajištění kabelů a kabelových tratí ze 3 volně ložených kabelů</t>
  </si>
  <si>
    <t>m</t>
  </si>
  <si>
    <t>6</t>
  </si>
  <si>
    <t>kabelizace SŽ</t>
  </si>
  <si>
    <t>33</t>
  </si>
  <si>
    <t>121151113</t>
  </si>
  <si>
    <t>Sejmutí ornice plochy do 500 m2 tl vrstvy do 200 mm strojně</t>
  </si>
  <si>
    <t>8</t>
  </si>
  <si>
    <t>pro odláždění za křídly</t>
  </si>
  <si>
    <t>1,25*10*2</t>
  </si>
  <si>
    <t xml:space="preserve">vyústění odvodnění </t>
  </si>
  <si>
    <t>1*1*4</t>
  </si>
  <si>
    <t>5</t>
  </si>
  <si>
    <t>122252612</t>
  </si>
  <si>
    <t>Odkopávky a prokopávky zapažené pro spodní stavbu železnic v hornině třídy těžitelnosti I skupiny 3 objem do 1000 m3 strojně</t>
  </si>
  <si>
    <t>m3</t>
  </si>
  <si>
    <t>10</t>
  </si>
  <si>
    <t xml:space="preserve">odkop pro nové římsy a přechody do trati </t>
  </si>
  <si>
    <t>2,0*0,75*26,0"levá strana</t>
  </si>
  <si>
    <t>2,0*0,75*26,0"pravá strana</t>
  </si>
  <si>
    <t>(16,0*0,8)/2*2,2*2"střední část</t>
  </si>
  <si>
    <t>0,7*1,0*10*2"výkopy pro příčnou drenáž</t>
  </si>
  <si>
    <t xml:space="preserve">1,25*10*0,3"zprava </t>
  </si>
  <si>
    <t>1,25*10*0,3"zleva</t>
  </si>
  <si>
    <t>1*1*0,3*4</t>
  </si>
  <si>
    <t>162432511</t>
  </si>
  <si>
    <t>Vodorovné přemístění výkopku do 2000 m pracovním vlakem</t>
  </si>
  <si>
    <t>t</t>
  </si>
  <si>
    <t>14</t>
  </si>
  <si>
    <t>zemina</t>
  </si>
  <si>
    <t>128,86*2</t>
  </si>
  <si>
    <t>7</t>
  </si>
  <si>
    <t>162751117</t>
  </si>
  <si>
    <t>Vodorovné přemístění přes 9 000 do 10000 m výkopku/sypaniny z horniny třídy těžitelnosti I skupiny 1 až 3</t>
  </si>
  <si>
    <t>16</t>
  </si>
  <si>
    <t>128,86</t>
  </si>
  <si>
    <t>162751119</t>
  </si>
  <si>
    <t>Příplatek k vodorovnému přemístění výkopku/sypaniny z horniny třídy těžitelnosti I skupiny 1 až 3 ZKD 1000 m přes 10000 m</t>
  </si>
  <si>
    <t>18</t>
  </si>
  <si>
    <t>128,86*23</t>
  </si>
  <si>
    <t>9</t>
  </si>
  <si>
    <t>171201231</t>
  </si>
  <si>
    <t>Poplatek za uložení zeminy a kamení na recyklační skládce (skládkovné) kód odpadu 17 05 04</t>
  </si>
  <si>
    <t>20</t>
  </si>
  <si>
    <t>174111311</t>
  </si>
  <si>
    <t>Zásyp sypaninou se zhutněním přes 3 m3 pro spodní stavbu železnic</t>
  </si>
  <si>
    <t>22</t>
  </si>
  <si>
    <t xml:space="preserve">po odkopu pro nové římsy a přechody do trati </t>
  </si>
  <si>
    <t>(2,0*0,75*26,0)-5"levá strana</t>
  </si>
  <si>
    <t>(2,0*0,75*26,0)-5"pravá strana</t>
  </si>
  <si>
    <t>11</t>
  </si>
  <si>
    <t>M</t>
  </si>
  <si>
    <t>58344171</t>
  </si>
  <si>
    <t>štěrkodrť frakce 0/32</t>
  </si>
  <si>
    <t>24</t>
  </si>
  <si>
    <t>96,16*1,8</t>
  </si>
  <si>
    <t>181411123</t>
  </si>
  <si>
    <t>Založení lučního trávníku výsevem pl do 1000 m2 ve svahu přes 1:2 do 1:1</t>
  </si>
  <si>
    <t>26</t>
  </si>
  <si>
    <t>osetí ornice</t>
  </si>
  <si>
    <t>13</t>
  </si>
  <si>
    <t>005724740</t>
  </si>
  <si>
    <t>osivo směs travní krajinná-svahová</t>
  </si>
  <si>
    <t>kg</t>
  </si>
  <si>
    <t>28</t>
  </si>
  <si>
    <t>54*0,03</t>
  </si>
  <si>
    <t>182351133</t>
  </si>
  <si>
    <t>Rozprostření ornice pl přes 500 m2 ve svahu přes 1:5 tl vrstvy do 200 mm strojně</t>
  </si>
  <si>
    <t>30</t>
  </si>
  <si>
    <t>ornice zpět</t>
  </si>
  <si>
    <t xml:space="preserve"> Zakládání</t>
  </si>
  <si>
    <t>15</t>
  </si>
  <si>
    <t>212795111</t>
  </si>
  <si>
    <t>Příčné odvodnění mostní opěry z plastových trub DN 160 včetně podkladního betonu, štěrkového obsypu</t>
  </si>
  <si>
    <t>32</t>
  </si>
  <si>
    <t>9,5*2</t>
  </si>
  <si>
    <t>271542211</t>
  </si>
  <si>
    <t>Podsyp pod základové konstrukce se zhutněním z netříděné štěrkodrtě</t>
  </si>
  <si>
    <t>34</t>
  </si>
  <si>
    <t>pod systém SVI</t>
  </si>
  <si>
    <t>3,2*10</t>
  </si>
  <si>
    <t>Svislé a kompletní konstrukce</t>
  </si>
  <si>
    <t>17</t>
  </si>
  <si>
    <t>317321118</t>
  </si>
  <si>
    <t>Mostní římsy ze ŽB C 30/37</t>
  </si>
  <si>
    <t>36</t>
  </si>
  <si>
    <t>římsy dle přílohy 4.1</t>
  </si>
  <si>
    <t>ŘÍMSA VLEVO</t>
  </si>
  <si>
    <t>3,43</t>
  </si>
  <si>
    <t>ŘÍMSA VPRAVO</t>
  </si>
  <si>
    <t>317321191</t>
  </si>
  <si>
    <t>Příplatek k mostním římsám ze ŽB za betonáž malého rozsahu do 25 m3</t>
  </si>
  <si>
    <t>38</t>
  </si>
  <si>
    <t>19</t>
  </si>
  <si>
    <t>317353121</t>
  </si>
  <si>
    <t>Bednění mostních říms všech tvarů - zřízení</t>
  </si>
  <si>
    <t>40</t>
  </si>
  <si>
    <t>(0,08+0,3+0,265+0,04)*26,040</t>
  </si>
  <si>
    <t>0,3*0,44*2</t>
  </si>
  <si>
    <t>317353221</t>
  </si>
  <si>
    <t>Bednění mostních říms všech tvarů - odstranění</t>
  </si>
  <si>
    <t>42</t>
  </si>
  <si>
    <t>317361116</t>
  </si>
  <si>
    <t>Výztuž mostních říms z betonářské oceli 10 505</t>
  </si>
  <si>
    <t>44</t>
  </si>
  <si>
    <t>dle přílohy č. 4.2.007 10%</t>
  </si>
  <si>
    <t>6520,302/1000*0,1</t>
  </si>
  <si>
    <t>334323218</t>
  </si>
  <si>
    <t>Mostní křídla a závěrné zídky ze ŽB C 30/37</t>
  </si>
  <si>
    <t>46</t>
  </si>
  <si>
    <t>ČELNÍ ZEĎ VLEVO</t>
  </si>
  <si>
    <t>10,6</t>
  </si>
  <si>
    <t>ČELNÍ ZEĎ VPRAVO</t>
  </si>
  <si>
    <t>PŘECHODOVÉ ZDI VLEVO</t>
  </si>
  <si>
    <t>7,3</t>
  </si>
  <si>
    <t>PŘECHODOVÉ ZDI VPRAVO</t>
  </si>
  <si>
    <t>23</t>
  </si>
  <si>
    <t>334352111</t>
  </si>
  <si>
    <t>Bednění mostních křídel a závěrných zídek ze systémového bednění s výplní z překližek - zřízení</t>
  </si>
  <si>
    <t>48</t>
  </si>
  <si>
    <t>(0,8+0,520+1,180+0,250)*18</t>
  </si>
  <si>
    <t>0,6*2</t>
  </si>
  <si>
    <t>(1,8+1,515+0,240)*4*2</t>
  </si>
  <si>
    <t>1*2*2</t>
  </si>
  <si>
    <t>334352211</t>
  </si>
  <si>
    <t>Bednění mostních křídel a závěrných zídek ze systémového bednění s výplní z překližek - odstranění</t>
  </si>
  <si>
    <t>50</t>
  </si>
  <si>
    <t>25</t>
  </si>
  <si>
    <t>334361226</t>
  </si>
  <si>
    <t>Výztuž křídel, závěrných zdí z betonářské oceli 10 505</t>
  </si>
  <si>
    <t>52</t>
  </si>
  <si>
    <t>dle přílohy č. 4.2.007 90%</t>
  </si>
  <si>
    <t>6520,302/1000*0,9</t>
  </si>
  <si>
    <t>Vodorovné konstrukce</t>
  </si>
  <si>
    <t>451315114</t>
  </si>
  <si>
    <t>Podkladní nebo výplňová vrstva z betonu C 12/15 tl do 100 mm</t>
  </si>
  <si>
    <t>54</t>
  </si>
  <si>
    <t>přechody</t>
  </si>
  <si>
    <t>2,0*4,1*4</t>
  </si>
  <si>
    <t xml:space="preserve">pod část říms </t>
  </si>
  <si>
    <t>0,8*18*2</t>
  </si>
  <si>
    <t>27</t>
  </si>
  <si>
    <t>451475121</t>
  </si>
  <si>
    <t>Podkladní vrstva plastbetonová samonivelační první vrstva tl 10 mm</t>
  </si>
  <si>
    <t>56</t>
  </si>
  <si>
    <t>pod patní desky</t>
  </si>
  <si>
    <t>0,2*0,26*18*2</t>
  </si>
  <si>
    <t>451475122</t>
  </si>
  <si>
    <t>Podkladní vrstva plastbetonová samonivelační každá další vrstva tl 10 mm</t>
  </si>
  <si>
    <t>58</t>
  </si>
  <si>
    <t>29</t>
  </si>
  <si>
    <t>465513157</t>
  </si>
  <si>
    <t>Dlažba svahu u opěr z upraveného lomového žulového kamene tl 200 mm do lože C 25/30 pl přes 10 m2</t>
  </si>
  <si>
    <t>60</t>
  </si>
  <si>
    <t>podél křídel</t>
  </si>
  <si>
    <t>1,0*10*2</t>
  </si>
  <si>
    <t>273361412</t>
  </si>
  <si>
    <t>Výztuž základových desek ze svařovaných sítí přes 3,5 do 6 kg/m2</t>
  </si>
  <si>
    <t>62</t>
  </si>
  <si>
    <t xml:space="preserve">pod dlažbu </t>
  </si>
  <si>
    <t>44*1,15*4,44/1000</t>
  </si>
  <si>
    <t>Úpravy povrchů, podlahy a osazování výplní</t>
  </si>
  <si>
    <t>31</t>
  </si>
  <si>
    <t>628613233</t>
  </si>
  <si>
    <t>Protikorozní ochrana OK mostu III. tř.- základní a podkladní epoxidový, vrchní PU nátěr s metalizací</t>
  </si>
  <si>
    <t>64</t>
  </si>
  <si>
    <t>L 70X70X6</t>
  </si>
  <si>
    <t>panel A</t>
  </si>
  <si>
    <t>3,165*0,274*2</t>
  </si>
  <si>
    <t>panel B</t>
  </si>
  <si>
    <t>4,22*0,274*6</t>
  </si>
  <si>
    <t>panel C</t>
  </si>
  <si>
    <t>L 60X60X5</t>
  </si>
  <si>
    <t>12*0,247*2</t>
  </si>
  <si>
    <t>17,94*0,247*6</t>
  </si>
  <si>
    <t xml:space="preserve">patní deska </t>
  </si>
  <si>
    <t>0,26*0,2*2*3*2</t>
  </si>
  <si>
    <t>0,26*0,2*2*4*6</t>
  </si>
  <si>
    <t>15625101</t>
  </si>
  <si>
    <t>drát metalizační Zn D 3mm</t>
  </si>
  <si>
    <t>66</t>
  </si>
  <si>
    <t>materiál metalizace</t>
  </si>
  <si>
    <t>52,593*1,517</t>
  </si>
  <si>
    <t>Ostatní konstrukce a práce-bourání</t>
  </si>
  <si>
    <t>317661142</t>
  </si>
  <si>
    <t>Výplň spár monolitické římsy tmelem polyuretanovým šířky spáry přes 15 do 40 mm</t>
  </si>
  <si>
    <t>68</t>
  </si>
  <si>
    <t>v římse</t>
  </si>
  <si>
    <t>1,0*2*2</t>
  </si>
  <si>
    <t>7*2*2</t>
  </si>
  <si>
    <t xml:space="preserve">podél křídel odláždění </t>
  </si>
  <si>
    <t>10*4</t>
  </si>
  <si>
    <t>911121211</t>
  </si>
  <si>
    <t>Výroba ocelového zábradli při opravách mostů</t>
  </si>
  <si>
    <t>70</t>
  </si>
  <si>
    <t xml:space="preserve">Zprava </t>
  </si>
  <si>
    <t>(4+5,980+5,980+5,980+4)</t>
  </si>
  <si>
    <t>Zleva</t>
  </si>
  <si>
    <t>35</t>
  </si>
  <si>
    <t>911121311</t>
  </si>
  <si>
    <t>Montáž ocelového zábradli při opravách mostů</t>
  </si>
  <si>
    <t>72</t>
  </si>
  <si>
    <t>13431000</t>
  </si>
  <si>
    <t>úhelník ocelový rovnostranný jakost S235JR (11 375) 70x70x8mm</t>
  </si>
  <si>
    <t>74</t>
  </si>
  <si>
    <t>P</t>
  </si>
  <si>
    <t>Poznámka k položce:_x000d_
Poznámka k položce: Hmotnost: 8,37 kg/m</t>
  </si>
  <si>
    <t>26,49*2/1000</t>
  </si>
  <si>
    <t>35,32*6/1000</t>
  </si>
  <si>
    <t>37</t>
  </si>
  <si>
    <t>13011066</t>
  </si>
  <si>
    <t>úhelník ocelový rovnostranný jakost S235JR (11 375) 60x60x5mm</t>
  </si>
  <si>
    <t>76</t>
  </si>
  <si>
    <t>Poznámka k položce:_x000d_
Poznámka k položce: Hmotnost: 4,57 kg/m</t>
  </si>
  <si>
    <t>54,84*2/1000</t>
  </si>
  <si>
    <t>81,99*6/1000</t>
  </si>
  <si>
    <t>13611248</t>
  </si>
  <si>
    <t>plech ocelový hladký jakost S235JR tl 20mm tabule</t>
  </si>
  <si>
    <t>78</t>
  </si>
  <si>
    <t>Poznámka k položce:_x000d_
Poznámka k položce: Hmotnost 157 kg/m2</t>
  </si>
  <si>
    <t>24,49*2/1000</t>
  </si>
  <si>
    <t>32,66*6/1000</t>
  </si>
  <si>
    <t>39</t>
  </si>
  <si>
    <t>916131213</t>
  </si>
  <si>
    <t>Osazení silničního obrubníku betonového stojatého s boční opěrou do lože z betonu prostého</t>
  </si>
  <si>
    <t>80</t>
  </si>
  <si>
    <t>10*2</t>
  </si>
  <si>
    <t>59217072</t>
  </si>
  <si>
    <t>obrubník silniční betonový 1000x100x250mm</t>
  </si>
  <si>
    <t>82</t>
  </si>
  <si>
    <t>39*1,02 "Přepočtené koeficientem množství</t>
  </si>
  <si>
    <t>41</t>
  </si>
  <si>
    <t>931992121</t>
  </si>
  <si>
    <t>Výplň dilatačních spár z extrudovaného polystyrénu tl 20 mm</t>
  </si>
  <si>
    <t>84</t>
  </si>
  <si>
    <t>0,3*0,44*2*2</t>
  </si>
  <si>
    <t>10*0,3*4</t>
  </si>
  <si>
    <t>936942211</t>
  </si>
  <si>
    <t>Zhotovení tabulky s letopočtem opravy mostu vložením šablony do bednění</t>
  </si>
  <si>
    <t>kus</t>
  </si>
  <si>
    <t>86</t>
  </si>
  <si>
    <t xml:space="preserve">do říms </t>
  </si>
  <si>
    <t>43</t>
  </si>
  <si>
    <t>941111121</t>
  </si>
  <si>
    <t>Montáž lešení řadového trubkového lehkého s podlahami zatížení do 200 kg/m2 š od 0,9 do 1,2 m v do 10 m</t>
  </si>
  <si>
    <t>88</t>
  </si>
  <si>
    <t>16*6,5</t>
  </si>
  <si>
    <t xml:space="preserve">křídla </t>
  </si>
  <si>
    <t>20*2</t>
  </si>
  <si>
    <t>19,2*2</t>
  </si>
  <si>
    <t>941111221</t>
  </si>
  <si>
    <t>Příplatek k lešení řadovému trubkovému lehkému s podlahami do 200 kg/m2 š od 0,9 do 1,2 m v 10 m za každý den použití</t>
  </si>
  <si>
    <t>90</t>
  </si>
  <si>
    <t>286,4*30</t>
  </si>
  <si>
    <t>45</t>
  </si>
  <si>
    <t>941111821</t>
  </si>
  <si>
    <t>Demontáž lešení řadového trubkového lehkého s podlahami zatížení do 200 kg/m2 š od 0,9 do 1,2 m v do 10 m</t>
  </si>
  <si>
    <t>92</t>
  </si>
  <si>
    <t>943211111</t>
  </si>
  <si>
    <t>Montáž lešení prostorového rámového lehkého s podlahami zatížení do 200 kg/m2 v do 10 m</t>
  </si>
  <si>
    <t>94</t>
  </si>
  <si>
    <t>v otvoru 1</t>
  </si>
  <si>
    <t>(6-1,7)*7,2*6</t>
  </si>
  <si>
    <t>v otvoru 2</t>
  </si>
  <si>
    <t>(5,2-1,7)*7,2*6</t>
  </si>
  <si>
    <t>47</t>
  </si>
  <si>
    <t>943211211</t>
  </si>
  <si>
    <t>Příplatek k lešení prostorovému rámovému lehkému s podlahami do 200 kg/m2 v do 10 m za každý den použití</t>
  </si>
  <si>
    <t>96</t>
  </si>
  <si>
    <t>336,960*30</t>
  </si>
  <si>
    <t>943211811</t>
  </si>
  <si>
    <t>Demontáž lešení prostorového rámového lehkého s podlahami zatížení do 200 kg/m2 v do 10 m</t>
  </si>
  <si>
    <t>98</t>
  </si>
  <si>
    <t>336,960</t>
  </si>
  <si>
    <t>49</t>
  </si>
  <si>
    <t>944611111</t>
  </si>
  <si>
    <t>Montáž ochranné plachty z textilie z umělých vláken</t>
  </si>
  <si>
    <t>100</t>
  </si>
  <si>
    <t>944611211</t>
  </si>
  <si>
    <t>Příplatek k ochranné plachtě za každý den použití</t>
  </si>
  <si>
    <t>102</t>
  </si>
  <si>
    <t>předpokládáná délka doby použití lešení jsou 4 týdny</t>
  </si>
  <si>
    <t>51</t>
  </si>
  <si>
    <t>944611811</t>
  </si>
  <si>
    <t>Demontáž ochranné plachty z textilie z umělých vláken</t>
  </si>
  <si>
    <t>104</t>
  </si>
  <si>
    <t>952904141</t>
  </si>
  <si>
    <t>Čištění mostních objektů - pročištění odvodňovačů ve zdivu</t>
  </si>
  <si>
    <t>106</t>
  </si>
  <si>
    <t>53</t>
  </si>
  <si>
    <t>953965R001</t>
  </si>
  <si>
    <t>Kotevní šroub a matice pro chemické kotvy M 16 NEREZ - A4</t>
  </si>
  <si>
    <t>108</t>
  </si>
  <si>
    <t>12*2</t>
  </si>
  <si>
    <t>16*6</t>
  </si>
  <si>
    <t>963051111</t>
  </si>
  <si>
    <t>Bourání mostní nosné konstrukce z ŽB</t>
  </si>
  <si>
    <t>110</t>
  </si>
  <si>
    <t>bourání říms</t>
  </si>
  <si>
    <t>0,36*17,9*2</t>
  </si>
  <si>
    <t>55</t>
  </si>
  <si>
    <t>966023211</t>
  </si>
  <si>
    <t>Snesení nevyhovujících kamenných římsových desek na průčelním zdivu a křídlech</t>
  </si>
  <si>
    <t>112</t>
  </si>
  <si>
    <t>0,13*17,9*2</t>
  </si>
  <si>
    <t>966075141</t>
  </si>
  <si>
    <t>Odstranění kovového zábradlí vcelku</t>
  </si>
  <si>
    <t>114</t>
  </si>
  <si>
    <t xml:space="preserve">stávající zábradlí </t>
  </si>
  <si>
    <t>20,930+20,345</t>
  </si>
  <si>
    <t>57</t>
  </si>
  <si>
    <t>985131111</t>
  </si>
  <si>
    <t>Očištění ploch stěn, rubu kleneb a podlah tlakovou vodou</t>
  </si>
  <si>
    <t>116</t>
  </si>
  <si>
    <t>opěry</t>
  </si>
  <si>
    <t>O 01</t>
  </si>
  <si>
    <t>4,7*7,2</t>
  </si>
  <si>
    <t>O 02</t>
  </si>
  <si>
    <t>2,6*4,7</t>
  </si>
  <si>
    <t xml:space="preserve">pilíř </t>
  </si>
  <si>
    <t>2,7*4,7*2</t>
  </si>
  <si>
    <t>pohled zprava</t>
  </si>
  <si>
    <t>pohled zleva</t>
  </si>
  <si>
    <t>24*2</t>
  </si>
  <si>
    <t>22*2</t>
  </si>
  <si>
    <t>985131211</t>
  </si>
  <si>
    <t>Očištění ploch stěn, rubu kleneb a podlah sušeným křemičitým pískem</t>
  </si>
  <si>
    <t>118</t>
  </si>
  <si>
    <t>59</t>
  </si>
  <si>
    <t>985132111</t>
  </si>
  <si>
    <t>Očištění ploch líce kleneb a podhledů tlakovou vodou</t>
  </si>
  <si>
    <t>120</t>
  </si>
  <si>
    <t>klenby</t>
  </si>
  <si>
    <t>9,5*7*2</t>
  </si>
  <si>
    <t>985132211</t>
  </si>
  <si>
    <t>Očištění ploch líce kleneb a podhledů sušeným křemičitým pískem</t>
  </si>
  <si>
    <t>122</t>
  </si>
  <si>
    <t>61</t>
  </si>
  <si>
    <t>985142212</t>
  </si>
  <si>
    <t>Vysekání spojovací hmoty ze spár zdiva hl přes 40 mm dl přes 6 do 12 m/m2</t>
  </si>
  <si>
    <t>124</t>
  </si>
  <si>
    <t>985223212</t>
  </si>
  <si>
    <t>Přezdívání kamenného zdiva do aktivované malty objemu přes 3 m3</t>
  </si>
  <si>
    <t>126</t>
  </si>
  <si>
    <t>dle pd 10%</t>
  </si>
  <si>
    <t>(48+44)*0,10*0,4</t>
  </si>
  <si>
    <t>63</t>
  </si>
  <si>
    <t>985232112</t>
  </si>
  <si>
    <t>Hloubkové spárování zdiva aktivovanou maltou spára hl do 80 mm dl přes 6 do 12 m/m2</t>
  </si>
  <si>
    <t>128</t>
  </si>
  <si>
    <t>985233121</t>
  </si>
  <si>
    <t>Úprava spár po spárování zdiva uhlazením spára dl přes 6 do 12 m/m2</t>
  </si>
  <si>
    <t>130</t>
  </si>
  <si>
    <t>997</t>
  </si>
  <si>
    <t>Přesun sutě</t>
  </si>
  <si>
    <t>65</t>
  </si>
  <si>
    <t>997211511</t>
  </si>
  <si>
    <t>Vodorovná doprava suti po suchu na vzdálenost do 1 km</t>
  </si>
  <si>
    <t>132</t>
  </si>
  <si>
    <t>997211519</t>
  </si>
  <si>
    <t>Příplatek ZKD 1 km u vodorovné dopravy suti</t>
  </si>
  <si>
    <t>134</t>
  </si>
  <si>
    <t>119,373*32</t>
  </si>
  <si>
    <t>67</t>
  </si>
  <si>
    <t>997211611</t>
  </si>
  <si>
    <t>Nakládání suti na dopravní prostředky pro vodorovnou dopravu</t>
  </si>
  <si>
    <t>136</t>
  </si>
  <si>
    <t>997013873</t>
  </si>
  <si>
    <t>Poplatek za uložení stavebního odpadu na recyklační skládce (skládkovné) zeminy a kamení zatříděného do Katalogu odpadů pod kódem 17 05 04</t>
  </si>
  <si>
    <t>138</t>
  </si>
  <si>
    <t>119,737-30,931</t>
  </si>
  <si>
    <t>69</t>
  </si>
  <si>
    <t>997013862</t>
  </si>
  <si>
    <t>Poplatek za uložení stavebního odpadu na recyklační skládce (skládkovné) z armovaného betonu kód odpadu 17 01 01</t>
  </si>
  <si>
    <t>140</t>
  </si>
  <si>
    <t>30,931</t>
  </si>
  <si>
    <t>998</t>
  </si>
  <si>
    <t>Přesun hmot</t>
  </si>
  <si>
    <t>998212111</t>
  </si>
  <si>
    <t>Přesun hmot pro mosty zděné, monolitické betonové nebo ocelové v do 20 m</t>
  </si>
  <si>
    <t>142</t>
  </si>
  <si>
    <t>PSV</t>
  </si>
  <si>
    <t>Práce a dodávky PSV</t>
  </si>
  <si>
    <t>711</t>
  </si>
  <si>
    <t>Izolace proti vodě, vlhkosti a plynům</t>
  </si>
  <si>
    <t>71</t>
  </si>
  <si>
    <t>711-R00</t>
  </si>
  <si>
    <t>Dodávka + montáž vodotěsné izolace schváleného typu - SVI (přípravná, vodotěsná a ochranná vrstva)</t>
  </si>
  <si>
    <t>144</t>
  </si>
  <si>
    <t xml:space="preserve">na mostě </t>
  </si>
  <si>
    <t>7*26</t>
  </si>
  <si>
    <t xml:space="preserve">u odvodnění </t>
  </si>
  <si>
    <t>3,5*10*2</t>
  </si>
  <si>
    <t>711-R01</t>
  </si>
  <si>
    <t>Dodávka + montáž přichycení SVI nerezovou lištou včetně navrtání, osazení hmoždinek a zatmelení</t>
  </si>
  <si>
    <t>146</t>
  </si>
  <si>
    <t>Poznámka k položce:_x000d_
Poznámka k položce: Přichycení izolace</t>
  </si>
  <si>
    <t>26*2</t>
  </si>
  <si>
    <t>73</t>
  </si>
  <si>
    <t>998711202</t>
  </si>
  <si>
    <t>Přesun hmot procentní pro izolace proti vodě, vlhkosti a plynům v objektech v přes 6 do 12 m</t>
  </si>
  <si>
    <t>%</t>
  </si>
  <si>
    <t>148</t>
  </si>
  <si>
    <t>Práce a dodávky M</t>
  </si>
  <si>
    <t>46-M</t>
  </si>
  <si>
    <t>Zemní práce při extr.mont.pracích</t>
  </si>
  <si>
    <t>460751111</t>
  </si>
  <si>
    <t>Osazení kabelových kanálů do rýhy z prefabrikovaných betonových žlabů vnější šířky do 20 cm</t>
  </si>
  <si>
    <t>150</t>
  </si>
  <si>
    <t>75</t>
  </si>
  <si>
    <t>59213009</t>
  </si>
  <si>
    <t>žlab kabelový betonový k ochraně zemního drátovodného vedení 100x17x14cm</t>
  </si>
  <si>
    <t>256</t>
  </si>
  <si>
    <t>152</t>
  </si>
  <si>
    <t>002 - km 37,413 - svršek</t>
  </si>
  <si>
    <t xml:space="preserve">    5 - Komunikace</t>
  </si>
  <si>
    <t>OST - Ostatní</t>
  </si>
  <si>
    <t>Komunikace</t>
  </si>
  <si>
    <t>5905023030</t>
  </si>
  <si>
    <t>Úprava povrchu stezky rozprostřením štěrkodrtě přes 5 do 10 cm</t>
  </si>
  <si>
    <t>0,5*34*2</t>
  </si>
  <si>
    <t>5905025010</t>
  </si>
  <si>
    <t>Doplnění stezky štěrkodrtí ojediněle ručně</t>
  </si>
  <si>
    <t>34*0,1</t>
  </si>
  <si>
    <t>5955101025</t>
  </si>
  <si>
    <t>Kamenivo drcené drť frakce 4/8</t>
  </si>
  <si>
    <t>34*1,9</t>
  </si>
  <si>
    <t>5905055010</t>
  </si>
  <si>
    <t>Odstranění stávajícího kolejového lože odtěžením v koleji</t>
  </si>
  <si>
    <t>4,0*0,55*34</t>
  </si>
  <si>
    <t>5905060010</t>
  </si>
  <si>
    <t>Zřízení nového kolejového lože v koleji</t>
  </si>
  <si>
    <t>2,2*34</t>
  </si>
  <si>
    <t>5955101005</t>
  </si>
  <si>
    <t>Kamenivo drcené štěrk frakce 31,5/63 (32/63) třídy min. BII</t>
  </si>
  <si>
    <t>74,8*1,8</t>
  </si>
  <si>
    <t>pro doplnění při ASP 1 vůz SA</t>
  </si>
  <si>
    <t>35*1,8</t>
  </si>
  <si>
    <t>5905105030</t>
  </si>
  <si>
    <t>Doplnění KL kamenivem souvisle strojně v koleji</t>
  </si>
  <si>
    <t xml:space="preserve">doplnění KL při ASP </t>
  </si>
  <si>
    <t>5906130345</t>
  </si>
  <si>
    <t>Montáž kolejového roštu v ose koleje pražce betonové vystrojené, tvar S49, 49E1</t>
  </si>
  <si>
    <t>km</t>
  </si>
  <si>
    <t>34/1000</t>
  </si>
  <si>
    <t>5906140155</t>
  </si>
  <si>
    <t>Demontáž kolejového roštu koleje v ose koleje pražce betonové, tvar S49, T, 49E1</t>
  </si>
  <si>
    <t>5907050020</t>
  </si>
  <si>
    <t>Dělení kolejnic řezáním nebo rozbroušením, soustavy S49 nebo T</t>
  </si>
  <si>
    <t>Poznámka k položce:_x000d_
Poznámka k položce: Řez=kus</t>
  </si>
  <si>
    <t>5909032020R</t>
  </si>
  <si>
    <t>Přesná úprava GPK koleje směrové a výškové uspořádání pražce betonové</t>
  </si>
  <si>
    <t>kpl</t>
  </si>
  <si>
    <t>Poznámka k položce:_x000d_
Poznámka k položce: Kilometr koleje=km</t>
  </si>
  <si>
    <t>5910020130</t>
  </si>
  <si>
    <t>Svařování kolejnic termitem plný předehřev standardní spára svar jednotlivý tv. S49</t>
  </si>
  <si>
    <t>svar</t>
  </si>
  <si>
    <t>5910035030</t>
  </si>
  <si>
    <t>Dosažení dovolené upínací teploty v BK prodloužením kolejnicového pásu v koleji tv. S49</t>
  </si>
  <si>
    <t>5910040215</t>
  </si>
  <si>
    <t>Umožnění volné dilatace kolejnice bez demontáže nebo montáže upevňovadel s osazením a odstraněním kluzných podložek</t>
  </si>
  <si>
    <t>Poznámka k položce:_x000d_
Poznámka k položce: Metr kolejnice=m</t>
  </si>
  <si>
    <t>75*4</t>
  </si>
  <si>
    <t>OST</t>
  </si>
  <si>
    <t>Ostatní</t>
  </si>
  <si>
    <t>9902100100</t>
  </si>
  <si>
    <t>Doprava materiálu mechanizací o nosnosti přes 3,5 t sypanin (kameniva, písku, suti, dlažebních kostek, atd.) do 10 km</t>
  </si>
  <si>
    <t>262144</t>
  </si>
  <si>
    <t>Poznámka k položce:_x000d_
Poznámka k položce: Měrnou jednotkou je t přepravovaného materiálu.</t>
  </si>
  <si>
    <t xml:space="preserve">odvoz naskládku </t>
  </si>
  <si>
    <t>74,8*1,9</t>
  </si>
  <si>
    <t xml:space="preserve">dovoz stěrku </t>
  </si>
  <si>
    <t>6,4+197,640</t>
  </si>
  <si>
    <t>9902109200</t>
  </si>
  <si>
    <t>Doprava materiálu mechanizací o nosnosti přes 3,5 t sypanin (kameniva, písku, suti, dlažebních kostek, atd.) příplatek za každých dalších 10 km</t>
  </si>
  <si>
    <t>346,160*3</t>
  </si>
  <si>
    <t>9909000700</t>
  </si>
  <si>
    <t>Poplatek za recyklaci kameniva</t>
  </si>
  <si>
    <t>odtěžený štěrk z KL:</t>
  </si>
  <si>
    <t>003 - VRN - km 37,413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</si>
  <si>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</si>
  <si>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</si>
  <si>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</si>
  <si>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</si>
  <si>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</si>
  <si>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</si>
  <si>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</si>
  <si>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</si>
  <si>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</si>
  <si>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</si>
  <si>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</si>
  <si>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</si>
  <si>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Poznámka k položce:_x000d_
Poznámka k položce: Vytyčení dotčených inženýrských sítí včetně zajištění dohledu správce sítí při provádění stavebních prací v blízkosti sítí.</t>
  </si>
  <si>
    <t>012203000</t>
  </si>
  <si>
    <t>Geodetické práce při provádění stavby</t>
  </si>
  <si>
    <t>1024</t>
  </si>
  <si>
    <t>1418596507</t>
  </si>
  <si>
    <t>012303000</t>
  </si>
  <si>
    <t>Geodetické práce po výstavbě</t>
  </si>
  <si>
    <t>-387912677</t>
  </si>
  <si>
    <t>013002000</t>
  </si>
  <si>
    <t>Projektové práce DSPS</t>
  </si>
  <si>
    <t>Poznámka k položce:_x000d_
Poznámka k položce: Zpracování výrobní dokumentace zhotovitele (výkres tvaru a výztuže), 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</si>
  <si>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</si>
  <si>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</si>
  <si>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</si>
  <si>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Poznámka k položce:_x000d_
Poznámka k položce: Dodávky vody a energie, příjezdové komunikace včetně příp. omezení provozu a dopravního značení, příp. pronájmy pozemků, střežení pracoviště, uvedení pozemků do původního stavu, včetně přípravy a likvidace staveniště.</t>
  </si>
  <si>
    <t>039002000</t>
  </si>
  <si>
    <t>Zrušení zařízení staveniště</t>
  </si>
  <si>
    <t>1778970495</t>
  </si>
  <si>
    <t>VRN4</t>
  </si>
  <si>
    <t>Inženýrská činnost</t>
  </si>
  <si>
    <t>043134000</t>
  </si>
  <si>
    <t>Zkoušky zatěžovací</t>
  </si>
  <si>
    <t>Poznámka k položce:_x000d_
Poznámka k položce: Statická zatěžovací zkouška pláně</t>
  </si>
  <si>
    <t>VRN6</t>
  </si>
  <si>
    <t>Územní vlivy</t>
  </si>
  <si>
    <t>060001000</t>
  </si>
  <si>
    <t>1376554712</t>
  </si>
  <si>
    <t>VRN7</t>
  </si>
  <si>
    <t>Provozní vlivy</t>
  </si>
  <si>
    <t>070001000</t>
  </si>
  <si>
    <t>072103011</t>
  </si>
  <si>
    <t>Zajištění DIO silniční komunikace</t>
  </si>
  <si>
    <t>-1496860738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</si>
</sst>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VZ65424044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37,413 na trati Vráž u Písku –Čimelice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ZRN - km 37,413 - most'!J30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'001 - ZRN - km 37,413 - most'!P129</f>
        <v>0</v>
      </c>
      <c r="AV95" s="128">
        <f>'001 - ZRN - km 37,413 - most'!J33</f>
        <v>0</v>
      </c>
      <c r="AW95" s="128">
        <f>'001 - ZRN - km 37,413 - most'!J34</f>
        <v>0</v>
      </c>
      <c r="AX95" s="128">
        <f>'001 - ZRN - km 37,413 - most'!J35</f>
        <v>0</v>
      </c>
      <c r="AY95" s="128">
        <f>'001 - ZRN - km 37,413 - most'!J36</f>
        <v>0</v>
      </c>
      <c r="AZ95" s="128">
        <f>'001 - ZRN - km 37,413 - most'!F33</f>
        <v>0</v>
      </c>
      <c r="BA95" s="128">
        <f>'001 - ZRN - km 37,413 - most'!F34</f>
        <v>0</v>
      </c>
      <c r="BB95" s="128">
        <f>'001 - ZRN - km 37,413 - most'!F35</f>
        <v>0</v>
      </c>
      <c r="BC95" s="128">
        <f>'001 - ZRN - km 37,413 - most'!F36</f>
        <v>0</v>
      </c>
      <c r="BD95" s="130">
        <f>'001 - ZRN - km 37,413 - most'!F37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km 37,413 - svršek'!J30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'002 - km 37,413 - svršek'!P119</f>
        <v>0</v>
      </c>
      <c r="AV96" s="128">
        <f>'002 - km 37,413 - svršek'!J33</f>
        <v>0</v>
      </c>
      <c r="AW96" s="128">
        <f>'002 - km 37,413 - svršek'!J34</f>
        <v>0</v>
      </c>
      <c r="AX96" s="128">
        <f>'002 - km 37,413 - svršek'!J35</f>
        <v>0</v>
      </c>
      <c r="AY96" s="128">
        <f>'002 - km 37,413 - svršek'!J36</f>
        <v>0</v>
      </c>
      <c r="AZ96" s="128">
        <f>'002 - km 37,413 - svršek'!F33</f>
        <v>0</v>
      </c>
      <c r="BA96" s="128">
        <f>'002 - km 37,413 - svršek'!F34</f>
        <v>0</v>
      </c>
      <c r="BB96" s="128">
        <f>'002 - km 37,413 - svršek'!F35</f>
        <v>0</v>
      </c>
      <c r="BC96" s="128">
        <f>'002 - km 37,413 - svršek'!F36</f>
        <v>0</v>
      </c>
      <c r="BD96" s="130">
        <f>'002 - km 37,413 - svršek'!F37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VRN - km 37,413'!J30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'003 - VRN - km 37,413'!P122</f>
        <v>0</v>
      </c>
      <c r="AV97" s="133">
        <f>'003 - VRN - km 37,413'!J33</f>
        <v>0</v>
      </c>
      <c r="AW97" s="133">
        <f>'003 - VRN - km 37,413'!J34</f>
        <v>0</v>
      </c>
      <c r="AX97" s="133">
        <f>'003 - VRN - km 37,413'!J35</f>
        <v>0</v>
      </c>
      <c r="AY97" s="133">
        <f>'003 - VRN - km 37,413'!J36</f>
        <v>0</v>
      </c>
      <c r="AZ97" s="133">
        <f>'003 - VRN - km 37,413'!F33</f>
        <v>0</v>
      </c>
      <c r="BA97" s="133">
        <f>'003 - VRN - km 37,413'!F34</f>
        <v>0</v>
      </c>
      <c r="BB97" s="133">
        <f>'003 - VRN - km 37,413'!F35</f>
        <v>0</v>
      </c>
      <c r="BC97" s="133">
        <f>'003 - VRN - km 37,413'!F36</f>
        <v>0</v>
      </c>
      <c r="BD97" s="135">
        <f>'003 - VRN - km 37,413'!F37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KP/8ociHAlMe28NgsXv+YmFLJyJNg+VY5QiRl72YdTEa2kUSgrm5HfMCRKR8cKdTUNpoyS314WgY2hnAEzMnig==" hashValue="dbi3TJsOphg/gquqFXyMiQs+poMmt4WNMt6zvdd1nVgKtK/dWqTtl2bdXENjHtOu7nLVs2Or/kyHJvGClJvBN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ZRN - km 37,413 - most'!C2" display="/"/>
    <hyperlink ref="A96" location="'002 - km 37,413 - svršek'!C2" display="/"/>
    <hyperlink ref="A97" location="'003 - VRN - km 37,41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37,413 na trati Vráž u Písku –Čimelice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ROUND((SUM(BE129:BE600)),  2)</f>
        <v>0</v>
      </c>
      <c r="G33" s="38"/>
      <c r="H33" s="38"/>
      <c r="I33" s="155">
        <v>0.20999999999999999</v>
      </c>
      <c r="J33" s="154">
        <f>ROUND(((SUM(BE129:BE600))*I33),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ROUND((SUM(BF129:BF600)),  2)</f>
        <v>0</v>
      </c>
      <c r="G34" s="38"/>
      <c r="H34" s="38"/>
      <c r="I34" s="155">
        <v>0.12</v>
      </c>
      <c r="J34" s="154">
        <f>ROUND(((SUM(BF129:BF600))*I34),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ROUND((SUM(BG129:BG600)),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ROUND((SUM(BH129:BH600)),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ROUND((SUM(BI129:BI600)),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37,413 na trati Vráž u Písku –Čimelice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ZRN - km 37,413 - most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J216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J224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J278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J307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J335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J566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J578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110</v>
      </c>
      <c r="E106" s="182"/>
      <c r="F106" s="182"/>
      <c r="G106" s="182"/>
      <c r="H106" s="182"/>
      <c r="I106" s="182"/>
      <c r="J106" s="183">
        <f>J580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J581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112</v>
      </c>
      <c r="E108" s="182"/>
      <c r="F108" s="182"/>
      <c r="G108" s="182"/>
      <c r="H108" s="182"/>
      <c r="I108" s="182"/>
      <c r="J108" s="183">
        <f>J593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113</v>
      </c>
      <c r="E109" s="188"/>
      <c r="F109" s="188"/>
      <c r="G109" s="188"/>
      <c r="H109" s="188"/>
      <c r="I109" s="188"/>
      <c r="J109" s="189">
        <f>J594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Oprava mostu v km 37,413 na trati Vráž u Písku –Čimelice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94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001 - ZRN - km 37,413 - most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7. 5. 2024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Správa železnic, státní organizace</v>
      </c>
      <c r="G125" s="40"/>
      <c r="H125" s="40"/>
      <c r="I125" s="32" t="s">
        <v>32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30</v>
      </c>
      <c r="D126" s="40"/>
      <c r="E126" s="40"/>
      <c r="F126" s="27" t="str">
        <f>IF(E18="","",E18)</f>
        <v>Vyplň údaj</v>
      </c>
      <c r="G126" s="40"/>
      <c r="H126" s="40"/>
      <c r="I126" s="32" t="s">
        <v>34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115</v>
      </c>
      <c r="D128" s="194" t="s">
        <v>61</v>
      </c>
      <c r="E128" s="194" t="s">
        <v>57</v>
      </c>
      <c r="F128" s="194" t="s">
        <v>58</v>
      </c>
      <c r="G128" s="194" t="s">
        <v>116</v>
      </c>
      <c r="H128" s="194" t="s">
        <v>117</v>
      </c>
      <c r="I128" s="194" t="s">
        <v>118</v>
      </c>
      <c r="J128" s="195" t="s">
        <v>98</v>
      </c>
      <c r="K128" s="196" t="s">
        <v>119</v>
      </c>
      <c r="L128" s="197"/>
      <c r="M128" s="100" t="s">
        <v>1</v>
      </c>
      <c r="N128" s="101" t="s">
        <v>40</v>
      </c>
      <c r="O128" s="101" t="s">
        <v>120</v>
      </c>
      <c r="P128" s="101" t="s">
        <v>121</v>
      </c>
      <c r="Q128" s="101" t="s">
        <v>122</v>
      </c>
      <c r="R128" s="101" t="s">
        <v>123</v>
      </c>
      <c r="S128" s="101" t="s">
        <v>124</v>
      </c>
      <c r="T128" s="102" t="s">
        <v>125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126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P130+P580+P593</f>
        <v>0</v>
      </c>
      <c r="Q129" s="104"/>
      <c r="R129" s="200">
        <f>R130+R580+R593</f>
        <v>0</v>
      </c>
      <c r="S129" s="104"/>
      <c r="T129" s="201">
        <f>T130+T580+T593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100</v>
      </c>
      <c r="BK129" s="202">
        <f>BK130+BK580+BK593</f>
        <v>0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127</v>
      </c>
      <c r="F130" s="206" t="s">
        <v>128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P131+P216+P224+P278+P307+P335+P566+P578</f>
        <v>0</v>
      </c>
      <c r="Q130" s="211"/>
      <c r="R130" s="212">
        <f>R131+R216+R224+R278+R307+R335+R566+R578</f>
        <v>0</v>
      </c>
      <c r="S130" s="211"/>
      <c r="T130" s="213">
        <f>T131+T216+T224+T278+T307+T335+T566+T578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76</v>
      </c>
      <c r="AY130" s="214" t="s">
        <v>129</v>
      </c>
      <c r="BK130" s="216">
        <f>BK131+BK216+BK224+BK278+BK307+BK335+BK566+BK578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84</v>
      </c>
      <c r="F131" s="217" t="s">
        <v>130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SUM(P132:P215)</f>
        <v>0</v>
      </c>
      <c r="Q131" s="211"/>
      <c r="R131" s="212">
        <f>SUM(R132:R215)</f>
        <v>0</v>
      </c>
      <c r="S131" s="211"/>
      <c r="T131" s="213">
        <f>SUM(T132:T215)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84</v>
      </c>
      <c r="AY131" s="214" t="s">
        <v>129</v>
      </c>
      <c r="BK131" s="216">
        <f>SUM(BK132:BK215)</f>
        <v>0</v>
      </c>
    </row>
    <row r="132" s="2" customFormat="1" ht="33" customHeight="1">
      <c r="A132" s="38"/>
      <c r="B132" s="39"/>
      <c r="C132" s="219" t="s">
        <v>84</v>
      </c>
      <c r="D132" s="219" t="s">
        <v>131</v>
      </c>
      <c r="E132" s="220" t="s">
        <v>132</v>
      </c>
      <c r="F132" s="221" t="s">
        <v>133</v>
      </c>
      <c r="G132" s="222" t="s">
        <v>134</v>
      </c>
      <c r="H132" s="223">
        <v>360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135</v>
      </c>
      <c r="AT132" s="231" t="s">
        <v>131</v>
      </c>
      <c r="AU132" s="231" t="s">
        <v>86</v>
      </c>
      <c r="AY132" s="17" t="s">
        <v>129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135</v>
      </c>
      <c r="BM132" s="231" t="s">
        <v>86</v>
      </c>
    </row>
    <row r="133" s="13" customFormat="1">
      <c r="A133" s="13"/>
      <c r="B133" s="233"/>
      <c r="C133" s="234"/>
      <c r="D133" s="235" t="s">
        <v>136</v>
      </c>
      <c r="E133" s="236" t="s">
        <v>1</v>
      </c>
      <c r="F133" s="237" t="s">
        <v>137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136</v>
      </c>
      <c r="AU133" s="243" t="s">
        <v>86</v>
      </c>
      <c r="AV133" s="13" t="s">
        <v>84</v>
      </c>
      <c r="AW133" s="13" t="s">
        <v>33</v>
      </c>
      <c r="AX133" s="13" t="s">
        <v>76</v>
      </c>
      <c r="AY133" s="243" t="s">
        <v>129</v>
      </c>
    </row>
    <row r="134" s="13" customFormat="1">
      <c r="A134" s="13"/>
      <c r="B134" s="233"/>
      <c r="C134" s="234"/>
      <c r="D134" s="235" t="s">
        <v>136</v>
      </c>
      <c r="E134" s="236" t="s">
        <v>1</v>
      </c>
      <c r="F134" s="237" t="s">
        <v>138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136</v>
      </c>
      <c r="AU134" s="243" t="s">
        <v>86</v>
      </c>
      <c r="AV134" s="13" t="s">
        <v>84</v>
      </c>
      <c r="AW134" s="13" t="s">
        <v>33</v>
      </c>
      <c r="AX134" s="13" t="s">
        <v>76</v>
      </c>
      <c r="AY134" s="243" t="s">
        <v>129</v>
      </c>
    </row>
    <row r="135" s="14" customFormat="1">
      <c r="A135" s="14"/>
      <c r="B135" s="244"/>
      <c r="C135" s="245"/>
      <c r="D135" s="235" t="s">
        <v>136</v>
      </c>
      <c r="E135" s="246" t="s">
        <v>1</v>
      </c>
      <c r="F135" s="247" t="s">
        <v>139</v>
      </c>
      <c r="G135" s="245"/>
      <c r="H135" s="248">
        <v>180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136</v>
      </c>
      <c r="AU135" s="254" t="s">
        <v>86</v>
      </c>
      <c r="AV135" s="14" t="s">
        <v>86</v>
      </c>
      <c r="AW135" s="14" t="s">
        <v>33</v>
      </c>
      <c r="AX135" s="14" t="s">
        <v>76</v>
      </c>
      <c r="AY135" s="254" t="s">
        <v>129</v>
      </c>
    </row>
    <row r="136" s="13" customFormat="1">
      <c r="A136" s="13"/>
      <c r="B136" s="233"/>
      <c r="C136" s="234"/>
      <c r="D136" s="235" t="s">
        <v>136</v>
      </c>
      <c r="E136" s="236" t="s">
        <v>1</v>
      </c>
      <c r="F136" s="237" t="s">
        <v>140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136</v>
      </c>
      <c r="AU136" s="243" t="s">
        <v>86</v>
      </c>
      <c r="AV136" s="13" t="s">
        <v>84</v>
      </c>
      <c r="AW136" s="13" t="s">
        <v>33</v>
      </c>
      <c r="AX136" s="13" t="s">
        <v>76</v>
      </c>
      <c r="AY136" s="243" t="s">
        <v>129</v>
      </c>
    </row>
    <row r="137" s="14" customFormat="1">
      <c r="A137" s="14"/>
      <c r="B137" s="244"/>
      <c r="C137" s="245"/>
      <c r="D137" s="235" t="s">
        <v>136</v>
      </c>
      <c r="E137" s="246" t="s">
        <v>1</v>
      </c>
      <c r="F137" s="247" t="s">
        <v>139</v>
      </c>
      <c r="G137" s="245"/>
      <c r="H137" s="248">
        <v>180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136</v>
      </c>
      <c r="AU137" s="254" t="s">
        <v>86</v>
      </c>
      <c r="AV137" s="14" t="s">
        <v>86</v>
      </c>
      <c r="AW137" s="14" t="s">
        <v>33</v>
      </c>
      <c r="AX137" s="14" t="s">
        <v>76</v>
      </c>
      <c r="AY137" s="254" t="s">
        <v>129</v>
      </c>
    </row>
    <row r="138" s="15" customFormat="1">
      <c r="A138" s="15"/>
      <c r="B138" s="255"/>
      <c r="C138" s="256"/>
      <c r="D138" s="235" t="s">
        <v>136</v>
      </c>
      <c r="E138" s="257" t="s">
        <v>1</v>
      </c>
      <c r="F138" s="258" t="s">
        <v>141</v>
      </c>
      <c r="G138" s="256"/>
      <c r="H138" s="259">
        <v>360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136</v>
      </c>
      <c r="AU138" s="265" t="s">
        <v>86</v>
      </c>
      <c r="AV138" s="15" t="s">
        <v>135</v>
      </c>
      <c r="AW138" s="15" t="s">
        <v>33</v>
      </c>
      <c r="AX138" s="15" t="s">
        <v>84</v>
      </c>
      <c r="AY138" s="265" t="s">
        <v>129</v>
      </c>
    </row>
    <row r="139" s="2" customFormat="1" ht="24.15" customHeight="1">
      <c r="A139" s="38"/>
      <c r="B139" s="39"/>
      <c r="C139" s="219" t="s">
        <v>86</v>
      </c>
      <c r="D139" s="219" t="s">
        <v>131</v>
      </c>
      <c r="E139" s="220" t="s">
        <v>142</v>
      </c>
      <c r="F139" s="221" t="s">
        <v>143</v>
      </c>
      <c r="G139" s="222" t="s">
        <v>134</v>
      </c>
      <c r="H139" s="223">
        <v>360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135</v>
      </c>
      <c r="AT139" s="231" t="s">
        <v>131</v>
      </c>
      <c r="AU139" s="231" t="s">
        <v>86</v>
      </c>
      <c r="AY139" s="17" t="s">
        <v>129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135</v>
      </c>
      <c r="BM139" s="231" t="s">
        <v>135</v>
      </c>
    </row>
    <row r="140" s="13" customFormat="1">
      <c r="A140" s="13"/>
      <c r="B140" s="233"/>
      <c r="C140" s="234"/>
      <c r="D140" s="235" t="s">
        <v>136</v>
      </c>
      <c r="E140" s="236" t="s">
        <v>1</v>
      </c>
      <c r="F140" s="237" t="s">
        <v>137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136</v>
      </c>
      <c r="AU140" s="243" t="s">
        <v>86</v>
      </c>
      <c r="AV140" s="13" t="s">
        <v>84</v>
      </c>
      <c r="AW140" s="13" t="s">
        <v>33</v>
      </c>
      <c r="AX140" s="13" t="s">
        <v>76</v>
      </c>
      <c r="AY140" s="243" t="s">
        <v>129</v>
      </c>
    </row>
    <row r="141" s="13" customFormat="1">
      <c r="A141" s="13"/>
      <c r="B141" s="233"/>
      <c r="C141" s="234"/>
      <c r="D141" s="235" t="s">
        <v>136</v>
      </c>
      <c r="E141" s="236" t="s">
        <v>1</v>
      </c>
      <c r="F141" s="237" t="s">
        <v>138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136</v>
      </c>
      <c r="AU141" s="243" t="s">
        <v>86</v>
      </c>
      <c r="AV141" s="13" t="s">
        <v>84</v>
      </c>
      <c r="AW141" s="13" t="s">
        <v>33</v>
      </c>
      <c r="AX141" s="13" t="s">
        <v>76</v>
      </c>
      <c r="AY141" s="243" t="s">
        <v>129</v>
      </c>
    </row>
    <row r="142" s="14" customFormat="1">
      <c r="A142" s="14"/>
      <c r="B142" s="244"/>
      <c r="C142" s="245"/>
      <c r="D142" s="235" t="s">
        <v>136</v>
      </c>
      <c r="E142" s="246" t="s">
        <v>1</v>
      </c>
      <c r="F142" s="247" t="s">
        <v>139</v>
      </c>
      <c r="G142" s="245"/>
      <c r="H142" s="248">
        <v>180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136</v>
      </c>
      <c r="AU142" s="254" t="s">
        <v>86</v>
      </c>
      <c r="AV142" s="14" t="s">
        <v>86</v>
      </c>
      <c r="AW142" s="14" t="s">
        <v>33</v>
      </c>
      <c r="AX142" s="14" t="s">
        <v>76</v>
      </c>
      <c r="AY142" s="254" t="s">
        <v>129</v>
      </c>
    </row>
    <row r="143" s="13" customFormat="1">
      <c r="A143" s="13"/>
      <c r="B143" s="233"/>
      <c r="C143" s="234"/>
      <c r="D143" s="235" t="s">
        <v>136</v>
      </c>
      <c r="E143" s="236" t="s">
        <v>1</v>
      </c>
      <c r="F143" s="237" t="s">
        <v>140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136</v>
      </c>
      <c r="AU143" s="243" t="s">
        <v>86</v>
      </c>
      <c r="AV143" s="13" t="s">
        <v>84</v>
      </c>
      <c r="AW143" s="13" t="s">
        <v>33</v>
      </c>
      <c r="AX143" s="13" t="s">
        <v>76</v>
      </c>
      <c r="AY143" s="243" t="s">
        <v>129</v>
      </c>
    </row>
    <row r="144" s="14" customFormat="1">
      <c r="A144" s="14"/>
      <c r="B144" s="244"/>
      <c r="C144" s="245"/>
      <c r="D144" s="235" t="s">
        <v>136</v>
      </c>
      <c r="E144" s="246" t="s">
        <v>1</v>
      </c>
      <c r="F144" s="247" t="s">
        <v>139</v>
      </c>
      <c r="G144" s="245"/>
      <c r="H144" s="248">
        <v>180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136</v>
      </c>
      <c r="AU144" s="254" t="s">
        <v>86</v>
      </c>
      <c r="AV144" s="14" t="s">
        <v>86</v>
      </c>
      <c r="AW144" s="14" t="s">
        <v>33</v>
      </c>
      <c r="AX144" s="14" t="s">
        <v>76</v>
      </c>
      <c r="AY144" s="254" t="s">
        <v>129</v>
      </c>
    </row>
    <row r="145" s="15" customFormat="1">
      <c r="A145" s="15"/>
      <c r="B145" s="255"/>
      <c r="C145" s="256"/>
      <c r="D145" s="235" t="s">
        <v>136</v>
      </c>
      <c r="E145" s="257" t="s">
        <v>1</v>
      </c>
      <c r="F145" s="258" t="s">
        <v>141</v>
      </c>
      <c r="G145" s="256"/>
      <c r="H145" s="259">
        <v>360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136</v>
      </c>
      <c r="AU145" s="265" t="s">
        <v>86</v>
      </c>
      <c r="AV145" s="15" t="s">
        <v>135</v>
      </c>
      <c r="AW145" s="15" t="s">
        <v>33</v>
      </c>
      <c r="AX145" s="15" t="s">
        <v>84</v>
      </c>
      <c r="AY145" s="265" t="s">
        <v>129</v>
      </c>
    </row>
    <row r="146" s="2" customFormat="1" ht="24.15" customHeight="1">
      <c r="A146" s="38"/>
      <c r="B146" s="39"/>
      <c r="C146" s="219" t="s">
        <v>144</v>
      </c>
      <c r="D146" s="219" t="s">
        <v>131</v>
      </c>
      <c r="E146" s="220" t="s">
        <v>145</v>
      </c>
      <c r="F146" s="221" t="s">
        <v>146</v>
      </c>
      <c r="G146" s="222" t="s">
        <v>147</v>
      </c>
      <c r="H146" s="223">
        <v>33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135</v>
      </c>
      <c r="AT146" s="231" t="s">
        <v>131</v>
      </c>
      <c r="AU146" s="231" t="s">
        <v>86</v>
      </c>
      <c r="AY146" s="17" t="s">
        <v>129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135</v>
      </c>
      <c r="BM146" s="231" t="s">
        <v>148</v>
      </c>
    </row>
    <row r="147" s="13" customFormat="1">
      <c r="A147" s="13"/>
      <c r="B147" s="233"/>
      <c r="C147" s="234"/>
      <c r="D147" s="235" t="s">
        <v>136</v>
      </c>
      <c r="E147" s="236" t="s">
        <v>1</v>
      </c>
      <c r="F147" s="237" t="s">
        <v>149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136</v>
      </c>
      <c r="AU147" s="243" t="s">
        <v>86</v>
      </c>
      <c r="AV147" s="13" t="s">
        <v>84</v>
      </c>
      <c r="AW147" s="13" t="s">
        <v>33</v>
      </c>
      <c r="AX147" s="13" t="s">
        <v>76</v>
      </c>
      <c r="AY147" s="243" t="s">
        <v>129</v>
      </c>
    </row>
    <row r="148" s="14" customFormat="1">
      <c r="A148" s="14"/>
      <c r="B148" s="244"/>
      <c r="C148" s="245"/>
      <c r="D148" s="235" t="s">
        <v>136</v>
      </c>
      <c r="E148" s="246" t="s">
        <v>1</v>
      </c>
      <c r="F148" s="247" t="s">
        <v>150</v>
      </c>
      <c r="G148" s="245"/>
      <c r="H148" s="248">
        <v>33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136</v>
      </c>
      <c r="AU148" s="254" t="s">
        <v>86</v>
      </c>
      <c r="AV148" s="14" t="s">
        <v>86</v>
      </c>
      <c r="AW148" s="14" t="s">
        <v>33</v>
      </c>
      <c r="AX148" s="14" t="s">
        <v>76</v>
      </c>
      <c r="AY148" s="254" t="s">
        <v>129</v>
      </c>
    </row>
    <row r="149" s="15" customFormat="1">
      <c r="A149" s="15"/>
      <c r="B149" s="255"/>
      <c r="C149" s="256"/>
      <c r="D149" s="235" t="s">
        <v>136</v>
      </c>
      <c r="E149" s="257" t="s">
        <v>1</v>
      </c>
      <c r="F149" s="258" t="s">
        <v>141</v>
      </c>
      <c r="G149" s="256"/>
      <c r="H149" s="259">
        <v>33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136</v>
      </c>
      <c r="AU149" s="265" t="s">
        <v>86</v>
      </c>
      <c r="AV149" s="15" t="s">
        <v>135</v>
      </c>
      <c r="AW149" s="15" t="s">
        <v>33</v>
      </c>
      <c r="AX149" s="15" t="s">
        <v>84</v>
      </c>
      <c r="AY149" s="265" t="s">
        <v>129</v>
      </c>
    </row>
    <row r="150" s="2" customFormat="1" ht="24.15" customHeight="1">
      <c r="A150" s="38"/>
      <c r="B150" s="39"/>
      <c r="C150" s="219" t="s">
        <v>135</v>
      </c>
      <c r="D150" s="219" t="s">
        <v>131</v>
      </c>
      <c r="E150" s="220" t="s">
        <v>151</v>
      </c>
      <c r="F150" s="221" t="s">
        <v>152</v>
      </c>
      <c r="G150" s="222" t="s">
        <v>134</v>
      </c>
      <c r="H150" s="223">
        <v>54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135</v>
      </c>
      <c r="AT150" s="231" t="s">
        <v>131</v>
      </c>
      <c r="AU150" s="231" t="s">
        <v>86</v>
      </c>
      <c r="AY150" s="17" t="s">
        <v>129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135</v>
      </c>
      <c r="BM150" s="231" t="s">
        <v>153</v>
      </c>
    </row>
    <row r="151" s="13" customFormat="1">
      <c r="A151" s="13"/>
      <c r="B151" s="233"/>
      <c r="C151" s="234"/>
      <c r="D151" s="235" t="s">
        <v>136</v>
      </c>
      <c r="E151" s="236" t="s">
        <v>1</v>
      </c>
      <c r="F151" s="237" t="s">
        <v>154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136</v>
      </c>
      <c r="AU151" s="243" t="s">
        <v>86</v>
      </c>
      <c r="AV151" s="13" t="s">
        <v>84</v>
      </c>
      <c r="AW151" s="13" t="s">
        <v>33</v>
      </c>
      <c r="AX151" s="13" t="s">
        <v>76</v>
      </c>
      <c r="AY151" s="243" t="s">
        <v>129</v>
      </c>
    </row>
    <row r="152" s="13" customFormat="1">
      <c r="A152" s="13"/>
      <c r="B152" s="233"/>
      <c r="C152" s="234"/>
      <c r="D152" s="235" t="s">
        <v>136</v>
      </c>
      <c r="E152" s="236" t="s">
        <v>1</v>
      </c>
      <c r="F152" s="237" t="s">
        <v>138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136</v>
      </c>
      <c r="AU152" s="243" t="s">
        <v>86</v>
      </c>
      <c r="AV152" s="13" t="s">
        <v>84</v>
      </c>
      <c r="AW152" s="13" t="s">
        <v>33</v>
      </c>
      <c r="AX152" s="13" t="s">
        <v>76</v>
      </c>
      <c r="AY152" s="243" t="s">
        <v>129</v>
      </c>
    </row>
    <row r="153" s="14" customFormat="1">
      <c r="A153" s="14"/>
      <c r="B153" s="244"/>
      <c r="C153" s="245"/>
      <c r="D153" s="235" t="s">
        <v>136</v>
      </c>
      <c r="E153" s="246" t="s">
        <v>1</v>
      </c>
      <c r="F153" s="247" t="s">
        <v>155</v>
      </c>
      <c r="G153" s="245"/>
      <c r="H153" s="248">
        <v>25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136</v>
      </c>
      <c r="AU153" s="254" t="s">
        <v>86</v>
      </c>
      <c r="AV153" s="14" t="s">
        <v>86</v>
      </c>
      <c r="AW153" s="14" t="s">
        <v>33</v>
      </c>
      <c r="AX153" s="14" t="s">
        <v>76</v>
      </c>
      <c r="AY153" s="254" t="s">
        <v>129</v>
      </c>
    </row>
    <row r="154" s="13" customFormat="1">
      <c r="A154" s="13"/>
      <c r="B154" s="233"/>
      <c r="C154" s="234"/>
      <c r="D154" s="235" t="s">
        <v>136</v>
      </c>
      <c r="E154" s="236" t="s">
        <v>1</v>
      </c>
      <c r="F154" s="237" t="s">
        <v>140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136</v>
      </c>
      <c r="AU154" s="243" t="s">
        <v>86</v>
      </c>
      <c r="AV154" s="13" t="s">
        <v>84</v>
      </c>
      <c r="AW154" s="13" t="s">
        <v>33</v>
      </c>
      <c r="AX154" s="13" t="s">
        <v>76</v>
      </c>
      <c r="AY154" s="243" t="s">
        <v>129</v>
      </c>
    </row>
    <row r="155" s="14" customFormat="1">
      <c r="A155" s="14"/>
      <c r="B155" s="244"/>
      <c r="C155" s="245"/>
      <c r="D155" s="235" t="s">
        <v>136</v>
      </c>
      <c r="E155" s="246" t="s">
        <v>1</v>
      </c>
      <c r="F155" s="247" t="s">
        <v>155</v>
      </c>
      <c r="G155" s="245"/>
      <c r="H155" s="248">
        <v>25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136</v>
      </c>
      <c r="AU155" s="254" t="s">
        <v>86</v>
      </c>
      <c r="AV155" s="14" t="s">
        <v>86</v>
      </c>
      <c r="AW155" s="14" t="s">
        <v>33</v>
      </c>
      <c r="AX155" s="14" t="s">
        <v>76</v>
      </c>
      <c r="AY155" s="254" t="s">
        <v>129</v>
      </c>
    </row>
    <row r="156" s="13" customFormat="1">
      <c r="A156" s="13"/>
      <c r="B156" s="233"/>
      <c r="C156" s="234"/>
      <c r="D156" s="235" t="s">
        <v>136</v>
      </c>
      <c r="E156" s="236" t="s">
        <v>1</v>
      </c>
      <c r="F156" s="237" t="s">
        <v>156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136</v>
      </c>
      <c r="AU156" s="243" t="s">
        <v>86</v>
      </c>
      <c r="AV156" s="13" t="s">
        <v>84</v>
      </c>
      <c r="AW156" s="13" t="s">
        <v>33</v>
      </c>
      <c r="AX156" s="13" t="s">
        <v>76</v>
      </c>
      <c r="AY156" s="243" t="s">
        <v>129</v>
      </c>
    </row>
    <row r="157" s="14" customFormat="1">
      <c r="A157" s="14"/>
      <c r="B157" s="244"/>
      <c r="C157" s="245"/>
      <c r="D157" s="235" t="s">
        <v>136</v>
      </c>
      <c r="E157" s="246" t="s">
        <v>1</v>
      </c>
      <c r="F157" s="247" t="s">
        <v>157</v>
      </c>
      <c r="G157" s="245"/>
      <c r="H157" s="248">
        <v>4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136</v>
      </c>
      <c r="AU157" s="254" t="s">
        <v>86</v>
      </c>
      <c r="AV157" s="14" t="s">
        <v>86</v>
      </c>
      <c r="AW157" s="14" t="s">
        <v>33</v>
      </c>
      <c r="AX157" s="14" t="s">
        <v>76</v>
      </c>
      <c r="AY157" s="254" t="s">
        <v>129</v>
      </c>
    </row>
    <row r="158" s="15" customFormat="1">
      <c r="A158" s="15"/>
      <c r="B158" s="255"/>
      <c r="C158" s="256"/>
      <c r="D158" s="235" t="s">
        <v>136</v>
      </c>
      <c r="E158" s="257" t="s">
        <v>1</v>
      </c>
      <c r="F158" s="258" t="s">
        <v>141</v>
      </c>
      <c r="G158" s="256"/>
      <c r="H158" s="259">
        <v>54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136</v>
      </c>
      <c r="AU158" s="265" t="s">
        <v>86</v>
      </c>
      <c r="AV158" s="15" t="s">
        <v>135</v>
      </c>
      <c r="AW158" s="15" t="s">
        <v>33</v>
      </c>
      <c r="AX158" s="15" t="s">
        <v>84</v>
      </c>
      <c r="AY158" s="265" t="s">
        <v>129</v>
      </c>
    </row>
    <row r="159" s="2" customFormat="1" ht="37.8" customHeight="1">
      <c r="A159" s="38"/>
      <c r="B159" s="39"/>
      <c r="C159" s="219" t="s">
        <v>158</v>
      </c>
      <c r="D159" s="219" t="s">
        <v>131</v>
      </c>
      <c r="E159" s="220" t="s">
        <v>159</v>
      </c>
      <c r="F159" s="221" t="s">
        <v>160</v>
      </c>
      <c r="G159" s="222" t="s">
        <v>161</v>
      </c>
      <c r="H159" s="223">
        <v>128.86000000000001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135</v>
      </c>
      <c r="AT159" s="231" t="s">
        <v>131</v>
      </c>
      <c r="AU159" s="231" t="s">
        <v>86</v>
      </c>
      <c r="AY159" s="17" t="s">
        <v>129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135</v>
      </c>
      <c r="BM159" s="231" t="s">
        <v>162</v>
      </c>
    </row>
    <row r="160" s="13" customFormat="1">
      <c r="A160" s="13"/>
      <c r="B160" s="233"/>
      <c r="C160" s="234"/>
      <c r="D160" s="235" t="s">
        <v>136</v>
      </c>
      <c r="E160" s="236" t="s">
        <v>1</v>
      </c>
      <c r="F160" s="237" t="s">
        <v>163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136</v>
      </c>
      <c r="AU160" s="243" t="s">
        <v>86</v>
      </c>
      <c r="AV160" s="13" t="s">
        <v>84</v>
      </c>
      <c r="AW160" s="13" t="s">
        <v>33</v>
      </c>
      <c r="AX160" s="13" t="s">
        <v>76</v>
      </c>
      <c r="AY160" s="243" t="s">
        <v>129</v>
      </c>
    </row>
    <row r="161" s="14" customFormat="1">
      <c r="A161" s="14"/>
      <c r="B161" s="244"/>
      <c r="C161" s="245"/>
      <c r="D161" s="235" t="s">
        <v>136</v>
      </c>
      <c r="E161" s="246" t="s">
        <v>1</v>
      </c>
      <c r="F161" s="247" t="s">
        <v>164</v>
      </c>
      <c r="G161" s="245"/>
      <c r="H161" s="248">
        <v>39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136</v>
      </c>
      <c r="AU161" s="254" t="s">
        <v>86</v>
      </c>
      <c r="AV161" s="14" t="s">
        <v>86</v>
      </c>
      <c r="AW161" s="14" t="s">
        <v>33</v>
      </c>
      <c r="AX161" s="14" t="s">
        <v>76</v>
      </c>
      <c r="AY161" s="254" t="s">
        <v>129</v>
      </c>
    </row>
    <row r="162" s="14" customFormat="1">
      <c r="A162" s="14"/>
      <c r="B162" s="244"/>
      <c r="C162" s="245"/>
      <c r="D162" s="235" t="s">
        <v>136</v>
      </c>
      <c r="E162" s="246" t="s">
        <v>1</v>
      </c>
      <c r="F162" s="247" t="s">
        <v>165</v>
      </c>
      <c r="G162" s="245"/>
      <c r="H162" s="248">
        <v>39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136</v>
      </c>
      <c r="AU162" s="254" t="s">
        <v>86</v>
      </c>
      <c r="AV162" s="14" t="s">
        <v>86</v>
      </c>
      <c r="AW162" s="14" t="s">
        <v>33</v>
      </c>
      <c r="AX162" s="14" t="s">
        <v>76</v>
      </c>
      <c r="AY162" s="254" t="s">
        <v>129</v>
      </c>
    </row>
    <row r="163" s="14" customFormat="1">
      <c r="A163" s="14"/>
      <c r="B163" s="244"/>
      <c r="C163" s="245"/>
      <c r="D163" s="235" t="s">
        <v>136</v>
      </c>
      <c r="E163" s="246" t="s">
        <v>1</v>
      </c>
      <c r="F163" s="247" t="s">
        <v>166</v>
      </c>
      <c r="G163" s="245"/>
      <c r="H163" s="248">
        <v>28.16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136</v>
      </c>
      <c r="AU163" s="254" t="s">
        <v>86</v>
      </c>
      <c r="AV163" s="14" t="s">
        <v>86</v>
      </c>
      <c r="AW163" s="14" t="s">
        <v>33</v>
      </c>
      <c r="AX163" s="14" t="s">
        <v>76</v>
      </c>
      <c r="AY163" s="254" t="s">
        <v>129</v>
      </c>
    </row>
    <row r="164" s="14" customFormat="1">
      <c r="A164" s="14"/>
      <c r="B164" s="244"/>
      <c r="C164" s="245"/>
      <c r="D164" s="235" t="s">
        <v>136</v>
      </c>
      <c r="E164" s="246" t="s">
        <v>1</v>
      </c>
      <c r="F164" s="247" t="s">
        <v>167</v>
      </c>
      <c r="G164" s="245"/>
      <c r="H164" s="248">
        <v>14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136</v>
      </c>
      <c r="AU164" s="254" t="s">
        <v>86</v>
      </c>
      <c r="AV164" s="14" t="s">
        <v>86</v>
      </c>
      <c r="AW164" s="14" t="s">
        <v>33</v>
      </c>
      <c r="AX164" s="14" t="s">
        <v>76</v>
      </c>
      <c r="AY164" s="254" t="s">
        <v>129</v>
      </c>
    </row>
    <row r="165" s="13" customFormat="1">
      <c r="A165" s="13"/>
      <c r="B165" s="233"/>
      <c r="C165" s="234"/>
      <c r="D165" s="235" t="s">
        <v>136</v>
      </c>
      <c r="E165" s="236" t="s">
        <v>1</v>
      </c>
      <c r="F165" s="237" t="s">
        <v>154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136</v>
      </c>
      <c r="AU165" s="243" t="s">
        <v>86</v>
      </c>
      <c r="AV165" s="13" t="s">
        <v>84</v>
      </c>
      <c r="AW165" s="13" t="s">
        <v>33</v>
      </c>
      <c r="AX165" s="13" t="s">
        <v>76</v>
      </c>
      <c r="AY165" s="243" t="s">
        <v>129</v>
      </c>
    </row>
    <row r="166" s="14" customFormat="1">
      <c r="A166" s="14"/>
      <c r="B166" s="244"/>
      <c r="C166" s="245"/>
      <c r="D166" s="235" t="s">
        <v>136</v>
      </c>
      <c r="E166" s="246" t="s">
        <v>1</v>
      </c>
      <c r="F166" s="247" t="s">
        <v>168</v>
      </c>
      <c r="G166" s="245"/>
      <c r="H166" s="248">
        <v>3.75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136</v>
      </c>
      <c r="AU166" s="254" t="s">
        <v>86</v>
      </c>
      <c r="AV166" s="14" t="s">
        <v>86</v>
      </c>
      <c r="AW166" s="14" t="s">
        <v>33</v>
      </c>
      <c r="AX166" s="14" t="s">
        <v>76</v>
      </c>
      <c r="AY166" s="254" t="s">
        <v>129</v>
      </c>
    </row>
    <row r="167" s="14" customFormat="1">
      <c r="A167" s="14"/>
      <c r="B167" s="244"/>
      <c r="C167" s="245"/>
      <c r="D167" s="235" t="s">
        <v>136</v>
      </c>
      <c r="E167" s="246" t="s">
        <v>1</v>
      </c>
      <c r="F167" s="247" t="s">
        <v>169</v>
      </c>
      <c r="G167" s="245"/>
      <c r="H167" s="248">
        <v>3.75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136</v>
      </c>
      <c r="AU167" s="254" t="s">
        <v>86</v>
      </c>
      <c r="AV167" s="14" t="s">
        <v>86</v>
      </c>
      <c r="AW167" s="14" t="s">
        <v>33</v>
      </c>
      <c r="AX167" s="14" t="s">
        <v>76</v>
      </c>
      <c r="AY167" s="254" t="s">
        <v>129</v>
      </c>
    </row>
    <row r="168" s="13" customFormat="1">
      <c r="A168" s="13"/>
      <c r="B168" s="233"/>
      <c r="C168" s="234"/>
      <c r="D168" s="235" t="s">
        <v>136</v>
      </c>
      <c r="E168" s="236" t="s">
        <v>1</v>
      </c>
      <c r="F168" s="237" t="s">
        <v>156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136</v>
      </c>
      <c r="AU168" s="243" t="s">
        <v>86</v>
      </c>
      <c r="AV168" s="13" t="s">
        <v>84</v>
      </c>
      <c r="AW168" s="13" t="s">
        <v>33</v>
      </c>
      <c r="AX168" s="13" t="s">
        <v>76</v>
      </c>
      <c r="AY168" s="243" t="s">
        <v>129</v>
      </c>
    </row>
    <row r="169" s="14" customFormat="1">
      <c r="A169" s="14"/>
      <c r="B169" s="244"/>
      <c r="C169" s="245"/>
      <c r="D169" s="235" t="s">
        <v>136</v>
      </c>
      <c r="E169" s="246" t="s">
        <v>1</v>
      </c>
      <c r="F169" s="247" t="s">
        <v>170</v>
      </c>
      <c r="G169" s="245"/>
      <c r="H169" s="248">
        <v>1.2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136</v>
      </c>
      <c r="AU169" s="254" t="s">
        <v>86</v>
      </c>
      <c r="AV169" s="14" t="s">
        <v>86</v>
      </c>
      <c r="AW169" s="14" t="s">
        <v>33</v>
      </c>
      <c r="AX169" s="14" t="s">
        <v>76</v>
      </c>
      <c r="AY169" s="254" t="s">
        <v>129</v>
      </c>
    </row>
    <row r="170" s="15" customFormat="1">
      <c r="A170" s="15"/>
      <c r="B170" s="255"/>
      <c r="C170" s="256"/>
      <c r="D170" s="235" t="s">
        <v>136</v>
      </c>
      <c r="E170" s="257" t="s">
        <v>1</v>
      </c>
      <c r="F170" s="258" t="s">
        <v>141</v>
      </c>
      <c r="G170" s="256"/>
      <c r="H170" s="259">
        <v>128.85999999999999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136</v>
      </c>
      <c r="AU170" s="265" t="s">
        <v>86</v>
      </c>
      <c r="AV170" s="15" t="s">
        <v>135</v>
      </c>
      <c r="AW170" s="15" t="s">
        <v>33</v>
      </c>
      <c r="AX170" s="15" t="s">
        <v>84</v>
      </c>
      <c r="AY170" s="265" t="s">
        <v>129</v>
      </c>
    </row>
    <row r="171" s="2" customFormat="1" ht="24.15" customHeight="1">
      <c r="A171" s="38"/>
      <c r="B171" s="39"/>
      <c r="C171" s="219" t="s">
        <v>148</v>
      </c>
      <c r="D171" s="219" t="s">
        <v>131</v>
      </c>
      <c r="E171" s="220" t="s">
        <v>171</v>
      </c>
      <c r="F171" s="221" t="s">
        <v>172</v>
      </c>
      <c r="G171" s="222" t="s">
        <v>173</v>
      </c>
      <c r="H171" s="223">
        <v>257.72000000000003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135</v>
      </c>
      <c r="AT171" s="231" t="s">
        <v>131</v>
      </c>
      <c r="AU171" s="231" t="s">
        <v>86</v>
      </c>
      <c r="AY171" s="17" t="s">
        <v>129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135</v>
      </c>
      <c r="BM171" s="231" t="s">
        <v>174</v>
      </c>
    </row>
    <row r="172" s="13" customFormat="1">
      <c r="A172" s="13"/>
      <c r="B172" s="233"/>
      <c r="C172" s="234"/>
      <c r="D172" s="235" t="s">
        <v>136</v>
      </c>
      <c r="E172" s="236" t="s">
        <v>1</v>
      </c>
      <c r="F172" s="237" t="s">
        <v>175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136</v>
      </c>
      <c r="AU172" s="243" t="s">
        <v>86</v>
      </c>
      <c r="AV172" s="13" t="s">
        <v>84</v>
      </c>
      <c r="AW172" s="13" t="s">
        <v>33</v>
      </c>
      <c r="AX172" s="13" t="s">
        <v>76</v>
      </c>
      <c r="AY172" s="243" t="s">
        <v>129</v>
      </c>
    </row>
    <row r="173" s="14" customFormat="1">
      <c r="A173" s="14"/>
      <c r="B173" s="244"/>
      <c r="C173" s="245"/>
      <c r="D173" s="235" t="s">
        <v>136</v>
      </c>
      <c r="E173" s="246" t="s">
        <v>1</v>
      </c>
      <c r="F173" s="247" t="s">
        <v>176</v>
      </c>
      <c r="G173" s="245"/>
      <c r="H173" s="248">
        <v>257.72000000000003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136</v>
      </c>
      <c r="AU173" s="254" t="s">
        <v>86</v>
      </c>
      <c r="AV173" s="14" t="s">
        <v>86</v>
      </c>
      <c r="AW173" s="14" t="s">
        <v>33</v>
      </c>
      <c r="AX173" s="14" t="s">
        <v>76</v>
      </c>
      <c r="AY173" s="254" t="s">
        <v>129</v>
      </c>
    </row>
    <row r="174" s="15" customFormat="1">
      <c r="A174" s="15"/>
      <c r="B174" s="255"/>
      <c r="C174" s="256"/>
      <c r="D174" s="235" t="s">
        <v>136</v>
      </c>
      <c r="E174" s="257" t="s">
        <v>1</v>
      </c>
      <c r="F174" s="258" t="s">
        <v>141</v>
      </c>
      <c r="G174" s="256"/>
      <c r="H174" s="259">
        <v>257.72000000000003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136</v>
      </c>
      <c r="AU174" s="265" t="s">
        <v>86</v>
      </c>
      <c r="AV174" s="15" t="s">
        <v>135</v>
      </c>
      <c r="AW174" s="15" t="s">
        <v>33</v>
      </c>
      <c r="AX174" s="15" t="s">
        <v>84</v>
      </c>
      <c r="AY174" s="265" t="s">
        <v>129</v>
      </c>
    </row>
    <row r="175" s="2" customFormat="1" ht="37.8" customHeight="1">
      <c r="A175" s="38"/>
      <c r="B175" s="39"/>
      <c r="C175" s="219" t="s">
        <v>177</v>
      </c>
      <c r="D175" s="219" t="s">
        <v>131</v>
      </c>
      <c r="E175" s="220" t="s">
        <v>178</v>
      </c>
      <c r="F175" s="221" t="s">
        <v>179</v>
      </c>
      <c r="G175" s="222" t="s">
        <v>161</v>
      </c>
      <c r="H175" s="223">
        <v>128.86000000000001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135</v>
      </c>
      <c r="AT175" s="231" t="s">
        <v>131</v>
      </c>
      <c r="AU175" s="231" t="s">
        <v>86</v>
      </c>
      <c r="AY175" s="17" t="s">
        <v>129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135</v>
      </c>
      <c r="BM175" s="231" t="s">
        <v>180</v>
      </c>
    </row>
    <row r="176" s="14" customFormat="1">
      <c r="A176" s="14"/>
      <c r="B176" s="244"/>
      <c r="C176" s="245"/>
      <c r="D176" s="235" t="s">
        <v>136</v>
      </c>
      <c r="E176" s="246" t="s">
        <v>1</v>
      </c>
      <c r="F176" s="247" t="s">
        <v>181</v>
      </c>
      <c r="G176" s="245"/>
      <c r="H176" s="248">
        <v>128.86000000000001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136</v>
      </c>
      <c r="AU176" s="254" t="s">
        <v>86</v>
      </c>
      <c r="AV176" s="14" t="s">
        <v>86</v>
      </c>
      <c r="AW176" s="14" t="s">
        <v>33</v>
      </c>
      <c r="AX176" s="14" t="s">
        <v>76</v>
      </c>
      <c r="AY176" s="254" t="s">
        <v>129</v>
      </c>
    </row>
    <row r="177" s="15" customFormat="1">
      <c r="A177" s="15"/>
      <c r="B177" s="255"/>
      <c r="C177" s="256"/>
      <c r="D177" s="235" t="s">
        <v>136</v>
      </c>
      <c r="E177" s="257" t="s">
        <v>1</v>
      </c>
      <c r="F177" s="258" t="s">
        <v>141</v>
      </c>
      <c r="G177" s="256"/>
      <c r="H177" s="259">
        <v>128.86000000000001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136</v>
      </c>
      <c r="AU177" s="265" t="s">
        <v>86</v>
      </c>
      <c r="AV177" s="15" t="s">
        <v>135</v>
      </c>
      <c r="AW177" s="15" t="s">
        <v>33</v>
      </c>
      <c r="AX177" s="15" t="s">
        <v>84</v>
      </c>
      <c r="AY177" s="265" t="s">
        <v>129</v>
      </c>
    </row>
    <row r="178" s="2" customFormat="1" ht="37.8" customHeight="1">
      <c r="A178" s="38"/>
      <c r="B178" s="39"/>
      <c r="C178" s="219" t="s">
        <v>153</v>
      </c>
      <c r="D178" s="219" t="s">
        <v>131</v>
      </c>
      <c r="E178" s="220" t="s">
        <v>182</v>
      </c>
      <c r="F178" s="221" t="s">
        <v>183</v>
      </c>
      <c r="G178" s="222" t="s">
        <v>161</v>
      </c>
      <c r="H178" s="223">
        <v>2963.7800000000002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135</v>
      </c>
      <c r="AT178" s="231" t="s">
        <v>131</v>
      </c>
      <c r="AU178" s="231" t="s">
        <v>86</v>
      </c>
      <c r="AY178" s="17" t="s">
        <v>129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135</v>
      </c>
      <c r="BM178" s="231" t="s">
        <v>184</v>
      </c>
    </row>
    <row r="179" s="14" customFormat="1">
      <c r="A179" s="14"/>
      <c r="B179" s="244"/>
      <c r="C179" s="245"/>
      <c r="D179" s="235" t="s">
        <v>136</v>
      </c>
      <c r="E179" s="246" t="s">
        <v>1</v>
      </c>
      <c r="F179" s="247" t="s">
        <v>185</v>
      </c>
      <c r="G179" s="245"/>
      <c r="H179" s="248">
        <v>2963.7800000000002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136</v>
      </c>
      <c r="AU179" s="254" t="s">
        <v>86</v>
      </c>
      <c r="AV179" s="14" t="s">
        <v>86</v>
      </c>
      <c r="AW179" s="14" t="s">
        <v>33</v>
      </c>
      <c r="AX179" s="14" t="s">
        <v>76</v>
      </c>
      <c r="AY179" s="254" t="s">
        <v>129</v>
      </c>
    </row>
    <row r="180" s="15" customFormat="1">
      <c r="A180" s="15"/>
      <c r="B180" s="255"/>
      <c r="C180" s="256"/>
      <c r="D180" s="235" t="s">
        <v>136</v>
      </c>
      <c r="E180" s="257" t="s">
        <v>1</v>
      </c>
      <c r="F180" s="258" t="s">
        <v>141</v>
      </c>
      <c r="G180" s="256"/>
      <c r="H180" s="259">
        <v>2963.7800000000002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136</v>
      </c>
      <c r="AU180" s="265" t="s">
        <v>86</v>
      </c>
      <c r="AV180" s="15" t="s">
        <v>135</v>
      </c>
      <c r="AW180" s="15" t="s">
        <v>33</v>
      </c>
      <c r="AX180" s="15" t="s">
        <v>84</v>
      </c>
      <c r="AY180" s="265" t="s">
        <v>129</v>
      </c>
    </row>
    <row r="181" s="2" customFormat="1" ht="33" customHeight="1">
      <c r="A181" s="38"/>
      <c r="B181" s="39"/>
      <c r="C181" s="219" t="s">
        <v>186</v>
      </c>
      <c r="D181" s="219" t="s">
        <v>131</v>
      </c>
      <c r="E181" s="220" t="s">
        <v>187</v>
      </c>
      <c r="F181" s="221" t="s">
        <v>188</v>
      </c>
      <c r="G181" s="222" t="s">
        <v>173</v>
      </c>
      <c r="H181" s="223">
        <v>257.72000000000003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135</v>
      </c>
      <c r="AT181" s="231" t="s">
        <v>131</v>
      </c>
      <c r="AU181" s="231" t="s">
        <v>86</v>
      </c>
      <c r="AY181" s="17" t="s">
        <v>129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135</v>
      </c>
      <c r="BM181" s="231" t="s">
        <v>189</v>
      </c>
    </row>
    <row r="182" s="14" customFormat="1">
      <c r="A182" s="14"/>
      <c r="B182" s="244"/>
      <c r="C182" s="245"/>
      <c r="D182" s="235" t="s">
        <v>136</v>
      </c>
      <c r="E182" s="246" t="s">
        <v>1</v>
      </c>
      <c r="F182" s="247" t="s">
        <v>176</v>
      </c>
      <c r="G182" s="245"/>
      <c r="H182" s="248">
        <v>257.72000000000003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136</v>
      </c>
      <c r="AU182" s="254" t="s">
        <v>86</v>
      </c>
      <c r="AV182" s="14" t="s">
        <v>86</v>
      </c>
      <c r="AW182" s="14" t="s">
        <v>33</v>
      </c>
      <c r="AX182" s="14" t="s">
        <v>76</v>
      </c>
      <c r="AY182" s="254" t="s">
        <v>129</v>
      </c>
    </row>
    <row r="183" s="15" customFormat="1">
      <c r="A183" s="15"/>
      <c r="B183" s="255"/>
      <c r="C183" s="256"/>
      <c r="D183" s="235" t="s">
        <v>136</v>
      </c>
      <c r="E183" s="257" t="s">
        <v>1</v>
      </c>
      <c r="F183" s="258" t="s">
        <v>141</v>
      </c>
      <c r="G183" s="256"/>
      <c r="H183" s="259">
        <v>257.72000000000003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136</v>
      </c>
      <c r="AU183" s="265" t="s">
        <v>86</v>
      </c>
      <c r="AV183" s="15" t="s">
        <v>135</v>
      </c>
      <c r="AW183" s="15" t="s">
        <v>33</v>
      </c>
      <c r="AX183" s="15" t="s">
        <v>84</v>
      </c>
      <c r="AY183" s="265" t="s">
        <v>129</v>
      </c>
    </row>
    <row r="184" s="2" customFormat="1" ht="24.15" customHeight="1">
      <c r="A184" s="38"/>
      <c r="B184" s="39"/>
      <c r="C184" s="219" t="s">
        <v>162</v>
      </c>
      <c r="D184" s="219" t="s">
        <v>131</v>
      </c>
      <c r="E184" s="220" t="s">
        <v>190</v>
      </c>
      <c r="F184" s="221" t="s">
        <v>191</v>
      </c>
      <c r="G184" s="222" t="s">
        <v>161</v>
      </c>
      <c r="H184" s="223">
        <v>96.159999999999997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135</v>
      </c>
      <c r="AT184" s="231" t="s">
        <v>131</v>
      </c>
      <c r="AU184" s="231" t="s">
        <v>86</v>
      </c>
      <c r="AY184" s="17" t="s">
        <v>129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135</v>
      </c>
      <c r="BM184" s="231" t="s">
        <v>192</v>
      </c>
    </row>
    <row r="185" s="13" customFormat="1">
      <c r="A185" s="13"/>
      <c r="B185" s="233"/>
      <c r="C185" s="234"/>
      <c r="D185" s="235" t="s">
        <v>136</v>
      </c>
      <c r="E185" s="236" t="s">
        <v>1</v>
      </c>
      <c r="F185" s="237" t="s">
        <v>193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136</v>
      </c>
      <c r="AU185" s="243" t="s">
        <v>86</v>
      </c>
      <c r="AV185" s="13" t="s">
        <v>84</v>
      </c>
      <c r="AW185" s="13" t="s">
        <v>33</v>
      </c>
      <c r="AX185" s="13" t="s">
        <v>76</v>
      </c>
      <c r="AY185" s="243" t="s">
        <v>129</v>
      </c>
    </row>
    <row r="186" s="14" customFormat="1">
      <c r="A186" s="14"/>
      <c r="B186" s="244"/>
      <c r="C186" s="245"/>
      <c r="D186" s="235" t="s">
        <v>136</v>
      </c>
      <c r="E186" s="246" t="s">
        <v>1</v>
      </c>
      <c r="F186" s="247" t="s">
        <v>194</v>
      </c>
      <c r="G186" s="245"/>
      <c r="H186" s="248">
        <v>34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136</v>
      </c>
      <c r="AU186" s="254" t="s">
        <v>86</v>
      </c>
      <c r="AV186" s="14" t="s">
        <v>86</v>
      </c>
      <c r="AW186" s="14" t="s">
        <v>33</v>
      </c>
      <c r="AX186" s="14" t="s">
        <v>76</v>
      </c>
      <c r="AY186" s="254" t="s">
        <v>129</v>
      </c>
    </row>
    <row r="187" s="14" customFormat="1">
      <c r="A187" s="14"/>
      <c r="B187" s="244"/>
      <c r="C187" s="245"/>
      <c r="D187" s="235" t="s">
        <v>136</v>
      </c>
      <c r="E187" s="246" t="s">
        <v>1</v>
      </c>
      <c r="F187" s="247" t="s">
        <v>195</v>
      </c>
      <c r="G187" s="245"/>
      <c r="H187" s="248">
        <v>34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136</v>
      </c>
      <c r="AU187" s="254" t="s">
        <v>86</v>
      </c>
      <c r="AV187" s="14" t="s">
        <v>86</v>
      </c>
      <c r="AW187" s="14" t="s">
        <v>33</v>
      </c>
      <c r="AX187" s="14" t="s">
        <v>76</v>
      </c>
      <c r="AY187" s="254" t="s">
        <v>129</v>
      </c>
    </row>
    <row r="188" s="14" customFormat="1">
      <c r="A188" s="14"/>
      <c r="B188" s="244"/>
      <c r="C188" s="245"/>
      <c r="D188" s="235" t="s">
        <v>136</v>
      </c>
      <c r="E188" s="246" t="s">
        <v>1</v>
      </c>
      <c r="F188" s="247" t="s">
        <v>166</v>
      </c>
      <c r="G188" s="245"/>
      <c r="H188" s="248">
        <v>28.16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136</v>
      </c>
      <c r="AU188" s="254" t="s">
        <v>86</v>
      </c>
      <c r="AV188" s="14" t="s">
        <v>86</v>
      </c>
      <c r="AW188" s="14" t="s">
        <v>33</v>
      </c>
      <c r="AX188" s="14" t="s">
        <v>76</v>
      </c>
      <c r="AY188" s="254" t="s">
        <v>129</v>
      </c>
    </row>
    <row r="189" s="15" customFormat="1">
      <c r="A189" s="15"/>
      <c r="B189" s="255"/>
      <c r="C189" s="256"/>
      <c r="D189" s="235" t="s">
        <v>136</v>
      </c>
      <c r="E189" s="257" t="s">
        <v>1</v>
      </c>
      <c r="F189" s="258" t="s">
        <v>141</v>
      </c>
      <c r="G189" s="256"/>
      <c r="H189" s="259">
        <v>96.159999999999997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136</v>
      </c>
      <c r="AU189" s="265" t="s">
        <v>86</v>
      </c>
      <c r="AV189" s="15" t="s">
        <v>135</v>
      </c>
      <c r="AW189" s="15" t="s">
        <v>33</v>
      </c>
      <c r="AX189" s="15" t="s">
        <v>84</v>
      </c>
      <c r="AY189" s="265" t="s">
        <v>129</v>
      </c>
    </row>
    <row r="190" s="2" customFormat="1" ht="16.5" customHeight="1">
      <c r="A190" s="38"/>
      <c r="B190" s="39"/>
      <c r="C190" s="266" t="s">
        <v>196</v>
      </c>
      <c r="D190" s="266" t="s">
        <v>197</v>
      </c>
      <c r="E190" s="267" t="s">
        <v>198</v>
      </c>
      <c r="F190" s="268" t="s">
        <v>199</v>
      </c>
      <c r="G190" s="269" t="s">
        <v>173</v>
      </c>
      <c r="H190" s="270">
        <v>173.08799999999999</v>
      </c>
      <c r="I190" s="271"/>
      <c r="J190" s="272">
        <f>ROUND(I190*H190,2)</f>
        <v>0</v>
      </c>
      <c r="K190" s="273"/>
      <c r="L190" s="274"/>
      <c r="M190" s="275" t="s">
        <v>1</v>
      </c>
      <c r="N190" s="276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153</v>
      </c>
      <c r="AT190" s="231" t="s">
        <v>197</v>
      </c>
      <c r="AU190" s="231" t="s">
        <v>86</v>
      </c>
      <c r="AY190" s="17" t="s">
        <v>129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135</v>
      </c>
      <c r="BM190" s="231" t="s">
        <v>200</v>
      </c>
    </row>
    <row r="191" s="14" customFormat="1">
      <c r="A191" s="14"/>
      <c r="B191" s="244"/>
      <c r="C191" s="245"/>
      <c r="D191" s="235" t="s">
        <v>136</v>
      </c>
      <c r="E191" s="246" t="s">
        <v>1</v>
      </c>
      <c r="F191" s="247" t="s">
        <v>201</v>
      </c>
      <c r="G191" s="245"/>
      <c r="H191" s="248">
        <v>173.08799999999999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136</v>
      </c>
      <c r="AU191" s="254" t="s">
        <v>86</v>
      </c>
      <c r="AV191" s="14" t="s">
        <v>86</v>
      </c>
      <c r="AW191" s="14" t="s">
        <v>33</v>
      </c>
      <c r="AX191" s="14" t="s">
        <v>76</v>
      </c>
      <c r="AY191" s="254" t="s">
        <v>129</v>
      </c>
    </row>
    <row r="192" s="15" customFormat="1">
      <c r="A192" s="15"/>
      <c r="B192" s="255"/>
      <c r="C192" s="256"/>
      <c r="D192" s="235" t="s">
        <v>136</v>
      </c>
      <c r="E192" s="257" t="s">
        <v>1</v>
      </c>
      <c r="F192" s="258" t="s">
        <v>141</v>
      </c>
      <c r="G192" s="256"/>
      <c r="H192" s="259">
        <v>173.08799999999999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136</v>
      </c>
      <c r="AU192" s="265" t="s">
        <v>86</v>
      </c>
      <c r="AV192" s="15" t="s">
        <v>135</v>
      </c>
      <c r="AW192" s="15" t="s">
        <v>33</v>
      </c>
      <c r="AX192" s="15" t="s">
        <v>84</v>
      </c>
      <c r="AY192" s="265" t="s">
        <v>129</v>
      </c>
    </row>
    <row r="193" s="2" customFormat="1" ht="24.15" customHeight="1">
      <c r="A193" s="38"/>
      <c r="B193" s="39"/>
      <c r="C193" s="219" t="s">
        <v>8</v>
      </c>
      <c r="D193" s="219" t="s">
        <v>131</v>
      </c>
      <c r="E193" s="220" t="s">
        <v>202</v>
      </c>
      <c r="F193" s="221" t="s">
        <v>203</v>
      </c>
      <c r="G193" s="222" t="s">
        <v>134</v>
      </c>
      <c r="H193" s="223">
        <v>54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41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135</v>
      </c>
      <c r="AT193" s="231" t="s">
        <v>131</v>
      </c>
      <c r="AU193" s="231" t="s">
        <v>86</v>
      </c>
      <c r="AY193" s="17" t="s">
        <v>129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135</v>
      </c>
      <c r="BM193" s="231" t="s">
        <v>204</v>
      </c>
    </row>
    <row r="194" s="13" customFormat="1">
      <c r="A194" s="13"/>
      <c r="B194" s="233"/>
      <c r="C194" s="234"/>
      <c r="D194" s="235" t="s">
        <v>136</v>
      </c>
      <c r="E194" s="236" t="s">
        <v>1</v>
      </c>
      <c r="F194" s="237" t="s">
        <v>205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136</v>
      </c>
      <c r="AU194" s="243" t="s">
        <v>86</v>
      </c>
      <c r="AV194" s="13" t="s">
        <v>84</v>
      </c>
      <c r="AW194" s="13" t="s">
        <v>33</v>
      </c>
      <c r="AX194" s="13" t="s">
        <v>76</v>
      </c>
      <c r="AY194" s="243" t="s">
        <v>129</v>
      </c>
    </row>
    <row r="195" s="13" customFormat="1">
      <c r="A195" s="13"/>
      <c r="B195" s="233"/>
      <c r="C195" s="234"/>
      <c r="D195" s="235" t="s">
        <v>136</v>
      </c>
      <c r="E195" s="236" t="s">
        <v>1</v>
      </c>
      <c r="F195" s="237" t="s">
        <v>154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136</v>
      </c>
      <c r="AU195" s="243" t="s">
        <v>86</v>
      </c>
      <c r="AV195" s="13" t="s">
        <v>84</v>
      </c>
      <c r="AW195" s="13" t="s">
        <v>33</v>
      </c>
      <c r="AX195" s="13" t="s">
        <v>76</v>
      </c>
      <c r="AY195" s="243" t="s">
        <v>129</v>
      </c>
    </row>
    <row r="196" s="13" customFormat="1">
      <c r="A196" s="13"/>
      <c r="B196" s="233"/>
      <c r="C196" s="234"/>
      <c r="D196" s="235" t="s">
        <v>136</v>
      </c>
      <c r="E196" s="236" t="s">
        <v>1</v>
      </c>
      <c r="F196" s="237" t="s">
        <v>138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136</v>
      </c>
      <c r="AU196" s="243" t="s">
        <v>86</v>
      </c>
      <c r="AV196" s="13" t="s">
        <v>84</v>
      </c>
      <c r="AW196" s="13" t="s">
        <v>33</v>
      </c>
      <c r="AX196" s="13" t="s">
        <v>76</v>
      </c>
      <c r="AY196" s="243" t="s">
        <v>129</v>
      </c>
    </row>
    <row r="197" s="14" customFormat="1">
      <c r="A197" s="14"/>
      <c r="B197" s="244"/>
      <c r="C197" s="245"/>
      <c r="D197" s="235" t="s">
        <v>136</v>
      </c>
      <c r="E197" s="246" t="s">
        <v>1</v>
      </c>
      <c r="F197" s="247" t="s">
        <v>155</v>
      </c>
      <c r="G197" s="245"/>
      <c r="H197" s="248">
        <v>25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136</v>
      </c>
      <c r="AU197" s="254" t="s">
        <v>86</v>
      </c>
      <c r="AV197" s="14" t="s">
        <v>86</v>
      </c>
      <c r="AW197" s="14" t="s">
        <v>33</v>
      </c>
      <c r="AX197" s="14" t="s">
        <v>76</v>
      </c>
      <c r="AY197" s="254" t="s">
        <v>129</v>
      </c>
    </row>
    <row r="198" s="13" customFormat="1">
      <c r="A198" s="13"/>
      <c r="B198" s="233"/>
      <c r="C198" s="234"/>
      <c r="D198" s="235" t="s">
        <v>136</v>
      </c>
      <c r="E198" s="236" t="s">
        <v>1</v>
      </c>
      <c r="F198" s="237" t="s">
        <v>140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136</v>
      </c>
      <c r="AU198" s="243" t="s">
        <v>86</v>
      </c>
      <c r="AV198" s="13" t="s">
        <v>84</v>
      </c>
      <c r="AW198" s="13" t="s">
        <v>33</v>
      </c>
      <c r="AX198" s="13" t="s">
        <v>76</v>
      </c>
      <c r="AY198" s="243" t="s">
        <v>129</v>
      </c>
    </row>
    <row r="199" s="14" customFormat="1">
      <c r="A199" s="14"/>
      <c r="B199" s="244"/>
      <c r="C199" s="245"/>
      <c r="D199" s="235" t="s">
        <v>136</v>
      </c>
      <c r="E199" s="246" t="s">
        <v>1</v>
      </c>
      <c r="F199" s="247" t="s">
        <v>155</v>
      </c>
      <c r="G199" s="245"/>
      <c r="H199" s="248">
        <v>25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136</v>
      </c>
      <c r="AU199" s="254" t="s">
        <v>86</v>
      </c>
      <c r="AV199" s="14" t="s">
        <v>86</v>
      </c>
      <c r="AW199" s="14" t="s">
        <v>33</v>
      </c>
      <c r="AX199" s="14" t="s">
        <v>76</v>
      </c>
      <c r="AY199" s="254" t="s">
        <v>129</v>
      </c>
    </row>
    <row r="200" s="13" customFormat="1">
      <c r="A200" s="13"/>
      <c r="B200" s="233"/>
      <c r="C200" s="234"/>
      <c r="D200" s="235" t="s">
        <v>136</v>
      </c>
      <c r="E200" s="236" t="s">
        <v>1</v>
      </c>
      <c r="F200" s="237" t="s">
        <v>156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136</v>
      </c>
      <c r="AU200" s="243" t="s">
        <v>86</v>
      </c>
      <c r="AV200" s="13" t="s">
        <v>84</v>
      </c>
      <c r="AW200" s="13" t="s">
        <v>33</v>
      </c>
      <c r="AX200" s="13" t="s">
        <v>76</v>
      </c>
      <c r="AY200" s="243" t="s">
        <v>129</v>
      </c>
    </row>
    <row r="201" s="14" customFormat="1">
      <c r="A201" s="14"/>
      <c r="B201" s="244"/>
      <c r="C201" s="245"/>
      <c r="D201" s="235" t="s">
        <v>136</v>
      </c>
      <c r="E201" s="246" t="s">
        <v>1</v>
      </c>
      <c r="F201" s="247" t="s">
        <v>157</v>
      </c>
      <c r="G201" s="245"/>
      <c r="H201" s="248">
        <v>4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136</v>
      </c>
      <c r="AU201" s="254" t="s">
        <v>86</v>
      </c>
      <c r="AV201" s="14" t="s">
        <v>86</v>
      </c>
      <c r="AW201" s="14" t="s">
        <v>33</v>
      </c>
      <c r="AX201" s="14" t="s">
        <v>76</v>
      </c>
      <c r="AY201" s="254" t="s">
        <v>129</v>
      </c>
    </row>
    <row r="202" s="15" customFormat="1">
      <c r="A202" s="15"/>
      <c r="B202" s="255"/>
      <c r="C202" s="256"/>
      <c r="D202" s="235" t="s">
        <v>136</v>
      </c>
      <c r="E202" s="257" t="s">
        <v>1</v>
      </c>
      <c r="F202" s="258" t="s">
        <v>141</v>
      </c>
      <c r="G202" s="256"/>
      <c r="H202" s="259">
        <v>54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136</v>
      </c>
      <c r="AU202" s="265" t="s">
        <v>86</v>
      </c>
      <c r="AV202" s="15" t="s">
        <v>135</v>
      </c>
      <c r="AW202" s="15" t="s">
        <v>33</v>
      </c>
      <c r="AX202" s="15" t="s">
        <v>84</v>
      </c>
      <c r="AY202" s="265" t="s">
        <v>129</v>
      </c>
    </row>
    <row r="203" s="2" customFormat="1" ht="16.5" customHeight="1">
      <c r="A203" s="38"/>
      <c r="B203" s="39"/>
      <c r="C203" s="266" t="s">
        <v>206</v>
      </c>
      <c r="D203" s="266" t="s">
        <v>197</v>
      </c>
      <c r="E203" s="267" t="s">
        <v>207</v>
      </c>
      <c r="F203" s="268" t="s">
        <v>208</v>
      </c>
      <c r="G203" s="269" t="s">
        <v>209</v>
      </c>
      <c r="H203" s="270">
        <v>1.6200000000000001</v>
      </c>
      <c r="I203" s="271"/>
      <c r="J203" s="272">
        <f>ROUND(I203*H203,2)</f>
        <v>0</v>
      </c>
      <c r="K203" s="273"/>
      <c r="L203" s="274"/>
      <c r="M203" s="275" t="s">
        <v>1</v>
      </c>
      <c r="N203" s="276" t="s">
        <v>41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153</v>
      </c>
      <c r="AT203" s="231" t="s">
        <v>197</v>
      </c>
      <c r="AU203" s="231" t="s">
        <v>86</v>
      </c>
      <c r="AY203" s="17" t="s">
        <v>129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84</v>
      </c>
      <c r="BK203" s="232">
        <f>ROUND(I203*H203,2)</f>
        <v>0</v>
      </c>
      <c r="BL203" s="17" t="s">
        <v>135</v>
      </c>
      <c r="BM203" s="231" t="s">
        <v>210</v>
      </c>
    </row>
    <row r="204" s="14" customFormat="1">
      <c r="A204" s="14"/>
      <c r="B204" s="244"/>
      <c r="C204" s="245"/>
      <c r="D204" s="235" t="s">
        <v>136</v>
      </c>
      <c r="E204" s="246" t="s">
        <v>1</v>
      </c>
      <c r="F204" s="247" t="s">
        <v>211</v>
      </c>
      <c r="G204" s="245"/>
      <c r="H204" s="248">
        <v>1.6200000000000001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136</v>
      </c>
      <c r="AU204" s="254" t="s">
        <v>86</v>
      </c>
      <c r="AV204" s="14" t="s">
        <v>86</v>
      </c>
      <c r="AW204" s="14" t="s">
        <v>33</v>
      </c>
      <c r="AX204" s="14" t="s">
        <v>76</v>
      </c>
      <c r="AY204" s="254" t="s">
        <v>129</v>
      </c>
    </row>
    <row r="205" s="15" customFormat="1">
      <c r="A205" s="15"/>
      <c r="B205" s="255"/>
      <c r="C205" s="256"/>
      <c r="D205" s="235" t="s">
        <v>136</v>
      </c>
      <c r="E205" s="257" t="s">
        <v>1</v>
      </c>
      <c r="F205" s="258" t="s">
        <v>141</v>
      </c>
      <c r="G205" s="256"/>
      <c r="H205" s="259">
        <v>1.6200000000000001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136</v>
      </c>
      <c r="AU205" s="265" t="s">
        <v>86</v>
      </c>
      <c r="AV205" s="15" t="s">
        <v>135</v>
      </c>
      <c r="AW205" s="15" t="s">
        <v>33</v>
      </c>
      <c r="AX205" s="15" t="s">
        <v>84</v>
      </c>
      <c r="AY205" s="265" t="s">
        <v>129</v>
      </c>
    </row>
    <row r="206" s="2" customFormat="1" ht="24.15" customHeight="1">
      <c r="A206" s="38"/>
      <c r="B206" s="39"/>
      <c r="C206" s="219" t="s">
        <v>174</v>
      </c>
      <c r="D206" s="219" t="s">
        <v>131</v>
      </c>
      <c r="E206" s="220" t="s">
        <v>212</v>
      </c>
      <c r="F206" s="221" t="s">
        <v>213</v>
      </c>
      <c r="G206" s="222" t="s">
        <v>134</v>
      </c>
      <c r="H206" s="223">
        <v>54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41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135</v>
      </c>
      <c r="AT206" s="231" t="s">
        <v>131</v>
      </c>
      <c r="AU206" s="231" t="s">
        <v>86</v>
      </c>
      <c r="AY206" s="17" t="s">
        <v>129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135</v>
      </c>
      <c r="BM206" s="231" t="s">
        <v>214</v>
      </c>
    </row>
    <row r="207" s="13" customFormat="1">
      <c r="A207" s="13"/>
      <c r="B207" s="233"/>
      <c r="C207" s="234"/>
      <c r="D207" s="235" t="s">
        <v>136</v>
      </c>
      <c r="E207" s="236" t="s">
        <v>1</v>
      </c>
      <c r="F207" s="237" t="s">
        <v>215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136</v>
      </c>
      <c r="AU207" s="243" t="s">
        <v>86</v>
      </c>
      <c r="AV207" s="13" t="s">
        <v>84</v>
      </c>
      <c r="AW207" s="13" t="s">
        <v>33</v>
      </c>
      <c r="AX207" s="13" t="s">
        <v>76</v>
      </c>
      <c r="AY207" s="243" t="s">
        <v>129</v>
      </c>
    </row>
    <row r="208" s="13" customFormat="1">
      <c r="A208" s="13"/>
      <c r="B208" s="233"/>
      <c r="C208" s="234"/>
      <c r="D208" s="235" t="s">
        <v>136</v>
      </c>
      <c r="E208" s="236" t="s">
        <v>1</v>
      </c>
      <c r="F208" s="237" t="s">
        <v>154</v>
      </c>
      <c r="G208" s="234"/>
      <c r="H208" s="236" t="s">
        <v>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136</v>
      </c>
      <c r="AU208" s="243" t="s">
        <v>86</v>
      </c>
      <c r="AV208" s="13" t="s">
        <v>84</v>
      </c>
      <c r="AW208" s="13" t="s">
        <v>33</v>
      </c>
      <c r="AX208" s="13" t="s">
        <v>76</v>
      </c>
      <c r="AY208" s="243" t="s">
        <v>129</v>
      </c>
    </row>
    <row r="209" s="13" customFormat="1">
      <c r="A209" s="13"/>
      <c r="B209" s="233"/>
      <c r="C209" s="234"/>
      <c r="D209" s="235" t="s">
        <v>136</v>
      </c>
      <c r="E209" s="236" t="s">
        <v>1</v>
      </c>
      <c r="F209" s="237" t="s">
        <v>138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136</v>
      </c>
      <c r="AU209" s="243" t="s">
        <v>86</v>
      </c>
      <c r="AV209" s="13" t="s">
        <v>84</v>
      </c>
      <c r="AW209" s="13" t="s">
        <v>33</v>
      </c>
      <c r="AX209" s="13" t="s">
        <v>76</v>
      </c>
      <c r="AY209" s="243" t="s">
        <v>129</v>
      </c>
    </row>
    <row r="210" s="14" customFormat="1">
      <c r="A210" s="14"/>
      <c r="B210" s="244"/>
      <c r="C210" s="245"/>
      <c r="D210" s="235" t="s">
        <v>136</v>
      </c>
      <c r="E210" s="246" t="s">
        <v>1</v>
      </c>
      <c r="F210" s="247" t="s">
        <v>155</v>
      </c>
      <c r="G210" s="245"/>
      <c r="H210" s="248">
        <v>25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136</v>
      </c>
      <c r="AU210" s="254" t="s">
        <v>86</v>
      </c>
      <c r="AV210" s="14" t="s">
        <v>86</v>
      </c>
      <c r="AW210" s="14" t="s">
        <v>33</v>
      </c>
      <c r="AX210" s="14" t="s">
        <v>76</v>
      </c>
      <c r="AY210" s="254" t="s">
        <v>129</v>
      </c>
    </row>
    <row r="211" s="13" customFormat="1">
      <c r="A211" s="13"/>
      <c r="B211" s="233"/>
      <c r="C211" s="234"/>
      <c r="D211" s="235" t="s">
        <v>136</v>
      </c>
      <c r="E211" s="236" t="s">
        <v>1</v>
      </c>
      <c r="F211" s="237" t="s">
        <v>140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136</v>
      </c>
      <c r="AU211" s="243" t="s">
        <v>86</v>
      </c>
      <c r="AV211" s="13" t="s">
        <v>84</v>
      </c>
      <c r="AW211" s="13" t="s">
        <v>33</v>
      </c>
      <c r="AX211" s="13" t="s">
        <v>76</v>
      </c>
      <c r="AY211" s="243" t="s">
        <v>129</v>
      </c>
    </row>
    <row r="212" s="14" customFormat="1">
      <c r="A212" s="14"/>
      <c r="B212" s="244"/>
      <c r="C212" s="245"/>
      <c r="D212" s="235" t="s">
        <v>136</v>
      </c>
      <c r="E212" s="246" t="s">
        <v>1</v>
      </c>
      <c r="F212" s="247" t="s">
        <v>155</v>
      </c>
      <c r="G212" s="245"/>
      <c r="H212" s="248">
        <v>25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136</v>
      </c>
      <c r="AU212" s="254" t="s">
        <v>86</v>
      </c>
      <c r="AV212" s="14" t="s">
        <v>86</v>
      </c>
      <c r="AW212" s="14" t="s">
        <v>33</v>
      </c>
      <c r="AX212" s="14" t="s">
        <v>76</v>
      </c>
      <c r="AY212" s="254" t="s">
        <v>129</v>
      </c>
    </row>
    <row r="213" s="13" customFormat="1">
      <c r="A213" s="13"/>
      <c r="B213" s="233"/>
      <c r="C213" s="234"/>
      <c r="D213" s="235" t="s">
        <v>136</v>
      </c>
      <c r="E213" s="236" t="s">
        <v>1</v>
      </c>
      <c r="F213" s="237" t="s">
        <v>156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136</v>
      </c>
      <c r="AU213" s="243" t="s">
        <v>86</v>
      </c>
      <c r="AV213" s="13" t="s">
        <v>84</v>
      </c>
      <c r="AW213" s="13" t="s">
        <v>33</v>
      </c>
      <c r="AX213" s="13" t="s">
        <v>76</v>
      </c>
      <c r="AY213" s="243" t="s">
        <v>129</v>
      </c>
    </row>
    <row r="214" s="14" customFormat="1">
      <c r="A214" s="14"/>
      <c r="B214" s="244"/>
      <c r="C214" s="245"/>
      <c r="D214" s="235" t="s">
        <v>136</v>
      </c>
      <c r="E214" s="246" t="s">
        <v>1</v>
      </c>
      <c r="F214" s="247" t="s">
        <v>157</v>
      </c>
      <c r="G214" s="245"/>
      <c r="H214" s="248">
        <v>4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136</v>
      </c>
      <c r="AU214" s="254" t="s">
        <v>86</v>
      </c>
      <c r="AV214" s="14" t="s">
        <v>86</v>
      </c>
      <c r="AW214" s="14" t="s">
        <v>33</v>
      </c>
      <c r="AX214" s="14" t="s">
        <v>76</v>
      </c>
      <c r="AY214" s="254" t="s">
        <v>129</v>
      </c>
    </row>
    <row r="215" s="15" customFormat="1">
      <c r="A215" s="15"/>
      <c r="B215" s="255"/>
      <c r="C215" s="256"/>
      <c r="D215" s="235" t="s">
        <v>136</v>
      </c>
      <c r="E215" s="257" t="s">
        <v>1</v>
      </c>
      <c r="F215" s="258" t="s">
        <v>141</v>
      </c>
      <c r="G215" s="256"/>
      <c r="H215" s="259">
        <v>54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5" t="s">
        <v>136</v>
      </c>
      <c r="AU215" s="265" t="s">
        <v>86</v>
      </c>
      <c r="AV215" s="15" t="s">
        <v>135</v>
      </c>
      <c r="AW215" s="15" t="s">
        <v>33</v>
      </c>
      <c r="AX215" s="15" t="s">
        <v>84</v>
      </c>
      <c r="AY215" s="265" t="s">
        <v>129</v>
      </c>
    </row>
    <row r="216" s="12" customFormat="1" ht="22.8" customHeight="1">
      <c r="A216" s="12"/>
      <c r="B216" s="203"/>
      <c r="C216" s="204"/>
      <c r="D216" s="205" t="s">
        <v>75</v>
      </c>
      <c r="E216" s="217" t="s">
        <v>86</v>
      </c>
      <c r="F216" s="217" t="s">
        <v>216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SUM(P217:P223)</f>
        <v>0</v>
      </c>
      <c r="Q216" s="211"/>
      <c r="R216" s="212">
        <f>SUM(R217:R223)</f>
        <v>0</v>
      </c>
      <c r="S216" s="211"/>
      <c r="T216" s="213">
        <f>SUM(T217:T223)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84</v>
      </c>
      <c r="AT216" s="215" t="s">
        <v>75</v>
      </c>
      <c r="AU216" s="215" t="s">
        <v>84</v>
      </c>
      <c r="AY216" s="214" t="s">
        <v>129</v>
      </c>
      <c r="BK216" s="216">
        <f>SUM(BK217:BK223)</f>
        <v>0</v>
      </c>
    </row>
    <row r="217" s="2" customFormat="1" ht="33" customHeight="1">
      <c r="A217" s="38"/>
      <c r="B217" s="39"/>
      <c r="C217" s="219" t="s">
        <v>217</v>
      </c>
      <c r="D217" s="219" t="s">
        <v>131</v>
      </c>
      <c r="E217" s="220" t="s">
        <v>218</v>
      </c>
      <c r="F217" s="221" t="s">
        <v>219</v>
      </c>
      <c r="G217" s="222" t="s">
        <v>147</v>
      </c>
      <c r="H217" s="223">
        <v>19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135</v>
      </c>
      <c r="AT217" s="231" t="s">
        <v>131</v>
      </c>
      <c r="AU217" s="231" t="s">
        <v>86</v>
      </c>
      <c r="AY217" s="17" t="s">
        <v>129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135</v>
      </c>
      <c r="BM217" s="231" t="s">
        <v>220</v>
      </c>
    </row>
    <row r="218" s="14" customFormat="1">
      <c r="A218" s="14"/>
      <c r="B218" s="244"/>
      <c r="C218" s="245"/>
      <c r="D218" s="235" t="s">
        <v>136</v>
      </c>
      <c r="E218" s="246" t="s">
        <v>1</v>
      </c>
      <c r="F218" s="247" t="s">
        <v>221</v>
      </c>
      <c r="G218" s="245"/>
      <c r="H218" s="248">
        <v>19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136</v>
      </c>
      <c r="AU218" s="254" t="s">
        <v>86</v>
      </c>
      <c r="AV218" s="14" t="s">
        <v>86</v>
      </c>
      <c r="AW218" s="14" t="s">
        <v>33</v>
      </c>
      <c r="AX218" s="14" t="s">
        <v>76</v>
      </c>
      <c r="AY218" s="254" t="s">
        <v>129</v>
      </c>
    </row>
    <row r="219" s="15" customFormat="1">
      <c r="A219" s="15"/>
      <c r="B219" s="255"/>
      <c r="C219" s="256"/>
      <c r="D219" s="235" t="s">
        <v>136</v>
      </c>
      <c r="E219" s="257" t="s">
        <v>1</v>
      </c>
      <c r="F219" s="258" t="s">
        <v>141</v>
      </c>
      <c r="G219" s="256"/>
      <c r="H219" s="259">
        <v>19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136</v>
      </c>
      <c r="AU219" s="265" t="s">
        <v>86</v>
      </c>
      <c r="AV219" s="15" t="s">
        <v>135</v>
      </c>
      <c r="AW219" s="15" t="s">
        <v>33</v>
      </c>
      <c r="AX219" s="15" t="s">
        <v>84</v>
      </c>
      <c r="AY219" s="265" t="s">
        <v>129</v>
      </c>
    </row>
    <row r="220" s="2" customFormat="1" ht="24.15" customHeight="1">
      <c r="A220" s="38"/>
      <c r="B220" s="39"/>
      <c r="C220" s="219" t="s">
        <v>180</v>
      </c>
      <c r="D220" s="219" t="s">
        <v>131</v>
      </c>
      <c r="E220" s="220" t="s">
        <v>222</v>
      </c>
      <c r="F220" s="221" t="s">
        <v>223</v>
      </c>
      <c r="G220" s="222" t="s">
        <v>161</v>
      </c>
      <c r="H220" s="223">
        <v>32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41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135</v>
      </c>
      <c r="AT220" s="231" t="s">
        <v>131</v>
      </c>
      <c r="AU220" s="231" t="s">
        <v>86</v>
      </c>
      <c r="AY220" s="17" t="s">
        <v>129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135</v>
      </c>
      <c r="BM220" s="231" t="s">
        <v>224</v>
      </c>
    </row>
    <row r="221" s="13" customFormat="1">
      <c r="A221" s="13"/>
      <c r="B221" s="233"/>
      <c r="C221" s="234"/>
      <c r="D221" s="235" t="s">
        <v>136</v>
      </c>
      <c r="E221" s="236" t="s">
        <v>1</v>
      </c>
      <c r="F221" s="237" t="s">
        <v>225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136</v>
      </c>
      <c r="AU221" s="243" t="s">
        <v>86</v>
      </c>
      <c r="AV221" s="13" t="s">
        <v>84</v>
      </c>
      <c r="AW221" s="13" t="s">
        <v>33</v>
      </c>
      <c r="AX221" s="13" t="s">
        <v>76</v>
      </c>
      <c r="AY221" s="243" t="s">
        <v>129</v>
      </c>
    </row>
    <row r="222" s="14" customFormat="1">
      <c r="A222" s="14"/>
      <c r="B222" s="244"/>
      <c r="C222" s="245"/>
      <c r="D222" s="235" t="s">
        <v>136</v>
      </c>
      <c r="E222" s="246" t="s">
        <v>1</v>
      </c>
      <c r="F222" s="247" t="s">
        <v>226</v>
      </c>
      <c r="G222" s="245"/>
      <c r="H222" s="248">
        <v>32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136</v>
      </c>
      <c r="AU222" s="254" t="s">
        <v>86</v>
      </c>
      <c r="AV222" s="14" t="s">
        <v>86</v>
      </c>
      <c r="AW222" s="14" t="s">
        <v>33</v>
      </c>
      <c r="AX222" s="14" t="s">
        <v>76</v>
      </c>
      <c r="AY222" s="254" t="s">
        <v>129</v>
      </c>
    </row>
    <row r="223" s="15" customFormat="1">
      <c r="A223" s="15"/>
      <c r="B223" s="255"/>
      <c r="C223" s="256"/>
      <c r="D223" s="235" t="s">
        <v>136</v>
      </c>
      <c r="E223" s="257" t="s">
        <v>1</v>
      </c>
      <c r="F223" s="258" t="s">
        <v>141</v>
      </c>
      <c r="G223" s="256"/>
      <c r="H223" s="259">
        <v>32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136</v>
      </c>
      <c r="AU223" s="265" t="s">
        <v>86</v>
      </c>
      <c r="AV223" s="15" t="s">
        <v>135</v>
      </c>
      <c r="AW223" s="15" t="s">
        <v>33</v>
      </c>
      <c r="AX223" s="15" t="s">
        <v>84</v>
      </c>
      <c r="AY223" s="265" t="s">
        <v>129</v>
      </c>
    </row>
    <row r="224" s="12" customFormat="1" ht="22.8" customHeight="1">
      <c r="A224" s="12"/>
      <c r="B224" s="203"/>
      <c r="C224" s="204"/>
      <c r="D224" s="205" t="s">
        <v>75</v>
      </c>
      <c r="E224" s="217" t="s">
        <v>144</v>
      </c>
      <c r="F224" s="217" t="s">
        <v>227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SUM(P225:P277)</f>
        <v>0</v>
      </c>
      <c r="Q224" s="211"/>
      <c r="R224" s="212">
        <f>SUM(R225:R277)</f>
        <v>0</v>
      </c>
      <c r="S224" s="211"/>
      <c r="T224" s="213">
        <f>SUM(T225:T277)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84</v>
      </c>
      <c r="AT224" s="215" t="s">
        <v>75</v>
      </c>
      <c r="AU224" s="215" t="s">
        <v>84</v>
      </c>
      <c r="AY224" s="214" t="s">
        <v>129</v>
      </c>
      <c r="BK224" s="216">
        <f>SUM(BK225:BK277)</f>
        <v>0</v>
      </c>
    </row>
    <row r="225" s="2" customFormat="1" ht="16.5" customHeight="1">
      <c r="A225" s="38"/>
      <c r="B225" s="39"/>
      <c r="C225" s="219" t="s">
        <v>228</v>
      </c>
      <c r="D225" s="219" t="s">
        <v>131</v>
      </c>
      <c r="E225" s="220" t="s">
        <v>229</v>
      </c>
      <c r="F225" s="221" t="s">
        <v>230</v>
      </c>
      <c r="G225" s="222" t="s">
        <v>161</v>
      </c>
      <c r="H225" s="223">
        <v>6.8600000000000003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41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135</v>
      </c>
      <c r="AT225" s="231" t="s">
        <v>131</v>
      </c>
      <c r="AU225" s="231" t="s">
        <v>86</v>
      </c>
      <c r="AY225" s="17" t="s">
        <v>129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135</v>
      </c>
      <c r="BM225" s="231" t="s">
        <v>231</v>
      </c>
    </row>
    <row r="226" s="13" customFormat="1">
      <c r="A226" s="13"/>
      <c r="B226" s="233"/>
      <c r="C226" s="234"/>
      <c r="D226" s="235" t="s">
        <v>136</v>
      </c>
      <c r="E226" s="236" t="s">
        <v>1</v>
      </c>
      <c r="F226" s="237" t="s">
        <v>232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136</v>
      </c>
      <c r="AU226" s="243" t="s">
        <v>86</v>
      </c>
      <c r="AV226" s="13" t="s">
        <v>84</v>
      </c>
      <c r="AW226" s="13" t="s">
        <v>33</v>
      </c>
      <c r="AX226" s="13" t="s">
        <v>76</v>
      </c>
      <c r="AY226" s="243" t="s">
        <v>129</v>
      </c>
    </row>
    <row r="227" s="13" customFormat="1">
      <c r="A227" s="13"/>
      <c r="B227" s="233"/>
      <c r="C227" s="234"/>
      <c r="D227" s="235" t="s">
        <v>136</v>
      </c>
      <c r="E227" s="236" t="s">
        <v>1</v>
      </c>
      <c r="F227" s="237" t="s">
        <v>233</v>
      </c>
      <c r="G227" s="234"/>
      <c r="H227" s="236" t="s">
        <v>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136</v>
      </c>
      <c r="AU227" s="243" t="s">
        <v>86</v>
      </c>
      <c r="AV227" s="13" t="s">
        <v>84</v>
      </c>
      <c r="AW227" s="13" t="s">
        <v>33</v>
      </c>
      <c r="AX227" s="13" t="s">
        <v>76</v>
      </c>
      <c r="AY227" s="243" t="s">
        <v>129</v>
      </c>
    </row>
    <row r="228" s="14" customFormat="1">
      <c r="A228" s="14"/>
      <c r="B228" s="244"/>
      <c r="C228" s="245"/>
      <c r="D228" s="235" t="s">
        <v>136</v>
      </c>
      <c r="E228" s="246" t="s">
        <v>1</v>
      </c>
      <c r="F228" s="247" t="s">
        <v>234</v>
      </c>
      <c r="G228" s="245"/>
      <c r="H228" s="248">
        <v>3.4300000000000002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136</v>
      </c>
      <c r="AU228" s="254" t="s">
        <v>86</v>
      </c>
      <c r="AV228" s="14" t="s">
        <v>86</v>
      </c>
      <c r="AW228" s="14" t="s">
        <v>33</v>
      </c>
      <c r="AX228" s="14" t="s">
        <v>76</v>
      </c>
      <c r="AY228" s="254" t="s">
        <v>129</v>
      </c>
    </row>
    <row r="229" s="13" customFormat="1">
      <c r="A229" s="13"/>
      <c r="B229" s="233"/>
      <c r="C229" s="234"/>
      <c r="D229" s="235" t="s">
        <v>136</v>
      </c>
      <c r="E229" s="236" t="s">
        <v>1</v>
      </c>
      <c r="F229" s="237" t="s">
        <v>235</v>
      </c>
      <c r="G229" s="234"/>
      <c r="H229" s="236" t="s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136</v>
      </c>
      <c r="AU229" s="243" t="s">
        <v>86</v>
      </c>
      <c r="AV229" s="13" t="s">
        <v>84</v>
      </c>
      <c r="AW229" s="13" t="s">
        <v>33</v>
      </c>
      <c r="AX229" s="13" t="s">
        <v>76</v>
      </c>
      <c r="AY229" s="243" t="s">
        <v>129</v>
      </c>
    </row>
    <row r="230" s="14" customFormat="1">
      <c r="A230" s="14"/>
      <c r="B230" s="244"/>
      <c r="C230" s="245"/>
      <c r="D230" s="235" t="s">
        <v>136</v>
      </c>
      <c r="E230" s="246" t="s">
        <v>1</v>
      </c>
      <c r="F230" s="247" t="s">
        <v>234</v>
      </c>
      <c r="G230" s="245"/>
      <c r="H230" s="248">
        <v>3.4300000000000002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136</v>
      </c>
      <c r="AU230" s="254" t="s">
        <v>86</v>
      </c>
      <c r="AV230" s="14" t="s">
        <v>86</v>
      </c>
      <c r="AW230" s="14" t="s">
        <v>33</v>
      </c>
      <c r="AX230" s="14" t="s">
        <v>76</v>
      </c>
      <c r="AY230" s="254" t="s">
        <v>129</v>
      </c>
    </row>
    <row r="231" s="15" customFormat="1">
      <c r="A231" s="15"/>
      <c r="B231" s="255"/>
      <c r="C231" s="256"/>
      <c r="D231" s="235" t="s">
        <v>136</v>
      </c>
      <c r="E231" s="257" t="s">
        <v>1</v>
      </c>
      <c r="F231" s="258" t="s">
        <v>141</v>
      </c>
      <c r="G231" s="256"/>
      <c r="H231" s="259">
        <v>6.8600000000000003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136</v>
      </c>
      <c r="AU231" s="265" t="s">
        <v>86</v>
      </c>
      <c r="AV231" s="15" t="s">
        <v>135</v>
      </c>
      <c r="AW231" s="15" t="s">
        <v>33</v>
      </c>
      <c r="AX231" s="15" t="s">
        <v>84</v>
      </c>
      <c r="AY231" s="265" t="s">
        <v>129</v>
      </c>
    </row>
    <row r="232" s="2" customFormat="1" ht="24.15" customHeight="1">
      <c r="A232" s="38"/>
      <c r="B232" s="39"/>
      <c r="C232" s="219" t="s">
        <v>184</v>
      </c>
      <c r="D232" s="219" t="s">
        <v>131</v>
      </c>
      <c r="E232" s="220" t="s">
        <v>236</v>
      </c>
      <c r="F232" s="221" t="s">
        <v>237</v>
      </c>
      <c r="G232" s="222" t="s">
        <v>161</v>
      </c>
      <c r="H232" s="223">
        <v>6.8600000000000003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41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135</v>
      </c>
      <c r="AT232" s="231" t="s">
        <v>131</v>
      </c>
      <c r="AU232" s="231" t="s">
        <v>86</v>
      </c>
      <c r="AY232" s="17" t="s">
        <v>129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84</v>
      </c>
      <c r="BK232" s="232">
        <f>ROUND(I232*H232,2)</f>
        <v>0</v>
      </c>
      <c r="BL232" s="17" t="s">
        <v>135</v>
      </c>
      <c r="BM232" s="231" t="s">
        <v>238</v>
      </c>
    </row>
    <row r="233" s="2" customFormat="1" ht="16.5" customHeight="1">
      <c r="A233" s="38"/>
      <c r="B233" s="39"/>
      <c r="C233" s="219" t="s">
        <v>239</v>
      </c>
      <c r="D233" s="219" t="s">
        <v>131</v>
      </c>
      <c r="E233" s="220" t="s">
        <v>240</v>
      </c>
      <c r="F233" s="221" t="s">
        <v>241</v>
      </c>
      <c r="G233" s="222" t="s">
        <v>134</v>
      </c>
      <c r="H233" s="223">
        <v>36.201999999999998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135</v>
      </c>
      <c r="AT233" s="231" t="s">
        <v>131</v>
      </c>
      <c r="AU233" s="231" t="s">
        <v>86</v>
      </c>
      <c r="AY233" s="17" t="s">
        <v>129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135</v>
      </c>
      <c r="BM233" s="231" t="s">
        <v>242</v>
      </c>
    </row>
    <row r="234" s="13" customFormat="1">
      <c r="A234" s="13"/>
      <c r="B234" s="233"/>
      <c r="C234" s="234"/>
      <c r="D234" s="235" t="s">
        <v>136</v>
      </c>
      <c r="E234" s="236" t="s">
        <v>1</v>
      </c>
      <c r="F234" s="237" t="s">
        <v>232</v>
      </c>
      <c r="G234" s="234"/>
      <c r="H234" s="236" t="s">
        <v>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136</v>
      </c>
      <c r="AU234" s="243" t="s">
        <v>86</v>
      </c>
      <c r="AV234" s="13" t="s">
        <v>84</v>
      </c>
      <c r="AW234" s="13" t="s">
        <v>33</v>
      </c>
      <c r="AX234" s="13" t="s">
        <v>76</v>
      </c>
      <c r="AY234" s="243" t="s">
        <v>129</v>
      </c>
    </row>
    <row r="235" s="13" customFormat="1">
      <c r="A235" s="13"/>
      <c r="B235" s="233"/>
      <c r="C235" s="234"/>
      <c r="D235" s="235" t="s">
        <v>136</v>
      </c>
      <c r="E235" s="236" t="s">
        <v>1</v>
      </c>
      <c r="F235" s="237" t="s">
        <v>233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136</v>
      </c>
      <c r="AU235" s="243" t="s">
        <v>86</v>
      </c>
      <c r="AV235" s="13" t="s">
        <v>84</v>
      </c>
      <c r="AW235" s="13" t="s">
        <v>33</v>
      </c>
      <c r="AX235" s="13" t="s">
        <v>76</v>
      </c>
      <c r="AY235" s="243" t="s">
        <v>129</v>
      </c>
    </row>
    <row r="236" s="14" customFormat="1">
      <c r="A236" s="14"/>
      <c r="B236" s="244"/>
      <c r="C236" s="245"/>
      <c r="D236" s="235" t="s">
        <v>136</v>
      </c>
      <c r="E236" s="246" t="s">
        <v>1</v>
      </c>
      <c r="F236" s="247" t="s">
        <v>243</v>
      </c>
      <c r="G236" s="245"/>
      <c r="H236" s="248">
        <v>17.837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136</v>
      </c>
      <c r="AU236" s="254" t="s">
        <v>86</v>
      </c>
      <c r="AV236" s="14" t="s">
        <v>86</v>
      </c>
      <c r="AW236" s="14" t="s">
        <v>33</v>
      </c>
      <c r="AX236" s="14" t="s">
        <v>76</v>
      </c>
      <c r="AY236" s="254" t="s">
        <v>129</v>
      </c>
    </row>
    <row r="237" s="14" customFormat="1">
      <c r="A237" s="14"/>
      <c r="B237" s="244"/>
      <c r="C237" s="245"/>
      <c r="D237" s="235" t="s">
        <v>136</v>
      </c>
      <c r="E237" s="246" t="s">
        <v>1</v>
      </c>
      <c r="F237" s="247" t="s">
        <v>244</v>
      </c>
      <c r="G237" s="245"/>
      <c r="H237" s="248">
        <v>0.26400000000000001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136</v>
      </c>
      <c r="AU237" s="254" t="s">
        <v>86</v>
      </c>
      <c r="AV237" s="14" t="s">
        <v>86</v>
      </c>
      <c r="AW237" s="14" t="s">
        <v>33</v>
      </c>
      <c r="AX237" s="14" t="s">
        <v>76</v>
      </c>
      <c r="AY237" s="254" t="s">
        <v>129</v>
      </c>
    </row>
    <row r="238" s="13" customFormat="1">
      <c r="A238" s="13"/>
      <c r="B238" s="233"/>
      <c r="C238" s="234"/>
      <c r="D238" s="235" t="s">
        <v>136</v>
      </c>
      <c r="E238" s="236" t="s">
        <v>1</v>
      </c>
      <c r="F238" s="237" t="s">
        <v>235</v>
      </c>
      <c r="G238" s="234"/>
      <c r="H238" s="236" t="s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136</v>
      </c>
      <c r="AU238" s="243" t="s">
        <v>86</v>
      </c>
      <c r="AV238" s="13" t="s">
        <v>84</v>
      </c>
      <c r="AW238" s="13" t="s">
        <v>33</v>
      </c>
      <c r="AX238" s="13" t="s">
        <v>76</v>
      </c>
      <c r="AY238" s="243" t="s">
        <v>129</v>
      </c>
    </row>
    <row r="239" s="14" customFormat="1">
      <c r="A239" s="14"/>
      <c r="B239" s="244"/>
      <c r="C239" s="245"/>
      <c r="D239" s="235" t="s">
        <v>136</v>
      </c>
      <c r="E239" s="246" t="s">
        <v>1</v>
      </c>
      <c r="F239" s="247" t="s">
        <v>243</v>
      </c>
      <c r="G239" s="245"/>
      <c r="H239" s="248">
        <v>17.837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136</v>
      </c>
      <c r="AU239" s="254" t="s">
        <v>86</v>
      </c>
      <c r="AV239" s="14" t="s">
        <v>86</v>
      </c>
      <c r="AW239" s="14" t="s">
        <v>33</v>
      </c>
      <c r="AX239" s="14" t="s">
        <v>76</v>
      </c>
      <c r="AY239" s="254" t="s">
        <v>129</v>
      </c>
    </row>
    <row r="240" s="14" customFormat="1">
      <c r="A240" s="14"/>
      <c r="B240" s="244"/>
      <c r="C240" s="245"/>
      <c r="D240" s="235" t="s">
        <v>136</v>
      </c>
      <c r="E240" s="246" t="s">
        <v>1</v>
      </c>
      <c r="F240" s="247" t="s">
        <v>244</v>
      </c>
      <c r="G240" s="245"/>
      <c r="H240" s="248">
        <v>0.26400000000000001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136</v>
      </c>
      <c r="AU240" s="254" t="s">
        <v>86</v>
      </c>
      <c r="AV240" s="14" t="s">
        <v>86</v>
      </c>
      <c r="AW240" s="14" t="s">
        <v>33</v>
      </c>
      <c r="AX240" s="14" t="s">
        <v>76</v>
      </c>
      <c r="AY240" s="254" t="s">
        <v>129</v>
      </c>
    </row>
    <row r="241" s="15" customFormat="1">
      <c r="A241" s="15"/>
      <c r="B241" s="255"/>
      <c r="C241" s="256"/>
      <c r="D241" s="235" t="s">
        <v>136</v>
      </c>
      <c r="E241" s="257" t="s">
        <v>1</v>
      </c>
      <c r="F241" s="258" t="s">
        <v>141</v>
      </c>
      <c r="G241" s="256"/>
      <c r="H241" s="259">
        <v>36.202000000000005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5" t="s">
        <v>136</v>
      </c>
      <c r="AU241" s="265" t="s">
        <v>86</v>
      </c>
      <c r="AV241" s="15" t="s">
        <v>135</v>
      </c>
      <c r="AW241" s="15" t="s">
        <v>33</v>
      </c>
      <c r="AX241" s="15" t="s">
        <v>84</v>
      </c>
      <c r="AY241" s="265" t="s">
        <v>129</v>
      </c>
    </row>
    <row r="242" s="2" customFormat="1" ht="16.5" customHeight="1">
      <c r="A242" s="38"/>
      <c r="B242" s="39"/>
      <c r="C242" s="219" t="s">
        <v>189</v>
      </c>
      <c r="D242" s="219" t="s">
        <v>131</v>
      </c>
      <c r="E242" s="220" t="s">
        <v>245</v>
      </c>
      <c r="F242" s="221" t="s">
        <v>246</v>
      </c>
      <c r="G242" s="222" t="s">
        <v>134</v>
      </c>
      <c r="H242" s="223">
        <v>36.201999999999998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41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135</v>
      </c>
      <c r="AT242" s="231" t="s">
        <v>131</v>
      </c>
      <c r="AU242" s="231" t="s">
        <v>86</v>
      </c>
      <c r="AY242" s="17" t="s">
        <v>129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135</v>
      </c>
      <c r="BM242" s="231" t="s">
        <v>247</v>
      </c>
    </row>
    <row r="243" s="2" customFormat="1" ht="16.5" customHeight="1">
      <c r="A243" s="38"/>
      <c r="B243" s="39"/>
      <c r="C243" s="219" t="s">
        <v>7</v>
      </c>
      <c r="D243" s="219" t="s">
        <v>131</v>
      </c>
      <c r="E243" s="220" t="s">
        <v>248</v>
      </c>
      <c r="F243" s="221" t="s">
        <v>249</v>
      </c>
      <c r="G243" s="222" t="s">
        <v>173</v>
      </c>
      <c r="H243" s="223">
        <v>0.65200000000000002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41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135</v>
      </c>
      <c r="AT243" s="231" t="s">
        <v>131</v>
      </c>
      <c r="AU243" s="231" t="s">
        <v>86</v>
      </c>
      <c r="AY243" s="17" t="s">
        <v>129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84</v>
      </c>
      <c r="BK243" s="232">
        <f>ROUND(I243*H243,2)</f>
        <v>0</v>
      </c>
      <c r="BL243" s="17" t="s">
        <v>135</v>
      </c>
      <c r="BM243" s="231" t="s">
        <v>250</v>
      </c>
    </row>
    <row r="244" s="13" customFormat="1">
      <c r="A244" s="13"/>
      <c r="B244" s="233"/>
      <c r="C244" s="234"/>
      <c r="D244" s="235" t="s">
        <v>136</v>
      </c>
      <c r="E244" s="236" t="s">
        <v>1</v>
      </c>
      <c r="F244" s="237" t="s">
        <v>251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136</v>
      </c>
      <c r="AU244" s="243" t="s">
        <v>86</v>
      </c>
      <c r="AV244" s="13" t="s">
        <v>84</v>
      </c>
      <c r="AW244" s="13" t="s">
        <v>33</v>
      </c>
      <c r="AX244" s="13" t="s">
        <v>76</v>
      </c>
      <c r="AY244" s="243" t="s">
        <v>129</v>
      </c>
    </row>
    <row r="245" s="14" customFormat="1">
      <c r="A245" s="14"/>
      <c r="B245" s="244"/>
      <c r="C245" s="245"/>
      <c r="D245" s="235" t="s">
        <v>136</v>
      </c>
      <c r="E245" s="246" t="s">
        <v>1</v>
      </c>
      <c r="F245" s="247" t="s">
        <v>252</v>
      </c>
      <c r="G245" s="245"/>
      <c r="H245" s="248">
        <v>0.65200000000000002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136</v>
      </c>
      <c r="AU245" s="254" t="s">
        <v>86</v>
      </c>
      <c r="AV245" s="14" t="s">
        <v>86</v>
      </c>
      <c r="AW245" s="14" t="s">
        <v>33</v>
      </c>
      <c r="AX245" s="14" t="s">
        <v>76</v>
      </c>
      <c r="AY245" s="254" t="s">
        <v>129</v>
      </c>
    </row>
    <row r="246" s="15" customFormat="1">
      <c r="A246" s="15"/>
      <c r="B246" s="255"/>
      <c r="C246" s="256"/>
      <c r="D246" s="235" t="s">
        <v>136</v>
      </c>
      <c r="E246" s="257" t="s">
        <v>1</v>
      </c>
      <c r="F246" s="258" t="s">
        <v>141</v>
      </c>
      <c r="G246" s="256"/>
      <c r="H246" s="259">
        <v>0.65200000000000002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136</v>
      </c>
      <c r="AU246" s="265" t="s">
        <v>86</v>
      </c>
      <c r="AV246" s="15" t="s">
        <v>135</v>
      </c>
      <c r="AW246" s="15" t="s">
        <v>33</v>
      </c>
      <c r="AX246" s="15" t="s">
        <v>84</v>
      </c>
      <c r="AY246" s="265" t="s">
        <v>129</v>
      </c>
    </row>
    <row r="247" s="2" customFormat="1" ht="16.5" customHeight="1">
      <c r="A247" s="38"/>
      <c r="B247" s="39"/>
      <c r="C247" s="219" t="s">
        <v>192</v>
      </c>
      <c r="D247" s="219" t="s">
        <v>131</v>
      </c>
      <c r="E247" s="220" t="s">
        <v>253</v>
      </c>
      <c r="F247" s="221" t="s">
        <v>254</v>
      </c>
      <c r="G247" s="222" t="s">
        <v>161</v>
      </c>
      <c r="H247" s="223">
        <v>35.799999999999997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41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135</v>
      </c>
      <c r="AT247" s="231" t="s">
        <v>131</v>
      </c>
      <c r="AU247" s="231" t="s">
        <v>86</v>
      </c>
      <c r="AY247" s="17" t="s">
        <v>129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84</v>
      </c>
      <c r="BK247" s="232">
        <f>ROUND(I247*H247,2)</f>
        <v>0</v>
      </c>
      <c r="BL247" s="17" t="s">
        <v>135</v>
      </c>
      <c r="BM247" s="231" t="s">
        <v>255</v>
      </c>
    </row>
    <row r="248" s="13" customFormat="1">
      <c r="A248" s="13"/>
      <c r="B248" s="233"/>
      <c r="C248" s="234"/>
      <c r="D248" s="235" t="s">
        <v>136</v>
      </c>
      <c r="E248" s="236" t="s">
        <v>1</v>
      </c>
      <c r="F248" s="237" t="s">
        <v>232</v>
      </c>
      <c r="G248" s="234"/>
      <c r="H248" s="236" t="s">
        <v>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136</v>
      </c>
      <c r="AU248" s="243" t="s">
        <v>86</v>
      </c>
      <c r="AV248" s="13" t="s">
        <v>84</v>
      </c>
      <c r="AW248" s="13" t="s">
        <v>33</v>
      </c>
      <c r="AX248" s="13" t="s">
        <v>76</v>
      </c>
      <c r="AY248" s="243" t="s">
        <v>129</v>
      </c>
    </row>
    <row r="249" s="13" customFormat="1">
      <c r="A249" s="13"/>
      <c r="B249" s="233"/>
      <c r="C249" s="234"/>
      <c r="D249" s="235" t="s">
        <v>136</v>
      </c>
      <c r="E249" s="236" t="s">
        <v>1</v>
      </c>
      <c r="F249" s="237" t="s">
        <v>256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136</v>
      </c>
      <c r="AU249" s="243" t="s">
        <v>86</v>
      </c>
      <c r="AV249" s="13" t="s">
        <v>84</v>
      </c>
      <c r="AW249" s="13" t="s">
        <v>33</v>
      </c>
      <c r="AX249" s="13" t="s">
        <v>76</v>
      </c>
      <c r="AY249" s="243" t="s">
        <v>129</v>
      </c>
    </row>
    <row r="250" s="14" customFormat="1">
      <c r="A250" s="14"/>
      <c r="B250" s="244"/>
      <c r="C250" s="245"/>
      <c r="D250" s="235" t="s">
        <v>136</v>
      </c>
      <c r="E250" s="246" t="s">
        <v>1</v>
      </c>
      <c r="F250" s="247" t="s">
        <v>257</v>
      </c>
      <c r="G250" s="245"/>
      <c r="H250" s="248">
        <v>10.6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136</v>
      </c>
      <c r="AU250" s="254" t="s">
        <v>86</v>
      </c>
      <c r="AV250" s="14" t="s">
        <v>86</v>
      </c>
      <c r="AW250" s="14" t="s">
        <v>33</v>
      </c>
      <c r="AX250" s="14" t="s">
        <v>76</v>
      </c>
      <c r="AY250" s="254" t="s">
        <v>129</v>
      </c>
    </row>
    <row r="251" s="13" customFormat="1">
      <c r="A251" s="13"/>
      <c r="B251" s="233"/>
      <c r="C251" s="234"/>
      <c r="D251" s="235" t="s">
        <v>136</v>
      </c>
      <c r="E251" s="236" t="s">
        <v>1</v>
      </c>
      <c r="F251" s="237" t="s">
        <v>258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136</v>
      </c>
      <c r="AU251" s="243" t="s">
        <v>86</v>
      </c>
      <c r="AV251" s="13" t="s">
        <v>84</v>
      </c>
      <c r="AW251" s="13" t="s">
        <v>33</v>
      </c>
      <c r="AX251" s="13" t="s">
        <v>76</v>
      </c>
      <c r="AY251" s="243" t="s">
        <v>129</v>
      </c>
    </row>
    <row r="252" s="14" customFormat="1">
      <c r="A252" s="14"/>
      <c r="B252" s="244"/>
      <c r="C252" s="245"/>
      <c r="D252" s="235" t="s">
        <v>136</v>
      </c>
      <c r="E252" s="246" t="s">
        <v>1</v>
      </c>
      <c r="F252" s="247" t="s">
        <v>257</v>
      </c>
      <c r="G252" s="245"/>
      <c r="H252" s="248">
        <v>10.6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136</v>
      </c>
      <c r="AU252" s="254" t="s">
        <v>86</v>
      </c>
      <c r="AV252" s="14" t="s">
        <v>86</v>
      </c>
      <c r="AW252" s="14" t="s">
        <v>33</v>
      </c>
      <c r="AX252" s="14" t="s">
        <v>76</v>
      </c>
      <c r="AY252" s="254" t="s">
        <v>129</v>
      </c>
    </row>
    <row r="253" s="13" customFormat="1">
      <c r="A253" s="13"/>
      <c r="B253" s="233"/>
      <c r="C253" s="234"/>
      <c r="D253" s="235" t="s">
        <v>136</v>
      </c>
      <c r="E253" s="236" t="s">
        <v>1</v>
      </c>
      <c r="F253" s="237" t="s">
        <v>259</v>
      </c>
      <c r="G253" s="234"/>
      <c r="H253" s="236" t="s">
        <v>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136</v>
      </c>
      <c r="AU253" s="243" t="s">
        <v>86</v>
      </c>
      <c r="AV253" s="13" t="s">
        <v>84</v>
      </c>
      <c r="AW253" s="13" t="s">
        <v>33</v>
      </c>
      <c r="AX253" s="13" t="s">
        <v>76</v>
      </c>
      <c r="AY253" s="243" t="s">
        <v>129</v>
      </c>
    </row>
    <row r="254" s="14" customFormat="1">
      <c r="A254" s="14"/>
      <c r="B254" s="244"/>
      <c r="C254" s="245"/>
      <c r="D254" s="235" t="s">
        <v>136</v>
      </c>
      <c r="E254" s="246" t="s">
        <v>1</v>
      </c>
      <c r="F254" s="247" t="s">
        <v>260</v>
      </c>
      <c r="G254" s="245"/>
      <c r="H254" s="248">
        <v>7.2999999999999998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136</v>
      </c>
      <c r="AU254" s="254" t="s">
        <v>86</v>
      </c>
      <c r="AV254" s="14" t="s">
        <v>86</v>
      </c>
      <c r="AW254" s="14" t="s">
        <v>33</v>
      </c>
      <c r="AX254" s="14" t="s">
        <v>76</v>
      </c>
      <c r="AY254" s="254" t="s">
        <v>129</v>
      </c>
    </row>
    <row r="255" s="13" customFormat="1">
      <c r="A255" s="13"/>
      <c r="B255" s="233"/>
      <c r="C255" s="234"/>
      <c r="D255" s="235" t="s">
        <v>136</v>
      </c>
      <c r="E255" s="236" t="s">
        <v>1</v>
      </c>
      <c r="F255" s="237" t="s">
        <v>261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136</v>
      </c>
      <c r="AU255" s="243" t="s">
        <v>86</v>
      </c>
      <c r="AV255" s="13" t="s">
        <v>84</v>
      </c>
      <c r="AW255" s="13" t="s">
        <v>33</v>
      </c>
      <c r="AX255" s="13" t="s">
        <v>76</v>
      </c>
      <c r="AY255" s="243" t="s">
        <v>129</v>
      </c>
    </row>
    <row r="256" s="14" customFormat="1">
      <c r="A256" s="14"/>
      <c r="B256" s="244"/>
      <c r="C256" s="245"/>
      <c r="D256" s="235" t="s">
        <v>136</v>
      </c>
      <c r="E256" s="246" t="s">
        <v>1</v>
      </c>
      <c r="F256" s="247" t="s">
        <v>260</v>
      </c>
      <c r="G256" s="245"/>
      <c r="H256" s="248">
        <v>7.2999999999999998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136</v>
      </c>
      <c r="AU256" s="254" t="s">
        <v>86</v>
      </c>
      <c r="AV256" s="14" t="s">
        <v>86</v>
      </c>
      <c r="AW256" s="14" t="s">
        <v>33</v>
      </c>
      <c r="AX256" s="14" t="s">
        <v>76</v>
      </c>
      <c r="AY256" s="254" t="s">
        <v>129</v>
      </c>
    </row>
    <row r="257" s="15" customFormat="1">
      <c r="A257" s="15"/>
      <c r="B257" s="255"/>
      <c r="C257" s="256"/>
      <c r="D257" s="235" t="s">
        <v>136</v>
      </c>
      <c r="E257" s="257" t="s">
        <v>1</v>
      </c>
      <c r="F257" s="258" t="s">
        <v>141</v>
      </c>
      <c r="G257" s="256"/>
      <c r="H257" s="259">
        <v>35.799999999999997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5" t="s">
        <v>136</v>
      </c>
      <c r="AU257" s="265" t="s">
        <v>86</v>
      </c>
      <c r="AV257" s="15" t="s">
        <v>135</v>
      </c>
      <c r="AW257" s="15" t="s">
        <v>33</v>
      </c>
      <c r="AX257" s="15" t="s">
        <v>84</v>
      </c>
      <c r="AY257" s="265" t="s">
        <v>129</v>
      </c>
    </row>
    <row r="258" s="2" customFormat="1" ht="33" customHeight="1">
      <c r="A258" s="38"/>
      <c r="B258" s="39"/>
      <c r="C258" s="219" t="s">
        <v>262</v>
      </c>
      <c r="D258" s="219" t="s">
        <v>131</v>
      </c>
      <c r="E258" s="220" t="s">
        <v>263</v>
      </c>
      <c r="F258" s="221" t="s">
        <v>264</v>
      </c>
      <c r="G258" s="222" t="s">
        <v>134</v>
      </c>
      <c r="H258" s="223">
        <v>166.28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41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135</v>
      </c>
      <c r="AT258" s="231" t="s">
        <v>131</v>
      </c>
      <c r="AU258" s="231" t="s">
        <v>86</v>
      </c>
      <c r="AY258" s="17" t="s">
        <v>129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135</v>
      </c>
      <c r="BM258" s="231" t="s">
        <v>265</v>
      </c>
    </row>
    <row r="259" s="13" customFormat="1">
      <c r="A259" s="13"/>
      <c r="B259" s="233"/>
      <c r="C259" s="234"/>
      <c r="D259" s="235" t="s">
        <v>136</v>
      </c>
      <c r="E259" s="236" t="s">
        <v>1</v>
      </c>
      <c r="F259" s="237" t="s">
        <v>232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136</v>
      </c>
      <c r="AU259" s="243" t="s">
        <v>86</v>
      </c>
      <c r="AV259" s="13" t="s">
        <v>84</v>
      </c>
      <c r="AW259" s="13" t="s">
        <v>33</v>
      </c>
      <c r="AX259" s="13" t="s">
        <v>76</v>
      </c>
      <c r="AY259" s="243" t="s">
        <v>129</v>
      </c>
    </row>
    <row r="260" s="13" customFormat="1">
      <c r="A260" s="13"/>
      <c r="B260" s="233"/>
      <c r="C260" s="234"/>
      <c r="D260" s="235" t="s">
        <v>136</v>
      </c>
      <c r="E260" s="236" t="s">
        <v>1</v>
      </c>
      <c r="F260" s="237" t="s">
        <v>256</v>
      </c>
      <c r="G260" s="234"/>
      <c r="H260" s="236" t="s">
        <v>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136</v>
      </c>
      <c r="AU260" s="243" t="s">
        <v>86</v>
      </c>
      <c r="AV260" s="13" t="s">
        <v>84</v>
      </c>
      <c r="AW260" s="13" t="s">
        <v>33</v>
      </c>
      <c r="AX260" s="13" t="s">
        <v>76</v>
      </c>
      <c r="AY260" s="243" t="s">
        <v>129</v>
      </c>
    </row>
    <row r="261" s="14" customFormat="1">
      <c r="A261" s="14"/>
      <c r="B261" s="244"/>
      <c r="C261" s="245"/>
      <c r="D261" s="235" t="s">
        <v>136</v>
      </c>
      <c r="E261" s="246" t="s">
        <v>1</v>
      </c>
      <c r="F261" s="247" t="s">
        <v>266</v>
      </c>
      <c r="G261" s="245"/>
      <c r="H261" s="248">
        <v>49.5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136</v>
      </c>
      <c r="AU261" s="254" t="s">
        <v>86</v>
      </c>
      <c r="AV261" s="14" t="s">
        <v>86</v>
      </c>
      <c r="AW261" s="14" t="s">
        <v>33</v>
      </c>
      <c r="AX261" s="14" t="s">
        <v>76</v>
      </c>
      <c r="AY261" s="254" t="s">
        <v>129</v>
      </c>
    </row>
    <row r="262" s="14" customFormat="1">
      <c r="A262" s="14"/>
      <c r="B262" s="244"/>
      <c r="C262" s="245"/>
      <c r="D262" s="235" t="s">
        <v>136</v>
      </c>
      <c r="E262" s="246" t="s">
        <v>1</v>
      </c>
      <c r="F262" s="247" t="s">
        <v>267</v>
      </c>
      <c r="G262" s="245"/>
      <c r="H262" s="248">
        <v>1.2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136</v>
      </c>
      <c r="AU262" s="254" t="s">
        <v>86</v>
      </c>
      <c r="AV262" s="14" t="s">
        <v>86</v>
      </c>
      <c r="AW262" s="14" t="s">
        <v>33</v>
      </c>
      <c r="AX262" s="14" t="s">
        <v>76</v>
      </c>
      <c r="AY262" s="254" t="s">
        <v>129</v>
      </c>
    </row>
    <row r="263" s="13" customFormat="1">
      <c r="A263" s="13"/>
      <c r="B263" s="233"/>
      <c r="C263" s="234"/>
      <c r="D263" s="235" t="s">
        <v>136</v>
      </c>
      <c r="E263" s="236" t="s">
        <v>1</v>
      </c>
      <c r="F263" s="237" t="s">
        <v>258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136</v>
      </c>
      <c r="AU263" s="243" t="s">
        <v>86</v>
      </c>
      <c r="AV263" s="13" t="s">
        <v>84</v>
      </c>
      <c r="AW263" s="13" t="s">
        <v>33</v>
      </c>
      <c r="AX263" s="13" t="s">
        <v>76</v>
      </c>
      <c r="AY263" s="243" t="s">
        <v>129</v>
      </c>
    </row>
    <row r="264" s="14" customFormat="1">
      <c r="A264" s="14"/>
      <c r="B264" s="244"/>
      <c r="C264" s="245"/>
      <c r="D264" s="235" t="s">
        <v>136</v>
      </c>
      <c r="E264" s="246" t="s">
        <v>1</v>
      </c>
      <c r="F264" s="247" t="s">
        <v>266</v>
      </c>
      <c r="G264" s="245"/>
      <c r="H264" s="248">
        <v>49.5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136</v>
      </c>
      <c r="AU264" s="254" t="s">
        <v>86</v>
      </c>
      <c r="AV264" s="14" t="s">
        <v>86</v>
      </c>
      <c r="AW264" s="14" t="s">
        <v>33</v>
      </c>
      <c r="AX264" s="14" t="s">
        <v>76</v>
      </c>
      <c r="AY264" s="254" t="s">
        <v>129</v>
      </c>
    </row>
    <row r="265" s="14" customFormat="1">
      <c r="A265" s="14"/>
      <c r="B265" s="244"/>
      <c r="C265" s="245"/>
      <c r="D265" s="235" t="s">
        <v>136</v>
      </c>
      <c r="E265" s="246" t="s">
        <v>1</v>
      </c>
      <c r="F265" s="247" t="s">
        <v>267</v>
      </c>
      <c r="G265" s="245"/>
      <c r="H265" s="248">
        <v>1.2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136</v>
      </c>
      <c r="AU265" s="254" t="s">
        <v>86</v>
      </c>
      <c r="AV265" s="14" t="s">
        <v>86</v>
      </c>
      <c r="AW265" s="14" t="s">
        <v>33</v>
      </c>
      <c r="AX265" s="14" t="s">
        <v>76</v>
      </c>
      <c r="AY265" s="254" t="s">
        <v>129</v>
      </c>
    </row>
    <row r="266" s="13" customFormat="1">
      <c r="A266" s="13"/>
      <c r="B266" s="233"/>
      <c r="C266" s="234"/>
      <c r="D266" s="235" t="s">
        <v>136</v>
      </c>
      <c r="E266" s="236" t="s">
        <v>1</v>
      </c>
      <c r="F266" s="237" t="s">
        <v>259</v>
      </c>
      <c r="G266" s="234"/>
      <c r="H266" s="236" t="s">
        <v>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136</v>
      </c>
      <c r="AU266" s="243" t="s">
        <v>86</v>
      </c>
      <c r="AV266" s="13" t="s">
        <v>84</v>
      </c>
      <c r="AW266" s="13" t="s">
        <v>33</v>
      </c>
      <c r="AX266" s="13" t="s">
        <v>76</v>
      </c>
      <c r="AY266" s="243" t="s">
        <v>129</v>
      </c>
    </row>
    <row r="267" s="14" customFormat="1">
      <c r="A267" s="14"/>
      <c r="B267" s="244"/>
      <c r="C267" s="245"/>
      <c r="D267" s="235" t="s">
        <v>136</v>
      </c>
      <c r="E267" s="246" t="s">
        <v>1</v>
      </c>
      <c r="F267" s="247" t="s">
        <v>268</v>
      </c>
      <c r="G267" s="245"/>
      <c r="H267" s="248">
        <v>28.440000000000001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136</v>
      </c>
      <c r="AU267" s="254" t="s">
        <v>86</v>
      </c>
      <c r="AV267" s="14" t="s">
        <v>86</v>
      </c>
      <c r="AW267" s="14" t="s">
        <v>33</v>
      </c>
      <c r="AX267" s="14" t="s">
        <v>76</v>
      </c>
      <c r="AY267" s="254" t="s">
        <v>129</v>
      </c>
    </row>
    <row r="268" s="14" customFormat="1">
      <c r="A268" s="14"/>
      <c r="B268" s="244"/>
      <c r="C268" s="245"/>
      <c r="D268" s="235" t="s">
        <v>136</v>
      </c>
      <c r="E268" s="246" t="s">
        <v>1</v>
      </c>
      <c r="F268" s="247" t="s">
        <v>269</v>
      </c>
      <c r="G268" s="245"/>
      <c r="H268" s="248">
        <v>4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136</v>
      </c>
      <c r="AU268" s="254" t="s">
        <v>86</v>
      </c>
      <c r="AV268" s="14" t="s">
        <v>86</v>
      </c>
      <c r="AW268" s="14" t="s">
        <v>33</v>
      </c>
      <c r="AX268" s="14" t="s">
        <v>76</v>
      </c>
      <c r="AY268" s="254" t="s">
        <v>129</v>
      </c>
    </row>
    <row r="269" s="13" customFormat="1">
      <c r="A269" s="13"/>
      <c r="B269" s="233"/>
      <c r="C269" s="234"/>
      <c r="D269" s="235" t="s">
        <v>136</v>
      </c>
      <c r="E269" s="236" t="s">
        <v>1</v>
      </c>
      <c r="F269" s="237" t="s">
        <v>261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136</v>
      </c>
      <c r="AU269" s="243" t="s">
        <v>86</v>
      </c>
      <c r="AV269" s="13" t="s">
        <v>84</v>
      </c>
      <c r="AW269" s="13" t="s">
        <v>33</v>
      </c>
      <c r="AX269" s="13" t="s">
        <v>76</v>
      </c>
      <c r="AY269" s="243" t="s">
        <v>129</v>
      </c>
    </row>
    <row r="270" s="14" customFormat="1">
      <c r="A270" s="14"/>
      <c r="B270" s="244"/>
      <c r="C270" s="245"/>
      <c r="D270" s="235" t="s">
        <v>136</v>
      </c>
      <c r="E270" s="246" t="s">
        <v>1</v>
      </c>
      <c r="F270" s="247" t="s">
        <v>268</v>
      </c>
      <c r="G270" s="245"/>
      <c r="H270" s="248">
        <v>28.440000000000001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136</v>
      </c>
      <c r="AU270" s="254" t="s">
        <v>86</v>
      </c>
      <c r="AV270" s="14" t="s">
        <v>86</v>
      </c>
      <c r="AW270" s="14" t="s">
        <v>33</v>
      </c>
      <c r="AX270" s="14" t="s">
        <v>76</v>
      </c>
      <c r="AY270" s="254" t="s">
        <v>129</v>
      </c>
    </row>
    <row r="271" s="14" customFormat="1">
      <c r="A271" s="14"/>
      <c r="B271" s="244"/>
      <c r="C271" s="245"/>
      <c r="D271" s="235" t="s">
        <v>136</v>
      </c>
      <c r="E271" s="246" t="s">
        <v>1</v>
      </c>
      <c r="F271" s="247" t="s">
        <v>269</v>
      </c>
      <c r="G271" s="245"/>
      <c r="H271" s="248">
        <v>4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136</v>
      </c>
      <c r="AU271" s="254" t="s">
        <v>86</v>
      </c>
      <c r="AV271" s="14" t="s">
        <v>86</v>
      </c>
      <c r="AW271" s="14" t="s">
        <v>33</v>
      </c>
      <c r="AX271" s="14" t="s">
        <v>76</v>
      </c>
      <c r="AY271" s="254" t="s">
        <v>129</v>
      </c>
    </row>
    <row r="272" s="15" customFormat="1">
      <c r="A272" s="15"/>
      <c r="B272" s="255"/>
      <c r="C272" s="256"/>
      <c r="D272" s="235" t="s">
        <v>136</v>
      </c>
      <c r="E272" s="257" t="s">
        <v>1</v>
      </c>
      <c r="F272" s="258" t="s">
        <v>141</v>
      </c>
      <c r="G272" s="256"/>
      <c r="H272" s="259">
        <v>166.28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5" t="s">
        <v>136</v>
      </c>
      <c r="AU272" s="265" t="s">
        <v>86</v>
      </c>
      <c r="AV272" s="15" t="s">
        <v>135</v>
      </c>
      <c r="AW272" s="15" t="s">
        <v>33</v>
      </c>
      <c r="AX272" s="15" t="s">
        <v>84</v>
      </c>
      <c r="AY272" s="265" t="s">
        <v>129</v>
      </c>
    </row>
    <row r="273" s="2" customFormat="1" ht="33" customHeight="1">
      <c r="A273" s="38"/>
      <c r="B273" s="39"/>
      <c r="C273" s="219" t="s">
        <v>200</v>
      </c>
      <c r="D273" s="219" t="s">
        <v>131</v>
      </c>
      <c r="E273" s="220" t="s">
        <v>270</v>
      </c>
      <c r="F273" s="221" t="s">
        <v>271</v>
      </c>
      <c r="G273" s="222" t="s">
        <v>134</v>
      </c>
      <c r="H273" s="223">
        <v>166.28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135</v>
      </c>
      <c r="AT273" s="231" t="s">
        <v>131</v>
      </c>
      <c r="AU273" s="231" t="s">
        <v>86</v>
      </c>
      <c r="AY273" s="17" t="s">
        <v>129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135</v>
      </c>
      <c r="BM273" s="231" t="s">
        <v>272</v>
      </c>
    </row>
    <row r="274" s="2" customFormat="1" ht="21.75" customHeight="1">
      <c r="A274" s="38"/>
      <c r="B274" s="39"/>
      <c r="C274" s="219" t="s">
        <v>273</v>
      </c>
      <c r="D274" s="219" t="s">
        <v>131</v>
      </c>
      <c r="E274" s="220" t="s">
        <v>274</v>
      </c>
      <c r="F274" s="221" t="s">
        <v>275</v>
      </c>
      <c r="G274" s="222" t="s">
        <v>173</v>
      </c>
      <c r="H274" s="223">
        <v>5.8680000000000003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41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135</v>
      </c>
      <c r="AT274" s="231" t="s">
        <v>131</v>
      </c>
      <c r="AU274" s="231" t="s">
        <v>86</v>
      </c>
      <c r="AY274" s="17" t="s">
        <v>129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84</v>
      </c>
      <c r="BK274" s="232">
        <f>ROUND(I274*H274,2)</f>
        <v>0</v>
      </c>
      <c r="BL274" s="17" t="s">
        <v>135</v>
      </c>
      <c r="BM274" s="231" t="s">
        <v>276</v>
      </c>
    </row>
    <row r="275" s="13" customFormat="1">
      <c r="A275" s="13"/>
      <c r="B275" s="233"/>
      <c r="C275" s="234"/>
      <c r="D275" s="235" t="s">
        <v>136</v>
      </c>
      <c r="E275" s="236" t="s">
        <v>1</v>
      </c>
      <c r="F275" s="237" t="s">
        <v>277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136</v>
      </c>
      <c r="AU275" s="243" t="s">
        <v>86</v>
      </c>
      <c r="AV275" s="13" t="s">
        <v>84</v>
      </c>
      <c r="AW275" s="13" t="s">
        <v>33</v>
      </c>
      <c r="AX275" s="13" t="s">
        <v>76</v>
      </c>
      <c r="AY275" s="243" t="s">
        <v>129</v>
      </c>
    </row>
    <row r="276" s="14" customFormat="1">
      <c r="A276" s="14"/>
      <c r="B276" s="244"/>
      <c r="C276" s="245"/>
      <c r="D276" s="235" t="s">
        <v>136</v>
      </c>
      <c r="E276" s="246" t="s">
        <v>1</v>
      </c>
      <c r="F276" s="247" t="s">
        <v>278</v>
      </c>
      <c r="G276" s="245"/>
      <c r="H276" s="248">
        <v>5.8680000000000003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136</v>
      </c>
      <c r="AU276" s="254" t="s">
        <v>86</v>
      </c>
      <c r="AV276" s="14" t="s">
        <v>86</v>
      </c>
      <c r="AW276" s="14" t="s">
        <v>33</v>
      </c>
      <c r="AX276" s="14" t="s">
        <v>76</v>
      </c>
      <c r="AY276" s="254" t="s">
        <v>129</v>
      </c>
    </row>
    <row r="277" s="15" customFormat="1">
      <c r="A277" s="15"/>
      <c r="B277" s="255"/>
      <c r="C277" s="256"/>
      <c r="D277" s="235" t="s">
        <v>136</v>
      </c>
      <c r="E277" s="257" t="s">
        <v>1</v>
      </c>
      <c r="F277" s="258" t="s">
        <v>141</v>
      </c>
      <c r="G277" s="256"/>
      <c r="H277" s="259">
        <v>5.8680000000000003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5" t="s">
        <v>136</v>
      </c>
      <c r="AU277" s="265" t="s">
        <v>86</v>
      </c>
      <c r="AV277" s="15" t="s">
        <v>135</v>
      </c>
      <c r="AW277" s="15" t="s">
        <v>33</v>
      </c>
      <c r="AX277" s="15" t="s">
        <v>84</v>
      </c>
      <c r="AY277" s="265" t="s">
        <v>129</v>
      </c>
    </row>
    <row r="278" s="12" customFormat="1" ht="22.8" customHeight="1">
      <c r="A278" s="12"/>
      <c r="B278" s="203"/>
      <c r="C278" s="204"/>
      <c r="D278" s="205" t="s">
        <v>75</v>
      </c>
      <c r="E278" s="217" t="s">
        <v>135</v>
      </c>
      <c r="F278" s="217" t="s">
        <v>279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SUM(P279:P306)</f>
        <v>0</v>
      </c>
      <c r="Q278" s="211"/>
      <c r="R278" s="212">
        <f>SUM(R279:R306)</f>
        <v>0</v>
      </c>
      <c r="S278" s="211"/>
      <c r="T278" s="213">
        <f>SUM(T279:T306)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84</v>
      </c>
      <c r="AT278" s="215" t="s">
        <v>75</v>
      </c>
      <c r="AU278" s="215" t="s">
        <v>84</v>
      </c>
      <c r="AY278" s="214" t="s">
        <v>129</v>
      </c>
      <c r="BK278" s="216">
        <f>SUM(BK279:BK306)</f>
        <v>0</v>
      </c>
    </row>
    <row r="279" s="2" customFormat="1" ht="24.15" customHeight="1">
      <c r="A279" s="38"/>
      <c r="B279" s="39"/>
      <c r="C279" s="219" t="s">
        <v>204</v>
      </c>
      <c r="D279" s="219" t="s">
        <v>131</v>
      </c>
      <c r="E279" s="220" t="s">
        <v>280</v>
      </c>
      <c r="F279" s="221" t="s">
        <v>281</v>
      </c>
      <c r="G279" s="222" t="s">
        <v>134</v>
      </c>
      <c r="H279" s="223">
        <v>61.600000000000001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41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135</v>
      </c>
      <c r="AT279" s="231" t="s">
        <v>131</v>
      </c>
      <c r="AU279" s="231" t="s">
        <v>86</v>
      </c>
      <c r="AY279" s="17" t="s">
        <v>129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84</v>
      </c>
      <c r="BK279" s="232">
        <f>ROUND(I279*H279,2)</f>
        <v>0</v>
      </c>
      <c r="BL279" s="17" t="s">
        <v>135</v>
      </c>
      <c r="BM279" s="231" t="s">
        <v>282</v>
      </c>
    </row>
    <row r="280" s="13" customFormat="1">
      <c r="A280" s="13"/>
      <c r="B280" s="233"/>
      <c r="C280" s="234"/>
      <c r="D280" s="235" t="s">
        <v>136</v>
      </c>
      <c r="E280" s="236" t="s">
        <v>1</v>
      </c>
      <c r="F280" s="237" t="s">
        <v>283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136</v>
      </c>
      <c r="AU280" s="243" t="s">
        <v>86</v>
      </c>
      <c r="AV280" s="13" t="s">
        <v>84</v>
      </c>
      <c r="AW280" s="13" t="s">
        <v>33</v>
      </c>
      <c r="AX280" s="13" t="s">
        <v>76</v>
      </c>
      <c r="AY280" s="243" t="s">
        <v>129</v>
      </c>
    </row>
    <row r="281" s="14" customFormat="1">
      <c r="A281" s="14"/>
      <c r="B281" s="244"/>
      <c r="C281" s="245"/>
      <c r="D281" s="235" t="s">
        <v>136</v>
      </c>
      <c r="E281" s="246" t="s">
        <v>1</v>
      </c>
      <c r="F281" s="247" t="s">
        <v>284</v>
      </c>
      <c r="G281" s="245"/>
      <c r="H281" s="248">
        <v>32.799999999999997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136</v>
      </c>
      <c r="AU281" s="254" t="s">
        <v>86</v>
      </c>
      <c r="AV281" s="14" t="s">
        <v>86</v>
      </c>
      <c r="AW281" s="14" t="s">
        <v>33</v>
      </c>
      <c r="AX281" s="14" t="s">
        <v>76</v>
      </c>
      <c r="AY281" s="254" t="s">
        <v>129</v>
      </c>
    </row>
    <row r="282" s="13" customFormat="1">
      <c r="A282" s="13"/>
      <c r="B282" s="233"/>
      <c r="C282" s="234"/>
      <c r="D282" s="235" t="s">
        <v>136</v>
      </c>
      <c r="E282" s="236" t="s">
        <v>1</v>
      </c>
      <c r="F282" s="237" t="s">
        <v>285</v>
      </c>
      <c r="G282" s="234"/>
      <c r="H282" s="236" t="s">
        <v>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136</v>
      </c>
      <c r="AU282" s="243" t="s">
        <v>86</v>
      </c>
      <c r="AV282" s="13" t="s">
        <v>84</v>
      </c>
      <c r="AW282" s="13" t="s">
        <v>33</v>
      </c>
      <c r="AX282" s="13" t="s">
        <v>76</v>
      </c>
      <c r="AY282" s="243" t="s">
        <v>129</v>
      </c>
    </row>
    <row r="283" s="14" customFormat="1">
      <c r="A283" s="14"/>
      <c r="B283" s="244"/>
      <c r="C283" s="245"/>
      <c r="D283" s="235" t="s">
        <v>136</v>
      </c>
      <c r="E283" s="246" t="s">
        <v>1</v>
      </c>
      <c r="F283" s="247" t="s">
        <v>286</v>
      </c>
      <c r="G283" s="245"/>
      <c r="H283" s="248">
        <v>28.800000000000001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136</v>
      </c>
      <c r="AU283" s="254" t="s">
        <v>86</v>
      </c>
      <c r="AV283" s="14" t="s">
        <v>86</v>
      </c>
      <c r="AW283" s="14" t="s">
        <v>33</v>
      </c>
      <c r="AX283" s="14" t="s">
        <v>76</v>
      </c>
      <c r="AY283" s="254" t="s">
        <v>129</v>
      </c>
    </row>
    <row r="284" s="15" customFormat="1">
      <c r="A284" s="15"/>
      <c r="B284" s="255"/>
      <c r="C284" s="256"/>
      <c r="D284" s="235" t="s">
        <v>136</v>
      </c>
      <c r="E284" s="257" t="s">
        <v>1</v>
      </c>
      <c r="F284" s="258" t="s">
        <v>141</v>
      </c>
      <c r="G284" s="256"/>
      <c r="H284" s="259">
        <v>61.599999999999994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5" t="s">
        <v>136</v>
      </c>
      <c r="AU284" s="265" t="s">
        <v>86</v>
      </c>
      <c r="AV284" s="15" t="s">
        <v>135</v>
      </c>
      <c r="AW284" s="15" t="s">
        <v>33</v>
      </c>
      <c r="AX284" s="15" t="s">
        <v>84</v>
      </c>
      <c r="AY284" s="265" t="s">
        <v>129</v>
      </c>
    </row>
    <row r="285" s="2" customFormat="1" ht="24.15" customHeight="1">
      <c r="A285" s="38"/>
      <c r="B285" s="39"/>
      <c r="C285" s="219" t="s">
        <v>287</v>
      </c>
      <c r="D285" s="219" t="s">
        <v>131</v>
      </c>
      <c r="E285" s="220" t="s">
        <v>288</v>
      </c>
      <c r="F285" s="221" t="s">
        <v>289</v>
      </c>
      <c r="G285" s="222" t="s">
        <v>134</v>
      </c>
      <c r="H285" s="223">
        <v>1.8720000000000001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41</v>
      </c>
      <c r="O285" s="91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135</v>
      </c>
      <c r="AT285" s="231" t="s">
        <v>131</v>
      </c>
      <c r="AU285" s="231" t="s">
        <v>86</v>
      </c>
      <c r="AY285" s="17" t="s">
        <v>129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135</v>
      </c>
      <c r="BM285" s="231" t="s">
        <v>290</v>
      </c>
    </row>
    <row r="286" s="13" customFormat="1">
      <c r="A286" s="13"/>
      <c r="B286" s="233"/>
      <c r="C286" s="234"/>
      <c r="D286" s="235" t="s">
        <v>136</v>
      </c>
      <c r="E286" s="236" t="s">
        <v>1</v>
      </c>
      <c r="F286" s="237" t="s">
        <v>291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136</v>
      </c>
      <c r="AU286" s="243" t="s">
        <v>86</v>
      </c>
      <c r="AV286" s="13" t="s">
        <v>84</v>
      </c>
      <c r="AW286" s="13" t="s">
        <v>33</v>
      </c>
      <c r="AX286" s="13" t="s">
        <v>76</v>
      </c>
      <c r="AY286" s="243" t="s">
        <v>129</v>
      </c>
    </row>
    <row r="287" s="14" customFormat="1">
      <c r="A287" s="14"/>
      <c r="B287" s="244"/>
      <c r="C287" s="245"/>
      <c r="D287" s="235" t="s">
        <v>136</v>
      </c>
      <c r="E287" s="246" t="s">
        <v>1</v>
      </c>
      <c r="F287" s="247" t="s">
        <v>292</v>
      </c>
      <c r="G287" s="245"/>
      <c r="H287" s="248">
        <v>1.8720000000000001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136</v>
      </c>
      <c r="AU287" s="254" t="s">
        <v>86</v>
      </c>
      <c r="AV287" s="14" t="s">
        <v>86</v>
      </c>
      <c r="AW287" s="14" t="s">
        <v>33</v>
      </c>
      <c r="AX287" s="14" t="s">
        <v>76</v>
      </c>
      <c r="AY287" s="254" t="s">
        <v>129</v>
      </c>
    </row>
    <row r="288" s="15" customFormat="1">
      <c r="A288" s="15"/>
      <c r="B288" s="255"/>
      <c r="C288" s="256"/>
      <c r="D288" s="235" t="s">
        <v>136</v>
      </c>
      <c r="E288" s="257" t="s">
        <v>1</v>
      </c>
      <c r="F288" s="258" t="s">
        <v>141</v>
      </c>
      <c r="G288" s="256"/>
      <c r="H288" s="259">
        <v>1.8720000000000001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136</v>
      </c>
      <c r="AU288" s="265" t="s">
        <v>86</v>
      </c>
      <c r="AV288" s="15" t="s">
        <v>135</v>
      </c>
      <c r="AW288" s="15" t="s">
        <v>33</v>
      </c>
      <c r="AX288" s="15" t="s">
        <v>84</v>
      </c>
      <c r="AY288" s="265" t="s">
        <v>129</v>
      </c>
    </row>
    <row r="289" s="2" customFormat="1" ht="24.15" customHeight="1">
      <c r="A289" s="38"/>
      <c r="B289" s="39"/>
      <c r="C289" s="219" t="s">
        <v>210</v>
      </c>
      <c r="D289" s="219" t="s">
        <v>131</v>
      </c>
      <c r="E289" s="220" t="s">
        <v>293</v>
      </c>
      <c r="F289" s="221" t="s">
        <v>294</v>
      </c>
      <c r="G289" s="222" t="s">
        <v>134</v>
      </c>
      <c r="H289" s="223">
        <v>1.8720000000000001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41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135</v>
      </c>
      <c r="AT289" s="231" t="s">
        <v>131</v>
      </c>
      <c r="AU289" s="231" t="s">
        <v>86</v>
      </c>
      <c r="AY289" s="17" t="s">
        <v>129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84</v>
      </c>
      <c r="BK289" s="232">
        <f>ROUND(I289*H289,2)</f>
        <v>0</v>
      </c>
      <c r="BL289" s="17" t="s">
        <v>135</v>
      </c>
      <c r="BM289" s="231" t="s">
        <v>295</v>
      </c>
    </row>
    <row r="290" s="13" customFormat="1">
      <c r="A290" s="13"/>
      <c r="B290" s="233"/>
      <c r="C290" s="234"/>
      <c r="D290" s="235" t="s">
        <v>136</v>
      </c>
      <c r="E290" s="236" t="s">
        <v>1</v>
      </c>
      <c r="F290" s="237" t="s">
        <v>291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136</v>
      </c>
      <c r="AU290" s="243" t="s">
        <v>86</v>
      </c>
      <c r="AV290" s="13" t="s">
        <v>84</v>
      </c>
      <c r="AW290" s="13" t="s">
        <v>33</v>
      </c>
      <c r="AX290" s="13" t="s">
        <v>76</v>
      </c>
      <c r="AY290" s="243" t="s">
        <v>129</v>
      </c>
    </row>
    <row r="291" s="14" customFormat="1">
      <c r="A291" s="14"/>
      <c r="B291" s="244"/>
      <c r="C291" s="245"/>
      <c r="D291" s="235" t="s">
        <v>136</v>
      </c>
      <c r="E291" s="246" t="s">
        <v>1</v>
      </c>
      <c r="F291" s="247" t="s">
        <v>292</v>
      </c>
      <c r="G291" s="245"/>
      <c r="H291" s="248">
        <v>1.8720000000000001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136</v>
      </c>
      <c r="AU291" s="254" t="s">
        <v>86</v>
      </c>
      <c r="AV291" s="14" t="s">
        <v>86</v>
      </c>
      <c r="AW291" s="14" t="s">
        <v>33</v>
      </c>
      <c r="AX291" s="14" t="s">
        <v>76</v>
      </c>
      <c r="AY291" s="254" t="s">
        <v>129</v>
      </c>
    </row>
    <row r="292" s="15" customFormat="1">
      <c r="A292" s="15"/>
      <c r="B292" s="255"/>
      <c r="C292" s="256"/>
      <c r="D292" s="235" t="s">
        <v>136</v>
      </c>
      <c r="E292" s="257" t="s">
        <v>1</v>
      </c>
      <c r="F292" s="258" t="s">
        <v>141</v>
      </c>
      <c r="G292" s="256"/>
      <c r="H292" s="259">
        <v>1.8720000000000001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5" t="s">
        <v>136</v>
      </c>
      <c r="AU292" s="265" t="s">
        <v>86</v>
      </c>
      <c r="AV292" s="15" t="s">
        <v>135</v>
      </c>
      <c r="AW292" s="15" t="s">
        <v>33</v>
      </c>
      <c r="AX292" s="15" t="s">
        <v>84</v>
      </c>
      <c r="AY292" s="265" t="s">
        <v>129</v>
      </c>
    </row>
    <row r="293" s="2" customFormat="1" ht="33" customHeight="1">
      <c r="A293" s="38"/>
      <c r="B293" s="39"/>
      <c r="C293" s="219" t="s">
        <v>296</v>
      </c>
      <c r="D293" s="219" t="s">
        <v>131</v>
      </c>
      <c r="E293" s="220" t="s">
        <v>297</v>
      </c>
      <c r="F293" s="221" t="s">
        <v>298</v>
      </c>
      <c r="G293" s="222" t="s">
        <v>134</v>
      </c>
      <c r="H293" s="223">
        <v>44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41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135</v>
      </c>
      <c r="AT293" s="231" t="s">
        <v>131</v>
      </c>
      <c r="AU293" s="231" t="s">
        <v>86</v>
      </c>
      <c r="AY293" s="17" t="s">
        <v>129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84</v>
      </c>
      <c r="BK293" s="232">
        <f>ROUND(I293*H293,2)</f>
        <v>0</v>
      </c>
      <c r="BL293" s="17" t="s">
        <v>135</v>
      </c>
      <c r="BM293" s="231" t="s">
        <v>299</v>
      </c>
    </row>
    <row r="294" s="13" customFormat="1">
      <c r="A294" s="13"/>
      <c r="B294" s="233"/>
      <c r="C294" s="234"/>
      <c r="D294" s="235" t="s">
        <v>136</v>
      </c>
      <c r="E294" s="236" t="s">
        <v>1</v>
      </c>
      <c r="F294" s="237" t="s">
        <v>300</v>
      </c>
      <c r="G294" s="234"/>
      <c r="H294" s="236" t="s">
        <v>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136</v>
      </c>
      <c r="AU294" s="243" t="s">
        <v>86</v>
      </c>
      <c r="AV294" s="13" t="s">
        <v>84</v>
      </c>
      <c r="AW294" s="13" t="s">
        <v>33</v>
      </c>
      <c r="AX294" s="13" t="s">
        <v>76</v>
      </c>
      <c r="AY294" s="243" t="s">
        <v>129</v>
      </c>
    </row>
    <row r="295" s="13" customFormat="1">
      <c r="A295" s="13"/>
      <c r="B295" s="233"/>
      <c r="C295" s="234"/>
      <c r="D295" s="235" t="s">
        <v>136</v>
      </c>
      <c r="E295" s="236" t="s">
        <v>1</v>
      </c>
      <c r="F295" s="237" t="s">
        <v>154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136</v>
      </c>
      <c r="AU295" s="243" t="s">
        <v>86</v>
      </c>
      <c r="AV295" s="13" t="s">
        <v>84</v>
      </c>
      <c r="AW295" s="13" t="s">
        <v>33</v>
      </c>
      <c r="AX295" s="13" t="s">
        <v>76</v>
      </c>
      <c r="AY295" s="243" t="s">
        <v>129</v>
      </c>
    </row>
    <row r="296" s="13" customFormat="1">
      <c r="A296" s="13"/>
      <c r="B296" s="233"/>
      <c r="C296" s="234"/>
      <c r="D296" s="235" t="s">
        <v>136</v>
      </c>
      <c r="E296" s="236" t="s">
        <v>1</v>
      </c>
      <c r="F296" s="237" t="s">
        <v>138</v>
      </c>
      <c r="G296" s="234"/>
      <c r="H296" s="236" t="s">
        <v>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136</v>
      </c>
      <c r="AU296" s="243" t="s">
        <v>86</v>
      </c>
      <c r="AV296" s="13" t="s">
        <v>84</v>
      </c>
      <c r="AW296" s="13" t="s">
        <v>33</v>
      </c>
      <c r="AX296" s="13" t="s">
        <v>76</v>
      </c>
      <c r="AY296" s="243" t="s">
        <v>129</v>
      </c>
    </row>
    <row r="297" s="14" customFormat="1">
      <c r="A297" s="14"/>
      <c r="B297" s="244"/>
      <c r="C297" s="245"/>
      <c r="D297" s="235" t="s">
        <v>136</v>
      </c>
      <c r="E297" s="246" t="s">
        <v>1</v>
      </c>
      <c r="F297" s="247" t="s">
        <v>301</v>
      </c>
      <c r="G297" s="245"/>
      <c r="H297" s="248">
        <v>20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136</v>
      </c>
      <c r="AU297" s="254" t="s">
        <v>86</v>
      </c>
      <c r="AV297" s="14" t="s">
        <v>86</v>
      </c>
      <c r="AW297" s="14" t="s">
        <v>33</v>
      </c>
      <c r="AX297" s="14" t="s">
        <v>76</v>
      </c>
      <c r="AY297" s="254" t="s">
        <v>129</v>
      </c>
    </row>
    <row r="298" s="13" customFormat="1">
      <c r="A298" s="13"/>
      <c r="B298" s="233"/>
      <c r="C298" s="234"/>
      <c r="D298" s="235" t="s">
        <v>136</v>
      </c>
      <c r="E298" s="236" t="s">
        <v>1</v>
      </c>
      <c r="F298" s="237" t="s">
        <v>140</v>
      </c>
      <c r="G298" s="234"/>
      <c r="H298" s="236" t="s">
        <v>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136</v>
      </c>
      <c r="AU298" s="243" t="s">
        <v>86</v>
      </c>
      <c r="AV298" s="13" t="s">
        <v>84</v>
      </c>
      <c r="AW298" s="13" t="s">
        <v>33</v>
      </c>
      <c r="AX298" s="13" t="s">
        <v>76</v>
      </c>
      <c r="AY298" s="243" t="s">
        <v>129</v>
      </c>
    </row>
    <row r="299" s="14" customFormat="1">
      <c r="A299" s="14"/>
      <c r="B299" s="244"/>
      <c r="C299" s="245"/>
      <c r="D299" s="235" t="s">
        <v>136</v>
      </c>
      <c r="E299" s="246" t="s">
        <v>1</v>
      </c>
      <c r="F299" s="247" t="s">
        <v>301</v>
      </c>
      <c r="G299" s="245"/>
      <c r="H299" s="248">
        <v>20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136</v>
      </c>
      <c r="AU299" s="254" t="s">
        <v>86</v>
      </c>
      <c r="AV299" s="14" t="s">
        <v>86</v>
      </c>
      <c r="AW299" s="14" t="s">
        <v>33</v>
      </c>
      <c r="AX299" s="14" t="s">
        <v>76</v>
      </c>
      <c r="AY299" s="254" t="s">
        <v>129</v>
      </c>
    </row>
    <row r="300" s="13" customFormat="1">
      <c r="A300" s="13"/>
      <c r="B300" s="233"/>
      <c r="C300" s="234"/>
      <c r="D300" s="235" t="s">
        <v>136</v>
      </c>
      <c r="E300" s="236" t="s">
        <v>1</v>
      </c>
      <c r="F300" s="237" t="s">
        <v>156</v>
      </c>
      <c r="G300" s="234"/>
      <c r="H300" s="236" t="s">
        <v>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136</v>
      </c>
      <c r="AU300" s="243" t="s">
        <v>86</v>
      </c>
      <c r="AV300" s="13" t="s">
        <v>84</v>
      </c>
      <c r="AW300" s="13" t="s">
        <v>33</v>
      </c>
      <c r="AX300" s="13" t="s">
        <v>76</v>
      </c>
      <c r="AY300" s="243" t="s">
        <v>129</v>
      </c>
    </row>
    <row r="301" s="14" customFormat="1">
      <c r="A301" s="14"/>
      <c r="B301" s="244"/>
      <c r="C301" s="245"/>
      <c r="D301" s="235" t="s">
        <v>136</v>
      </c>
      <c r="E301" s="246" t="s">
        <v>1</v>
      </c>
      <c r="F301" s="247" t="s">
        <v>157</v>
      </c>
      <c r="G301" s="245"/>
      <c r="H301" s="248">
        <v>4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136</v>
      </c>
      <c r="AU301" s="254" t="s">
        <v>86</v>
      </c>
      <c r="AV301" s="14" t="s">
        <v>86</v>
      </c>
      <c r="AW301" s="14" t="s">
        <v>33</v>
      </c>
      <c r="AX301" s="14" t="s">
        <v>76</v>
      </c>
      <c r="AY301" s="254" t="s">
        <v>129</v>
      </c>
    </row>
    <row r="302" s="15" customFormat="1">
      <c r="A302" s="15"/>
      <c r="B302" s="255"/>
      <c r="C302" s="256"/>
      <c r="D302" s="235" t="s">
        <v>136</v>
      </c>
      <c r="E302" s="257" t="s">
        <v>1</v>
      </c>
      <c r="F302" s="258" t="s">
        <v>141</v>
      </c>
      <c r="G302" s="256"/>
      <c r="H302" s="259">
        <v>44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136</v>
      </c>
      <c r="AU302" s="265" t="s">
        <v>86</v>
      </c>
      <c r="AV302" s="15" t="s">
        <v>135</v>
      </c>
      <c r="AW302" s="15" t="s">
        <v>33</v>
      </c>
      <c r="AX302" s="15" t="s">
        <v>84</v>
      </c>
      <c r="AY302" s="265" t="s">
        <v>129</v>
      </c>
    </row>
    <row r="303" s="2" customFormat="1" ht="24.15" customHeight="1">
      <c r="A303" s="38"/>
      <c r="B303" s="39"/>
      <c r="C303" s="219" t="s">
        <v>214</v>
      </c>
      <c r="D303" s="219" t="s">
        <v>131</v>
      </c>
      <c r="E303" s="220" t="s">
        <v>302</v>
      </c>
      <c r="F303" s="221" t="s">
        <v>303</v>
      </c>
      <c r="G303" s="222" t="s">
        <v>173</v>
      </c>
      <c r="H303" s="223">
        <v>0.22500000000000001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41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135</v>
      </c>
      <c r="AT303" s="231" t="s">
        <v>131</v>
      </c>
      <c r="AU303" s="231" t="s">
        <v>86</v>
      </c>
      <c r="AY303" s="17" t="s">
        <v>129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84</v>
      </c>
      <c r="BK303" s="232">
        <f>ROUND(I303*H303,2)</f>
        <v>0</v>
      </c>
      <c r="BL303" s="17" t="s">
        <v>135</v>
      </c>
      <c r="BM303" s="231" t="s">
        <v>304</v>
      </c>
    </row>
    <row r="304" s="13" customFormat="1">
      <c r="A304" s="13"/>
      <c r="B304" s="233"/>
      <c r="C304" s="234"/>
      <c r="D304" s="235" t="s">
        <v>136</v>
      </c>
      <c r="E304" s="236" t="s">
        <v>1</v>
      </c>
      <c r="F304" s="237" t="s">
        <v>305</v>
      </c>
      <c r="G304" s="234"/>
      <c r="H304" s="236" t="s">
        <v>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136</v>
      </c>
      <c r="AU304" s="243" t="s">
        <v>86</v>
      </c>
      <c r="AV304" s="13" t="s">
        <v>84</v>
      </c>
      <c r="AW304" s="13" t="s">
        <v>33</v>
      </c>
      <c r="AX304" s="13" t="s">
        <v>76</v>
      </c>
      <c r="AY304" s="243" t="s">
        <v>129</v>
      </c>
    </row>
    <row r="305" s="14" customFormat="1">
      <c r="A305" s="14"/>
      <c r="B305" s="244"/>
      <c r="C305" s="245"/>
      <c r="D305" s="235" t="s">
        <v>136</v>
      </c>
      <c r="E305" s="246" t="s">
        <v>1</v>
      </c>
      <c r="F305" s="247" t="s">
        <v>306</v>
      </c>
      <c r="G305" s="245"/>
      <c r="H305" s="248">
        <v>0.22500000000000001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136</v>
      </c>
      <c r="AU305" s="254" t="s">
        <v>86</v>
      </c>
      <c r="AV305" s="14" t="s">
        <v>86</v>
      </c>
      <c r="AW305" s="14" t="s">
        <v>33</v>
      </c>
      <c r="AX305" s="14" t="s">
        <v>76</v>
      </c>
      <c r="AY305" s="254" t="s">
        <v>129</v>
      </c>
    </row>
    <row r="306" s="15" customFormat="1">
      <c r="A306" s="15"/>
      <c r="B306" s="255"/>
      <c r="C306" s="256"/>
      <c r="D306" s="235" t="s">
        <v>136</v>
      </c>
      <c r="E306" s="257" t="s">
        <v>1</v>
      </c>
      <c r="F306" s="258" t="s">
        <v>141</v>
      </c>
      <c r="G306" s="256"/>
      <c r="H306" s="259">
        <v>0.22500000000000001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5" t="s">
        <v>136</v>
      </c>
      <c r="AU306" s="265" t="s">
        <v>86</v>
      </c>
      <c r="AV306" s="15" t="s">
        <v>135</v>
      </c>
      <c r="AW306" s="15" t="s">
        <v>33</v>
      </c>
      <c r="AX306" s="15" t="s">
        <v>84</v>
      </c>
      <c r="AY306" s="265" t="s">
        <v>129</v>
      </c>
    </row>
    <row r="307" s="12" customFormat="1" ht="22.8" customHeight="1">
      <c r="A307" s="12"/>
      <c r="B307" s="203"/>
      <c r="C307" s="204"/>
      <c r="D307" s="205" t="s">
        <v>75</v>
      </c>
      <c r="E307" s="217" t="s">
        <v>148</v>
      </c>
      <c r="F307" s="217" t="s">
        <v>307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SUM(P308:P334)</f>
        <v>0</v>
      </c>
      <c r="Q307" s="211"/>
      <c r="R307" s="212">
        <f>SUM(R308:R334)</f>
        <v>0</v>
      </c>
      <c r="S307" s="211"/>
      <c r="T307" s="213">
        <f>SUM(T308:T334)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84</v>
      </c>
      <c r="AT307" s="215" t="s">
        <v>75</v>
      </c>
      <c r="AU307" s="215" t="s">
        <v>84</v>
      </c>
      <c r="AY307" s="214" t="s">
        <v>129</v>
      </c>
      <c r="BK307" s="216">
        <f>SUM(BK308:BK334)</f>
        <v>0</v>
      </c>
    </row>
    <row r="308" s="2" customFormat="1" ht="33" customHeight="1">
      <c r="A308" s="38"/>
      <c r="B308" s="39"/>
      <c r="C308" s="219" t="s">
        <v>308</v>
      </c>
      <c r="D308" s="219" t="s">
        <v>131</v>
      </c>
      <c r="E308" s="220" t="s">
        <v>309</v>
      </c>
      <c r="F308" s="221" t="s">
        <v>310</v>
      </c>
      <c r="G308" s="222" t="s">
        <v>134</v>
      </c>
      <c r="H308" s="223">
        <v>52.593000000000004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41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135</v>
      </c>
      <c r="AT308" s="231" t="s">
        <v>131</v>
      </c>
      <c r="AU308" s="231" t="s">
        <v>86</v>
      </c>
      <c r="AY308" s="17" t="s">
        <v>129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84</v>
      </c>
      <c r="BK308" s="232">
        <f>ROUND(I308*H308,2)</f>
        <v>0</v>
      </c>
      <c r="BL308" s="17" t="s">
        <v>135</v>
      </c>
      <c r="BM308" s="231" t="s">
        <v>311</v>
      </c>
    </row>
    <row r="309" s="13" customFormat="1">
      <c r="A309" s="13"/>
      <c r="B309" s="233"/>
      <c r="C309" s="234"/>
      <c r="D309" s="235" t="s">
        <v>136</v>
      </c>
      <c r="E309" s="236" t="s">
        <v>1</v>
      </c>
      <c r="F309" s="237" t="s">
        <v>312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136</v>
      </c>
      <c r="AU309" s="243" t="s">
        <v>86</v>
      </c>
      <c r="AV309" s="13" t="s">
        <v>84</v>
      </c>
      <c r="AW309" s="13" t="s">
        <v>33</v>
      </c>
      <c r="AX309" s="13" t="s">
        <v>76</v>
      </c>
      <c r="AY309" s="243" t="s">
        <v>129</v>
      </c>
    </row>
    <row r="310" s="13" customFormat="1">
      <c r="A310" s="13"/>
      <c r="B310" s="233"/>
      <c r="C310" s="234"/>
      <c r="D310" s="235" t="s">
        <v>136</v>
      </c>
      <c r="E310" s="236" t="s">
        <v>1</v>
      </c>
      <c r="F310" s="237" t="s">
        <v>313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136</v>
      </c>
      <c r="AU310" s="243" t="s">
        <v>86</v>
      </c>
      <c r="AV310" s="13" t="s">
        <v>84</v>
      </c>
      <c r="AW310" s="13" t="s">
        <v>33</v>
      </c>
      <c r="AX310" s="13" t="s">
        <v>76</v>
      </c>
      <c r="AY310" s="243" t="s">
        <v>129</v>
      </c>
    </row>
    <row r="311" s="14" customFormat="1">
      <c r="A311" s="14"/>
      <c r="B311" s="244"/>
      <c r="C311" s="245"/>
      <c r="D311" s="235" t="s">
        <v>136</v>
      </c>
      <c r="E311" s="246" t="s">
        <v>1</v>
      </c>
      <c r="F311" s="247" t="s">
        <v>314</v>
      </c>
      <c r="G311" s="245"/>
      <c r="H311" s="248">
        <v>1.734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136</v>
      </c>
      <c r="AU311" s="254" t="s">
        <v>86</v>
      </c>
      <c r="AV311" s="14" t="s">
        <v>86</v>
      </c>
      <c r="AW311" s="14" t="s">
        <v>33</v>
      </c>
      <c r="AX311" s="14" t="s">
        <v>76</v>
      </c>
      <c r="AY311" s="254" t="s">
        <v>129</v>
      </c>
    </row>
    <row r="312" s="13" customFormat="1">
      <c r="A312" s="13"/>
      <c r="B312" s="233"/>
      <c r="C312" s="234"/>
      <c r="D312" s="235" t="s">
        <v>136</v>
      </c>
      <c r="E312" s="236" t="s">
        <v>1</v>
      </c>
      <c r="F312" s="237" t="s">
        <v>315</v>
      </c>
      <c r="G312" s="234"/>
      <c r="H312" s="236" t="s">
        <v>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136</v>
      </c>
      <c r="AU312" s="243" t="s">
        <v>86</v>
      </c>
      <c r="AV312" s="13" t="s">
        <v>84</v>
      </c>
      <c r="AW312" s="13" t="s">
        <v>33</v>
      </c>
      <c r="AX312" s="13" t="s">
        <v>76</v>
      </c>
      <c r="AY312" s="243" t="s">
        <v>129</v>
      </c>
    </row>
    <row r="313" s="14" customFormat="1">
      <c r="A313" s="14"/>
      <c r="B313" s="244"/>
      <c r="C313" s="245"/>
      <c r="D313" s="235" t="s">
        <v>136</v>
      </c>
      <c r="E313" s="246" t="s">
        <v>1</v>
      </c>
      <c r="F313" s="247" t="s">
        <v>316</v>
      </c>
      <c r="G313" s="245"/>
      <c r="H313" s="248">
        <v>6.9379999999999997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136</v>
      </c>
      <c r="AU313" s="254" t="s">
        <v>86</v>
      </c>
      <c r="AV313" s="14" t="s">
        <v>86</v>
      </c>
      <c r="AW313" s="14" t="s">
        <v>33</v>
      </c>
      <c r="AX313" s="14" t="s">
        <v>76</v>
      </c>
      <c r="AY313" s="254" t="s">
        <v>129</v>
      </c>
    </row>
    <row r="314" s="13" customFormat="1">
      <c r="A314" s="13"/>
      <c r="B314" s="233"/>
      <c r="C314" s="234"/>
      <c r="D314" s="235" t="s">
        <v>136</v>
      </c>
      <c r="E314" s="236" t="s">
        <v>1</v>
      </c>
      <c r="F314" s="237" t="s">
        <v>317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136</v>
      </c>
      <c r="AU314" s="243" t="s">
        <v>86</v>
      </c>
      <c r="AV314" s="13" t="s">
        <v>84</v>
      </c>
      <c r="AW314" s="13" t="s">
        <v>33</v>
      </c>
      <c r="AX314" s="13" t="s">
        <v>76</v>
      </c>
      <c r="AY314" s="243" t="s">
        <v>129</v>
      </c>
    </row>
    <row r="315" s="14" customFormat="1">
      <c r="A315" s="14"/>
      <c r="B315" s="244"/>
      <c r="C315" s="245"/>
      <c r="D315" s="235" t="s">
        <v>136</v>
      </c>
      <c r="E315" s="246" t="s">
        <v>1</v>
      </c>
      <c r="F315" s="247" t="s">
        <v>314</v>
      </c>
      <c r="G315" s="245"/>
      <c r="H315" s="248">
        <v>1.734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136</v>
      </c>
      <c r="AU315" s="254" t="s">
        <v>86</v>
      </c>
      <c r="AV315" s="14" t="s">
        <v>86</v>
      </c>
      <c r="AW315" s="14" t="s">
        <v>33</v>
      </c>
      <c r="AX315" s="14" t="s">
        <v>76</v>
      </c>
      <c r="AY315" s="254" t="s">
        <v>129</v>
      </c>
    </row>
    <row r="316" s="13" customFormat="1">
      <c r="A316" s="13"/>
      <c r="B316" s="233"/>
      <c r="C316" s="234"/>
      <c r="D316" s="235" t="s">
        <v>136</v>
      </c>
      <c r="E316" s="236" t="s">
        <v>1</v>
      </c>
      <c r="F316" s="237" t="s">
        <v>318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136</v>
      </c>
      <c r="AU316" s="243" t="s">
        <v>86</v>
      </c>
      <c r="AV316" s="13" t="s">
        <v>84</v>
      </c>
      <c r="AW316" s="13" t="s">
        <v>33</v>
      </c>
      <c r="AX316" s="13" t="s">
        <v>76</v>
      </c>
      <c r="AY316" s="243" t="s">
        <v>129</v>
      </c>
    </row>
    <row r="317" s="13" customFormat="1">
      <c r="A317" s="13"/>
      <c r="B317" s="233"/>
      <c r="C317" s="234"/>
      <c r="D317" s="235" t="s">
        <v>136</v>
      </c>
      <c r="E317" s="236" t="s">
        <v>1</v>
      </c>
      <c r="F317" s="237" t="s">
        <v>313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136</v>
      </c>
      <c r="AU317" s="243" t="s">
        <v>86</v>
      </c>
      <c r="AV317" s="13" t="s">
        <v>84</v>
      </c>
      <c r="AW317" s="13" t="s">
        <v>33</v>
      </c>
      <c r="AX317" s="13" t="s">
        <v>76</v>
      </c>
      <c r="AY317" s="243" t="s">
        <v>129</v>
      </c>
    </row>
    <row r="318" s="14" customFormat="1">
      <c r="A318" s="14"/>
      <c r="B318" s="244"/>
      <c r="C318" s="245"/>
      <c r="D318" s="235" t="s">
        <v>136</v>
      </c>
      <c r="E318" s="246" t="s">
        <v>1</v>
      </c>
      <c r="F318" s="247" t="s">
        <v>319</v>
      </c>
      <c r="G318" s="245"/>
      <c r="H318" s="248">
        <v>5.9279999999999999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136</v>
      </c>
      <c r="AU318" s="254" t="s">
        <v>86</v>
      </c>
      <c r="AV318" s="14" t="s">
        <v>86</v>
      </c>
      <c r="AW318" s="14" t="s">
        <v>33</v>
      </c>
      <c r="AX318" s="14" t="s">
        <v>76</v>
      </c>
      <c r="AY318" s="254" t="s">
        <v>129</v>
      </c>
    </row>
    <row r="319" s="13" customFormat="1">
      <c r="A319" s="13"/>
      <c r="B319" s="233"/>
      <c r="C319" s="234"/>
      <c r="D319" s="235" t="s">
        <v>136</v>
      </c>
      <c r="E319" s="236" t="s">
        <v>1</v>
      </c>
      <c r="F319" s="237" t="s">
        <v>315</v>
      </c>
      <c r="G319" s="234"/>
      <c r="H319" s="236" t="s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136</v>
      </c>
      <c r="AU319" s="243" t="s">
        <v>86</v>
      </c>
      <c r="AV319" s="13" t="s">
        <v>84</v>
      </c>
      <c r="AW319" s="13" t="s">
        <v>33</v>
      </c>
      <c r="AX319" s="13" t="s">
        <v>76</v>
      </c>
      <c r="AY319" s="243" t="s">
        <v>129</v>
      </c>
    </row>
    <row r="320" s="14" customFormat="1">
      <c r="A320" s="14"/>
      <c r="B320" s="244"/>
      <c r="C320" s="245"/>
      <c r="D320" s="235" t="s">
        <v>136</v>
      </c>
      <c r="E320" s="246" t="s">
        <v>1</v>
      </c>
      <c r="F320" s="247" t="s">
        <v>320</v>
      </c>
      <c r="G320" s="245"/>
      <c r="H320" s="248">
        <v>26.587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136</v>
      </c>
      <c r="AU320" s="254" t="s">
        <v>86</v>
      </c>
      <c r="AV320" s="14" t="s">
        <v>86</v>
      </c>
      <c r="AW320" s="14" t="s">
        <v>33</v>
      </c>
      <c r="AX320" s="14" t="s">
        <v>76</v>
      </c>
      <c r="AY320" s="254" t="s">
        <v>129</v>
      </c>
    </row>
    <row r="321" s="13" customFormat="1">
      <c r="A321" s="13"/>
      <c r="B321" s="233"/>
      <c r="C321" s="234"/>
      <c r="D321" s="235" t="s">
        <v>136</v>
      </c>
      <c r="E321" s="236" t="s">
        <v>1</v>
      </c>
      <c r="F321" s="237" t="s">
        <v>317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136</v>
      </c>
      <c r="AU321" s="243" t="s">
        <v>86</v>
      </c>
      <c r="AV321" s="13" t="s">
        <v>84</v>
      </c>
      <c r="AW321" s="13" t="s">
        <v>33</v>
      </c>
      <c r="AX321" s="13" t="s">
        <v>76</v>
      </c>
      <c r="AY321" s="243" t="s">
        <v>129</v>
      </c>
    </row>
    <row r="322" s="14" customFormat="1">
      <c r="A322" s="14"/>
      <c r="B322" s="244"/>
      <c r="C322" s="245"/>
      <c r="D322" s="235" t="s">
        <v>136</v>
      </c>
      <c r="E322" s="246" t="s">
        <v>1</v>
      </c>
      <c r="F322" s="247" t="s">
        <v>319</v>
      </c>
      <c r="G322" s="245"/>
      <c r="H322" s="248">
        <v>5.9279999999999999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136</v>
      </c>
      <c r="AU322" s="254" t="s">
        <v>86</v>
      </c>
      <c r="AV322" s="14" t="s">
        <v>86</v>
      </c>
      <c r="AW322" s="14" t="s">
        <v>33</v>
      </c>
      <c r="AX322" s="14" t="s">
        <v>76</v>
      </c>
      <c r="AY322" s="254" t="s">
        <v>129</v>
      </c>
    </row>
    <row r="323" s="13" customFormat="1">
      <c r="A323" s="13"/>
      <c r="B323" s="233"/>
      <c r="C323" s="234"/>
      <c r="D323" s="235" t="s">
        <v>136</v>
      </c>
      <c r="E323" s="236" t="s">
        <v>1</v>
      </c>
      <c r="F323" s="237" t="s">
        <v>321</v>
      </c>
      <c r="G323" s="234"/>
      <c r="H323" s="236" t="s">
        <v>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136</v>
      </c>
      <c r="AU323" s="243" t="s">
        <v>86</v>
      </c>
      <c r="AV323" s="13" t="s">
        <v>84</v>
      </c>
      <c r="AW323" s="13" t="s">
        <v>33</v>
      </c>
      <c r="AX323" s="13" t="s">
        <v>76</v>
      </c>
      <c r="AY323" s="243" t="s">
        <v>129</v>
      </c>
    </row>
    <row r="324" s="13" customFormat="1">
      <c r="A324" s="13"/>
      <c r="B324" s="233"/>
      <c r="C324" s="234"/>
      <c r="D324" s="235" t="s">
        <v>136</v>
      </c>
      <c r="E324" s="236" t="s">
        <v>1</v>
      </c>
      <c r="F324" s="237" t="s">
        <v>313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136</v>
      </c>
      <c r="AU324" s="243" t="s">
        <v>86</v>
      </c>
      <c r="AV324" s="13" t="s">
        <v>84</v>
      </c>
      <c r="AW324" s="13" t="s">
        <v>33</v>
      </c>
      <c r="AX324" s="13" t="s">
        <v>76</v>
      </c>
      <c r="AY324" s="243" t="s">
        <v>129</v>
      </c>
    </row>
    <row r="325" s="14" customFormat="1">
      <c r="A325" s="14"/>
      <c r="B325" s="244"/>
      <c r="C325" s="245"/>
      <c r="D325" s="235" t="s">
        <v>136</v>
      </c>
      <c r="E325" s="246" t="s">
        <v>1</v>
      </c>
      <c r="F325" s="247" t="s">
        <v>322</v>
      </c>
      <c r="G325" s="245"/>
      <c r="H325" s="248">
        <v>0.624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136</v>
      </c>
      <c r="AU325" s="254" t="s">
        <v>86</v>
      </c>
      <c r="AV325" s="14" t="s">
        <v>86</v>
      </c>
      <c r="AW325" s="14" t="s">
        <v>33</v>
      </c>
      <c r="AX325" s="14" t="s">
        <v>76</v>
      </c>
      <c r="AY325" s="254" t="s">
        <v>129</v>
      </c>
    </row>
    <row r="326" s="13" customFormat="1">
      <c r="A326" s="13"/>
      <c r="B326" s="233"/>
      <c r="C326" s="234"/>
      <c r="D326" s="235" t="s">
        <v>136</v>
      </c>
      <c r="E326" s="236" t="s">
        <v>1</v>
      </c>
      <c r="F326" s="237" t="s">
        <v>315</v>
      </c>
      <c r="G326" s="234"/>
      <c r="H326" s="236" t="s">
        <v>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136</v>
      </c>
      <c r="AU326" s="243" t="s">
        <v>86</v>
      </c>
      <c r="AV326" s="13" t="s">
        <v>84</v>
      </c>
      <c r="AW326" s="13" t="s">
        <v>33</v>
      </c>
      <c r="AX326" s="13" t="s">
        <v>76</v>
      </c>
      <c r="AY326" s="243" t="s">
        <v>129</v>
      </c>
    </row>
    <row r="327" s="14" customFormat="1">
      <c r="A327" s="14"/>
      <c r="B327" s="244"/>
      <c r="C327" s="245"/>
      <c r="D327" s="235" t="s">
        <v>136</v>
      </c>
      <c r="E327" s="246" t="s">
        <v>1</v>
      </c>
      <c r="F327" s="247" t="s">
        <v>323</v>
      </c>
      <c r="G327" s="245"/>
      <c r="H327" s="248">
        <v>2.496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136</v>
      </c>
      <c r="AU327" s="254" t="s">
        <v>86</v>
      </c>
      <c r="AV327" s="14" t="s">
        <v>86</v>
      </c>
      <c r="AW327" s="14" t="s">
        <v>33</v>
      </c>
      <c r="AX327" s="14" t="s">
        <v>76</v>
      </c>
      <c r="AY327" s="254" t="s">
        <v>129</v>
      </c>
    </row>
    <row r="328" s="13" customFormat="1">
      <c r="A328" s="13"/>
      <c r="B328" s="233"/>
      <c r="C328" s="234"/>
      <c r="D328" s="235" t="s">
        <v>136</v>
      </c>
      <c r="E328" s="236" t="s">
        <v>1</v>
      </c>
      <c r="F328" s="237" t="s">
        <v>317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136</v>
      </c>
      <c r="AU328" s="243" t="s">
        <v>86</v>
      </c>
      <c r="AV328" s="13" t="s">
        <v>84</v>
      </c>
      <c r="AW328" s="13" t="s">
        <v>33</v>
      </c>
      <c r="AX328" s="13" t="s">
        <v>76</v>
      </c>
      <c r="AY328" s="243" t="s">
        <v>129</v>
      </c>
    </row>
    <row r="329" s="14" customFormat="1">
      <c r="A329" s="14"/>
      <c r="B329" s="244"/>
      <c r="C329" s="245"/>
      <c r="D329" s="235" t="s">
        <v>136</v>
      </c>
      <c r="E329" s="246" t="s">
        <v>1</v>
      </c>
      <c r="F329" s="247" t="s">
        <v>322</v>
      </c>
      <c r="G329" s="245"/>
      <c r="H329" s="248">
        <v>0.624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136</v>
      </c>
      <c r="AU329" s="254" t="s">
        <v>86</v>
      </c>
      <c r="AV329" s="14" t="s">
        <v>86</v>
      </c>
      <c r="AW329" s="14" t="s">
        <v>33</v>
      </c>
      <c r="AX329" s="14" t="s">
        <v>76</v>
      </c>
      <c r="AY329" s="254" t="s">
        <v>129</v>
      </c>
    </row>
    <row r="330" s="15" customFormat="1">
      <c r="A330" s="15"/>
      <c r="B330" s="255"/>
      <c r="C330" s="256"/>
      <c r="D330" s="235" t="s">
        <v>136</v>
      </c>
      <c r="E330" s="257" t="s">
        <v>1</v>
      </c>
      <c r="F330" s="258" t="s">
        <v>141</v>
      </c>
      <c r="G330" s="256"/>
      <c r="H330" s="259">
        <v>52.593000000000004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5" t="s">
        <v>136</v>
      </c>
      <c r="AU330" s="265" t="s">
        <v>86</v>
      </c>
      <c r="AV330" s="15" t="s">
        <v>135</v>
      </c>
      <c r="AW330" s="15" t="s">
        <v>33</v>
      </c>
      <c r="AX330" s="15" t="s">
        <v>84</v>
      </c>
      <c r="AY330" s="265" t="s">
        <v>129</v>
      </c>
    </row>
    <row r="331" s="2" customFormat="1" ht="16.5" customHeight="1">
      <c r="A331" s="38"/>
      <c r="B331" s="39"/>
      <c r="C331" s="266" t="s">
        <v>220</v>
      </c>
      <c r="D331" s="266" t="s">
        <v>197</v>
      </c>
      <c r="E331" s="267" t="s">
        <v>324</v>
      </c>
      <c r="F331" s="268" t="s">
        <v>325</v>
      </c>
      <c r="G331" s="269" t="s">
        <v>209</v>
      </c>
      <c r="H331" s="270">
        <v>79.784000000000006</v>
      </c>
      <c r="I331" s="271"/>
      <c r="J331" s="272">
        <f>ROUND(I331*H331,2)</f>
        <v>0</v>
      </c>
      <c r="K331" s="273"/>
      <c r="L331" s="274"/>
      <c r="M331" s="275" t="s">
        <v>1</v>
      </c>
      <c r="N331" s="276" t="s">
        <v>41</v>
      </c>
      <c r="O331" s="91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153</v>
      </c>
      <c r="AT331" s="231" t="s">
        <v>197</v>
      </c>
      <c r="AU331" s="231" t="s">
        <v>86</v>
      </c>
      <c r="AY331" s="17" t="s">
        <v>129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84</v>
      </c>
      <c r="BK331" s="232">
        <f>ROUND(I331*H331,2)</f>
        <v>0</v>
      </c>
      <c r="BL331" s="17" t="s">
        <v>135</v>
      </c>
      <c r="BM331" s="231" t="s">
        <v>326</v>
      </c>
    </row>
    <row r="332" s="13" customFormat="1">
      <c r="A332" s="13"/>
      <c r="B332" s="233"/>
      <c r="C332" s="234"/>
      <c r="D332" s="235" t="s">
        <v>136</v>
      </c>
      <c r="E332" s="236" t="s">
        <v>1</v>
      </c>
      <c r="F332" s="237" t="s">
        <v>327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136</v>
      </c>
      <c r="AU332" s="243" t="s">
        <v>86</v>
      </c>
      <c r="AV332" s="13" t="s">
        <v>84</v>
      </c>
      <c r="AW332" s="13" t="s">
        <v>33</v>
      </c>
      <c r="AX332" s="13" t="s">
        <v>76</v>
      </c>
      <c r="AY332" s="243" t="s">
        <v>129</v>
      </c>
    </row>
    <row r="333" s="14" customFormat="1">
      <c r="A333" s="14"/>
      <c r="B333" s="244"/>
      <c r="C333" s="245"/>
      <c r="D333" s="235" t="s">
        <v>136</v>
      </c>
      <c r="E333" s="246" t="s">
        <v>1</v>
      </c>
      <c r="F333" s="247" t="s">
        <v>328</v>
      </c>
      <c r="G333" s="245"/>
      <c r="H333" s="248">
        <v>79.784000000000006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136</v>
      </c>
      <c r="AU333" s="254" t="s">
        <v>86</v>
      </c>
      <c r="AV333" s="14" t="s">
        <v>86</v>
      </c>
      <c r="AW333" s="14" t="s">
        <v>33</v>
      </c>
      <c r="AX333" s="14" t="s">
        <v>76</v>
      </c>
      <c r="AY333" s="254" t="s">
        <v>129</v>
      </c>
    </row>
    <row r="334" s="15" customFormat="1">
      <c r="A334" s="15"/>
      <c r="B334" s="255"/>
      <c r="C334" s="256"/>
      <c r="D334" s="235" t="s">
        <v>136</v>
      </c>
      <c r="E334" s="257" t="s">
        <v>1</v>
      </c>
      <c r="F334" s="258" t="s">
        <v>141</v>
      </c>
      <c r="G334" s="256"/>
      <c r="H334" s="259">
        <v>79.784000000000006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136</v>
      </c>
      <c r="AU334" s="265" t="s">
        <v>86</v>
      </c>
      <c r="AV334" s="15" t="s">
        <v>135</v>
      </c>
      <c r="AW334" s="15" t="s">
        <v>33</v>
      </c>
      <c r="AX334" s="15" t="s">
        <v>84</v>
      </c>
      <c r="AY334" s="265" t="s">
        <v>129</v>
      </c>
    </row>
    <row r="335" s="12" customFormat="1" ht="22.8" customHeight="1">
      <c r="A335" s="12"/>
      <c r="B335" s="203"/>
      <c r="C335" s="204"/>
      <c r="D335" s="205" t="s">
        <v>75</v>
      </c>
      <c r="E335" s="217" t="s">
        <v>186</v>
      </c>
      <c r="F335" s="217" t="s">
        <v>329</v>
      </c>
      <c r="G335" s="204"/>
      <c r="H335" s="204"/>
      <c r="I335" s="207"/>
      <c r="J335" s="218">
        <f>BK335</f>
        <v>0</v>
      </c>
      <c r="K335" s="204"/>
      <c r="L335" s="209"/>
      <c r="M335" s="210"/>
      <c r="N335" s="211"/>
      <c r="O335" s="211"/>
      <c r="P335" s="212">
        <f>SUM(P336:P565)</f>
        <v>0</v>
      </c>
      <c r="Q335" s="211"/>
      <c r="R335" s="212">
        <f>SUM(R336:R565)</f>
        <v>0</v>
      </c>
      <c r="S335" s="211"/>
      <c r="T335" s="213">
        <f>SUM(T336:T565)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4" t="s">
        <v>84</v>
      </c>
      <c r="AT335" s="215" t="s">
        <v>75</v>
      </c>
      <c r="AU335" s="215" t="s">
        <v>84</v>
      </c>
      <c r="AY335" s="214" t="s">
        <v>129</v>
      </c>
      <c r="BK335" s="216">
        <f>SUM(BK336:BK565)</f>
        <v>0</v>
      </c>
    </row>
    <row r="336" s="2" customFormat="1" ht="24.15" customHeight="1">
      <c r="A336" s="38"/>
      <c r="B336" s="39"/>
      <c r="C336" s="219" t="s">
        <v>150</v>
      </c>
      <c r="D336" s="219" t="s">
        <v>131</v>
      </c>
      <c r="E336" s="220" t="s">
        <v>330</v>
      </c>
      <c r="F336" s="221" t="s">
        <v>331</v>
      </c>
      <c r="G336" s="222" t="s">
        <v>147</v>
      </c>
      <c r="H336" s="223">
        <v>72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41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135</v>
      </c>
      <c r="AT336" s="231" t="s">
        <v>131</v>
      </c>
      <c r="AU336" s="231" t="s">
        <v>86</v>
      </c>
      <c r="AY336" s="17" t="s">
        <v>129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84</v>
      </c>
      <c r="BK336" s="232">
        <f>ROUND(I336*H336,2)</f>
        <v>0</v>
      </c>
      <c r="BL336" s="17" t="s">
        <v>135</v>
      </c>
      <c r="BM336" s="231" t="s">
        <v>332</v>
      </c>
    </row>
    <row r="337" s="13" customFormat="1">
      <c r="A337" s="13"/>
      <c r="B337" s="233"/>
      <c r="C337" s="234"/>
      <c r="D337" s="235" t="s">
        <v>136</v>
      </c>
      <c r="E337" s="236" t="s">
        <v>1</v>
      </c>
      <c r="F337" s="237" t="s">
        <v>333</v>
      </c>
      <c r="G337" s="234"/>
      <c r="H337" s="236" t="s">
        <v>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136</v>
      </c>
      <c r="AU337" s="243" t="s">
        <v>86</v>
      </c>
      <c r="AV337" s="13" t="s">
        <v>84</v>
      </c>
      <c r="AW337" s="13" t="s">
        <v>33</v>
      </c>
      <c r="AX337" s="13" t="s">
        <v>76</v>
      </c>
      <c r="AY337" s="243" t="s">
        <v>129</v>
      </c>
    </row>
    <row r="338" s="14" customFormat="1">
      <c r="A338" s="14"/>
      <c r="B338" s="244"/>
      <c r="C338" s="245"/>
      <c r="D338" s="235" t="s">
        <v>136</v>
      </c>
      <c r="E338" s="246" t="s">
        <v>1</v>
      </c>
      <c r="F338" s="247" t="s">
        <v>334</v>
      </c>
      <c r="G338" s="245"/>
      <c r="H338" s="248">
        <v>4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136</v>
      </c>
      <c r="AU338" s="254" t="s">
        <v>86</v>
      </c>
      <c r="AV338" s="14" t="s">
        <v>86</v>
      </c>
      <c r="AW338" s="14" t="s">
        <v>33</v>
      </c>
      <c r="AX338" s="14" t="s">
        <v>76</v>
      </c>
      <c r="AY338" s="254" t="s">
        <v>129</v>
      </c>
    </row>
    <row r="339" s="13" customFormat="1">
      <c r="A339" s="13"/>
      <c r="B339" s="233"/>
      <c r="C339" s="234"/>
      <c r="D339" s="235" t="s">
        <v>136</v>
      </c>
      <c r="E339" s="236" t="s">
        <v>1</v>
      </c>
      <c r="F339" s="237" t="s">
        <v>283</v>
      </c>
      <c r="G339" s="234"/>
      <c r="H339" s="236" t="s">
        <v>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136</v>
      </c>
      <c r="AU339" s="243" t="s">
        <v>86</v>
      </c>
      <c r="AV339" s="13" t="s">
        <v>84</v>
      </c>
      <c r="AW339" s="13" t="s">
        <v>33</v>
      </c>
      <c r="AX339" s="13" t="s">
        <v>76</v>
      </c>
      <c r="AY339" s="243" t="s">
        <v>129</v>
      </c>
    </row>
    <row r="340" s="14" customFormat="1">
      <c r="A340" s="14"/>
      <c r="B340" s="244"/>
      <c r="C340" s="245"/>
      <c r="D340" s="235" t="s">
        <v>136</v>
      </c>
      <c r="E340" s="246" t="s">
        <v>1</v>
      </c>
      <c r="F340" s="247" t="s">
        <v>335</v>
      </c>
      <c r="G340" s="245"/>
      <c r="H340" s="248">
        <v>28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136</v>
      </c>
      <c r="AU340" s="254" t="s">
        <v>86</v>
      </c>
      <c r="AV340" s="14" t="s">
        <v>86</v>
      </c>
      <c r="AW340" s="14" t="s">
        <v>33</v>
      </c>
      <c r="AX340" s="14" t="s">
        <v>76</v>
      </c>
      <c r="AY340" s="254" t="s">
        <v>129</v>
      </c>
    </row>
    <row r="341" s="13" customFormat="1">
      <c r="A341" s="13"/>
      <c r="B341" s="233"/>
      <c r="C341" s="234"/>
      <c r="D341" s="235" t="s">
        <v>136</v>
      </c>
      <c r="E341" s="236" t="s">
        <v>1</v>
      </c>
      <c r="F341" s="237" t="s">
        <v>336</v>
      </c>
      <c r="G341" s="234"/>
      <c r="H341" s="236" t="s">
        <v>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136</v>
      </c>
      <c r="AU341" s="243" t="s">
        <v>86</v>
      </c>
      <c r="AV341" s="13" t="s">
        <v>84</v>
      </c>
      <c r="AW341" s="13" t="s">
        <v>33</v>
      </c>
      <c r="AX341" s="13" t="s">
        <v>76</v>
      </c>
      <c r="AY341" s="243" t="s">
        <v>129</v>
      </c>
    </row>
    <row r="342" s="14" customFormat="1">
      <c r="A342" s="14"/>
      <c r="B342" s="244"/>
      <c r="C342" s="245"/>
      <c r="D342" s="235" t="s">
        <v>136</v>
      </c>
      <c r="E342" s="246" t="s">
        <v>1</v>
      </c>
      <c r="F342" s="247" t="s">
        <v>337</v>
      </c>
      <c r="G342" s="245"/>
      <c r="H342" s="248">
        <v>40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136</v>
      </c>
      <c r="AU342" s="254" t="s">
        <v>86</v>
      </c>
      <c r="AV342" s="14" t="s">
        <v>86</v>
      </c>
      <c r="AW342" s="14" t="s">
        <v>33</v>
      </c>
      <c r="AX342" s="14" t="s">
        <v>76</v>
      </c>
      <c r="AY342" s="254" t="s">
        <v>129</v>
      </c>
    </row>
    <row r="343" s="15" customFormat="1">
      <c r="A343" s="15"/>
      <c r="B343" s="255"/>
      <c r="C343" s="256"/>
      <c r="D343" s="235" t="s">
        <v>136</v>
      </c>
      <c r="E343" s="257" t="s">
        <v>1</v>
      </c>
      <c r="F343" s="258" t="s">
        <v>141</v>
      </c>
      <c r="G343" s="256"/>
      <c r="H343" s="259">
        <v>72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5" t="s">
        <v>136</v>
      </c>
      <c r="AU343" s="265" t="s">
        <v>86</v>
      </c>
      <c r="AV343" s="15" t="s">
        <v>135</v>
      </c>
      <c r="AW343" s="15" t="s">
        <v>33</v>
      </c>
      <c r="AX343" s="15" t="s">
        <v>84</v>
      </c>
      <c r="AY343" s="265" t="s">
        <v>129</v>
      </c>
    </row>
    <row r="344" s="2" customFormat="1" ht="16.5" customHeight="1">
      <c r="A344" s="38"/>
      <c r="B344" s="39"/>
      <c r="C344" s="219" t="s">
        <v>224</v>
      </c>
      <c r="D344" s="219" t="s">
        <v>131</v>
      </c>
      <c r="E344" s="220" t="s">
        <v>338</v>
      </c>
      <c r="F344" s="221" t="s">
        <v>339</v>
      </c>
      <c r="G344" s="222" t="s">
        <v>147</v>
      </c>
      <c r="H344" s="223">
        <v>51.880000000000003</v>
      </c>
      <c r="I344" s="224"/>
      <c r="J344" s="225">
        <f>ROUND(I344*H344,2)</f>
        <v>0</v>
      </c>
      <c r="K344" s="226"/>
      <c r="L344" s="44"/>
      <c r="M344" s="227" t="s">
        <v>1</v>
      </c>
      <c r="N344" s="228" t="s">
        <v>41</v>
      </c>
      <c r="O344" s="91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135</v>
      </c>
      <c r="AT344" s="231" t="s">
        <v>131</v>
      </c>
      <c r="AU344" s="231" t="s">
        <v>86</v>
      </c>
      <c r="AY344" s="17" t="s">
        <v>129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84</v>
      </c>
      <c r="BK344" s="232">
        <f>ROUND(I344*H344,2)</f>
        <v>0</v>
      </c>
      <c r="BL344" s="17" t="s">
        <v>135</v>
      </c>
      <c r="BM344" s="231" t="s">
        <v>340</v>
      </c>
    </row>
    <row r="345" s="13" customFormat="1">
      <c r="A345" s="13"/>
      <c r="B345" s="233"/>
      <c r="C345" s="234"/>
      <c r="D345" s="235" t="s">
        <v>136</v>
      </c>
      <c r="E345" s="236" t="s">
        <v>1</v>
      </c>
      <c r="F345" s="237" t="s">
        <v>341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136</v>
      </c>
      <c r="AU345" s="243" t="s">
        <v>86</v>
      </c>
      <c r="AV345" s="13" t="s">
        <v>84</v>
      </c>
      <c r="AW345" s="13" t="s">
        <v>33</v>
      </c>
      <c r="AX345" s="13" t="s">
        <v>76</v>
      </c>
      <c r="AY345" s="243" t="s">
        <v>129</v>
      </c>
    </row>
    <row r="346" s="14" customFormat="1">
      <c r="A346" s="14"/>
      <c r="B346" s="244"/>
      <c r="C346" s="245"/>
      <c r="D346" s="235" t="s">
        <v>136</v>
      </c>
      <c r="E346" s="246" t="s">
        <v>1</v>
      </c>
      <c r="F346" s="247" t="s">
        <v>342</v>
      </c>
      <c r="G346" s="245"/>
      <c r="H346" s="248">
        <v>25.940000000000001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136</v>
      </c>
      <c r="AU346" s="254" t="s">
        <v>86</v>
      </c>
      <c r="AV346" s="14" t="s">
        <v>86</v>
      </c>
      <c r="AW346" s="14" t="s">
        <v>33</v>
      </c>
      <c r="AX346" s="14" t="s">
        <v>76</v>
      </c>
      <c r="AY346" s="254" t="s">
        <v>129</v>
      </c>
    </row>
    <row r="347" s="13" customFormat="1">
      <c r="A347" s="13"/>
      <c r="B347" s="233"/>
      <c r="C347" s="234"/>
      <c r="D347" s="235" t="s">
        <v>136</v>
      </c>
      <c r="E347" s="236" t="s">
        <v>1</v>
      </c>
      <c r="F347" s="237" t="s">
        <v>343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136</v>
      </c>
      <c r="AU347" s="243" t="s">
        <v>86</v>
      </c>
      <c r="AV347" s="13" t="s">
        <v>84</v>
      </c>
      <c r="AW347" s="13" t="s">
        <v>33</v>
      </c>
      <c r="AX347" s="13" t="s">
        <v>76</v>
      </c>
      <c r="AY347" s="243" t="s">
        <v>129</v>
      </c>
    </row>
    <row r="348" s="14" customFormat="1">
      <c r="A348" s="14"/>
      <c r="B348" s="244"/>
      <c r="C348" s="245"/>
      <c r="D348" s="235" t="s">
        <v>136</v>
      </c>
      <c r="E348" s="246" t="s">
        <v>1</v>
      </c>
      <c r="F348" s="247" t="s">
        <v>342</v>
      </c>
      <c r="G348" s="245"/>
      <c r="H348" s="248">
        <v>25.940000000000001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136</v>
      </c>
      <c r="AU348" s="254" t="s">
        <v>86</v>
      </c>
      <c r="AV348" s="14" t="s">
        <v>86</v>
      </c>
      <c r="AW348" s="14" t="s">
        <v>33</v>
      </c>
      <c r="AX348" s="14" t="s">
        <v>76</v>
      </c>
      <c r="AY348" s="254" t="s">
        <v>129</v>
      </c>
    </row>
    <row r="349" s="15" customFormat="1">
      <c r="A349" s="15"/>
      <c r="B349" s="255"/>
      <c r="C349" s="256"/>
      <c r="D349" s="235" t="s">
        <v>136</v>
      </c>
      <c r="E349" s="257" t="s">
        <v>1</v>
      </c>
      <c r="F349" s="258" t="s">
        <v>141</v>
      </c>
      <c r="G349" s="256"/>
      <c r="H349" s="259">
        <v>51.880000000000003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5" t="s">
        <v>136</v>
      </c>
      <c r="AU349" s="265" t="s">
        <v>86</v>
      </c>
      <c r="AV349" s="15" t="s">
        <v>135</v>
      </c>
      <c r="AW349" s="15" t="s">
        <v>33</v>
      </c>
      <c r="AX349" s="15" t="s">
        <v>84</v>
      </c>
      <c r="AY349" s="265" t="s">
        <v>129</v>
      </c>
    </row>
    <row r="350" s="2" customFormat="1" ht="16.5" customHeight="1">
      <c r="A350" s="38"/>
      <c r="B350" s="39"/>
      <c r="C350" s="219" t="s">
        <v>344</v>
      </c>
      <c r="D350" s="219" t="s">
        <v>131</v>
      </c>
      <c r="E350" s="220" t="s">
        <v>345</v>
      </c>
      <c r="F350" s="221" t="s">
        <v>346</v>
      </c>
      <c r="G350" s="222" t="s">
        <v>147</v>
      </c>
      <c r="H350" s="223">
        <v>51.880000000000003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41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135</v>
      </c>
      <c r="AT350" s="231" t="s">
        <v>131</v>
      </c>
      <c r="AU350" s="231" t="s">
        <v>86</v>
      </c>
      <c r="AY350" s="17" t="s">
        <v>129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84</v>
      </c>
      <c r="BK350" s="232">
        <f>ROUND(I350*H350,2)</f>
        <v>0</v>
      </c>
      <c r="BL350" s="17" t="s">
        <v>135</v>
      </c>
      <c r="BM350" s="231" t="s">
        <v>347</v>
      </c>
    </row>
    <row r="351" s="13" customFormat="1">
      <c r="A351" s="13"/>
      <c r="B351" s="233"/>
      <c r="C351" s="234"/>
      <c r="D351" s="235" t="s">
        <v>136</v>
      </c>
      <c r="E351" s="236" t="s">
        <v>1</v>
      </c>
      <c r="F351" s="237" t="s">
        <v>341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136</v>
      </c>
      <c r="AU351" s="243" t="s">
        <v>86</v>
      </c>
      <c r="AV351" s="13" t="s">
        <v>84</v>
      </c>
      <c r="AW351" s="13" t="s">
        <v>33</v>
      </c>
      <c r="AX351" s="13" t="s">
        <v>76</v>
      </c>
      <c r="AY351" s="243" t="s">
        <v>129</v>
      </c>
    </row>
    <row r="352" s="14" customFormat="1">
      <c r="A352" s="14"/>
      <c r="B352" s="244"/>
      <c r="C352" s="245"/>
      <c r="D352" s="235" t="s">
        <v>136</v>
      </c>
      <c r="E352" s="246" t="s">
        <v>1</v>
      </c>
      <c r="F352" s="247" t="s">
        <v>342</v>
      </c>
      <c r="G352" s="245"/>
      <c r="H352" s="248">
        <v>25.940000000000001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136</v>
      </c>
      <c r="AU352" s="254" t="s">
        <v>86</v>
      </c>
      <c r="AV352" s="14" t="s">
        <v>86</v>
      </c>
      <c r="AW352" s="14" t="s">
        <v>33</v>
      </c>
      <c r="AX352" s="14" t="s">
        <v>76</v>
      </c>
      <c r="AY352" s="254" t="s">
        <v>129</v>
      </c>
    </row>
    <row r="353" s="13" customFormat="1">
      <c r="A353" s="13"/>
      <c r="B353" s="233"/>
      <c r="C353" s="234"/>
      <c r="D353" s="235" t="s">
        <v>136</v>
      </c>
      <c r="E353" s="236" t="s">
        <v>1</v>
      </c>
      <c r="F353" s="237" t="s">
        <v>343</v>
      </c>
      <c r="G353" s="234"/>
      <c r="H353" s="236" t="s">
        <v>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136</v>
      </c>
      <c r="AU353" s="243" t="s">
        <v>86</v>
      </c>
      <c r="AV353" s="13" t="s">
        <v>84</v>
      </c>
      <c r="AW353" s="13" t="s">
        <v>33</v>
      </c>
      <c r="AX353" s="13" t="s">
        <v>76</v>
      </c>
      <c r="AY353" s="243" t="s">
        <v>129</v>
      </c>
    </row>
    <row r="354" s="14" customFormat="1">
      <c r="A354" s="14"/>
      <c r="B354" s="244"/>
      <c r="C354" s="245"/>
      <c r="D354" s="235" t="s">
        <v>136</v>
      </c>
      <c r="E354" s="246" t="s">
        <v>1</v>
      </c>
      <c r="F354" s="247" t="s">
        <v>342</v>
      </c>
      <c r="G354" s="245"/>
      <c r="H354" s="248">
        <v>25.940000000000001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136</v>
      </c>
      <c r="AU354" s="254" t="s">
        <v>86</v>
      </c>
      <c r="AV354" s="14" t="s">
        <v>86</v>
      </c>
      <c r="AW354" s="14" t="s">
        <v>33</v>
      </c>
      <c r="AX354" s="14" t="s">
        <v>76</v>
      </c>
      <c r="AY354" s="254" t="s">
        <v>129</v>
      </c>
    </row>
    <row r="355" s="15" customFormat="1">
      <c r="A355" s="15"/>
      <c r="B355" s="255"/>
      <c r="C355" s="256"/>
      <c r="D355" s="235" t="s">
        <v>136</v>
      </c>
      <c r="E355" s="257" t="s">
        <v>1</v>
      </c>
      <c r="F355" s="258" t="s">
        <v>141</v>
      </c>
      <c r="G355" s="256"/>
      <c r="H355" s="259">
        <v>51.880000000000003</v>
      </c>
      <c r="I355" s="260"/>
      <c r="J355" s="256"/>
      <c r="K355" s="256"/>
      <c r="L355" s="261"/>
      <c r="M355" s="262"/>
      <c r="N355" s="263"/>
      <c r="O355" s="263"/>
      <c r="P355" s="263"/>
      <c r="Q355" s="263"/>
      <c r="R355" s="263"/>
      <c r="S355" s="263"/>
      <c r="T355" s="26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5" t="s">
        <v>136</v>
      </c>
      <c r="AU355" s="265" t="s">
        <v>86</v>
      </c>
      <c r="AV355" s="15" t="s">
        <v>135</v>
      </c>
      <c r="AW355" s="15" t="s">
        <v>33</v>
      </c>
      <c r="AX355" s="15" t="s">
        <v>84</v>
      </c>
      <c r="AY355" s="265" t="s">
        <v>129</v>
      </c>
    </row>
    <row r="356" s="2" customFormat="1" ht="24.15" customHeight="1">
      <c r="A356" s="38"/>
      <c r="B356" s="39"/>
      <c r="C356" s="266" t="s">
        <v>231</v>
      </c>
      <c r="D356" s="266" t="s">
        <v>197</v>
      </c>
      <c r="E356" s="267" t="s">
        <v>348</v>
      </c>
      <c r="F356" s="268" t="s">
        <v>349</v>
      </c>
      <c r="G356" s="269" t="s">
        <v>173</v>
      </c>
      <c r="H356" s="270">
        <v>0.318</v>
      </c>
      <c r="I356" s="271"/>
      <c r="J356" s="272">
        <f>ROUND(I356*H356,2)</f>
        <v>0</v>
      </c>
      <c r="K356" s="273"/>
      <c r="L356" s="274"/>
      <c r="M356" s="275" t="s">
        <v>1</v>
      </c>
      <c r="N356" s="276" t="s">
        <v>41</v>
      </c>
      <c r="O356" s="91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153</v>
      </c>
      <c r="AT356" s="231" t="s">
        <v>197</v>
      </c>
      <c r="AU356" s="231" t="s">
        <v>86</v>
      </c>
      <c r="AY356" s="17" t="s">
        <v>129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84</v>
      </c>
      <c r="BK356" s="232">
        <f>ROUND(I356*H356,2)</f>
        <v>0</v>
      </c>
      <c r="BL356" s="17" t="s">
        <v>135</v>
      </c>
      <c r="BM356" s="231" t="s">
        <v>350</v>
      </c>
    </row>
    <row r="357" s="2" customFormat="1">
      <c r="A357" s="38"/>
      <c r="B357" s="39"/>
      <c r="C357" s="40"/>
      <c r="D357" s="235" t="s">
        <v>351</v>
      </c>
      <c r="E357" s="40"/>
      <c r="F357" s="277" t="s">
        <v>352</v>
      </c>
      <c r="G357" s="40"/>
      <c r="H357" s="40"/>
      <c r="I357" s="278"/>
      <c r="J357" s="40"/>
      <c r="K357" s="40"/>
      <c r="L357" s="44"/>
      <c r="M357" s="279"/>
      <c r="N357" s="280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351</v>
      </c>
      <c r="AU357" s="17" t="s">
        <v>86</v>
      </c>
    </row>
    <row r="358" s="13" customFormat="1">
      <c r="A358" s="13"/>
      <c r="B358" s="233"/>
      <c r="C358" s="234"/>
      <c r="D358" s="235" t="s">
        <v>136</v>
      </c>
      <c r="E358" s="236" t="s">
        <v>1</v>
      </c>
      <c r="F358" s="237" t="s">
        <v>313</v>
      </c>
      <c r="G358" s="234"/>
      <c r="H358" s="236" t="s">
        <v>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136</v>
      </c>
      <c r="AU358" s="243" t="s">
        <v>86</v>
      </c>
      <c r="AV358" s="13" t="s">
        <v>84</v>
      </c>
      <c r="AW358" s="13" t="s">
        <v>33</v>
      </c>
      <c r="AX358" s="13" t="s">
        <v>76</v>
      </c>
      <c r="AY358" s="243" t="s">
        <v>129</v>
      </c>
    </row>
    <row r="359" s="14" customFormat="1">
      <c r="A359" s="14"/>
      <c r="B359" s="244"/>
      <c r="C359" s="245"/>
      <c r="D359" s="235" t="s">
        <v>136</v>
      </c>
      <c r="E359" s="246" t="s">
        <v>1</v>
      </c>
      <c r="F359" s="247" t="s">
        <v>353</v>
      </c>
      <c r="G359" s="245"/>
      <c r="H359" s="248">
        <v>0.052999999999999998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136</v>
      </c>
      <c r="AU359" s="254" t="s">
        <v>86</v>
      </c>
      <c r="AV359" s="14" t="s">
        <v>86</v>
      </c>
      <c r="AW359" s="14" t="s">
        <v>33</v>
      </c>
      <c r="AX359" s="14" t="s">
        <v>76</v>
      </c>
      <c r="AY359" s="254" t="s">
        <v>129</v>
      </c>
    </row>
    <row r="360" s="13" customFormat="1">
      <c r="A360" s="13"/>
      <c r="B360" s="233"/>
      <c r="C360" s="234"/>
      <c r="D360" s="235" t="s">
        <v>136</v>
      </c>
      <c r="E360" s="236" t="s">
        <v>1</v>
      </c>
      <c r="F360" s="237" t="s">
        <v>315</v>
      </c>
      <c r="G360" s="234"/>
      <c r="H360" s="236" t="s">
        <v>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136</v>
      </c>
      <c r="AU360" s="243" t="s">
        <v>86</v>
      </c>
      <c r="AV360" s="13" t="s">
        <v>84</v>
      </c>
      <c r="AW360" s="13" t="s">
        <v>33</v>
      </c>
      <c r="AX360" s="13" t="s">
        <v>76</v>
      </c>
      <c r="AY360" s="243" t="s">
        <v>129</v>
      </c>
    </row>
    <row r="361" s="14" customFormat="1">
      <c r="A361" s="14"/>
      <c r="B361" s="244"/>
      <c r="C361" s="245"/>
      <c r="D361" s="235" t="s">
        <v>136</v>
      </c>
      <c r="E361" s="246" t="s">
        <v>1</v>
      </c>
      <c r="F361" s="247" t="s">
        <v>354</v>
      </c>
      <c r="G361" s="245"/>
      <c r="H361" s="248">
        <v>0.21199999999999999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136</v>
      </c>
      <c r="AU361" s="254" t="s">
        <v>86</v>
      </c>
      <c r="AV361" s="14" t="s">
        <v>86</v>
      </c>
      <c r="AW361" s="14" t="s">
        <v>33</v>
      </c>
      <c r="AX361" s="14" t="s">
        <v>76</v>
      </c>
      <c r="AY361" s="254" t="s">
        <v>129</v>
      </c>
    </row>
    <row r="362" s="13" customFormat="1">
      <c r="A362" s="13"/>
      <c r="B362" s="233"/>
      <c r="C362" s="234"/>
      <c r="D362" s="235" t="s">
        <v>136</v>
      </c>
      <c r="E362" s="236" t="s">
        <v>1</v>
      </c>
      <c r="F362" s="237" t="s">
        <v>317</v>
      </c>
      <c r="G362" s="234"/>
      <c r="H362" s="236" t="s">
        <v>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136</v>
      </c>
      <c r="AU362" s="243" t="s">
        <v>86</v>
      </c>
      <c r="AV362" s="13" t="s">
        <v>84</v>
      </c>
      <c r="AW362" s="13" t="s">
        <v>33</v>
      </c>
      <c r="AX362" s="13" t="s">
        <v>76</v>
      </c>
      <c r="AY362" s="243" t="s">
        <v>129</v>
      </c>
    </row>
    <row r="363" s="14" customFormat="1">
      <c r="A363" s="14"/>
      <c r="B363" s="244"/>
      <c r="C363" s="245"/>
      <c r="D363" s="235" t="s">
        <v>136</v>
      </c>
      <c r="E363" s="246" t="s">
        <v>1</v>
      </c>
      <c r="F363" s="247" t="s">
        <v>353</v>
      </c>
      <c r="G363" s="245"/>
      <c r="H363" s="248">
        <v>0.052999999999999998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136</v>
      </c>
      <c r="AU363" s="254" t="s">
        <v>86</v>
      </c>
      <c r="AV363" s="14" t="s">
        <v>86</v>
      </c>
      <c r="AW363" s="14" t="s">
        <v>33</v>
      </c>
      <c r="AX363" s="14" t="s">
        <v>76</v>
      </c>
      <c r="AY363" s="254" t="s">
        <v>129</v>
      </c>
    </row>
    <row r="364" s="15" customFormat="1">
      <c r="A364" s="15"/>
      <c r="B364" s="255"/>
      <c r="C364" s="256"/>
      <c r="D364" s="235" t="s">
        <v>136</v>
      </c>
      <c r="E364" s="257" t="s">
        <v>1</v>
      </c>
      <c r="F364" s="258" t="s">
        <v>141</v>
      </c>
      <c r="G364" s="256"/>
      <c r="H364" s="259">
        <v>0.318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5" t="s">
        <v>136</v>
      </c>
      <c r="AU364" s="265" t="s">
        <v>86</v>
      </c>
      <c r="AV364" s="15" t="s">
        <v>135</v>
      </c>
      <c r="AW364" s="15" t="s">
        <v>33</v>
      </c>
      <c r="AX364" s="15" t="s">
        <v>84</v>
      </c>
      <c r="AY364" s="265" t="s">
        <v>129</v>
      </c>
    </row>
    <row r="365" s="2" customFormat="1" ht="24.15" customHeight="1">
      <c r="A365" s="38"/>
      <c r="B365" s="39"/>
      <c r="C365" s="266" t="s">
        <v>355</v>
      </c>
      <c r="D365" s="266" t="s">
        <v>197</v>
      </c>
      <c r="E365" s="267" t="s">
        <v>356</v>
      </c>
      <c r="F365" s="268" t="s">
        <v>357</v>
      </c>
      <c r="G365" s="269" t="s">
        <v>173</v>
      </c>
      <c r="H365" s="270">
        <v>0.71199999999999997</v>
      </c>
      <c r="I365" s="271"/>
      <c r="J365" s="272">
        <f>ROUND(I365*H365,2)</f>
        <v>0</v>
      </c>
      <c r="K365" s="273"/>
      <c r="L365" s="274"/>
      <c r="M365" s="275" t="s">
        <v>1</v>
      </c>
      <c r="N365" s="276" t="s">
        <v>41</v>
      </c>
      <c r="O365" s="91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153</v>
      </c>
      <c r="AT365" s="231" t="s">
        <v>197</v>
      </c>
      <c r="AU365" s="231" t="s">
        <v>86</v>
      </c>
      <c r="AY365" s="17" t="s">
        <v>129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84</v>
      </c>
      <c r="BK365" s="232">
        <f>ROUND(I365*H365,2)</f>
        <v>0</v>
      </c>
      <c r="BL365" s="17" t="s">
        <v>135</v>
      </c>
      <c r="BM365" s="231" t="s">
        <v>358</v>
      </c>
    </row>
    <row r="366" s="2" customFormat="1">
      <c r="A366" s="38"/>
      <c r="B366" s="39"/>
      <c r="C366" s="40"/>
      <c r="D366" s="235" t="s">
        <v>351</v>
      </c>
      <c r="E366" s="40"/>
      <c r="F366" s="277" t="s">
        <v>359</v>
      </c>
      <c r="G366" s="40"/>
      <c r="H366" s="40"/>
      <c r="I366" s="278"/>
      <c r="J366" s="40"/>
      <c r="K366" s="40"/>
      <c r="L366" s="44"/>
      <c r="M366" s="279"/>
      <c r="N366" s="280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351</v>
      </c>
      <c r="AU366" s="17" t="s">
        <v>86</v>
      </c>
    </row>
    <row r="367" s="13" customFormat="1">
      <c r="A367" s="13"/>
      <c r="B367" s="233"/>
      <c r="C367" s="234"/>
      <c r="D367" s="235" t="s">
        <v>136</v>
      </c>
      <c r="E367" s="236" t="s">
        <v>1</v>
      </c>
      <c r="F367" s="237" t="s">
        <v>313</v>
      </c>
      <c r="G367" s="234"/>
      <c r="H367" s="236" t="s">
        <v>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136</v>
      </c>
      <c r="AU367" s="243" t="s">
        <v>86</v>
      </c>
      <c r="AV367" s="13" t="s">
        <v>84</v>
      </c>
      <c r="AW367" s="13" t="s">
        <v>33</v>
      </c>
      <c r="AX367" s="13" t="s">
        <v>76</v>
      </c>
      <c r="AY367" s="243" t="s">
        <v>129</v>
      </c>
    </row>
    <row r="368" s="14" customFormat="1">
      <c r="A368" s="14"/>
      <c r="B368" s="244"/>
      <c r="C368" s="245"/>
      <c r="D368" s="235" t="s">
        <v>136</v>
      </c>
      <c r="E368" s="246" t="s">
        <v>1</v>
      </c>
      <c r="F368" s="247" t="s">
        <v>360</v>
      </c>
      <c r="G368" s="245"/>
      <c r="H368" s="248">
        <v>0.11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136</v>
      </c>
      <c r="AU368" s="254" t="s">
        <v>86</v>
      </c>
      <c r="AV368" s="14" t="s">
        <v>86</v>
      </c>
      <c r="AW368" s="14" t="s">
        <v>33</v>
      </c>
      <c r="AX368" s="14" t="s">
        <v>76</v>
      </c>
      <c r="AY368" s="254" t="s">
        <v>129</v>
      </c>
    </row>
    <row r="369" s="13" customFormat="1">
      <c r="A369" s="13"/>
      <c r="B369" s="233"/>
      <c r="C369" s="234"/>
      <c r="D369" s="235" t="s">
        <v>136</v>
      </c>
      <c r="E369" s="236" t="s">
        <v>1</v>
      </c>
      <c r="F369" s="237" t="s">
        <v>315</v>
      </c>
      <c r="G369" s="234"/>
      <c r="H369" s="236" t="s">
        <v>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136</v>
      </c>
      <c r="AU369" s="243" t="s">
        <v>86</v>
      </c>
      <c r="AV369" s="13" t="s">
        <v>84</v>
      </c>
      <c r="AW369" s="13" t="s">
        <v>33</v>
      </c>
      <c r="AX369" s="13" t="s">
        <v>76</v>
      </c>
      <c r="AY369" s="243" t="s">
        <v>129</v>
      </c>
    </row>
    <row r="370" s="14" customFormat="1">
      <c r="A370" s="14"/>
      <c r="B370" s="244"/>
      <c r="C370" s="245"/>
      <c r="D370" s="235" t="s">
        <v>136</v>
      </c>
      <c r="E370" s="246" t="s">
        <v>1</v>
      </c>
      <c r="F370" s="247" t="s">
        <v>361</v>
      </c>
      <c r="G370" s="245"/>
      <c r="H370" s="248">
        <v>0.49199999999999999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136</v>
      </c>
      <c r="AU370" s="254" t="s">
        <v>86</v>
      </c>
      <c r="AV370" s="14" t="s">
        <v>86</v>
      </c>
      <c r="AW370" s="14" t="s">
        <v>33</v>
      </c>
      <c r="AX370" s="14" t="s">
        <v>76</v>
      </c>
      <c r="AY370" s="254" t="s">
        <v>129</v>
      </c>
    </row>
    <row r="371" s="13" customFormat="1">
      <c r="A371" s="13"/>
      <c r="B371" s="233"/>
      <c r="C371" s="234"/>
      <c r="D371" s="235" t="s">
        <v>136</v>
      </c>
      <c r="E371" s="236" t="s">
        <v>1</v>
      </c>
      <c r="F371" s="237" t="s">
        <v>317</v>
      </c>
      <c r="G371" s="234"/>
      <c r="H371" s="236" t="s">
        <v>1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136</v>
      </c>
      <c r="AU371" s="243" t="s">
        <v>86</v>
      </c>
      <c r="AV371" s="13" t="s">
        <v>84</v>
      </c>
      <c r="AW371" s="13" t="s">
        <v>33</v>
      </c>
      <c r="AX371" s="13" t="s">
        <v>76</v>
      </c>
      <c r="AY371" s="243" t="s">
        <v>129</v>
      </c>
    </row>
    <row r="372" s="14" customFormat="1">
      <c r="A372" s="14"/>
      <c r="B372" s="244"/>
      <c r="C372" s="245"/>
      <c r="D372" s="235" t="s">
        <v>136</v>
      </c>
      <c r="E372" s="246" t="s">
        <v>1</v>
      </c>
      <c r="F372" s="247" t="s">
        <v>360</v>
      </c>
      <c r="G372" s="245"/>
      <c r="H372" s="248">
        <v>0.11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136</v>
      </c>
      <c r="AU372" s="254" t="s">
        <v>86</v>
      </c>
      <c r="AV372" s="14" t="s">
        <v>86</v>
      </c>
      <c r="AW372" s="14" t="s">
        <v>33</v>
      </c>
      <c r="AX372" s="14" t="s">
        <v>76</v>
      </c>
      <c r="AY372" s="254" t="s">
        <v>129</v>
      </c>
    </row>
    <row r="373" s="15" customFormat="1">
      <c r="A373" s="15"/>
      <c r="B373" s="255"/>
      <c r="C373" s="256"/>
      <c r="D373" s="235" t="s">
        <v>136</v>
      </c>
      <c r="E373" s="257" t="s">
        <v>1</v>
      </c>
      <c r="F373" s="258" t="s">
        <v>141</v>
      </c>
      <c r="G373" s="256"/>
      <c r="H373" s="259">
        <v>0.71199999999999997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136</v>
      </c>
      <c r="AU373" s="265" t="s">
        <v>86</v>
      </c>
      <c r="AV373" s="15" t="s">
        <v>135</v>
      </c>
      <c r="AW373" s="15" t="s">
        <v>33</v>
      </c>
      <c r="AX373" s="15" t="s">
        <v>84</v>
      </c>
      <c r="AY373" s="265" t="s">
        <v>129</v>
      </c>
    </row>
    <row r="374" s="2" customFormat="1" ht="21.75" customHeight="1">
      <c r="A374" s="38"/>
      <c r="B374" s="39"/>
      <c r="C374" s="266" t="s">
        <v>238</v>
      </c>
      <c r="D374" s="266" t="s">
        <v>197</v>
      </c>
      <c r="E374" s="267" t="s">
        <v>362</v>
      </c>
      <c r="F374" s="268" t="s">
        <v>363</v>
      </c>
      <c r="G374" s="269" t="s">
        <v>173</v>
      </c>
      <c r="H374" s="270">
        <v>0.29399999999999998</v>
      </c>
      <c r="I374" s="271"/>
      <c r="J374" s="272">
        <f>ROUND(I374*H374,2)</f>
        <v>0</v>
      </c>
      <c r="K374" s="273"/>
      <c r="L374" s="274"/>
      <c r="M374" s="275" t="s">
        <v>1</v>
      </c>
      <c r="N374" s="276" t="s">
        <v>41</v>
      </c>
      <c r="O374" s="91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153</v>
      </c>
      <c r="AT374" s="231" t="s">
        <v>197</v>
      </c>
      <c r="AU374" s="231" t="s">
        <v>86</v>
      </c>
      <c r="AY374" s="17" t="s">
        <v>129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84</v>
      </c>
      <c r="BK374" s="232">
        <f>ROUND(I374*H374,2)</f>
        <v>0</v>
      </c>
      <c r="BL374" s="17" t="s">
        <v>135</v>
      </c>
      <c r="BM374" s="231" t="s">
        <v>364</v>
      </c>
    </row>
    <row r="375" s="2" customFormat="1">
      <c r="A375" s="38"/>
      <c r="B375" s="39"/>
      <c r="C375" s="40"/>
      <c r="D375" s="235" t="s">
        <v>351</v>
      </c>
      <c r="E375" s="40"/>
      <c r="F375" s="277" t="s">
        <v>365</v>
      </c>
      <c r="G375" s="40"/>
      <c r="H375" s="40"/>
      <c r="I375" s="278"/>
      <c r="J375" s="40"/>
      <c r="K375" s="40"/>
      <c r="L375" s="44"/>
      <c r="M375" s="279"/>
      <c r="N375" s="280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351</v>
      </c>
      <c r="AU375" s="17" t="s">
        <v>86</v>
      </c>
    </row>
    <row r="376" s="13" customFormat="1">
      <c r="A376" s="13"/>
      <c r="B376" s="233"/>
      <c r="C376" s="234"/>
      <c r="D376" s="235" t="s">
        <v>136</v>
      </c>
      <c r="E376" s="236" t="s">
        <v>1</v>
      </c>
      <c r="F376" s="237" t="s">
        <v>313</v>
      </c>
      <c r="G376" s="234"/>
      <c r="H376" s="236" t="s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136</v>
      </c>
      <c r="AU376" s="243" t="s">
        <v>86</v>
      </c>
      <c r="AV376" s="13" t="s">
        <v>84</v>
      </c>
      <c r="AW376" s="13" t="s">
        <v>33</v>
      </c>
      <c r="AX376" s="13" t="s">
        <v>76</v>
      </c>
      <c r="AY376" s="243" t="s">
        <v>129</v>
      </c>
    </row>
    <row r="377" s="14" customFormat="1">
      <c r="A377" s="14"/>
      <c r="B377" s="244"/>
      <c r="C377" s="245"/>
      <c r="D377" s="235" t="s">
        <v>136</v>
      </c>
      <c r="E377" s="246" t="s">
        <v>1</v>
      </c>
      <c r="F377" s="247" t="s">
        <v>366</v>
      </c>
      <c r="G377" s="245"/>
      <c r="H377" s="248">
        <v>0.049000000000000002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136</v>
      </c>
      <c r="AU377" s="254" t="s">
        <v>86</v>
      </c>
      <c r="AV377" s="14" t="s">
        <v>86</v>
      </c>
      <c r="AW377" s="14" t="s">
        <v>33</v>
      </c>
      <c r="AX377" s="14" t="s">
        <v>76</v>
      </c>
      <c r="AY377" s="254" t="s">
        <v>129</v>
      </c>
    </row>
    <row r="378" s="13" customFormat="1">
      <c r="A378" s="13"/>
      <c r="B378" s="233"/>
      <c r="C378" s="234"/>
      <c r="D378" s="235" t="s">
        <v>136</v>
      </c>
      <c r="E378" s="236" t="s">
        <v>1</v>
      </c>
      <c r="F378" s="237" t="s">
        <v>315</v>
      </c>
      <c r="G378" s="234"/>
      <c r="H378" s="236" t="s">
        <v>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136</v>
      </c>
      <c r="AU378" s="243" t="s">
        <v>86</v>
      </c>
      <c r="AV378" s="13" t="s">
        <v>84</v>
      </c>
      <c r="AW378" s="13" t="s">
        <v>33</v>
      </c>
      <c r="AX378" s="13" t="s">
        <v>76</v>
      </c>
      <c r="AY378" s="243" t="s">
        <v>129</v>
      </c>
    </row>
    <row r="379" s="14" customFormat="1">
      <c r="A379" s="14"/>
      <c r="B379" s="244"/>
      <c r="C379" s="245"/>
      <c r="D379" s="235" t="s">
        <v>136</v>
      </c>
      <c r="E379" s="246" t="s">
        <v>1</v>
      </c>
      <c r="F379" s="247" t="s">
        <v>367</v>
      </c>
      <c r="G379" s="245"/>
      <c r="H379" s="248">
        <v>0.19600000000000001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136</v>
      </c>
      <c r="AU379" s="254" t="s">
        <v>86</v>
      </c>
      <c r="AV379" s="14" t="s">
        <v>86</v>
      </c>
      <c r="AW379" s="14" t="s">
        <v>33</v>
      </c>
      <c r="AX379" s="14" t="s">
        <v>76</v>
      </c>
      <c r="AY379" s="254" t="s">
        <v>129</v>
      </c>
    </row>
    <row r="380" s="13" customFormat="1">
      <c r="A380" s="13"/>
      <c r="B380" s="233"/>
      <c r="C380" s="234"/>
      <c r="D380" s="235" t="s">
        <v>136</v>
      </c>
      <c r="E380" s="236" t="s">
        <v>1</v>
      </c>
      <c r="F380" s="237" t="s">
        <v>317</v>
      </c>
      <c r="G380" s="234"/>
      <c r="H380" s="236" t="s">
        <v>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136</v>
      </c>
      <c r="AU380" s="243" t="s">
        <v>86</v>
      </c>
      <c r="AV380" s="13" t="s">
        <v>84</v>
      </c>
      <c r="AW380" s="13" t="s">
        <v>33</v>
      </c>
      <c r="AX380" s="13" t="s">
        <v>76</v>
      </c>
      <c r="AY380" s="243" t="s">
        <v>129</v>
      </c>
    </row>
    <row r="381" s="14" customFormat="1">
      <c r="A381" s="14"/>
      <c r="B381" s="244"/>
      <c r="C381" s="245"/>
      <c r="D381" s="235" t="s">
        <v>136</v>
      </c>
      <c r="E381" s="246" t="s">
        <v>1</v>
      </c>
      <c r="F381" s="247" t="s">
        <v>366</v>
      </c>
      <c r="G381" s="245"/>
      <c r="H381" s="248">
        <v>0.049000000000000002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136</v>
      </c>
      <c r="AU381" s="254" t="s">
        <v>86</v>
      </c>
      <c r="AV381" s="14" t="s">
        <v>86</v>
      </c>
      <c r="AW381" s="14" t="s">
        <v>33</v>
      </c>
      <c r="AX381" s="14" t="s">
        <v>76</v>
      </c>
      <c r="AY381" s="254" t="s">
        <v>129</v>
      </c>
    </row>
    <row r="382" s="15" customFormat="1">
      <c r="A382" s="15"/>
      <c r="B382" s="255"/>
      <c r="C382" s="256"/>
      <c r="D382" s="235" t="s">
        <v>136</v>
      </c>
      <c r="E382" s="257" t="s">
        <v>1</v>
      </c>
      <c r="F382" s="258" t="s">
        <v>141</v>
      </c>
      <c r="G382" s="256"/>
      <c r="H382" s="259">
        <v>0.29399999999999998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5" t="s">
        <v>136</v>
      </c>
      <c r="AU382" s="265" t="s">
        <v>86</v>
      </c>
      <c r="AV382" s="15" t="s">
        <v>135</v>
      </c>
      <c r="AW382" s="15" t="s">
        <v>33</v>
      </c>
      <c r="AX382" s="15" t="s">
        <v>84</v>
      </c>
      <c r="AY382" s="265" t="s">
        <v>129</v>
      </c>
    </row>
    <row r="383" s="2" customFormat="1" ht="33" customHeight="1">
      <c r="A383" s="38"/>
      <c r="B383" s="39"/>
      <c r="C383" s="219" t="s">
        <v>368</v>
      </c>
      <c r="D383" s="219" t="s">
        <v>131</v>
      </c>
      <c r="E383" s="220" t="s">
        <v>369</v>
      </c>
      <c r="F383" s="221" t="s">
        <v>370</v>
      </c>
      <c r="G383" s="222" t="s">
        <v>147</v>
      </c>
      <c r="H383" s="223">
        <v>39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41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135</v>
      </c>
      <c r="AT383" s="231" t="s">
        <v>131</v>
      </c>
      <c r="AU383" s="231" t="s">
        <v>86</v>
      </c>
      <c r="AY383" s="17" t="s">
        <v>129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84</v>
      </c>
      <c r="BK383" s="232">
        <f>ROUND(I383*H383,2)</f>
        <v>0</v>
      </c>
      <c r="BL383" s="17" t="s">
        <v>135</v>
      </c>
      <c r="BM383" s="231" t="s">
        <v>371</v>
      </c>
    </row>
    <row r="384" s="14" customFormat="1">
      <c r="A384" s="14"/>
      <c r="B384" s="244"/>
      <c r="C384" s="245"/>
      <c r="D384" s="235" t="s">
        <v>136</v>
      </c>
      <c r="E384" s="246" t="s">
        <v>1</v>
      </c>
      <c r="F384" s="247" t="s">
        <v>372</v>
      </c>
      <c r="G384" s="245"/>
      <c r="H384" s="248">
        <v>20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136</v>
      </c>
      <c r="AU384" s="254" t="s">
        <v>86</v>
      </c>
      <c r="AV384" s="14" t="s">
        <v>86</v>
      </c>
      <c r="AW384" s="14" t="s">
        <v>33</v>
      </c>
      <c r="AX384" s="14" t="s">
        <v>76</v>
      </c>
      <c r="AY384" s="254" t="s">
        <v>129</v>
      </c>
    </row>
    <row r="385" s="14" customFormat="1">
      <c r="A385" s="14"/>
      <c r="B385" s="244"/>
      <c r="C385" s="245"/>
      <c r="D385" s="235" t="s">
        <v>136</v>
      </c>
      <c r="E385" s="246" t="s">
        <v>1</v>
      </c>
      <c r="F385" s="247" t="s">
        <v>221</v>
      </c>
      <c r="G385" s="245"/>
      <c r="H385" s="248">
        <v>19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136</v>
      </c>
      <c r="AU385" s="254" t="s">
        <v>86</v>
      </c>
      <c r="AV385" s="14" t="s">
        <v>86</v>
      </c>
      <c r="AW385" s="14" t="s">
        <v>33</v>
      </c>
      <c r="AX385" s="14" t="s">
        <v>76</v>
      </c>
      <c r="AY385" s="254" t="s">
        <v>129</v>
      </c>
    </row>
    <row r="386" s="15" customFormat="1">
      <c r="A386" s="15"/>
      <c r="B386" s="255"/>
      <c r="C386" s="256"/>
      <c r="D386" s="235" t="s">
        <v>136</v>
      </c>
      <c r="E386" s="257" t="s">
        <v>1</v>
      </c>
      <c r="F386" s="258" t="s">
        <v>141</v>
      </c>
      <c r="G386" s="256"/>
      <c r="H386" s="259">
        <v>39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5" t="s">
        <v>136</v>
      </c>
      <c r="AU386" s="265" t="s">
        <v>86</v>
      </c>
      <c r="AV386" s="15" t="s">
        <v>135</v>
      </c>
      <c r="AW386" s="15" t="s">
        <v>33</v>
      </c>
      <c r="AX386" s="15" t="s">
        <v>84</v>
      </c>
      <c r="AY386" s="265" t="s">
        <v>129</v>
      </c>
    </row>
    <row r="387" s="2" customFormat="1" ht="16.5" customHeight="1">
      <c r="A387" s="38"/>
      <c r="B387" s="39"/>
      <c r="C387" s="266" t="s">
        <v>242</v>
      </c>
      <c r="D387" s="266" t="s">
        <v>197</v>
      </c>
      <c r="E387" s="267" t="s">
        <v>373</v>
      </c>
      <c r="F387" s="268" t="s">
        <v>374</v>
      </c>
      <c r="G387" s="269" t="s">
        <v>147</v>
      </c>
      <c r="H387" s="270">
        <v>39.780000000000001</v>
      </c>
      <c r="I387" s="271"/>
      <c r="J387" s="272">
        <f>ROUND(I387*H387,2)</f>
        <v>0</v>
      </c>
      <c r="K387" s="273"/>
      <c r="L387" s="274"/>
      <c r="M387" s="275" t="s">
        <v>1</v>
      </c>
      <c r="N387" s="276" t="s">
        <v>41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153</v>
      </c>
      <c r="AT387" s="231" t="s">
        <v>197</v>
      </c>
      <c r="AU387" s="231" t="s">
        <v>86</v>
      </c>
      <c r="AY387" s="17" t="s">
        <v>129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84</v>
      </c>
      <c r="BK387" s="232">
        <f>ROUND(I387*H387,2)</f>
        <v>0</v>
      </c>
      <c r="BL387" s="17" t="s">
        <v>135</v>
      </c>
      <c r="BM387" s="231" t="s">
        <v>375</v>
      </c>
    </row>
    <row r="388" s="14" customFormat="1">
      <c r="A388" s="14"/>
      <c r="B388" s="244"/>
      <c r="C388" s="245"/>
      <c r="D388" s="235" t="s">
        <v>136</v>
      </c>
      <c r="E388" s="246" t="s">
        <v>1</v>
      </c>
      <c r="F388" s="247" t="s">
        <v>376</v>
      </c>
      <c r="G388" s="245"/>
      <c r="H388" s="248">
        <v>39.780000000000001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136</v>
      </c>
      <c r="AU388" s="254" t="s">
        <v>86</v>
      </c>
      <c r="AV388" s="14" t="s">
        <v>86</v>
      </c>
      <c r="AW388" s="14" t="s">
        <v>33</v>
      </c>
      <c r="AX388" s="14" t="s">
        <v>76</v>
      </c>
      <c r="AY388" s="254" t="s">
        <v>129</v>
      </c>
    </row>
    <row r="389" s="15" customFormat="1">
      <c r="A389" s="15"/>
      <c r="B389" s="255"/>
      <c r="C389" s="256"/>
      <c r="D389" s="235" t="s">
        <v>136</v>
      </c>
      <c r="E389" s="257" t="s">
        <v>1</v>
      </c>
      <c r="F389" s="258" t="s">
        <v>141</v>
      </c>
      <c r="G389" s="256"/>
      <c r="H389" s="259">
        <v>39.780000000000001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136</v>
      </c>
      <c r="AU389" s="265" t="s">
        <v>86</v>
      </c>
      <c r="AV389" s="15" t="s">
        <v>135</v>
      </c>
      <c r="AW389" s="15" t="s">
        <v>33</v>
      </c>
      <c r="AX389" s="15" t="s">
        <v>84</v>
      </c>
      <c r="AY389" s="265" t="s">
        <v>129</v>
      </c>
    </row>
    <row r="390" s="2" customFormat="1" ht="24.15" customHeight="1">
      <c r="A390" s="38"/>
      <c r="B390" s="39"/>
      <c r="C390" s="219" t="s">
        <v>377</v>
      </c>
      <c r="D390" s="219" t="s">
        <v>131</v>
      </c>
      <c r="E390" s="220" t="s">
        <v>378</v>
      </c>
      <c r="F390" s="221" t="s">
        <v>379</v>
      </c>
      <c r="G390" s="222" t="s">
        <v>134</v>
      </c>
      <c r="H390" s="223">
        <v>16.527999999999999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41</v>
      </c>
      <c r="O390" s="91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135</v>
      </c>
      <c r="AT390" s="231" t="s">
        <v>131</v>
      </c>
      <c r="AU390" s="231" t="s">
        <v>86</v>
      </c>
      <c r="AY390" s="17" t="s">
        <v>129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84</v>
      </c>
      <c r="BK390" s="232">
        <f>ROUND(I390*H390,2)</f>
        <v>0</v>
      </c>
      <c r="BL390" s="17" t="s">
        <v>135</v>
      </c>
      <c r="BM390" s="231" t="s">
        <v>380</v>
      </c>
    </row>
    <row r="391" s="13" customFormat="1">
      <c r="A391" s="13"/>
      <c r="B391" s="233"/>
      <c r="C391" s="234"/>
      <c r="D391" s="235" t="s">
        <v>136</v>
      </c>
      <c r="E391" s="236" t="s">
        <v>1</v>
      </c>
      <c r="F391" s="237" t="s">
        <v>333</v>
      </c>
      <c r="G391" s="234"/>
      <c r="H391" s="236" t="s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136</v>
      </c>
      <c r="AU391" s="243" t="s">
        <v>86</v>
      </c>
      <c r="AV391" s="13" t="s">
        <v>84</v>
      </c>
      <c r="AW391" s="13" t="s">
        <v>33</v>
      </c>
      <c r="AX391" s="13" t="s">
        <v>76</v>
      </c>
      <c r="AY391" s="243" t="s">
        <v>129</v>
      </c>
    </row>
    <row r="392" s="14" customFormat="1">
      <c r="A392" s="14"/>
      <c r="B392" s="244"/>
      <c r="C392" s="245"/>
      <c r="D392" s="235" t="s">
        <v>136</v>
      </c>
      <c r="E392" s="246" t="s">
        <v>1</v>
      </c>
      <c r="F392" s="247" t="s">
        <v>381</v>
      </c>
      <c r="G392" s="245"/>
      <c r="H392" s="248">
        <v>0.52800000000000002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136</v>
      </c>
      <c r="AU392" s="254" t="s">
        <v>86</v>
      </c>
      <c r="AV392" s="14" t="s">
        <v>86</v>
      </c>
      <c r="AW392" s="14" t="s">
        <v>33</v>
      </c>
      <c r="AX392" s="14" t="s">
        <v>76</v>
      </c>
      <c r="AY392" s="254" t="s">
        <v>129</v>
      </c>
    </row>
    <row r="393" s="13" customFormat="1">
      <c r="A393" s="13"/>
      <c r="B393" s="233"/>
      <c r="C393" s="234"/>
      <c r="D393" s="235" t="s">
        <v>136</v>
      </c>
      <c r="E393" s="236" t="s">
        <v>1</v>
      </c>
      <c r="F393" s="237" t="s">
        <v>283</v>
      </c>
      <c r="G393" s="234"/>
      <c r="H393" s="236" t="s">
        <v>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136</v>
      </c>
      <c r="AU393" s="243" t="s">
        <v>86</v>
      </c>
      <c r="AV393" s="13" t="s">
        <v>84</v>
      </c>
      <c r="AW393" s="13" t="s">
        <v>33</v>
      </c>
      <c r="AX393" s="13" t="s">
        <v>76</v>
      </c>
      <c r="AY393" s="243" t="s">
        <v>129</v>
      </c>
    </row>
    <row r="394" s="14" customFormat="1">
      <c r="A394" s="14"/>
      <c r="B394" s="244"/>
      <c r="C394" s="245"/>
      <c r="D394" s="235" t="s">
        <v>136</v>
      </c>
      <c r="E394" s="246" t="s">
        <v>1</v>
      </c>
      <c r="F394" s="247" t="s">
        <v>269</v>
      </c>
      <c r="G394" s="245"/>
      <c r="H394" s="248">
        <v>4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136</v>
      </c>
      <c r="AU394" s="254" t="s">
        <v>86</v>
      </c>
      <c r="AV394" s="14" t="s">
        <v>86</v>
      </c>
      <c r="AW394" s="14" t="s">
        <v>33</v>
      </c>
      <c r="AX394" s="14" t="s">
        <v>76</v>
      </c>
      <c r="AY394" s="254" t="s">
        <v>129</v>
      </c>
    </row>
    <row r="395" s="13" customFormat="1">
      <c r="A395" s="13"/>
      <c r="B395" s="233"/>
      <c r="C395" s="234"/>
      <c r="D395" s="235" t="s">
        <v>136</v>
      </c>
      <c r="E395" s="236" t="s">
        <v>1</v>
      </c>
      <c r="F395" s="237" t="s">
        <v>336</v>
      </c>
      <c r="G395" s="234"/>
      <c r="H395" s="236" t="s">
        <v>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136</v>
      </c>
      <c r="AU395" s="243" t="s">
        <v>86</v>
      </c>
      <c r="AV395" s="13" t="s">
        <v>84</v>
      </c>
      <c r="AW395" s="13" t="s">
        <v>33</v>
      </c>
      <c r="AX395" s="13" t="s">
        <v>76</v>
      </c>
      <c r="AY395" s="243" t="s">
        <v>129</v>
      </c>
    </row>
    <row r="396" s="14" customFormat="1">
      <c r="A396" s="14"/>
      <c r="B396" s="244"/>
      <c r="C396" s="245"/>
      <c r="D396" s="235" t="s">
        <v>136</v>
      </c>
      <c r="E396" s="246" t="s">
        <v>1</v>
      </c>
      <c r="F396" s="247" t="s">
        <v>382</v>
      </c>
      <c r="G396" s="245"/>
      <c r="H396" s="248">
        <v>12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136</v>
      </c>
      <c r="AU396" s="254" t="s">
        <v>86</v>
      </c>
      <c r="AV396" s="14" t="s">
        <v>86</v>
      </c>
      <c r="AW396" s="14" t="s">
        <v>33</v>
      </c>
      <c r="AX396" s="14" t="s">
        <v>76</v>
      </c>
      <c r="AY396" s="254" t="s">
        <v>129</v>
      </c>
    </row>
    <row r="397" s="15" customFormat="1">
      <c r="A397" s="15"/>
      <c r="B397" s="255"/>
      <c r="C397" s="256"/>
      <c r="D397" s="235" t="s">
        <v>136</v>
      </c>
      <c r="E397" s="257" t="s">
        <v>1</v>
      </c>
      <c r="F397" s="258" t="s">
        <v>141</v>
      </c>
      <c r="G397" s="256"/>
      <c r="H397" s="259">
        <v>16.527999999999999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5" t="s">
        <v>136</v>
      </c>
      <c r="AU397" s="265" t="s">
        <v>86</v>
      </c>
      <c r="AV397" s="15" t="s">
        <v>135</v>
      </c>
      <c r="AW397" s="15" t="s">
        <v>33</v>
      </c>
      <c r="AX397" s="15" t="s">
        <v>84</v>
      </c>
      <c r="AY397" s="265" t="s">
        <v>129</v>
      </c>
    </row>
    <row r="398" s="2" customFormat="1" ht="24.15" customHeight="1">
      <c r="A398" s="38"/>
      <c r="B398" s="39"/>
      <c r="C398" s="219" t="s">
        <v>247</v>
      </c>
      <c r="D398" s="219" t="s">
        <v>131</v>
      </c>
      <c r="E398" s="220" t="s">
        <v>383</v>
      </c>
      <c r="F398" s="221" t="s">
        <v>384</v>
      </c>
      <c r="G398" s="222" t="s">
        <v>385</v>
      </c>
      <c r="H398" s="223">
        <v>2</v>
      </c>
      <c r="I398" s="224"/>
      <c r="J398" s="225">
        <f>ROUND(I398*H398,2)</f>
        <v>0</v>
      </c>
      <c r="K398" s="226"/>
      <c r="L398" s="44"/>
      <c r="M398" s="227" t="s">
        <v>1</v>
      </c>
      <c r="N398" s="228" t="s">
        <v>41</v>
      </c>
      <c r="O398" s="91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1" t="s">
        <v>135</v>
      </c>
      <c r="AT398" s="231" t="s">
        <v>131</v>
      </c>
      <c r="AU398" s="231" t="s">
        <v>86</v>
      </c>
      <c r="AY398" s="17" t="s">
        <v>129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7" t="s">
        <v>84</v>
      </c>
      <c r="BK398" s="232">
        <f>ROUND(I398*H398,2)</f>
        <v>0</v>
      </c>
      <c r="BL398" s="17" t="s">
        <v>135</v>
      </c>
      <c r="BM398" s="231" t="s">
        <v>386</v>
      </c>
    </row>
    <row r="399" s="13" customFormat="1">
      <c r="A399" s="13"/>
      <c r="B399" s="233"/>
      <c r="C399" s="234"/>
      <c r="D399" s="235" t="s">
        <v>136</v>
      </c>
      <c r="E399" s="236" t="s">
        <v>1</v>
      </c>
      <c r="F399" s="237" t="s">
        <v>387</v>
      </c>
      <c r="G399" s="234"/>
      <c r="H399" s="236" t="s">
        <v>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136</v>
      </c>
      <c r="AU399" s="243" t="s">
        <v>86</v>
      </c>
      <c r="AV399" s="13" t="s">
        <v>84</v>
      </c>
      <c r="AW399" s="13" t="s">
        <v>33</v>
      </c>
      <c r="AX399" s="13" t="s">
        <v>76</v>
      </c>
      <c r="AY399" s="243" t="s">
        <v>129</v>
      </c>
    </row>
    <row r="400" s="14" customFormat="1">
      <c r="A400" s="14"/>
      <c r="B400" s="244"/>
      <c r="C400" s="245"/>
      <c r="D400" s="235" t="s">
        <v>136</v>
      </c>
      <c r="E400" s="246" t="s">
        <v>1</v>
      </c>
      <c r="F400" s="247" t="s">
        <v>86</v>
      </c>
      <c r="G400" s="245"/>
      <c r="H400" s="248">
        <v>2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136</v>
      </c>
      <c r="AU400" s="254" t="s">
        <v>86</v>
      </c>
      <c r="AV400" s="14" t="s">
        <v>86</v>
      </c>
      <c r="AW400" s="14" t="s">
        <v>33</v>
      </c>
      <c r="AX400" s="14" t="s">
        <v>76</v>
      </c>
      <c r="AY400" s="254" t="s">
        <v>129</v>
      </c>
    </row>
    <row r="401" s="15" customFormat="1">
      <c r="A401" s="15"/>
      <c r="B401" s="255"/>
      <c r="C401" s="256"/>
      <c r="D401" s="235" t="s">
        <v>136</v>
      </c>
      <c r="E401" s="257" t="s">
        <v>1</v>
      </c>
      <c r="F401" s="258" t="s">
        <v>141</v>
      </c>
      <c r="G401" s="256"/>
      <c r="H401" s="259">
        <v>2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136</v>
      </c>
      <c r="AU401" s="265" t="s">
        <v>86</v>
      </c>
      <c r="AV401" s="15" t="s">
        <v>135</v>
      </c>
      <c r="AW401" s="15" t="s">
        <v>33</v>
      </c>
      <c r="AX401" s="15" t="s">
        <v>84</v>
      </c>
      <c r="AY401" s="265" t="s">
        <v>129</v>
      </c>
    </row>
    <row r="402" s="2" customFormat="1" ht="37.8" customHeight="1">
      <c r="A402" s="38"/>
      <c r="B402" s="39"/>
      <c r="C402" s="219" t="s">
        <v>388</v>
      </c>
      <c r="D402" s="219" t="s">
        <v>131</v>
      </c>
      <c r="E402" s="220" t="s">
        <v>389</v>
      </c>
      <c r="F402" s="221" t="s">
        <v>390</v>
      </c>
      <c r="G402" s="222" t="s">
        <v>134</v>
      </c>
      <c r="H402" s="223">
        <v>286.39999999999998</v>
      </c>
      <c r="I402" s="224"/>
      <c r="J402" s="225">
        <f>ROUND(I402*H402,2)</f>
        <v>0</v>
      </c>
      <c r="K402" s="226"/>
      <c r="L402" s="44"/>
      <c r="M402" s="227" t="s">
        <v>1</v>
      </c>
      <c r="N402" s="228" t="s">
        <v>41</v>
      </c>
      <c r="O402" s="91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135</v>
      </c>
      <c r="AT402" s="231" t="s">
        <v>131</v>
      </c>
      <c r="AU402" s="231" t="s">
        <v>86</v>
      </c>
      <c r="AY402" s="17" t="s">
        <v>129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84</v>
      </c>
      <c r="BK402" s="232">
        <f>ROUND(I402*H402,2)</f>
        <v>0</v>
      </c>
      <c r="BL402" s="17" t="s">
        <v>135</v>
      </c>
      <c r="BM402" s="231" t="s">
        <v>391</v>
      </c>
    </row>
    <row r="403" s="13" customFormat="1">
      <c r="A403" s="13"/>
      <c r="B403" s="233"/>
      <c r="C403" s="234"/>
      <c r="D403" s="235" t="s">
        <v>136</v>
      </c>
      <c r="E403" s="236" t="s">
        <v>1</v>
      </c>
      <c r="F403" s="237" t="s">
        <v>138</v>
      </c>
      <c r="G403" s="234"/>
      <c r="H403" s="236" t="s">
        <v>1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136</v>
      </c>
      <c r="AU403" s="243" t="s">
        <v>86</v>
      </c>
      <c r="AV403" s="13" t="s">
        <v>84</v>
      </c>
      <c r="AW403" s="13" t="s">
        <v>33</v>
      </c>
      <c r="AX403" s="13" t="s">
        <v>76</v>
      </c>
      <c r="AY403" s="243" t="s">
        <v>129</v>
      </c>
    </row>
    <row r="404" s="14" customFormat="1">
      <c r="A404" s="14"/>
      <c r="B404" s="244"/>
      <c r="C404" s="245"/>
      <c r="D404" s="235" t="s">
        <v>136</v>
      </c>
      <c r="E404" s="246" t="s">
        <v>1</v>
      </c>
      <c r="F404" s="247" t="s">
        <v>392</v>
      </c>
      <c r="G404" s="245"/>
      <c r="H404" s="248">
        <v>104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136</v>
      </c>
      <c r="AU404" s="254" t="s">
        <v>86</v>
      </c>
      <c r="AV404" s="14" t="s">
        <v>86</v>
      </c>
      <c r="AW404" s="14" t="s">
        <v>33</v>
      </c>
      <c r="AX404" s="14" t="s">
        <v>76</v>
      </c>
      <c r="AY404" s="254" t="s">
        <v>129</v>
      </c>
    </row>
    <row r="405" s="13" customFormat="1">
      <c r="A405" s="13"/>
      <c r="B405" s="233"/>
      <c r="C405" s="234"/>
      <c r="D405" s="235" t="s">
        <v>136</v>
      </c>
      <c r="E405" s="236" t="s">
        <v>1</v>
      </c>
      <c r="F405" s="237" t="s">
        <v>140</v>
      </c>
      <c r="G405" s="234"/>
      <c r="H405" s="236" t="s">
        <v>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136</v>
      </c>
      <c r="AU405" s="243" t="s">
        <v>86</v>
      </c>
      <c r="AV405" s="13" t="s">
        <v>84</v>
      </c>
      <c r="AW405" s="13" t="s">
        <v>33</v>
      </c>
      <c r="AX405" s="13" t="s">
        <v>76</v>
      </c>
      <c r="AY405" s="243" t="s">
        <v>129</v>
      </c>
    </row>
    <row r="406" s="14" customFormat="1">
      <c r="A406" s="14"/>
      <c r="B406" s="244"/>
      <c r="C406" s="245"/>
      <c r="D406" s="235" t="s">
        <v>136</v>
      </c>
      <c r="E406" s="246" t="s">
        <v>1</v>
      </c>
      <c r="F406" s="247" t="s">
        <v>392</v>
      </c>
      <c r="G406" s="245"/>
      <c r="H406" s="248">
        <v>104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136</v>
      </c>
      <c r="AU406" s="254" t="s">
        <v>86</v>
      </c>
      <c r="AV406" s="14" t="s">
        <v>86</v>
      </c>
      <c r="AW406" s="14" t="s">
        <v>33</v>
      </c>
      <c r="AX406" s="14" t="s">
        <v>76</v>
      </c>
      <c r="AY406" s="254" t="s">
        <v>129</v>
      </c>
    </row>
    <row r="407" s="13" customFormat="1">
      <c r="A407" s="13"/>
      <c r="B407" s="233"/>
      <c r="C407" s="234"/>
      <c r="D407" s="235" t="s">
        <v>136</v>
      </c>
      <c r="E407" s="236" t="s">
        <v>1</v>
      </c>
      <c r="F407" s="237" t="s">
        <v>393</v>
      </c>
      <c r="G407" s="234"/>
      <c r="H407" s="236" t="s">
        <v>1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136</v>
      </c>
      <c r="AU407" s="243" t="s">
        <v>86</v>
      </c>
      <c r="AV407" s="13" t="s">
        <v>84</v>
      </c>
      <c r="AW407" s="13" t="s">
        <v>33</v>
      </c>
      <c r="AX407" s="13" t="s">
        <v>76</v>
      </c>
      <c r="AY407" s="243" t="s">
        <v>129</v>
      </c>
    </row>
    <row r="408" s="13" customFormat="1">
      <c r="A408" s="13"/>
      <c r="B408" s="233"/>
      <c r="C408" s="234"/>
      <c r="D408" s="235" t="s">
        <v>136</v>
      </c>
      <c r="E408" s="236" t="s">
        <v>1</v>
      </c>
      <c r="F408" s="237" t="s">
        <v>138</v>
      </c>
      <c r="G408" s="234"/>
      <c r="H408" s="236" t="s">
        <v>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136</v>
      </c>
      <c r="AU408" s="243" t="s">
        <v>86</v>
      </c>
      <c r="AV408" s="13" t="s">
        <v>84</v>
      </c>
      <c r="AW408" s="13" t="s">
        <v>33</v>
      </c>
      <c r="AX408" s="13" t="s">
        <v>76</v>
      </c>
      <c r="AY408" s="243" t="s">
        <v>129</v>
      </c>
    </row>
    <row r="409" s="14" customFormat="1">
      <c r="A409" s="14"/>
      <c r="B409" s="244"/>
      <c r="C409" s="245"/>
      <c r="D409" s="235" t="s">
        <v>136</v>
      </c>
      <c r="E409" s="246" t="s">
        <v>1</v>
      </c>
      <c r="F409" s="247" t="s">
        <v>394</v>
      </c>
      <c r="G409" s="245"/>
      <c r="H409" s="248">
        <v>40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136</v>
      </c>
      <c r="AU409" s="254" t="s">
        <v>86</v>
      </c>
      <c r="AV409" s="14" t="s">
        <v>86</v>
      </c>
      <c r="AW409" s="14" t="s">
        <v>33</v>
      </c>
      <c r="AX409" s="14" t="s">
        <v>76</v>
      </c>
      <c r="AY409" s="254" t="s">
        <v>129</v>
      </c>
    </row>
    <row r="410" s="13" customFormat="1">
      <c r="A410" s="13"/>
      <c r="B410" s="233"/>
      <c r="C410" s="234"/>
      <c r="D410" s="235" t="s">
        <v>136</v>
      </c>
      <c r="E410" s="236" t="s">
        <v>1</v>
      </c>
      <c r="F410" s="237" t="s">
        <v>140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136</v>
      </c>
      <c r="AU410" s="243" t="s">
        <v>86</v>
      </c>
      <c r="AV410" s="13" t="s">
        <v>84</v>
      </c>
      <c r="AW410" s="13" t="s">
        <v>33</v>
      </c>
      <c r="AX410" s="13" t="s">
        <v>76</v>
      </c>
      <c r="AY410" s="243" t="s">
        <v>129</v>
      </c>
    </row>
    <row r="411" s="14" customFormat="1">
      <c r="A411" s="14"/>
      <c r="B411" s="244"/>
      <c r="C411" s="245"/>
      <c r="D411" s="235" t="s">
        <v>136</v>
      </c>
      <c r="E411" s="246" t="s">
        <v>1</v>
      </c>
      <c r="F411" s="247" t="s">
        <v>395</v>
      </c>
      <c r="G411" s="245"/>
      <c r="H411" s="248">
        <v>38.399999999999999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136</v>
      </c>
      <c r="AU411" s="254" t="s">
        <v>86</v>
      </c>
      <c r="AV411" s="14" t="s">
        <v>86</v>
      </c>
      <c r="AW411" s="14" t="s">
        <v>33</v>
      </c>
      <c r="AX411" s="14" t="s">
        <v>76</v>
      </c>
      <c r="AY411" s="254" t="s">
        <v>129</v>
      </c>
    </row>
    <row r="412" s="15" customFormat="1">
      <c r="A412" s="15"/>
      <c r="B412" s="255"/>
      <c r="C412" s="256"/>
      <c r="D412" s="235" t="s">
        <v>136</v>
      </c>
      <c r="E412" s="257" t="s">
        <v>1</v>
      </c>
      <c r="F412" s="258" t="s">
        <v>141</v>
      </c>
      <c r="G412" s="256"/>
      <c r="H412" s="259">
        <v>286.39999999999998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5" t="s">
        <v>136</v>
      </c>
      <c r="AU412" s="265" t="s">
        <v>86</v>
      </c>
      <c r="AV412" s="15" t="s">
        <v>135</v>
      </c>
      <c r="AW412" s="15" t="s">
        <v>33</v>
      </c>
      <c r="AX412" s="15" t="s">
        <v>84</v>
      </c>
      <c r="AY412" s="265" t="s">
        <v>129</v>
      </c>
    </row>
    <row r="413" s="2" customFormat="1" ht="37.8" customHeight="1">
      <c r="A413" s="38"/>
      <c r="B413" s="39"/>
      <c r="C413" s="219" t="s">
        <v>250</v>
      </c>
      <c r="D413" s="219" t="s">
        <v>131</v>
      </c>
      <c r="E413" s="220" t="s">
        <v>396</v>
      </c>
      <c r="F413" s="221" t="s">
        <v>397</v>
      </c>
      <c r="G413" s="222" t="s">
        <v>134</v>
      </c>
      <c r="H413" s="223">
        <v>8592</v>
      </c>
      <c r="I413" s="224"/>
      <c r="J413" s="225">
        <f>ROUND(I413*H413,2)</f>
        <v>0</v>
      </c>
      <c r="K413" s="226"/>
      <c r="L413" s="44"/>
      <c r="M413" s="227" t="s">
        <v>1</v>
      </c>
      <c r="N413" s="228" t="s">
        <v>41</v>
      </c>
      <c r="O413" s="91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1" t="s">
        <v>135</v>
      </c>
      <c r="AT413" s="231" t="s">
        <v>131</v>
      </c>
      <c r="AU413" s="231" t="s">
        <v>86</v>
      </c>
      <c r="AY413" s="17" t="s">
        <v>129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7" t="s">
        <v>84</v>
      </c>
      <c r="BK413" s="232">
        <f>ROUND(I413*H413,2)</f>
        <v>0</v>
      </c>
      <c r="BL413" s="17" t="s">
        <v>135</v>
      </c>
      <c r="BM413" s="231" t="s">
        <v>398</v>
      </c>
    </row>
    <row r="414" s="14" customFormat="1">
      <c r="A414" s="14"/>
      <c r="B414" s="244"/>
      <c r="C414" s="245"/>
      <c r="D414" s="235" t="s">
        <v>136</v>
      </c>
      <c r="E414" s="246" t="s">
        <v>1</v>
      </c>
      <c r="F414" s="247" t="s">
        <v>399</v>
      </c>
      <c r="G414" s="245"/>
      <c r="H414" s="248">
        <v>8592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136</v>
      </c>
      <c r="AU414" s="254" t="s">
        <v>86</v>
      </c>
      <c r="AV414" s="14" t="s">
        <v>86</v>
      </c>
      <c r="AW414" s="14" t="s">
        <v>33</v>
      </c>
      <c r="AX414" s="14" t="s">
        <v>76</v>
      </c>
      <c r="AY414" s="254" t="s">
        <v>129</v>
      </c>
    </row>
    <row r="415" s="15" customFormat="1">
      <c r="A415" s="15"/>
      <c r="B415" s="255"/>
      <c r="C415" s="256"/>
      <c r="D415" s="235" t="s">
        <v>136</v>
      </c>
      <c r="E415" s="257" t="s">
        <v>1</v>
      </c>
      <c r="F415" s="258" t="s">
        <v>141</v>
      </c>
      <c r="G415" s="256"/>
      <c r="H415" s="259">
        <v>8592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136</v>
      </c>
      <c r="AU415" s="265" t="s">
        <v>86</v>
      </c>
      <c r="AV415" s="15" t="s">
        <v>135</v>
      </c>
      <c r="AW415" s="15" t="s">
        <v>33</v>
      </c>
      <c r="AX415" s="15" t="s">
        <v>84</v>
      </c>
      <c r="AY415" s="265" t="s">
        <v>129</v>
      </c>
    </row>
    <row r="416" s="2" customFormat="1" ht="37.8" customHeight="1">
      <c r="A416" s="38"/>
      <c r="B416" s="39"/>
      <c r="C416" s="219" t="s">
        <v>400</v>
      </c>
      <c r="D416" s="219" t="s">
        <v>131</v>
      </c>
      <c r="E416" s="220" t="s">
        <v>401</v>
      </c>
      <c r="F416" s="221" t="s">
        <v>402</v>
      </c>
      <c r="G416" s="222" t="s">
        <v>134</v>
      </c>
      <c r="H416" s="223">
        <v>286.39999999999998</v>
      </c>
      <c r="I416" s="224"/>
      <c r="J416" s="225">
        <f>ROUND(I416*H416,2)</f>
        <v>0</v>
      </c>
      <c r="K416" s="226"/>
      <c r="L416" s="44"/>
      <c r="M416" s="227" t="s">
        <v>1</v>
      </c>
      <c r="N416" s="228" t="s">
        <v>41</v>
      </c>
      <c r="O416" s="91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1" t="s">
        <v>135</v>
      </c>
      <c r="AT416" s="231" t="s">
        <v>131</v>
      </c>
      <c r="AU416" s="231" t="s">
        <v>86</v>
      </c>
      <c r="AY416" s="17" t="s">
        <v>129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7" t="s">
        <v>84</v>
      </c>
      <c r="BK416" s="232">
        <f>ROUND(I416*H416,2)</f>
        <v>0</v>
      </c>
      <c r="BL416" s="17" t="s">
        <v>135</v>
      </c>
      <c r="BM416" s="231" t="s">
        <v>403</v>
      </c>
    </row>
    <row r="417" s="2" customFormat="1" ht="24.15" customHeight="1">
      <c r="A417" s="38"/>
      <c r="B417" s="39"/>
      <c r="C417" s="219" t="s">
        <v>255</v>
      </c>
      <c r="D417" s="219" t="s">
        <v>131</v>
      </c>
      <c r="E417" s="220" t="s">
        <v>404</v>
      </c>
      <c r="F417" s="221" t="s">
        <v>405</v>
      </c>
      <c r="G417" s="222" t="s">
        <v>161</v>
      </c>
      <c r="H417" s="223">
        <v>336.95999999999998</v>
      </c>
      <c r="I417" s="224"/>
      <c r="J417" s="225">
        <f>ROUND(I417*H417,2)</f>
        <v>0</v>
      </c>
      <c r="K417" s="226"/>
      <c r="L417" s="44"/>
      <c r="M417" s="227" t="s">
        <v>1</v>
      </c>
      <c r="N417" s="228" t="s">
        <v>41</v>
      </c>
      <c r="O417" s="91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135</v>
      </c>
      <c r="AT417" s="231" t="s">
        <v>131</v>
      </c>
      <c r="AU417" s="231" t="s">
        <v>86</v>
      </c>
      <c r="AY417" s="17" t="s">
        <v>129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84</v>
      </c>
      <c r="BK417" s="232">
        <f>ROUND(I417*H417,2)</f>
        <v>0</v>
      </c>
      <c r="BL417" s="17" t="s">
        <v>135</v>
      </c>
      <c r="BM417" s="231" t="s">
        <v>406</v>
      </c>
    </row>
    <row r="418" s="13" customFormat="1">
      <c r="A418" s="13"/>
      <c r="B418" s="233"/>
      <c r="C418" s="234"/>
      <c r="D418" s="235" t="s">
        <v>136</v>
      </c>
      <c r="E418" s="236" t="s">
        <v>1</v>
      </c>
      <c r="F418" s="237" t="s">
        <v>407</v>
      </c>
      <c r="G418" s="234"/>
      <c r="H418" s="236" t="s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136</v>
      </c>
      <c r="AU418" s="243" t="s">
        <v>86</v>
      </c>
      <c r="AV418" s="13" t="s">
        <v>84</v>
      </c>
      <c r="AW418" s="13" t="s">
        <v>33</v>
      </c>
      <c r="AX418" s="13" t="s">
        <v>76</v>
      </c>
      <c r="AY418" s="243" t="s">
        <v>129</v>
      </c>
    </row>
    <row r="419" s="14" customFormat="1">
      <c r="A419" s="14"/>
      <c r="B419" s="244"/>
      <c r="C419" s="245"/>
      <c r="D419" s="235" t="s">
        <v>136</v>
      </c>
      <c r="E419" s="246" t="s">
        <v>1</v>
      </c>
      <c r="F419" s="247" t="s">
        <v>408</v>
      </c>
      <c r="G419" s="245"/>
      <c r="H419" s="248">
        <v>185.75999999999999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136</v>
      </c>
      <c r="AU419" s="254" t="s">
        <v>86</v>
      </c>
      <c r="AV419" s="14" t="s">
        <v>86</v>
      </c>
      <c r="AW419" s="14" t="s">
        <v>33</v>
      </c>
      <c r="AX419" s="14" t="s">
        <v>76</v>
      </c>
      <c r="AY419" s="254" t="s">
        <v>129</v>
      </c>
    </row>
    <row r="420" s="13" customFormat="1">
      <c r="A420" s="13"/>
      <c r="B420" s="233"/>
      <c r="C420" s="234"/>
      <c r="D420" s="235" t="s">
        <v>136</v>
      </c>
      <c r="E420" s="236" t="s">
        <v>1</v>
      </c>
      <c r="F420" s="237" t="s">
        <v>409</v>
      </c>
      <c r="G420" s="234"/>
      <c r="H420" s="236" t="s">
        <v>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136</v>
      </c>
      <c r="AU420" s="243" t="s">
        <v>86</v>
      </c>
      <c r="AV420" s="13" t="s">
        <v>84</v>
      </c>
      <c r="AW420" s="13" t="s">
        <v>33</v>
      </c>
      <c r="AX420" s="13" t="s">
        <v>76</v>
      </c>
      <c r="AY420" s="243" t="s">
        <v>129</v>
      </c>
    </row>
    <row r="421" s="14" customFormat="1">
      <c r="A421" s="14"/>
      <c r="B421" s="244"/>
      <c r="C421" s="245"/>
      <c r="D421" s="235" t="s">
        <v>136</v>
      </c>
      <c r="E421" s="246" t="s">
        <v>1</v>
      </c>
      <c r="F421" s="247" t="s">
        <v>410</v>
      </c>
      <c r="G421" s="245"/>
      <c r="H421" s="248">
        <v>151.19999999999999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136</v>
      </c>
      <c r="AU421" s="254" t="s">
        <v>86</v>
      </c>
      <c r="AV421" s="14" t="s">
        <v>86</v>
      </c>
      <c r="AW421" s="14" t="s">
        <v>33</v>
      </c>
      <c r="AX421" s="14" t="s">
        <v>76</v>
      </c>
      <c r="AY421" s="254" t="s">
        <v>129</v>
      </c>
    </row>
    <row r="422" s="15" customFormat="1">
      <c r="A422" s="15"/>
      <c r="B422" s="255"/>
      <c r="C422" s="256"/>
      <c r="D422" s="235" t="s">
        <v>136</v>
      </c>
      <c r="E422" s="257" t="s">
        <v>1</v>
      </c>
      <c r="F422" s="258" t="s">
        <v>141</v>
      </c>
      <c r="G422" s="256"/>
      <c r="H422" s="259">
        <v>336.95999999999998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5" t="s">
        <v>136</v>
      </c>
      <c r="AU422" s="265" t="s">
        <v>86</v>
      </c>
      <c r="AV422" s="15" t="s">
        <v>135</v>
      </c>
      <c r="AW422" s="15" t="s">
        <v>33</v>
      </c>
      <c r="AX422" s="15" t="s">
        <v>84</v>
      </c>
      <c r="AY422" s="265" t="s">
        <v>129</v>
      </c>
    </row>
    <row r="423" s="2" customFormat="1" ht="37.8" customHeight="1">
      <c r="A423" s="38"/>
      <c r="B423" s="39"/>
      <c r="C423" s="219" t="s">
        <v>411</v>
      </c>
      <c r="D423" s="219" t="s">
        <v>131</v>
      </c>
      <c r="E423" s="220" t="s">
        <v>412</v>
      </c>
      <c r="F423" s="221" t="s">
        <v>413</v>
      </c>
      <c r="G423" s="222" t="s">
        <v>161</v>
      </c>
      <c r="H423" s="223">
        <v>10108.799999999999</v>
      </c>
      <c r="I423" s="224"/>
      <c r="J423" s="225">
        <f>ROUND(I423*H423,2)</f>
        <v>0</v>
      </c>
      <c r="K423" s="226"/>
      <c r="L423" s="44"/>
      <c r="M423" s="227" t="s">
        <v>1</v>
      </c>
      <c r="N423" s="228" t="s">
        <v>41</v>
      </c>
      <c r="O423" s="91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135</v>
      </c>
      <c r="AT423" s="231" t="s">
        <v>131</v>
      </c>
      <c r="AU423" s="231" t="s">
        <v>86</v>
      </c>
      <c r="AY423" s="17" t="s">
        <v>129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84</v>
      </c>
      <c r="BK423" s="232">
        <f>ROUND(I423*H423,2)</f>
        <v>0</v>
      </c>
      <c r="BL423" s="17" t="s">
        <v>135</v>
      </c>
      <c r="BM423" s="231" t="s">
        <v>414</v>
      </c>
    </row>
    <row r="424" s="14" customFormat="1">
      <c r="A424" s="14"/>
      <c r="B424" s="244"/>
      <c r="C424" s="245"/>
      <c r="D424" s="235" t="s">
        <v>136</v>
      </c>
      <c r="E424" s="246" t="s">
        <v>1</v>
      </c>
      <c r="F424" s="247" t="s">
        <v>415</v>
      </c>
      <c r="G424" s="245"/>
      <c r="H424" s="248">
        <v>10108.799999999999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136</v>
      </c>
      <c r="AU424" s="254" t="s">
        <v>86</v>
      </c>
      <c r="AV424" s="14" t="s">
        <v>86</v>
      </c>
      <c r="AW424" s="14" t="s">
        <v>33</v>
      </c>
      <c r="AX424" s="14" t="s">
        <v>76</v>
      </c>
      <c r="AY424" s="254" t="s">
        <v>129</v>
      </c>
    </row>
    <row r="425" s="15" customFormat="1">
      <c r="A425" s="15"/>
      <c r="B425" s="255"/>
      <c r="C425" s="256"/>
      <c r="D425" s="235" t="s">
        <v>136</v>
      </c>
      <c r="E425" s="257" t="s">
        <v>1</v>
      </c>
      <c r="F425" s="258" t="s">
        <v>141</v>
      </c>
      <c r="G425" s="256"/>
      <c r="H425" s="259">
        <v>10108.799999999999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5" t="s">
        <v>136</v>
      </c>
      <c r="AU425" s="265" t="s">
        <v>86</v>
      </c>
      <c r="AV425" s="15" t="s">
        <v>135</v>
      </c>
      <c r="AW425" s="15" t="s">
        <v>33</v>
      </c>
      <c r="AX425" s="15" t="s">
        <v>84</v>
      </c>
      <c r="AY425" s="265" t="s">
        <v>129</v>
      </c>
    </row>
    <row r="426" s="2" customFormat="1" ht="24.15" customHeight="1">
      <c r="A426" s="38"/>
      <c r="B426" s="39"/>
      <c r="C426" s="219" t="s">
        <v>265</v>
      </c>
      <c r="D426" s="219" t="s">
        <v>131</v>
      </c>
      <c r="E426" s="220" t="s">
        <v>416</v>
      </c>
      <c r="F426" s="221" t="s">
        <v>417</v>
      </c>
      <c r="G426" s="222" t="s">
        <v>161</v>
      </c>
      <c r="H426" s="223">
        <v>336.95999999999998</v>
      </c>
      <c r="I426" s="224"/>
      <c r="J426" s="225">
        <f>ROUND(I426*H426,2)</f>
        <v>0</v>
      </c>
      <c r="K426" s="226"/>
      <c r="L426" s="44"/>
      <c r="M426" s="227" t="s">
        <v>1</v>
      </c>
      <c r="N426" s="228" t="s">
        <v>41</v>
      </c>
      <c r="O426" s="91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1" t="s">
        <v>135</v>
      </c>
      <c r="AT426" s="231" t="s">
        <v>131</v>
      </c>
      <c r="AU426" s="231" t="s">
        <v>86</v>
      </c>
      <c r="AY426" s="17" t="s">
        <v>129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7" t="s">
        <v>84</v>
      </c>
      <c r="BK426" s="232">
        <f>ROUND(I426*H426,2)</f>
        <v>0</v>
      </c>
      <c r="BL426" s="17" t="s">
        <v>135</v>
      </c>
      <c r="BM426" s="231" t="s">
        <v>418</v>
      </c>
    </row>
    <row r="427" s="14" customFormat="1">
      <c r="A427" s="14"/>
      <c r="B427" s="244"/>
      <c r="C427" s="245"/>
      <c r="D427" s="235" t="s">
        <v>136</v>
      </c>
      <c r="E427" s="246" t="s">
        <v>1</v>
      </c>
      <c r="F427" s="247" t="s">
        <v>419</v>
      </c>
      <c r="G427" s="245"/>
      <c r="H427" s="248">
        <v>336.95999999999998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136</v>
      </c>
      <c r="AU427" s="254" t="s">
        <v>86</v>
      </c>
      <c r="AV427" s="14" t="s">
        <v>86</v>
      </c>
      <c r="AW427" s="14" t="s">
        <v>33</v>
      </c>
      <c r="AX427" s="14" t="s">
        <v>76</v>
      </c>
      <c r="AY427" s="254" t="s">
        <v>129</v>
      </c>
    </row>
    <row r="428" s="15" customFormat="1">
      <c r="A428" s="15"/>
      <c r="B428" s="255"/>
      <c r="C428" s="256"/>
      <c r="D428" s="235" t="s">
        <v>136</v>
      </c>
      <c r="E428" s="257" t="s">
        <v>1</v>
      </c>
      <c r="F428" s="258" t="s">
        <v>141</v>
      </c>
      <c r="G428" s="256"/>
      <c r="H428" s="259">
        <v>336.95999999999998</v>
      </c>
      <c r="I428" s="260"/>
      <c r="J428" s="256"/>
      <c r="K428" s="256"/>
      <c r="L428" s="261"/>
      <c r="M428" s="262"/>
      <c r="N428" s="263"/>
      <c r="O428" s="263"/>
      <c r="P428" s="263"/>
      <c r="Q428" s="263"/>
      <c r="R428" s="263"/>
      <c r="S428" s="263"/>
      <c r="T428" s="264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5" t="s">
        <v>136</v>
      </c>
      <c r="AU428" s="265" t="s">
        <v>86</v>
      </c>
      <c r="AV428" s="15" t="s">
        <v>135</v>
      </c>
      <c r="AW428" s="15" t="s">
        <v>33</v>
      </c>
      <c r="AX428" s="15" t="s">
        <v>84</v>
      </c>
      <c r="AY428" s="265" t="s">
        <v>129</v>
      </c>
    </row>
    <row r="429" s="2" customFormat="1" ht="21.75" customHeight="1">
      <c r="A429" s="38"/>
      <c r="B429" s="39"/>
      <c r="C429" s="219" t="s">
        <v>420</v>
      </c>
      <c r="D429" s="219" t="s">
        <v>131</v>
      </c>
      <c r="E429" s="220" t="s">
        <v>421</v>
      </c>
      <c r="F429" s="221" t="s">
        <v>422</v>
      </c>
      <c r="G429" s="222" t="s">
        <v>134</v>
      </c>
      <c r="H429" s="223">
        <v>286.39999999999998</v>
      </c>
      <c r="I429" s="224"/>
      <c r="J429" s="225">
        <f>ROUND(I429*H429,2)</f>
        <v>0</v>
      </c>
      <c r="K429" s="226"/>
      <c r="L429" s="44"/>
      <c r="M429" s="227" t="s">
        <v>1</v>
      </c>
      <c r="N429" s="228" t="s">
        <v>41</v>
      </c>
      <c r="O429" s="91"/>
      <c r="P429" s="229">
        <f>O429*H429</f>
        <v>0</v>
      </c>
      <c r="Q429" s="229">
        <v>0</v>
      </c>
      <c r="R429" s="229">
        <f>Q429*H429</f>
        <v>0</v>
      </c>
      <c r="S429" s="229">
        <v>0</v>
      </c>
      <c r="T429" s="23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1" t="s">
        <v>135</v>
      </c>
      <c r="AT429" s="231" t="s">
        <v>131</v>
      </c>
      <c r="AU429" s="231" t="s">
        <v>86</v>
      </c>
      <c r="AY429" s="17" t="s">
        <v>129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7" t="s">
        <v>84</v>
      </c>
      <c r="BK429" s="232">
        <f>ROUND(I429*H429,2)</f>
        <v>0</v>
      </c>
      <c r="BL429" s="17" t="s">
        <v>135</v>
      </c>
      <c r="BM429" s="231" t="s">
        <v>423</v>
      </c>
    </row>
    <row r="430" s="13" customFormat="1">
      <c r="A430" s="13"/>
      <c r="B430" s="233"/>
      <c r="C430" s="234"/>
      <c r="D430" s="235" t="s">
        <v>136</v>
      </c>
      <c r="E430" s="236" t="s">
        <v>1</v>
      </c>
      <c r="F430" s="237" t="s">
        <v>138</v>
      </c>
      <c r="G430" s="234"/>
      <c r="H430" s="236" t="s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136</v>
      </c>
      <c r="AU430" s="243" t="s">
        <v>86</v>
      </c>
      <c r="AV430" s="13" t="s">
        <v>84</v>
      </c>
      <c r="AW430" s="13" t="s">
        <v>33</v>
      </c>
      <c r="AX430" s="13" t="s">
        <v>76</v>
      </c>
      <c r="AY430" s="243" t="s">
        <v>129</v>
      </c>
    </row>
    <row r="431" s="14" customFormat="1">
      <c r="A431" s="14"/>
      <c r="B431" s="244"/>
      <c r="C431" s="245"/>
      <c r="D431" s="235" t="s">
        <v>136</v>
      </c>
      <c r="E431" s="246" t="s">
        <v>1</v>
      </c>
      <c r="F431" s="247" t="s">
        <v>392</v>
      </c>
      <c r="G431" s="245"/>
      <c r="H431" s="248">
        <v>104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136</v>
      </c>
      <c r="AU431" s="254" t="s">
        <v>86</v>
      </c>
      <c r="AV431" s="14" t="s">
        <v>86</v>
      </c>
      <c r="AW431" s="14" t="s">
        <v>33</v>
      </c>
      <c r="AX431" s="14" t="s">
        <v>76</v>
      </c>
      <c r="AY431" s="254" t="s">
        <v>129</v>
      </c>
    </row>
    <row r="432" s="13" customFormat="1">
      <c r="A432" s="13"/>
      <c r="B432" s="233"/>
      <c r="C432" s="234"/>
      <c r="D432" s="235" t="s">
        <v>136</v>
      </c>
      <c r="E432" s="236" t="s">
        <v>1</v>
      </c>
      <c r="F432" s="237" t="s">
        <v>140</v>
      </c>
      <c r="G432" s="234"/>
      <c r="H432" s="236" t="s">
        <v>1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136</v>
      </c>
      <c r="AU432" s="243" t="s">
        <v>86</v>
      </c>
      <c r="AV432" s="13" t="s">
        <v>84</v>
      </c>
      <c r="AW432" s="13" t="s">
        <v>33</v>
      </c>
      <c r="AX432" s="13" t="s">
        <v>76</v>
      </c>
      <c r="AY432" s="243" t="s">
        <v>129</v>
      </c>
    </row>
    <row r="433" s="14" customFormat="1">
      <c r="A433" s="14"/>
      <c r="B433" s="244"/>
      <c r="C433" s="245"/>
      <c r="D433" s="235" t="s">
        <v>136</v>
      </c>
      <c r="E433" s="246" t="s">
        <v>1</v>
      </c>
      <c r="F433" s="247" t="s">
        <v>392</v>
      </c>
      <c r="G433" s="245"/>
      <c r="H433" s="248">
        <v>104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136</v>
      </c>
      <c r="AU433" s="254" t="s">
        <v>86</v>
      </c>
      <c r="AV433" s="14" t="s">
        <v>86</v>
      </c>
      <c r="AW433" s="14" t="s">
        <v>33</v>
      </c>
      <c r="AX433" s="14" t="s">
        <v>76</v>
      </c>
      <c r="AY433" s="254" t="s">
        <v>129</v>
      </c>
    </row>
    <row r="434" s="13" customFormat="1">
      <c r="A434" s="13"/>
      <c r="B434" s="233"/>
      <c r="C434" s="234"/>
      <c r="D434" s="235" t="s">
        <v>136</v>
      </c>
      <c r="E434" s="236" t="s">
        <v>1</v>
      </c>
      <c r="F434" s="237" t="s">
        <v>393</v>
      </c>
      <c r="G434" s="234"/>
      <c r="H434" s="236" t="s">
        <v>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136</v>
      </c>
      <c r="AU434" s="243" t="s">
        <v>86</v>
      </c>
      <c r="AV434" s="13" t="s">
        <v>84</v>
      </c>
      <c r="AW434" s="13" t="s">
        <v>33</v>
      </c>
      <c r="AX434" s="13" t="s">
        <v>76</v>
      </c>
      <c r="AY434" s="243" t="s">
        <v>129</v>
      </c>
    </row>
    <row r="435" s="13" customFormat="1">
      <c r="A435" s="13"/>
      <c r="B435" s="233"/>
      <c r="C435" s="234"/>
      <c r="D435" s="235" t="s">
        <v>136</v>
      </c>
      <c r="E435" s="236" t="s">
        <v>1</v>
      </c>
      <c r="F435" s="237" t="s">
        <v>138</v>
      </c>
      <c r="G435" s="234"/>
      <c r="H435" s="236" t="s">
        <v>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136</v>
      </c>
      <c r="AU435" s="243" t="s">
        <v>86</v>
      </c>
      <c r="AV435" s="13" t="s">
        <v>84</v>
      </c>
      <c r="AW435" s="13" t="s">
        <v>33</v>
      </c>
      <c r="AX435" s="13" t="s">
        <v>76</v>
      </c>
      <c r="AY435" s="243" t="s">
        <v>129</v>
      </c>
    </row>
    <row r="436" s="14" customFormat="1">
      <c r="A436" s="14"/>
      <c r="B436" s="244"/>
      <c r="C436" s="245"/>
      <c r="D436" s="235" t="s">
        <v>136</v>
      </c>
      <c r="E436" s="246" t="s">
        <v>1</v>
      </c>
      <c r="F436" s="247" t="s">
        <v>394</v>
      </c>
      <c r="G436" s="245"/>
      <c r="H436" s="248">
        <v>40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136</v>
      </c>
      <c r="AU436" s="254" t="s">
        <v>86</v>
      </c>
      <c r="AV436" s="14" t="s">
        <v>86</v>
      </c>
      <c r="AW436" s="14" t="s">
        <v>33</v>
      </c>
      <c r="AX436" s="14" t="s">
        <v>76</v>
      </c>
      <c r="AY436" s="254" t="s">
        <v>129</v>
      </c>
    </row>
    <row r="437" s="13" customFormat="1">
      <c r="A437" s="13"/>
      <c r="B437" s="233"/>
      <c r="C437" s="234"/>
      <c r="D437" s="235" t="s">
        <v>136</v>
      </c>
      <c r="E437" s="236" t="s">
        <v>1</v>
      </c>
      <c r="F437" s="237" t="s">
        <v>140</v>
      </c>
      <c r="G437" s="234"/>
      <c r="H437" s="236" t="s">
        <v>1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136</v>
      </c>
      <c r="AU437" s="243" t="s">
        <v>86</v>
      </c>
      <c r="AV437" s="13" t="s">
        <v>84</v>
      </c>
      <c r="AW437" s="13" t="s">
        <v>33</v>
      </c>
      <c r="AX437" s="13" t="s">
        <v>76</v>
      </c>
      <c r="AY437" s="243" t="s">
        <v>129</v>
      </c>
    </row>
    <row r="438" s="14" customFormat="1">
      <c r="A438" s="14"/>
      <c r="B438" s="244"/>
      <c r="C438" s="245"/>
      <c r="D438" s="235" t="s">
        <v>136</v>
      </c>
      <c r="E438" s="246" t="s">
        <v>1</v>
      </c>
      <c r="F438" s="247" t="s">
        <v>395</v>
      </c>
      <c r="G438" s="245"/>
      <c r="H438" s="248">
        <v>38.399999999999999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136</v>
      </c>
      <c r="AU438" s="254" t="s">
        <v>86</v>
      </c>
      <c r="AV438" s="14" t="s">
        <v>86</v>
      </c>
      <c r="AW438" s="14" t="s">
        <v>33</v>
      </c>
      <c r="AX438" s="14" t="s">
        <v>76</v>
      </c>
      <c r="AY438" s="254" t="s">
        <v>129</v>
      </c>
    </row>
    <row r="439" s="15" customFormat="1">
      <c r="A439" s="15"/>
      <c r="B439" s="255"/>
      <c r="C439" s="256"/>
      <c r="D439" s="235" t="s">
        <v>136</v>
      </c>
      <c r="E439" s="257" t="s">
        <v>1</v>
      </c>
      <c r="F439" s="258" t="s">
        <v>141</v>
      </c>
      <c r="G439" s="256"/>
      <c r="H439" s="259">
        <v>286.39999999999998</v>
      </c>
      <c r="I439" s="260"/>
      <c r="J439" s="256"/>
      <c r="K439" s="256"/>
      <c r="L439" s="261"/>
      <c r="M439" s="262"/>
      <c r="N439" s="263"/>
      <c r="O439" s="263"/>
      <c r="P439" s="263"/>
      <c r="Q439" s="263"/>
      <c r="R439" s="263"/>
      <c r="S439" s="263"/>
      <c r="T439" s="264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5" t="s">
        <v>136</v>
      </c>
      <c r="AU439" s="265" t="s">
        <v>86</v>
      </c>
      <c r="AV439" s="15" t="s">
        <v>135</v>
      </c>
      <c r="AW439" s="15" t="s">
        <v>33</v>
      </c>
      <c r="AX439" s="15" t="s">
        <v>84</v>
      </c>
      <c r="AY439" s="265" t="s">
        <v>129</v>
      </c>
    </row>
    <row r="440" s="2" customFormat="1" ht="21.75" customHeight="1">
      <c r="A440" s="38"/>
      <c r="B440" s="39"/>
      <c r="C440" s="219" t="s">
        <v>272</v>
      </c>
      <c r="D440" s="219" t="s">
        <v>131</v>
      </c>
      <c r="E440" s="220" t="s">
        <v>424</v>
      </c>
      <c r="F440" s="221" t="s">
        <v>425</v>
      </c>
      <c r="G440" s="222" t="s">
        <v>134</v>
      </c>
      <c r="H440" s="223">
        <v>8592</v>
      </c>
      <c r="I440" s="224"/>
      <c r="J440" s="225">
        <f>ROUND(I440*H440,2)</f>
        <v>0</v>
      </c>
      <c r="K440" s="226"/>
      <c r="L440" s="44"/>
      <c r="M440" s="227" t="s">
        <v>1</v>
      </c>
      <c r="N440" s="228" t="s">
        <v>41</v>
      </c>
      <c r="O440" s="91"/>
      <c r="P440" s="229">
        <f>O440*H440</f>
        <v>0</v>
      </c>
      <c r="Q440" s="229">
        <v>0</v>
      </c>
      <c r="R440" s="229">
        <f>Q440*H440</f>
        <v>0</v>
      </c>
      <c r="S440" s="229">
        <v>0</v>
      </c>
      <c r="T440" s="230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1" t="s">
        <v>135</v>
      </c>
      <c r="AT440" s="231" t="s">
        <v>131</v>
      </c>
      <c r="AU440" s="231" t="s">
        <v>86</v>
      </c>
      <c r="AY440" s="17" t="s">
        <v>129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7" t="s">
        <v>84</v>
      </c>
      <c r="BK440" s="232">
        <f>ROUND(I440*H440,2)</f>
        <v>0</v>
      </c>
      <c r="BL440" s="17" t="s">
        <v>135</v>
      </c>
      <c r="BM440" s="231" t="s">
        <v>426</v>
      </c>
    </row>
    <row r="441" s="13" customFormat="1">
      <c r="A441" s="13"/>
      <c r="B441" s="233"/>
      <c r="C441" s="234"/>
      <c r="D441" s="235" t="s">
        <v>136</v>
      </c>
      <c r="E441" s="236" t="s">
        <v>1</v>
      </c>
      <c r="F441" s="237" t="s">
        <v>427</v>
      </c>
      <c r="G441" s="234"/>
      <c r="H441" s="236" t="s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136</v>
      </c>
      <c r="AU441" s="243" t="s">
        <v>86</v>
      </c>
      <c r="AV441" s="13" t="s">
        <v>84</v>
      </c>
      <c r="AW441" s="13" t="s">
        <v>33</v>
      </c>
      <c r="AX441" s="13" t="s">
        <v>76</v>
      </c>
      <c r="AY441" s="243" t="s">
        <v>129</v>
      </c>
    </row>
    <row r="442" s="14" customFormat="1">
      <c r="A442" s="14"/>
      <c r="B442" s="244"/>
      <c r="C442" s="245"/>
      <c r="D442" s="235" t="s">
        <v>136</v>
      </c>
      <c r="E442" s="246" t="s">
        <v>1</v>
      </c>
      <c r="F442" s="247" t="s">
        <v>399</v>
      </c>
      <c r="G442" s="245"/>
      <c r="H442" s="248">
        <v>8592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136</v>
      </c>
      <c r="AU442" s="254" t="s">
        <v>86</v>
      </c>
      <c r="AV442" s="14" t="s">
        <v>86</v>
      </c>
      <c r="AW442" s="14" t="s">
        <v>33</v>
      </c>
      <c r="AX442" s="14" t="s">
        <v>76</v>
      </c>
      <c r="AY442" s="254" t="s">
        <v>129</v>
      </c>
    </row>
    <row r="443" s="15" customFormat="1">
      <c r="A443" s="15"/>
      <c r="B443" s="255"/>
      <c r="C443" s="256"/>
      <c r="D443" s="235" t="s">
        <v>136</v>
      </c>
      <c r="E443" s="257" t="s">
        <v>1</v>
      </c>
      <c r="F443" s="258" t="s">
        <v>141</v>
      </c>
      <c r="G443" s="256"/>
      <c r="H443" s="259">
        <v>8592</v>
      </c>
      <c r="I443" s="260"/>
      <c r="J443" s="256"/>
      <c r="K443" s="256"/>
      <c r="L443" s="261"/>
      <c r="M443" s="262"/>
      <c r="N443" s="263"/>
      <c r="O443" s="263"/>
      <c r="P443" s="263"/>
      <c r="Q443" s="263"/>
      <c r="R443" s="263"/>
      <c r="S443" s="263"/>
      <c r="T443" s="264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5" t="s">
        <v>136</v>
      </c>
      <c r="AU443" s="265" t="s">
        <v>86</v>
      </c>
      <c r="AV443" s="15" t="s">
        <v>135</v>
      </c>
      <c r="AW443" s="15" t="s">
        <v>33</v>
      </c>
      <c r="AX443" s="15" t="s">
        <v>84</v>
      </c>
      <c r="AY443" s="265" t="s">
        <v>129</v>
      </c>
    </row>
    <row r="444" s="2" customFormat="1" ht="21.75" customHeight="1">
      <c r="A444" s="38"/>
      <c r="B444" s="39"/>
      <c r="C444" s="219" t="s">
        <v>428</v>
      </c>
      <c r="D444" s="219" t="s">
        <v>131</v>
      </c>
      <c r="E444" s="220" t="s">
        <v>429</v>
      </c>
      <c r="F444" s="221" t="s">
        <v>430</v>
      </c>
      <c r="G444" s="222" t="s">
        <v>134</v>
      </c>
      <c r="H444" s="223">
        <v>336.95999999999998</v>
      </c>
      <c r="I444" s="224"/>
      <c r="J444" s="225">
        <f>ROUND(I444*H444,2)</f>
        <v>0</v>
      </c>
      <c r="K444" s="226"/>
      <c r="L444" s="44"/>
      <c r="M444" s="227" t="s">
        <v>1</v>
      </c>
      <c r="N444" s="228" t="s">
        <v>41</v>
      </c>
      <c r="O444" s="91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1" t="s">
        <v>135</v>
      </c>
      <c r="AT444" s="231" t="s">
        <v>131</v>
      </c>
      <c r="AU444" s="231" t="s">
        <v>86</v>
      </c>
      <c r="AY444" s="17" t="s">
        <v>129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7" t="s">
        <v>84</v>
      </c>
      <c r="BK444" s="232">
        <f>ROUND(I444*H444,2)</f>
        <v>0</v>
      </c>
      <c r="BL444" s="17" t="s">
        <v>135</v>
      </c>
      <c r="BM444" s="231" t="s">
        <v>431</v>
      </c>
    </row>
    <row r="445" s="2" customFormat="1" ht="24.15" customHeight="1">
      <c r="A445" s="38"/>
      <c r="B445" s="39"/>
      <c r="C445" s="219" t="s">
        <v>276</v>
      </c>
      <c r="D445" s="219" t="s">
        <v>131</v>
      </c>
      <c r="E445" s="220" t="s">
        <v>432</v>
      </c>
      <c r="F445" s="221" t="s">
        <v>433</v>
      </c>
      <c r="G445" s="222" t="s">
        <v>147</v>
      </c>
      <c r="H445" s="223">
        <v>2</v>
      </c>
      <c r="I445" s="224"/>
      <c r="J445" s="225">
        <f>ROUND(I445*H445,2)</f>
        <v>0</v>
      </c>
      <c r="K445" s="226"/>
      <c r="L445" s="44"/>
      <c r="M445" s="227" t="s">
        <v>1</v>
      </c>
      <c r="N445" s="228" t="s">
        <v>41</v>
      </c>
      <c r="O445" s="91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1" t="s">
        <v>135</v>
      </c>
      <c r="AT445" s="231" t="s">
        <v>131</v>
      </c>
      <c r="AU445" s="231" t="s">
        <v>86</v>
      </c>
      <c r="AY445" s="17" t="s">
        <v>129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7" t="s">
        <v>84</v>
      </c>
      <c r="BK445" s="232">
        <f>ROUND(I445*H445,2)</f>
        <v>0</v>
      </c>
      <c r="BL445" s="17" t="s">
        <v>135</v>
      </c>
      <c r="BM445" s="231" t="s">
        <v>434</v>
      </c>
    </row>
    <row r="446" s="14" customFormat="1">
      <c r="A446" s="14"/>
      <c r="B446" s="244"/>
      <c r="C446" s="245"/>
      <c r="D446" s="235" t="s">
        <v>136</v>
      </c>
      <c r="E446" s="246" t="s">
        <v>1</v>
      </c>
      <c r="F446" s="247" t="s">
        <v>86</v>
      </c>
      <c r="G446" s="245"/>
      <c r="H446" s="248">
        <v>2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136</v>
      </c>
      <c r="AU446" s="254" t="s">
        <v>86</v>
      </c>
      <c r="AV446" s="14" t="s">
        <v>86</v>
      </c>
      <c r="AW446" s="14" t="s">
        <v>33</v>
      </c>
      <c r="AX446" s="14" t="s">
        <v>76</v>
      </c>
      <c r="AY446" s="254" t="s">
        <v>129</v>
      </c>
    </row>
    <row r="447" s="15" customFormat="1">
      <c r="A447" s="15"/>
      <c r="B447" s="255"/>
      <c r="C447" s="256"/>
      <c r="D447" s="235" t="s">
        <v>136</v>
      </c>
      <c r="E447" s="257" t="s">
        <v>1</v>
      </c>
      <c r="F447" s="258" t="s">
        <v>141</v>
      </c>
      <c r="G447" s="256"/>
      <c r="H447" s="259">
        <v>2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5" t="s">
        <v>136</v>
      </c>
      <c r="AU447" s="265" t="s">
        <v>86</v>
      </c>
      <c r="AV447" s="15" t="s">
        <v>135</v>
      </c>
      <c r="AW447" s="15" t="s">
        <v>33</v>
      </c>
      <c r="AX447" s="15" t="s">
        <v>84</v>
      </c>
      <c r="AY447" s="265" t="s">
        <v>129</v>
      </c>
    </row>
    <row r="448" s="2" customFormat="1" ht="24.15" customHeight="1">
      <c r="A448" s="38"/>
      <c r="B448" s="39"/>
      <c r="C448" s="219" t="s">
        <v>435</v>
      </c>
      <c r="D448" s="219" t="s">
        <v>131</v>
      </c>
      <c r="E448" s="220" t="s">
        <v>436</v>
      </c>
      <c r="F448" s="221" t="s">
        <v>437</v>
      </c>
      <c r="G448" s="222" t="s">
        <v>385</v>
      </c>
      <c r="H448" s="223">
        <v>144</v>
      </c>
      <c r="I448" s="224"/>
      <c r="J448" s="225">
        <f>ROUND(I448*H448,2)</f>
        <v>0</v>
      </c>
      <c r="K448" s="226"/>
      <c r="L448" s="44"/>
      <c r="M448" s="227" t="s">
        <v>1</v>
      </c>
      <c r="N448" s="228" t="s">
        <v>41</v>
      </c>
      <c r="O448" s="91"/>
      <c r="P448" s="229">
        <f>O448*H448</f>
        <v>0</v>
      </c>
      <c r="Q448" s="229">
        <v>0</v>
      </c>
      <c r="R448" s="229">
        <f>Q448*H448</f>
        <v>0</v>
      </c>
      <c r="S448" s="229">
        <v>0</v>
      </c>
      <c r="T448" s="230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1" t="s">
        <v>135</v>
      </c>
      <c r="AT448" s="231" t="s">
        <v>131</v>
      </c>
      <c r="AU448" s="231" t="s">
        <v>86</v>
      </c>
      <c r="AY448" s="17" t="s">
        <v>129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7" t="s">
        <v>84</v>
      </c>
      <c r="BK448" s="232">
        <f>ROUND(I448*H448,2)</f>
        <v>0</v>
      </c>
      <c r="BL448" s="17" t="s">
        <v>135</v>
      </c>
      <c r="BM448" s="231" t="s">
        <v>438</v>
      </c>
    </row>
    <row r="449" s="13" customFormat="1">
      <c r="A449" s="13"/>
      <c r="B449" s="233"/>
      <c r="C449" s="234"/>
      <c r="D449" s="235" t="s">
        <v>136</v>
      </c>
      <c r="E449" s="236" t="s">
        <v>1</v>
      </c>
      <c r="F449" s="237" t="s">
        <v>313</v>
      </c>
      <c r="G449" s="234"/>
      <c r="H449" s="236" t="s">
        <v>1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136</v>
      </c>
      <c r="AU449" s="243" t="s">
        <v>86</v>
      </c>
      <c r="AV449" s="13" t="s">
        <v>84</v>
      </c>
      <c r="AW449" s="13" t="s">
        <v>33</v>
      </c>
      <c r="AX449" s="13" t="s">
        <v>76</v>
      </c>
      <c r="AY449" s="243" t="s">
        <v>129</v>
      </c>
    </row>
    <row r="450" s="14" customFormat="1">
      <c r="A450" s="14"/>
      <c r="B450" s="244"/>
      <c r="C450" s="245"/>
      <c r="D450" s="235" t="s">
        <v>136</v>
      </c>
      <c r="E450" s="246" t="s">
        <v>1</v>
      </c>
      <c r="F450" s="247" t="s">
        <v>439</v>
      </c>
      <c r="G450" s="245"/>
      <c r="H450" s="248">
        <v>24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136</v>
      </c>
      <c r="AU450" s="254" t="s">
        <v>86</v>
      </c>
      <c r="AV450" s="14" t="s">
        <v>86</v>
      </c>
      <c r="AW450" s="14" t="s">
        <v>33</v>
      </c>
      <c r="AX450" s="14" t="s">
        <v>76</v>
      </c>
      <c r="AY450" s="254" t="s">
        <v>129</v>
      </c>
    </row>
    <row r="451" s="13" customFormat="1">
      <c r="A451" s="13"/>
      <c r="B451" s="233"/>
      <c r="C451" s="234"/>
      <c r="D451" s="235" t="s">
        <v>136</v>
      </c>
      <c r="E451" s="236" t="s">
        <v>1</v>
      </c>
      <c r="F451" s="237" t="s">
        <v>315</v>
      </c>
      <c r="G451" s="234"/>
      <c r="H451" s="236" t="s">
        <v>1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136</v>
      </c>
      <c r="AU451" s="243" t="s">
        <v>86</v>
      </c>
      <c r="AV451" s="13" t="s">
        <v>84</v>
      </c>
      <c r="AW451" s="13" t="s">
        <v>33</v>
      </c>
      <c r="AX451" s="13" t="s">
        <v>76</v>
      </c>
      <c r="AY451" s="243" t="s">
        <v>129</v>
      </c>
    </row>
    <row r="452" s="14" customFormat="1">
      <c r="A452" s="14"/>
      <c r="B452" s="244"/>
      <c r="C452" s="245"/>
      <c r="D452" s="235" t="s">
        <v>136</v>
      </c>
      <c r="E452" s="246" t="s">
        <v>1</v>
      </c>
      <c r="F452" s="247" t="s">
        <v>440</v>
      </c>
      <c r="G452" s="245"/>
      <c r="H452" s="248">
        <v>96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4" t="s">
        <v>136</v>
      </c>
      <c r="AU452" s="254" t="s">
        <v>86</v>
      </c>
      <c r="AV452" s="14" t="s">
        <v>86</v>
      </c>
      <c r="AW452" s="14" t="s">
        <v>33</v>
      </c>
      <c r="AX452" s="14" t="s">
        <v>76</v>
      </c>
      <c r="AY452" s="254" t="s">
        <v>129</v>
      </c>
    </row>
    <row r="453" s="13" customFormat="1">
      <c r="A453" s="13"/>
      <c r="B453" s="233"/>
      <c r="C453" s="234"/>
      <c r="D453" s="235" t="s">
        <v>136</v>
      </c>
      <c r="E453" s="236" t="s">
        <v>1</v>
      </c>
      <c r="F453" s="237" t="s">
        <v>317</v>
      </c>
      <c r="G453" s="234"/>
      <c r="H453" s="236" t="s">
        <v>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136</v>
      </c>
      <c r="AU453" s="243" t="s">
        <v>86</v>
      </c>
      <c r="AV453" s="13" t="s">
        <v>84</v>
      </c>
      <c r="AW453" s="13" t="s">
        <v>33</v>
      </c>
      <c r="AX453" s="13" t="s">
        <v>76</v>
      </c>
      <c r="AY453" s="243" t="s">
        <v>129</v>
      </c>
    </row>
    <row r="454" s="14" customFormat="1">
      <c r="A454" s="14"/>
      <c r="B454" s="244"/>
      <c r="C454" s="245"/>
      <c r="D454" s="235" t="s">
        <v>136</v>
      </c>
      <c r="E454" s="246" t="s">
        <v>1</v>
      </c>
      <c r="F454" s="247" t="s">
        <v>439</v>
      </c>
      <c r="G454" s="245"/>
      <c r="H454" s="248">
        <v>24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136</v>
      </c>
      <c r="AU454" s="254" t="s">
        <v>86</v>
      </c>
      <c r="AV454" s="14" t="s">
        <v>86</v>
      </c>
      <c r="AW454" s="14" t="s">
        <v>33</v>
      </c>
      <c r="AX454" s="14" t="s">
        <v>76</v>
      </c>
      <c r="AY454" s="254" t="s">
        <v>129</v>
      </c>
    </row>
    <row r="455" s="15" customFormat="1">
      <c r="A455" s="15"/>
      <c r="B455" s="255"/>
      <c r="C455" s="256"/>
      <c r="D455" s="235" t="s">
        <v>136</v>
      </c>
      <c r="E455" s="257" t="s">
        <v>1</v>
      </c>
      <c r="F455" s="258" t="s">
        <v>141</v>
      </c>
      <c r="G455" s="256"/>
      <c r="H455" s="259">
        <v>144</v>
      </c>
      <c r="I455" s="260"/>
      <c r="J455" s="256"/>
      <c r="K455" s="256"/>
      <c r="L455" s="261"/>
      <c r="M455" s="262"/>
      <c r="N455" s="263"/>
      <c r="O455" s="263"/>
      <c r="P455" s="263"/>
      <c r="Q455" s="263"/>
      <c r="R455" s="263"/>
      <c r="S455" s="263"/>
      <c r="T455" s="264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5" t="s">
        <v>136</v>
      </c>
      <c r="AU455" s="265" t="s">
        <v>86</v>
      </c>
      <c r="AV455" s="15" t="s">
        <v>135</v>
      </c>
      <c r="AW455" s="15" t="s">
        <v>33</v>
      </c>
      <c r="AX455" s="15" t="s">
        <v>84</v>
      </c>
      <c r="AY455" s="265" t="s">
        <v>129</v>
      </c>
    </row>
    <row r="456" s="2" customFormat="1" ht="16.5" customHeight="1">
      <c r="A456" s="38"/>
      <c r="B456" s="39"/>
      <c r="C456" s="219" t="s">
        <v>282</v>
      </c>
      <c r="D456" s="219" t="s">
        <v>131</v>
      </c>
      <c r="E456" s="220" t="s">
        <v>441</v>
      </c>
      <c r="F456" s="221" t="s">
        <v>442</v>
      </c>
      <c r="G456" s="222" t="s">
        <v>161</v>
      </c>
      <c r="H456" s="223">
        <v>12.888</v>
      </c>
      <c r="I456" s="224"/>
      <c r="J456" s="225">
        <f>ROUND(I456*H456,2)</f>
        <v>0</v>
      </c>
      <c r="K456" s="226"/>
      <c r="L456" s="44"/>
      <c r="M456" s="227" t="s">
        <v>1</v>
      </c>
      <c r="N456" s="228" t="s">
        <v>41</v>
      </c>
      <c r="O456" s="91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1" t="s">
        <v>135</v>
      </c>
      <c r="AT456" s="231" t="s">
        <v>131</v>
      </c>
      <c r="AU456" s="231" t="s">
        <v>86</v>
      </c>
      <c r="AY456" s="17" t="s">
        <v>129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7" t="s">
        <v>84</v>
      </c>
      <c r="BK456" s="232">
        <f>ROUND(I456*H456,2)</f>
        <v>0</v>
      </c>
      <c r="BL456" s="17" t="s">
        <v>135</v>
      </c>
      <c r="BM456" s="231" t="s">
        <v>443</v>
      </c>
    </row>
    <row r="457" s="13" customFormat="1">
      <c r="A457" s="13"/>
      <c r="B457" s="233"/>
      <c r="C457" s="234"/>
      <c r="D457" s="235" t="s">
        <v>136</v>
      </c>
      <c r="E457" s="236" t="s">
        <v>1</v>
      </c>
      <c r="F457" s="237" t="s">
        <v>444</v>
      </c>
      <c r="G457" s="234"/>
      <c r="H457" s="236" t="s">
        <v>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136</v>
      </c>
      <c r="AU457" s="243" t="s">
        <v>86</v>
      </c>
      <c r="AV457" s="13" t="s">
        <v>84</v>
      </c>
      <c r="AW457" s="13" t="s">
        <v>33</v>
      </c>
      <c r="AX457" s="13" t="s">
        <v>76</v>
      </c>
      <c r="AY457" s="243" t="s">
        <v>129</v>
      </c>
    </row>
    <row r="458" s="14" customFormat="1">
      <c r="A458" s="14"/>
      <c r="B458" s="244"/>
      <c r="C458" s="245"/>
      <c r="D458" s="235" t="s">
        <v>136</v>
      </c>
      <c r="E458" s="246" t="s">
        <v>1</v>
      </c>
      <c r="F458" s="247" t="s">
        <v>445</v>
      </c>
      <c r="G458" s="245"/>
      <c r="H458" s="248">
        <v>12.888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136</v>
      </c>
      <c r="AU458" s="254" t="s">
        <v>86</v>
      </c>
      <c r="AV458" s="14" t="s">
        <v>86</v>
      </c>
      <c r="AW458" s="14" t="s">
        <v>33</v>
      </c>
      <c r="AX458" s="14" t="s">
        <v>76</v>
      </c>
      <c r="AY458" s="254" t="s">
        <v>129</v>
      </c>
    </row>
    <row r="459" s="15" customFormat="1">
      <c r="A459" s="15"/>
      <c r="B459" s="255"/>
      <c r="C459" s="256"/>
      <c r="D459" s="235" t="s">
        <v>136</v>
      </c>
      <c r="E459" s="257" t="s">
        <v>1</v>
      </c>
      <c r="F459" s="258" t="s">
        <v>141</v>
      </c>
      <c r="G459" s="256"/>
      <c r="H459" s="259">
        <v>12.888</v>
      </c>
      <c r="I459" s="260"/>
      <c r="J459" s="256"/>
      <c r="K459" s="256"/>
      <c r="L459" s="261"/>
      <c r="M459" s="262"/>
      <c r="N459" s="263"/>
      <c r="O459" s="263"/>
      <c r="P459" s="263"/>
      <c r="Q459" s="263"/>
      <c r="R459" s="263"/>
      <c r="S459" s="263"/>
      <c r="T459" s="264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5" t="s">
        <v>136</v>
      </c>
      <c r="AU459" s="265" t="s">
        <v>86</v>
      </c>
      <c r="AV459" s="15" t="s">
        <v>135</v>
      </c>
      <c r="AW459" s="15" t="s">
        <v>33</v>
      </c>
      <c r="AX459" s="15" t="s">
        <v>84</v>
      </c>
      <c r="AY459" s="265" t="s">
        <v>129</v>
      </c>
    </row>
    <row r="460" s="2" customFormat="1" ht="24.15" customHeight="1">
      <c r="A460" s="38"/>
      <c r="B460" s="39"/>
      <c r="C460" s="219" t="s">
        <v>446</v>
      </c>
      <c r="D460" s="219" t="s">
        <v>131</v>
      </c>
      <c r="E460" s="220" t="s">
        <v>447</v>
      </c>
      <c r="F460" s="221" t="s">
        <v>448</v>
      </c>
      <c r="G460" s="222" t="s">
        <v>161</v>
      </c>
      <c r="H460" s="223">
        <v>4.6539999999999999</v>
      </c>
      <c r="I460" s="224"/>
      <c r="J460" s="225">
        <f>ROUND(I460*H460,2)</f>
        <v>0</v>
      </c>
      <c r="K460" s="226"/>
      <c r="L460" s="44"/>
      <c r="M460" s="227" t="s">
        <v>1</v>
      </c>
      <c r="N460" s="228" t="s">
        <v>41</v>
      </c>
      <c r="O460" s="91"/>
      <c r="P460" s="229">
        <f>O460*H460</f>
        <v>0</v>
      </c>
      <c r="Q460" s="229">
        <v>0</v>
      </c>
      <c r="R460" s="229">
        <f>Q460*H460</f>
        <v>0</v>
      </c>
      <c r="S460" s="229">
        <v>0</v>
      </c>
      <c r="T460" s="23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1" t="s">
        <v>135</v>
      </c>
      <c r="AT460" s="231" t="s">
        <v>131</v>
      </c>
      <c r="AU460" s="231" t="s">
        <v>86</v>
      </c>
      <c r="AY460" s="17" t="s">
        <v>129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7" t="s">
        <v>84</v>
      </c>
      <c r="BK460" s="232">
        <f>ROUND(I460*H460,2)</f>
        <v>0</v>
      </c>
      <c r="BL460" s="17" t="s">
        <v>135</v>
      </c>
      <c r="BM460" s="231" t="s">
        <v>449</v>
      </c>
    </row>
    <row r="461" s="14" customFormat="1">
      <c r="A461" s="14"/>
      <c r="B461" s="244"/>
      <c r="C461" s="245"/>
      <c r="D461" s="235" t="s">
        <v>136</v>
      </c>
      <c r="E461" s="246" t="s">
        <v>1</v>
      </c>
      <c r="F461" s="247" t="s">
        <v>450</v>
      </c>
      <c r="G461" s="245"/>
      <c r="H461" s="248">
        <v>4.6539999999999999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136</v>
      </c>
      <c r="AU461" s="254" t="s">
        <v>86</v>
      </c>
      <c r="AV461" s="14" t="s">
        <v>86</v>
      </c>
      <c r="AW461" s="14" t="s">
        <v>33</v>
      </c>
      <c r="AX461" s="14" t="s">
        <v>76</v>
      </c>
      <c r="AY461" s="254" t="s">
        <v>129</v>
      </c>
    </row>
    <row r="462" s="15" customFormat="1">
      <c r="A462" s="15"/>
      <c r="B462" s="255"/>
      <c r="C462" s="256"/>
      <c r="D462" s="235" t="s">
        <v>136</v>
      </c>
      <c r="E462" s="257" t="s">
        <v>1</v>
      </c>
      <c r="F462" s="258" t="s">
        <v>141</v>
      </c>
      <c r="G462" s="256"/>
      <c r="H462" s="259">
        <v>4.6539999999999999</v>
      </c>
      <c r="I462" s="260"/>
      <c r="J462" s="256"/>
      <c r="K462" s="256"/>
      <c r="L462" s="261"/>
      <c r="M462" s="262"/>
      <c r="N462" s="263"/>
      <c r="O462" s="263"/>
      <c r="P462" s="263"/>
      <c r="Q462" s="263"/>
      <c r="R462" s="263"/>
      <c r="S462" s="263"/>
      <c r="T462" s="264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5" t="s">
        <v>136</v>
      </c>
      <c r="AU462" s="265" t="s">
        <v>86</v>
      </c>
      <c r="AV462" s="15" t="s">
        <v>135</v>
      </c>
      <c r="AW462" s="15" t="s">
        <v>33</v>
      </c>
      <c r="AX462" s="15" t="s">
        <v>84</v>
      </c>
      <c r="AY462" s="265" t="s">
        <v>129</v>
      </c>
    </row>
    <row r="463" s="2" customFormat="1" ht="16.5" customHeight="1">
      <c r="A463" s="38"/>
      <c r="B463" s="39"/>
      <c r="C463" s="219" t="s">
        <v>290</v>
      </c>
      <c r="D463" s="219" t="s">
        <v>131</v>
      </c>
      <c r="E463" s="220" t="s">
        <v>451</v>
      </c>
      <c r="F463" s="221" t="s">
        <v>452</v>
      </c>
      <c r="G463" s="222" t="s">
        <v>147</v>
      </c>
      <c r="H463" s="223">
        <v>41.274999999999999</v>
      </c>
      <c r="I463" s="224"/>
      <c r="J463" s="225">
        <f>ROUND(I463*H463,2)</f>
        <v>0</v>
      </c>
      <c r="K463" s="226"/>
      <c r="L463" s="44"/>
      <c r="M463" s="227" t="s">
        <v>1</v>
      </c>
      <c r="N463" s="228" t="s">
        <v>41</v>
      </c>
      <c r="O463" s="91"/>
      <c r="P463" s="229">
        <f>O463*H463</f>
        <v>0</v>
      </c>
      <c r="Q463" s="229">
        <v>0</v>
      </c>
      <c r="R463" s="229">
        <f>Q463*H463</f>
        <v>0</v>
      </c>
      <c r="S463" s="229">
        <v>0</v>
      </c>
      <c r="T463" s="23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1" t="s">
        <v>135</v>
      </c>
      <c r="AT463" s="231" t="s">
        <v>131</v>
      </c>
      <c r="AU463" s="231" t="s">
        <v>86</v>
      </c>
      <c r="AY463" s="17" t="s">
        <v>129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7" t="s">
        <v>84</v>
      </c>
      <c r="BK463" s="232">
        <f>ROUND(I463*H463,2)</f>
        <v>0</v>
      </c>
      <c r="BL463" s="17" t="s">
        <v>135</v>
      </c>
      <c r="BM463" s="231" t="s">
        <v>453</v>
      </c>
    </row>
    <row r="464" s="13" customFormat="1">
      <c r="A464" s="13"/>
      <c r="B464" s="233"/>
      <c r="C464" s="234"/>
      <c r="D464" s="235" t="s">
        <v>136</v>
      </c>
      <c r="E464" s="236" t="s">
        <v>1</v>
      </c>
      <c r="F464" s="237" t="s">
        <v>454</v>
      </c>
      <c r="G464" s="234"/>
      <c r="H464" s="236" t="s">
        <v>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136</v>
      </c>
      <c r="AU464" s="243" t="s">
        <v>86</v>
      </c>
      <c r="AV464" s="13" t="s">
        <v>84</v>
      </c>
      <c r="AW464" s="13" t="s">
        <v>33</v>
      </c>
      <c r="AX464" s="13" t="s">
        <v>76</v>
      </c>
      <c r="AY464" s="243" t="s">
        <v>129</v>
      </c>
    </row>
    <row r="465" s="14" customFormat="1">
      <c r="A465" s="14"/>
      <c r="B465" s="244"/>
      <c r="C465" s="245"/>
      <c r="D465" s="235" t="s">
        <v>136</v>
      </c>
      <c r="E465" s="246" t="s">
        <v>1</v>
      </c>
      <c r="F465" s="247" t="s">
        <v>455</v>
      </c>
      <c r="G465" s="245"/>
      <c r="H465" s="248">
        <v>41.274999999999999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136</v>
      </c>
      <c r="AU465" s="254" t="s">
        <v>86</v>
      </c>
      <c r="AV465" s="14" t="s">
        <v>86</v>
      </c>
      <c r="AW465" s="14" t="s">
        <v>33</v>
      </c>
      <c r="AX465" s="14" t="s">
        <v>76</v>
      </c>
      <c r="AY465" s="254" t="s">
        <v>129</v>
      </c>
    </row>
    <row r="466" s="15" customFormat="1">
      <c r="A466" s="15"/>
      <c r="B466" s="255"/>
      <c r="C466" s="256"/>
      <c r="D466" s="235" t="s">
        <v>136</v>
      </c>
      <c r="E466" s="257" t="s">
        <v>1</v>
      </c>
      <c r="F466" s="258" t="s">
        <v>141</v>
      </c>
      <c r="G466" s="256"/>
      <c r="H466" s="259">
        <v>41.274999999999999</v>
      </c>
      <c r="I466" s="260"/>
      <c r="J466" s="256"/>
      <c r="K466" s="256"/>
      <c r="L466" s="261"/>
      <c r="M466" s="262"/>
      <c r="N466" s="263"/>
      <c r="O466" s="263"/>
      <c r="P466" s="263"/>
      <c r="Q466" s="263"/>
      <c r="R466" s="263"/>
      <c r="S466" s="263"/>
      <c r="T466" s="264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5" t="s">
        <v>136</v>
      </c>
      <c r="AU466" s="265" t="s">
        <v>86</v>
      </c>
      <c r="AV466" s="15" t="s">
        <v>135</v>
      </c>
      <c r="AW466" s="15" t="s">
        <v>33</v>
      </c>
      <c r="AX466" s="15" t="s">
        <v>84</v>
      </c>
      <c r="AY466" s="265" t="s">
        <v>129</v>
      </c>
    </row>
    <row r="467" s="2" customFormat="1" ht="24.15" customHeight="1">
      <c r="A467" s="38"/>
      <c r="B467" s="39"/>
      <c r="C467" s="219" t="s">
        <v>456</v>
      </c>
      <c r="D467" s="219" t="s">
        <v>131</v>
      </c>
      <c r="E467" s="220" t="s">
        <v>457</v>
      </c>
      <c r="F467" s="221" t="s">
        <v>458</v>
      </c>
      <c r="G467" s="222" t="s">
        <v>134</v>
      </c>
      <c r="H467" s="223">
        <v>253.44</v>
      </c>
      <c r="I467" s="224"/>
      <c r="J467" s="225">
        <f>ROUND(I467*H467,2)</f>
        <v>0</v>
      </c>
      <c r="K467" s="226"/>
      <c r="L467" s="44"/>
      <c r="M467" s="227" t="s">
        <v>1</v>
      </c>
      <c r="N467" s="228" t="s">
        <v>41</v>
      </c>
      <c r="O467" s="91"/>
      <c r="P467" s="229">
        <f>O467*H467</f>
        <v>0</v>
      </c>
      <c r="Q467" s="229">
        <v>0</v>
      </c>
      <c r="R467" s="229">
        <f>Q467*H467</f>
        <v>0</v>
      </c>
      <c r="S467" s="229">
        <v>0</v>
      </c>
      <c r="T467" s="230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1" t="s">
        <v>135</v>
      </c>
      <c r="AT467" s="231" t="s">
        <v>131</v>
      </c>
      <c r="AU467" s="231" t="s">
        <v>86</v>
      </c>
      <c r="AY467" s="17" t="s">
        <v>129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7" t="s">
        <v>84</v>
      </c>
      <c r="BK467" s="232">
        <f>ROUND(I467*H467,2)</f>
        <v>0</v>
      </c>
      <c r="BL467" s="17" t="s">
        <v>135</v>
      </c>
      <c r="BM467" s="231" t="s">
        <v>459</v>
      </c>
    </row>
    <row r="468" s="13" customFormat="1">
      <c r="A468" s="13"/>
      <c r="B468" s="233"/>
      <c r="C468" s="234"/>
      <c r="D468" s="235" t="s">
        <v>136</v>
      </c>
      <c r="E468" s="236" t="s">
        <v>1</v>
      </c>
      <c r="F468" s="237" t="s">
        <v>460</v>
      </c>
      <c r="G468" s="234"/>
      <c r="H468" s="236" t="s">
        <v>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136</v>
      </c>
      <c r="AU468" s="243" t="s">
        <v>86</v>
      </c>
      <c r="AV468" s="13" t="s">
        <v>84</v>
      </c>
      <c r="AW468" s="13" t="s">
        <v>33</v>
      </c>
      <c r="AX468" s="13" t="s">
        <v>76</v>
      </c>
      <c r="AY468" s="243" t="s">
        <v>129</v>
      </c>
    </row>
    <row r="469" s="13" customFormat="1">
      <c r="A469" s="13"/>
      <c r="B469" s="233"/>
      <c r="C469" s="234"/>
      <c r="D469" s="235" t="s">
        <v>136</v>
      </c>
      <c r="E469" s="236" t="s">
        <v>1</v>
      </c>
      <c r="F469" s="237" t="s">
        <v>461</v>
      </c>
      <c r="G469" s="234"/>
      <c r="H469" s="236" t="s">
        <v>1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136</v>
      </c>
      <c r="AU469" s="243" t="s">
        <v>86</v>
      </c>
      <c r="AV469" s="13" t="s">
        <v>84</v>
      </c>
      <c r="AW469" s="13" t="s">
        <v>33</v>
      </c>
      <c r="AX469" s="13" t="s">
        <v>76</v>
      </c>
      <c r="AY469" s="243" t="s">
        <v>129</v>
      </c>
    </row>
    <row r="470" s="14" customFormat="1">
      <c r="A470" s="14"/>
      <c r="B470" s="244"/>
      <c r="C470" s="245"/>
      <c r="D470" s="235" t="s">
        <v>136</v>
      </c>
      <c r="E470" s="246" t="s">
        <v>1</v>
      </c>
      <c r="F470" s="247" t="s">
        <v>462</v>
      </c>
      <c r="G470" s="245"/>
      <c r="H470" s="248">
        <v>33.840000000000003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136</v>
      </c>
      <c r="AU470" s="254" t="s">
        <v>86</v>
      </c>
      <c r="AV470" s="14" t="s">
        <v>86</v>
      </c>
      <c r="AW470" s="14" t="s">
        <v>33</v>
      </c>
      <c r="AX470" s="14" t="s">
        <v>76</v>
      </c>
      <c r="AY470" s="254" t="s">
        <v>129</v>
      </c>
    </row>
    <row r="471" s="13" customFormat="1">
      <c r="A471" s="13"/>
      <c r="B471" s="233"/>
      <c r="C471" s="234"/>
      <c r="D471" s="235" t="s">
        <v>136</v>
      </c>
      <c r="E471" s="236" t="s">
        <v>1</v>
      </c>
      <c r="F471" s="237" t="s">
        <v>463</v>
      </c>
      <c r="G471" s="234"/>
      <c r="H471" s="236" t="s">
        <v>1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136</v>
      </c>
      <c r="AU471" s="243" t="s">
        <v>86</v>
      </c>
      <c r="AV471" s="13" t="s">
        <v>84</v>
      </c>
      <c r="AW471" s="13" t="s">
        <v>33</v>
      </c>
      <c r="AX471" s="13" t="s">
        <v>76</v>
      </c>
      <c r="AY471" s="243" t="s">
        <v>129</v>
      </c>
    </row>
    <row r="472" s="14" customFormat="1">
      <c r="A472" s="14"/>
      <c r="B472" s="244"/>
      <c r="C472" s="245"/>
      <c r="D472" s="235" t="s">
        <v>136</v>
      </c>
      <c r="E472" s="246" t="s">
        <v>1</v>
      </c>
      <c r="F472" s="247" t="s">
        <v>464</v>
      </c>
      <c r="G472" s="245"/>
      <c r="H472" s="248">
        <v>12.220000000000001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136</v>
      </c>
      <c r="AU472" s="254" t="s">
        <v>86</v>
      </c>
      <c r="AV472" s="14" t="s">
        <v>86</v>
      </c>
      <c r="AW472" s="14" t="s">
        <v>33</v>
      </c>
      <c r="AX472" s="14" t="s">
        <v>76</v>
      </c>
      <c r="AY472" s="254" t="s">
        <v>129</v>
      </c>
    </row>
    <row r="473" s="13" customFormat="1">
      <c r="A473" s="13"/>
      <c r="B473" s="233"/>
      <c r="C473" s="234"/>
      <c r="D473" s="235" t="s">
        <v>136</v>
      </c>
      <c r="E473" s="236" t="s">
        <v>1</v>
      </c>
      <c r="F473" s="237" t="s">
        <v>465</v>
      </c>
      <c r="G473" s="234"/>
      <c r="H473" s="236" t="s">
        <v>1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136</v>
      </c>
      <c r="AU473" s="243" t="s">
        <v>86</v>
      </c>
      <c r="AV473" s="13" t="s">
        <v>84</v>
      </c>
      <c r="AW473" s="13" t="s">
        <v>33</v>
      </c>
      <c r="AX473" s="13" t="s">
        <v>76</v>
      </c>
      <c r="AY473" s="243" t="s">
        <v>129</v>
      </c>
    </row>
    <row r="474" s="14" customFormat="1">
      <c r="A474" s="14"/>
      <c r="B474" s="244"/>
      <c r="C474" s="245"/>
      <c r="D474" s="235" t="s">
        <v>136</v>
      </c>
      <c r="E474" s="246" t="s">
        <v>1</v>
      </c>
      <c r="F474" s="247" t="s">
        <v>466</v>
      </c>
      <c r="G474" s="245"/>
      <c r="H474" s="248">
        <v>25.379999999999999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136</v>
      </c>
      <c r="AU474" s="254" t="s">
        <v>86</v>
      </c>
      <c r="AV474" s="14" t="s">
        <v>86</v>
      </c>
      <c r="AW474" s="14" t="s">
        <v>33</v>
      </c>
      <c r="AX474" s="14" t="s">
        <v>76</v>
      </c>
      <c r="AY474" s="254" t="s">
        <v>129</v>
      </c>
    </row>
    <row r="475" s="13" customFormat="1">
      <c r="A475" s="13"/>
      <c r="B475" s="233"/>
      <c r="C475" s="234"/>
      <c r="D475" s="235" t="s">
        <v>136</v>
      </c>
      <c r="E475" s="236" t="s">
        <v>1</v>
      </c>
      <c r="F475" s="237" t="s">
        <v>467</v>
      </c>
      <c r="G475" s="234"/>
      <c r="H475" s="236" t="s">
        <v>1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136</v>
      </c>
      <c r="AU475" s="243" t="s">
        <v>86</v>
      </c>
      <c r="AV475" s="13" t="s">
        <v>84</v>
      </c>
      <c r="AW475" s="13" t="s">
        <v>33</v>
      </c>
      <c r="AX475" s="13" t="s">
        <v>76</v>
      </c>
      <c r="AY475" s="243" t="s">
        <v>129</v>
      </c>
    </row>
    <row r="476" s="14" customFormat="1">
      <c r="A476" s="14"/>
      <c r="B476" s="244"/>
      <c r="C476" s="245"/>
      <c r="D476" s="235" t="s">
        <v>136</v>
      </c>
      <c r="E476" s="246" t="s">
        <v>1</v>
      </c>
      <c r="F476" s="247" t="s">
        <v>400</v>
      </c>
      <c r="G476" s="245"/>
      <c r="H476" s="248">
        <v>45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136</v>
      </c>
      <c r="AU476" s="254" t="s">
        <v>86</v>
      </c>
      <c r="AV476" s="14" t="s">
        <v>86</v>
      </c>
      <c r="AW476" s="14" t="s">
        <v>33</v>
      </c>
      <c r="AX476" s="14" t="s">
        <v>76</v>
      </c>
      <c r="AY476" s="254" t="s">
        <v>129</v>
      </c>
    </row>
    <row r="477" s="13" customFormat="1">
      <c r="A477" s="13"/>
      <c r="B477" s="233"/>
      <c r="C477" s="234"/>
      <c r="D477" s="235" t="s">
        <v>136</v>
      </c>
      <c r="E477" s="236" t="s">
        <v>1</v>
      </c>
      <c r="F477" s="237" t="s">
        <v>468</v>
      </c>
      <c r="G477" s="234"/>
      <c r="H477" s="236" t="s">
        <v>1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136</v>
      </c>
      <c r="AU477" s="243" t="s">
        <v>86</v>
      </c>
      <c r="AV477" s="13" t="s">
        <v>84</v>
      </c>
      <c r="AW477" s="13" t="s">
        <v>33</v>
      </c>
      <c r="AX477" s="13" t="s">
        <v>76</v>
      </c>
      <c r="AY477" s="243" t="s">
        <v>129</v>
      </c>
    </row>
    <row r="478" s="14" customFormat="1">
      <c r="A478" s="14"/>
      <c r="B478" s="244"/>
      <c r="C478" s="245"/>
      <c r="D478" s="235" t="s">
        <v>136</v>
      </c>
      <c r="E478" s="246" t="s">
        <v>1</v>
      </c>
      <c r="F478" s="247" t="s">
        <v>400</v>
      </c>
      <c r="G478" s="245"/>
      <c r="H478" s="248">
        <v>45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136</v>
      </c>
      <c r="AU478" s="254" t="s">
        <v>86</v>
      </c>
      <c r="AV478" s="14" t="s">
        <v>86</v>
      </c>
      <c r="AW478" s="14" t="s">
        <v>33</v>
      </c>
      <c r="AX478" s="14" t="s">
        <v>76</v>
      </c>
      <c r="AY478" s="254" t="s">
        <v>129</v>
      </c>
    </row>
    <row r="479" s="13" customFormat="1">
      <c r="A479" s="13"/>
      <c r="B479" s="233"/>
      <c r="C479" s="234"/>
      <c r="D479" s="235" t="s">
        <v>136</v>
      </c>
      <c r="E479" s="236" t="s">
        <v>1</v>
      </c>
      <c r="F479" s="237" t="s">
        <v>393</v>
      </c>
      <c r="G479" s="234"/>
      <c r="H479" s="236" t="s">
        <v>1</v>
      </c>
      <c r="I479" s="238"/>
      <c r="J479" s="234"/>
      <c r="K479" s="234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136</v>
      </c>
      <c r="AU479" s="243" t="s">
        <v>86</v>
      </c>
      <c r="AV479" s="13" t="s">
        <v>84</v>
      </c>
      <c r="AW479" s="13" t="s">
        <v>33</v>
      </c>
      <c r="AX479" s="13" t="s">
        <v>76</v>
      </c>
      <c r="AY479" s="243" t="s">
        <v>129</v>
      </c>
    </row>
    <row r="480" s="14" customFormat="1">
      <c r="A480" s="14"/>
      <c r="B480" s="244"/>
      <c r="C480" s="245"/>
      <c r="D480" s="235" t="s">
        <v>136</v>
      </c>
      <c r="E480" s="246" t="s">
        <v>1</v>
      </c>
      <c r="F480" s="247" t="s">
        <v>469</v>
      </c>
      <c r="G480" s="245"/>
      <c r="H480" s="248">
        <v>48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136</v>
      </c>
      <c r="AU480" s="254" t="s">
        <v>86</v>
      </c>
      <c r="AV480" s="14" t="s">
        <v>86</v>
      </c>
      <c r="AW480" s="14" t="s">
        <v>33</v>
      </c>
      <c r="AX480" s="14" t="s">
        <v>76</v>
      </c>
      <c r="AY480" s="254" t="s">
        <v>129</v>
      </c>
    </row>
    <row r="481" s="14" customFormat="1">
      <c r="A481" s="14"/>
      <c r="B481" s="244"/>
      <c r="C481" s="245"/>
      <c r="D481" s="235" t="s">
        <v>136</v>
      </c>
      <c r="E481" s="246" t="s">
        <v>1</v>
      </c>
      <c r="F481" s="247" t="s">
        <v>470</v>
      </c>
      <c r="G481" s="245"/>
      <c r="H481" s="248">
        <v>44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136</v>
      </c>
      <c r="AU481" s="254" t="s">
        <v>86</v>
      </c>
      <c r="AV481" s="14" t="s">
        <v>86</v>
      </c>
      <c r="AW481" s="14" t="s">
        <v>33</v>
      </c>
      <c r="AX481" s="14" t="s">
        <v>76</v>
      </c>
      <c r="AY481" s="254" t="s">
        <v>129</v>
      </c>
    </row>
    <row r="482" s="15" customFormat="1">
      <c r="A482" s="15"/>
      <c r="B482" s="255"/>
      <c r="C482" s="256"/>
      <c r="D482" s="235" t="s">
        <v>136</v>
      </c>
      <c r="E482" s="257" t="s">
        <v>1</v>
      </c>
      <c r="F482" s="258" t="s">
        <v>141</v>
      </c>
      <c r="G482" s="256"/>
      <c r="H482" s="259">
        <v>253.44</v>
      </c>
      <c r="I482" s="260"/>
      <c r="J482" s="256"/>
      <c r="K482" s="256"/>
      <c r="L482" s="261"/>
      <c r="M482" s="262"/>
      <c r="N482" s="263"/>
      <c r="O482" s="263"/>
      <c r="P482" s="263"/>
      <c r="Q482" s="263"/>
      <c r="R482" s="263"/>
      <c r="S482" s="263"/>
      <c r="T482" s="264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5" t="s">
        <v>136</v>
      </c>
      <c r="AU482" s="265" t="s">
        <v>86</v>
      </c>
      <c r="AV482" s="15" t="s">
        <v>135</v>
      </c>
      <c r="AW482" s="15" t="s">
        <v>33</v>
      </c>
      <c r="AX482" s="15" t="s">
        <v>84</v>
      </c>
      <c r="AY482" s="265" t="s">
        <v>129</v>
      </c>
    </row>
    <row r="483" s="2" customFormat="1" ht="24.15" customHeight="1">
      <c r="A483" s="38"/>
      <c r="B483" s="39"/>
      <c r="C483" s="219" t="s">
        <v>295</v>
      </c>
      <c r="D483" s="219" t="s">
        <v>131</v>
      </c>
      <c r="E483" s="220" t="s">
        <v>471</v>
      </c>
      <c r="F483" s="221" t="s">
        <v>472</v>
      </c>
      <c r="G483" s="222" t="s">
        <v>134</v>
      </c>
      <c r="H483" s="223">
        <v>253.44</v>
      </c>
      <c r="I483" s="224"/>
      <c r="J483" s="225">
        <f>ROUND(I483*H483,2)</f>
        <v>0</v>
      </c>
      <c r="K483" s="226"/>
      <c r="L483" s="44"/>
      <c r="M483" s="227" t="s">
        <v>1</v>
      </c>
      <c r="N483" s="228" t="s">
        <v>41</v>
      </c>
      <c r="O483" s="91"/>
      <c r="P483" s="229">
        <f>O483*H483</f>
        <v>0</v>
      </c>
      <c r="Q483" s="229">
        <v>0</v>
      </c>
      <c r="R483" s="229">
        <f>Q483*H483</f>
        <v>0</v>
      </c>
      <c r="S483" s="229">
        <v>0</v>
      </c>
      <c r="T483" s="230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1" t="s">
        <v>135</v>
      </c>
      <c r="AT483" s="231" t="s">
        <v>131</v>
      </c>
      <c r="AU483" s="231" t="s">
        <v>86</v>
      </c>
      <c r="AY483" s="17" t="s">
        <v>129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7" t="s">
        <v>84</v>
      </c>
      <c r="BK483" s="232">
        <f>ROUND(I483*H483,2)</f>
        <v>0</v>
      </c>
      <c r="BL483" s="17" t="s">
        <v>135</v>
      </c>
      <c r="BM483" s="231" t="s">
        <v>473</v>
      </c>
    </row>
    <row r="484" s="13" customFormat="1">
      <c r="A484" s="13"/>
      <c r="B484" s="233"/>
      <c r="C484" s="234"/>
      <c r="D484" s="235" t="s">
        <v>136</v>
      </c>
      <c r="E484" s="236" t="s">
        <v>1</v>
      </c>
      <c r="F484" s="237" t="s">
        <v>460</v>
      </c>
      <c r="G484" s="234"/>
      <c r="H484" s="236" t="s">
        <v>1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136</v>
      </c>
      <c r="AU484" s="243" t="s">
        <v>86</v>
      </c>
      <c r="AV484" s="13" t="s">
        <v>84</v>
      </c>
      <c r="AW484" s="13" t="s">
        <v>33</v>
      </c>
      <c r="AX484" s="13" t="s">
        <v>76</v>
      </c>
      <c r="AY484" s="243" t="s">
        <v>129</v>
      </c>
    </row>
    <row r="485" s="13" customFormat="1">
      <c r="A485" s="13"/>
      <c r="B485" s="233"/>
      <c r="C485" s="234"/>
      <c r="D485" s="235" t="s">
        <v>136</v>
      </c>
      <c r="E485" s="236" t="s">
        <v>1</v>
      </c>
      <c r="F485" s="237" t="s">
        <v>461</v>
      </c>
      <c r="G485" s="234"/>
      <c r="H485" s="236" t="s">
        <v>1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136</v>
      </c>
      <c r="AU485" s="243" t="s">
        <v>86</v>
      </c>
      <c r="AV485" s="13" t="s">
        <v>84</v>
      </c>
      <c r="AW485" s="13" t="s">
        <v>33</v>
      </c>
      <c r="AX485" s="13" t="s">
        <v>76</v>
      </c>
      <c r="AY485" s="243" t="s">
        <v>129</v>
      </c>
    </row>
    <row r="486" s="14" customFormat="1">
      <c r="A486" s="14"/>
      <c r="B486" s="244"/>
      <c r="C486" s="245"/>
      <c r="D486" s="235" t="s">
        <v>136</v>
      </c>
      <c r="E486" s="246" t="s">
        <v>1</v>
      </c>
      <c r="F486" s="247" t="s">
        <v>462</v>
      </c>
      <c r="G486" s="245"/>
      <c r="H486" s="248">
        <v>33.840000000000003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136</v>
      </c>
      <c r="AU486" s="254" t="s">
        <v>86</v>
      </c>
      <c r="AV486" s="14" t="s">
        <v>86</v>
      </c>
      <c r="AW486" s="14" t="s">
        <v>33</v>
      </c>
      <c r="AX486" s="14" t="s">
        <v>76</v>
      </c>
      <c r="AY486" s="254" t="s">
        <v>129</v>
      </c>
    </row>
    <row r="487" s="13" customFormat="1">
      <c r="A487" s="13"/>
      <c r="B487" s="233"/>
      <c r="C487" s="234"/>
      <c r="D487" s="235" t="s">
        <v>136</v>
      </c>
      <c r="E487" s="236" t="s">
        <v>1</v>
      </c>
      <c r="F487" s="237" t="s">
        <v>463</v>
      </c>
      <c r="G487" s="234"/>
      <c r="H487" s="236" t="s">
        <v>1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136</v>
      </c>
      <c r="AU487" s="243" t="s">
        <v>86</v>
      </c>
      <c r="AV487" s="13" t="s">
        <v>84</v>
      </c>
      <c r="AW487" s="13" t="s">
        <v>33</v>
      </c>
      <c r="AX487" s="13" t="s">
        <v>76</v>
      </c>
      <c r="AY487" s="243" t="s">
        <v>129</v>
      </c>
    </row>
    <row r="488" s="14" customFormat="1">
      <c r="A488" s="14"/>
      <c r="B488" s="244"/>
      <c r="C488" s="245"/>
      <c r="D488" s="235" t="s">
        <v>136</v>
      </c>
      <c r="E488" s="246" t="s">
        <v>1</v>
      </c>
      <c r="F488" s="247" t="s">
        <v>464</v>
      </c>
      <c r="G488" s="245"/>
      <c r="H488" s="248">
        <v>12.220000000000001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136</v>
      </c>
      <c r="AU488" s="254" t="s">
        <v>86</v>
      </c>
      <c r="AV488" s="14" t="s">
        <v>86</v>
      </c>
      <c r="AW488" s="14" t="s">
        <v>33</v>
      </c>
      <c r="AX488" s="14" t="s">
        <v>76</v>
      </c>
      <c r="AY488" s="254" t="s">
        <v>129</v>
      </c>
    </row>
    <row r="489" s="13" customFormat="1">
      <c r="A489" s="13"/>
      <c r="B489" s="233"/>
      <c r="C489" s="234"/>
      <c r="D489" s="235" t="s">
        <v>136</v>
      </c>
      <c r="E489" s="236" t="s">
        <v>1</v>
      </c>
      <c r="F489" s="237" t="s">
        <v>465</v>
      </c>
      <c r="G489" s="234"/>
      <c r="H489" s="236" t="s">
        <v>1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136</v>
      </c>
      <c r="AU489" s="243" t="s">
        <v>86</v>
      </c>
      <c r="AV489" s="13" t="s">
        <v>84</v>
      </c>
      <c r="AW489" s="13" t="s">
        <v>33</v>
      </c>
      <c r="AX489" s="13" t="s">
        <v>76</v>
      </c>
      <c r="AY489" s="243" t="s">
        <v>129</v>
      </c>
    </row>
    <row r="490" s="14" customFormat="1">
      <c r="A490" s="14"/>
      <c r="B490" s="244"/>
      <c r="C490" s="245"/>
      <c r="D490" s="235" t="s">
        <v>136</v>
      </c>
      <c r="E490" s="246" t="s">
        <v>1</v>
      </c>
      <c r="F490" s="247" t="s">
        <v>466</v>
      </c>
      <c r="G490" s="245"/>
      <c r="H490" s="248">
        <v>25.379999999999999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136</v>
      </c>
      <c r="AU490" s="254" t="s">
        <v>86</v>
      </c>
      <c r="AV490" s="14" t="s">
        <v>86</v>
      </c>
      <c r="AW490" s="14" t="s">
        <v>33</v>
      </c>
      <c r="AX490" s="14" t="s">
        <v>76</v>
      </c>
      <c r="AY490" s="254" t="s">
        <v>129</v>
      </c>
    </row>
    <row r="491" s="13" customFormat="1">
      <c r="A491" s="13"/>
      <c r="B491" s="233"/>
      <c r="C491" s="234"/>
      <c r="D491" s="235" t="s">
        <v>136</v>
      </c>
      <c r="E491" s="236" t="s">
        <v>1</v>
      </c>
      <c r="F491" s="237" t="s">
        <v>467</v>
      </c>
      <c r="G491" s="234"/>
      <c r="H491" s="236" t="s">
        <v>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136</v>
      </c>
      <c r="AU491" s="243" t="s">
        <v>86</v>
      </c>
      <c r="AV491" s="13" t="s">
        <v>84</v>
      </c>
      <c r="AW491" s="13" t="s">
        <v>33</v>
      </c>
      <c r="AX491" s="13" t="s">
        <v>76</v>
      </c>
      <c r="AY491" s="243" t="s">
        <v>129</v>
      </c>
    </row>
    <row r="492" s="14" customFormat="1">
      <c r="A492" s="14"/>
      <c r="B492" s="244"/>
      <c r="C492" s="245"/>
      <c r="D492" s="235" t="s">
        <v>136</v>
      </c>
      <c r="E492" s="246" t="s">
        <v>1</v>
      </c>
      <c r="F492" s="247" t="s">
        <v>400</v>
      </c>
      <c r="G492" s="245"/>
      <c r="H492" s="248">
        <v>45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136</v>
      </c>
      <c r="AU492" s="254" t="s">
        <v>86</v>
      </c>
      <c r="AV492" s="14" t="s">
        <v>86</v>
      </c>
      <c r="AW492" s="14" t="s">
        <v>33</v>
      </c>
      <c r="AX492" s="14" t="s">
        <v>76</v>
      </c>
      <c r="AY492" s="254" t="s">
        <v>129</v>
      </c>
    </row>
    <row r="493" s="13" customFormat="1">
      <c r="A493" s="13"/>
      <c r="B493" s="233"/>
      <c r="C493" s="234"/>
      <c r="D493" s="235" t="s">
        <v>136</v>
      </c>
      <c r="E493" s="236" t="s">
        <v>1</v>
      </c>
      <c r="F493" s="237" t="s">
        <v>468</v>
      </c>
      <c r="G493" s="234"/>
      <c r="H493" s="236" t="s">
        <v>1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136</v>
      </c>
      <c r="AU493" s="243" t="s">
        <v>86</v>
      </c>
      <c r="AV493" s="13" t="s">
        <v>84</v>
      </c>
      <c r="AW493" s="13" t="s">
        <v>33</v>
      </c>
      <c r="AX493" s="13" t="s">
        <v>76</v>
      </c>
      <c r="AY493" s="243" t="s">
        <v>129</v>
      </c>
    </row>
    <row r="494" s="14" customFormat="1">
      <c r="A494" s="14"/>
      <c r="B494" s="244"/>
      <c r="C494" s="245"/>
      <c r="D494" s="235" t="s">
        <v>136</v>
      </c>
      <c r="E494" s="246" t="s">
        <v>1</v>
      </c>
      <c r="F494" s="247" t="s">
        <v>400</v>
      </c>
      <c r="G494" s="245"/>
      <c r="H494" s="248">
        <v>45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136</v>
      </c>
      <c r="AU494" s="254" t="s">
        <v>86</v>
      </c>
      <c r="AV494" s="14" t="s">
        <v>86</v>
      </c>
      <c r="AW494" s="14" t="s">
        <v>33</v>
      </c>
      <c r="AX494" s="14" t="s">
        <v>76</v>
      </c>
      <c r="AY494" s="254" t="s">
        <v>129</v>
      </c>
    </row>
    <row r="495" s="13" customFormat="1">
      <c r="A495" s="13"/>
      <c r="B495" s="233"/>
      <c r="C495" s="234"/>
      <c r="D495" s="235" t="s">
        <v>136</v>
      </c>
      <c r="E495" s="236" t="s">
        <v>1</v>
      </c>
      <c r="F495" s="237" t="s">
        <v>393</v>
      </c>
      <c r="G495" s="234"/>
      <c r="H495" s="236" t="s">
        <v>1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136</v>
      </c>
      <c r="AU495" s="243" t="s">
        <v>86</v>
      </c>
      <c r="AV495" s="13" t="s">
        <v>84</v>
      </c>
      <c r="AW495" s="13" t="s">
        <v>33</v>
      </c>
      <c r="AX495" s="13" t="s">
        <v>76</v>
      </c>
      <c r="AY495" s="243" t="s">
        <v>129</v>
      </c>
    </row>
    <row r="496" s="14" customFormat="1">
      <c r="A496" s="14"/>
      <c r="B496" s="244"/>
      <c r="C496" s="245"/>
      <c r="D496" s="235" t="s">
        <v>136</v>
      </c>
      <c r="E496" s="246" t="s">
        <v>1</v>
      </c>
      <c r="F496" s="247" t="s">
        <v>469</v>
      </c>
      <c r="G496" s="245"/>
      <c r="H496" s="248">
        <v>48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136</v>
      </c>
      <c r="AU496" s="254" t="s">
        <v>86</v>
      </c>
      <c r="AV496" s="14" t="s">
        <v>86</v>
      </c>
      <c r="AW496" s="14" t="s">
        <v>33</v>
      </c>
      <c r="AX496" s="14" t="s">
        <v>76</v>
      </c>
      <c r="AY496" s="254" t="s">
        <v>129</v>
      </c>
    </row>
    <row r="497" s="14" customFormat="1">
      <c r="A497" s="14"/>
      <c r="B497" s="244"/>
      <c r="C497" s="245"/>
      <c r="D497" s="235" t="s">
        <v>136</v>
      </c>
      <c r="E497" s="246" t="s">
        <v>1</v>
      </c>
      <c r="F497" s="247" t="s">
        <v>470</v>
      </c>
      <c r="G497" s="245"/>
      <c r="H497" s="248">
        <v>44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136</v>
      </c>
      <c r="AU497" s="254" t="s">
        <v>86</v>
      </c>
      <c r="AV497" s="14" t="s">
        <v>86</v>
      </c>
      <c r="AW497" s="14" t="s">
        <v>33</v>
      </c>
      <c r="AX497" s="14" t="s">
        <v>76</v>
      </c>
      <c r="AY497" s="254" t="s">
        <v>129</v>
      </c>
    </row>
    <row r="498" s="15" customFormat="1">
      <c r="A498" s="15"/>
      <c r="B498" s="255"/>
      <c r="C498" s="256"/>
      <c r="D498" s="235" t="s">
        <v>136</v>
      </c>
      <c r="E498" s="257" t="s">
        <v>1</v>
      </c>
      <c r="F498" s="258" t="s">
        <v>141</v>
      </c>
      <c r="G498" s="256"/>
      <c r="H498" s="259">
        <v>253.44</v>
      </c>
      <c r="I498" s="260"/>
      <c r="J498" s="256"/>
      <c r="K498" s="256"/>
      <c r="L498" s="261"/>
      <c r="M498" s="262"/>
      <c r="N498" s="263"/>
      <c r="O498" s="263"/>
      <c r="P498" s="263"/>
      <c r="Q498" s="263"/>
      <c r="R498" s="263"/>
      <c r="S498" s="263"/>
      <c r="T498" s="264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5" t="s">
        <v>136</v>
      </c>
      <c r="AU498" s="265" t="s">
        <v>86</v>
      </c>
      <c r="AV498" s="15" t="s">
        <v>135</v>
      </c>
      <c r="AW498" s="15" t="s">
        <v>33</v>
      </c>
      <c r="AX498" s="15" t="s">
        <v>84</v>
      </c>
      <c r="AY498" s="265" t="s">
        <v>129</v>
      </c>
    </row>
    <row r="499" s="2" customFormat="1" ht="21.75" customHeight="1">
      <c r="A499" s="38"/>
      <c r="B499" s="39"/>
      <c r="C499" s="219" t="s">
        <v>474</v>
      </c>
      <c r="D499" s="219" t="s">
        <v>131</v>
      </c>
      <c r="E499" s="220" t="s">
        <v>475</v>
      </c>
      <c r="F499" s="221" t="s">
        <v>476</v>
      </c>
      <c r="G499" s="222" t="s">
        <v>134</v>
      </c>
      <c r="H499" s="223">
        <v>133</v>
      </c>
      <c r="I499" s="224"/>
      <c r="J499" s="225">
        <f>ROUND(I499*H499,2)</f>
        <v>0</v>
      </c>
      <c r="K499" s="226"/>
      <c r="L499" s="44"/>
      <c r="M499" s="227" t="s">
        <v>1</v>
      </c>
      <c r="N499" s="228" t="s">
        <v>41</v>
      </c>
      <c r="O499" s="91"/>
      <c r="P499" s="229">
        <f>O499*H499</f>
        <v>0</v>
      </c>
      <c r="Q499" s="229">
        <v>0</v>
      </c>
      <c r="R499" s="229">
        <f>Q499*H499</f>
        <v>0</v>
      </c>
      <c r="S499" s="229">
        <v>0</v>
      </c>
      <c r="T499" s="230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31" t="s">
        <v>135</v>
      </c>
      <c r="AT499" s="231" t="s">
        <v>131</v>
      </c>
      <c r="AU499" s="231" t="s">
        <v>86</v>
      </c>
      <c r="AY499" s="17" t="s">
        <v>129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7" t="s">
        <v>84</v>
      </c>
      <c r="BK499" s="232">
        <f>ROUND(I499*H499,2)</f>
        <v>0</v>
      </c>
      <c r="BL499" s="17" t="s">
        <v>135</v>
      </c>
      <c r="BM499" s="231" t="s">
        <v>477</v>
      </c>
    </row>
    <row r="500" s="13" customFormat="1">
      <c r="A500" s="13"/>
      <c r="B500" s="233"/>
      <c r="C500" s="234"/>
      <c r="D500" s="235" t="s">
        <v>136</v>
      </c>
      <c r="E500" s="236" t="s">
        <v>1</v>
      </c>
      <c r="F500" s="237" t="s">
        <v>478</v>
      </c>
      <c r="G500" s="234"/>
      <c r="H500" s="236" t="s">
        <v>1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136</v>
      </c>
      <c r="AU500" s="243" t="s">
        <v>86</v>
      </c>
      <c r="AV500" s="13" t="s">
        <v>84</v>
      </c>
      <c r="AW500" s="13" t="s">
        <v>33</v>
      </c>
      <c r="AX500" s="13" t="s">
        <v>76</v>
      </c>
      <c r="AY500" s="243" t="s">
        <v>129</v>
      </c>
    </row>
    <row r="501" s="14" customFormat="1">
      <c r="A501" s="14"/>
      <c r="B501" s="244"/>
      <c r="C501" s="245"/>
      <c r="D501" s="235" t="s">
        <v>136</v>
      </c>
      <c r="E501" s="246" t="s">
        <v>1</v>
      </c>
      <c r="F501" s="247" t="s">
        <v>479</v>
      </c>
      <c r="G501" s="245"/>
      <c r="H501" s="248">
        <v>133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136</v>
      </c>
      <c r="AU501" s="254" t="s">
        <v>86</v>
      </c>
      <c r="AV501" s="14" t="s">
        <v>86</v>
      </c>
      <c r="AW501" s="14" t="s">
        <v>33</v>
      </c>
      <c r="AX501" s="14" t="s">
        <v>76</v>
      </c>
      <c r="AY501" s="254" t="s">
        <v>129</v>
      </c>
    </row>
    <row r="502" s="15" customFormat="1">
      <c r="A502" s="15"/>
      <c r="B502" s="255"/>
      <c r="C502" s="256"/>
      <c r="D502" s="235" t="s">
        <v>136</v>
      </c>
      <c r="E502" s="257" t="s">
        <v>1</v>
      </c>
      <c r="F502" s="258" t="s">
        <v>141</v>
      </c>
      <c r="G502" s="256"/>
      <c r="H502" s="259">
        <v>133</v>
      </c>
      <c r="I502" s="260"/>
      <c r="J502" s="256"/>
      <c r="K502" s="256"/>
      <c r="L502" s="261"/>
      <c r="M502" s="262"/>
      <c r="N502" s="263"/>
      <c r="O502" s="263"/>
      <c r="P502" s="263"/>
      <c r="Q502" s="263"/>
      <c r="R502" s="263"/>
      <c r="S502" s="263"/>
      <c r="T502" s="264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5" t="s">
        <v>136</v>
      </c>
      <c r="AU502" s="265" t="s">
        <v>86</v>
      </c>
      <c r="AV502" s="15" t="s">
        <v>135</v>
      </c>
      <c r="AW502" s="15" t="s">
        <v>33</v>
      </c>
      <c r="AX502" s="15" t="s">
        <v>84</v>
      </c>
      <c r="AY502" s="265" t="s">
        <v>129</v>
      </c>
    </row>
    <row r="503" s="2" customFormat="1" ht="24.15" customHeight="1">
      <c r="A503" s="38"/>
      <c r="B503" s="39"/>
      <c r="C503" s="219" t="s">
        <v>299</v>
      </c>
      <c r="D503" s="219" t="s">
        <v>131</v>
      </c>
      <c r="E503" s="220" t="s">
        <v>480</v>
      </c>
      <c r="F503" s="221" t="s">
        <v>481</v>
      </c>
      <c r="G503" s="222" t="s">
        <v>134</v>
      </c>
      <c r="H503" s="223">
        <v>133</v>
      </c>
      <c r="I503" s="224"/>
      <c r="J503" s="225">
        <f>ROUND(I503*H503,2)</f>
        <v>0</v>
      </c>
      <c r="K503" s="226"/>
      <c r="L503" s="44"/>
      <c r="M503" s="227" t="s">
        <v>1</v>
      </c>
      <c r="N503" s="228" t="s">
        <v>41</v>
      </c>
      <c r="O503" s="91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1" t="s">
        <v>135</v>
      </c>
      <c r="AT503" s="231" t="s">
        <v>131</v>
      </c>
      <c r="AU503" s="231" t="s">
        <v>86</v>
      </c>
      <c r="AY503" s="17" t="s">
        <v>129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7" t="s">
        <v>84</v>
      </c>
      <c r="BK503" s="232">
        <f>ROUND(I503*H503,2)</f>
        <v>0</v>
      </c>
      <c r="BL503" s="17" t="s">
        <v>135</v>
      </c>
      <c r="BM503" s="231" t="s">
        <v>482</v>
      </c>
    </row>
    <row r="504" s="13" customFormat="1">
      <c r="A504" s="13"/>
      <c r="B504" s="233"/>
      <c r="C504" s="234"/>
      <c r="D504" s="235" t="s">
        <v>136</v>
      </c>
      <c r="E504" s="236" t="s">
        <v>1</v>
      </c>
      <c r="F504" s="237" t="s">
        <v>478</v>
      </c>
      <c r="G504" s="234"/>
      <c r="H504" s="236" t="s">
        <v>1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136</v>
      </c>
      <c r="AU504" s="243" t="s">
        <v>86</v>
      </c>
      <c r="AV504" s="13" t="s">
        <v>84</v>
      </c>
      <c r="AW504" s="13" t="s">
        <v>33</v>
      </c>
      <c r="AX504" s="13" t="s">
        <v>76</v>
      </c>
      <c r="AY504" s="243" t="s">
        <v>129</v>
      </c>
    </row>
    <row r="505" s="14" customFormat="1">
      <c r="A505" s="14"/>
      <c r="B505" s="244"/>
      <c r="C505" s="245"/>
      <c r="D505" s="235" t="s">
        <v>136</v>
      </c>
      <c r="E505" s="246" t="s">
        <v>1</v>
      </c>
      <c r="F505" s="247" t="s">
        <v>479</v>
      </c>
      <c r="G505" s="245"/>
      <c r="H505" s="248">
        <v>133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136</v>
      </c>
      <c r="AU505" s="254" t="s">
        <v>86</v>
      </c>
      <c r="AV505" s="14" t="s">
        <v>86</v>
      </c>
      <c r="AW505" s="14" t="s">
        <v>33</v>
      </c>
      <c r="AX505" s="14" t="s">
        <v>76</v>
      </c>
      <c r="AY505" s="254" t="s">
        <v>129</v>
      </c>
    </row>
    <row r="506" s="15" customFormat="1">
      <c r="A506" s="15"/>
      <c r="B506" s="255"/>
      <c r="C506" s="256"/>
      <c r="D506" s="235" t="s">
        <v>136</v>
      </c>
      <c r="E506" s="257" t="s">
        <v>1</v>
      </c>
      <c r="F506" s="258" t="s">
        <v>141</v>
      </c>
      <c r="G506" s="256"/>
      <c r="H506" s="259">
        <v>133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5" t="s">
        <v>136</v>
      </c>
      <c r="AU506" s="265" t="s">
        <v>86</v>
      </c>
      <c r="AV506" s="15" t="s">
        <v>135</v>
      </c>
      <c r="AW506" s="15" t="s">
        <v>33</v>
      </c>
      <c r="AX506" s="15" t="s">
        <v>84</v>
      </c>
      <c r="AY506" s="265" t="s">
        <v>129</v>
      </c>
    </row>
    <row r="507" s="2" customFormat="1" ht="24.15" customHeight="1">
      <c r="A507" s="38"/>
      <c r="B507" s="39"/>
      <c r="C507" s="219" t="s">
        <v>483</v>
      </c>
      <c r="D507" s="219" t="s">
        <v>131</v>
      </c>
      <c r="E507" s="220" t="s">
        <v>484</v>
      </c>
      <c r="F507" s="221" t="s">
        <v>485</v>
      </c>
      <c r="G507" s="222" t="s">
        <v>134</v>
      </c>
      <c r="H507" s="223">
        <v>386.44</v>
      </c>
      <c r="I507" s="224"/>
      <c r="J507" s="225">
        <f>ROUND(I507*H507,2)</f>
        <v>0</v>
      </c>
      <c r="K507" s="226"/>
      <c r="L507" s="44"/>
      <c r="M507" s="227" t="s">
        <v>1</v>
      </c>
      <c r="N507" s="228" t="s">
        <v>41</v>
      </c>
      <c r="O507" s="91"/>
      <c r="P507" s="229">
        <f>O507*H507</f>
        <v>0</v>
      </c>
      <c r="Q507" s="229">
        <v>0</v>
      </c>
      <c r="R507" s="229">
        <f>Q507*H507</f>
        <v>0</v>
      </c>
      <c r="S507" s="229">
        <v>0</v>
      </c>
      <c r="T507" s="230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1" t="s">
        <v>135</v>
      </c>
      <c r="AT507" s="231" t="s">
        <v>131</v>
      </c>
      <c r="AU507" s="231" t="s">
        <v>86</v>
      </c>
      <c r="AY507" s="17" t="s">
        <v>129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7" t="s">
        <v>84</v>
      </c>
      <c r="BK507" s="232">
        <f>ROUND(I507*H507,2)</f>
        <v>0</v>
      </c>
      <c r="BL507" s="17" t="s">
        <v>135</v>
      </c>
      <c r="BM507" s="231" t="s">
        <v>486</v>
      </c>
    </row>
    <row r="508" s="13" customFormat="1">
      <c r="A508" s="13"/>
      <c r="B508" s="233"/>
      <c r="C508" s="234"/>
      <c r="D508" s="235" t="s">
        <v>136</v>
      </c>
      <c r="E508" s="236" t="s">
        <v>1</v>
      </c>
      <c r="F508" s="237" t="s">
        <v>460</v>
      </c>
      <c r="G508" s="234"/>
      <c r="H508" s="236" t="s">
        <v>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136</v>
      </c>
      <c r="AU508" s="243" t="s">
        <v>86</v>
      </c>
      <c r="AV508" s="13" t="s">
        <v>84</v>
      </c>
      <c r="AW508" s="13" t="s">
        <v>33</v>
      </c>
      <c r="AX508" s="13" t="s">
        <v>76</v>
      </c>
      <c r="AY508" s="243" t="s">
        <v>129</v>
      </c>
    </row>
    <row r="509" s="13" customFormat="1">
      <c r="A509" s="13"/>
      <c r="B509" s="233"/>
      <c r="C509" s="234"/>
      <c r="D509" s="235" t="s">
        <v>136</v>
      </c>
      <c r="E509" s="236" t="s">
        <v>1</v>
      </c>
      <c r="F509" s="237" t="s">
        <v>461</v>
      </c>
      <c r="G509" s="234"/>
      <c r="H509" s="236" t="s">
        <v>1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136</v>
      </c>
      <c r="AU509" s="243" t="s">
        <v>86</v>
      </c>
      <c r="AV509" s="13" t="s">
        <v>84</v>
      </c>
      <c r="AW509" s="13" t="s">
        <v>33</v>
      </c>
      <c r="AX509" s="13" t="s">
        <v>76</v>
      </c>
      <c r="AY509" s="243" t="s">
        <v>129</v>
      </c>
    </row>
    <row r="510" s="14" customFormat="1">
      <c r="A510" s="14"/>
      <c r="B510" s="244"/>
      <c r="C510" s="245"/>
      <c r="D510" s="235" t="s">
        <v>136</v>
      </c>
      <c r="E510" s="246" t="s">
        <v>1</v>
      </c>
      <c r="F510" s="247" t="s">
        <v>462</v>
      </c>
      <c r="G510" s="245"/>
      <c r="H510" s="248">
        <v>33.840000000000003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136</v>
      </c>
      <c r="AU510" s="254" t="s">
        <v>86</v>
      </c>
      <c r="AV510" s="14" t="s">
        <v>86</v>
      </c>
      <c r="AW510" s="14" t="s">
        <v>33</v>
      </c>
      <c r="AX510" s="14" t="s">
        <v>76</v>
      </c>
      <c r="AY510" s="254" t="s">
        <v>129</v>
      </c>
    </row>
    <row r="511" s="13" customFormat="1">
      <c r="A511" s="13"/>
      <c r="B511" s="233"/>
      <c r="C511" s="234"/>
      <c r="D511" s="235" t="s">
        <v>136</v>
      </c>
      <c r="E511" s="236" t="s">
        <v>1</v>
      </c>
      <c r="F511" s="237" t="s">
        <v>463</v>
      </c>
      <c r="G511" s="234"/>
      <c r="H511" s="236" t="s">
        <v>1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136</v>
      </c>
      <c r="AU511" s="243" t="s">
        <v>86</v>
      </c>
      <c r="AV511" s="13" t="s">
        <v>84</v>
      </c>
      <c r="AW511" s="13" t="s">
        <v>33</v>
      </c>
      <c r="AX511" s="13" t="s">
        <v>76</v>
      </c>
      <c r="AY511" s="243" t="s">
        <v>129</v>
      </c>
    </row>
    <row r="512" s="14" customFormat="1">
      <c r="A512" s="14"/>
      <c r="B512" s="244"/>
      <c r="C512" s="245"/>
      <c r="D512" s="235" t="s">
        <v>136</v>
      </c>
      <c r="E512" s="246" t="s">
        <v>1</v>
      </c>
      <c r="F512" s="247" t="s">
        <v>464</v>
      </c>
      <c r="G512" s="245"/>
      <c r="H512" s="248">
        <v>12.220000000000001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136</v>
      </c>
      <c r="AU512" s="254" t="s">
        <v>86</v>
      </c>
      <c r="AV512" s="14" t="s">
        <v>86</v>
      </c>
      <c r="AW512" s="14" t="s">
        <v>33</v>
      </c>
      <c r="AX512" s="14" t="s">
        <v>76</v>
      </c>
      <c r="AY512" s="254" t="s">
        <v>129</v>
      </c>
    </row>
    <row r="513" s="13" customFormat="1">
      <c r="A513" s="13"/>
      <c r="B513" s="233"/>
      <c r="C513" s="234"/>
      <c r="D513" s="235" t="s">
        <v>136</v>
      </c>
      <c r="E513" s="236" t="s">
        <v>1</v>
      </c>
      <c r="F513" s="237" t="s">
        <v>465</v>
      </c>
      <c r="G513" s="234"/>
      <c r="H513" s="236" t="s">
        <v>1</v>
      </c>
      <c r="I513" s="238"/>
      <c r="J513" s="234"/>
      <c r="K513" s="234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136</v>
      </c>
      <c r="AU513" s="243" t="s">
        <v>86</v>
      </c>
      <c r="AV513" s="13" t="s">
        <v>84</v>
      </c>
      <c r="AW513" s="13" t="s">
        <v>33</v>
      </c>
      <c r="AX513" s="13" t="s">
        <v>76</v>
      </c>
      <c r="AY513" s="243" t="s">
        <v>129</v>
      </c>
    </row>
    <row r="514" s="14" customFormat="1">
      <c r="A514" s="14"/>
      <c r="B514" s="244"/>
      <c r="C514" s="245"/>
      <c r="D514" s="235" t="s">
        <v>136</v>
      </c>
      <c r="E514" s="246" t="s">
        <v>1</v>
      </c>
      <c r="F514" s="247" t="s">
        <v>466</v>
      </c>
      <c r="G514" s="245"/>
      <c r="H514" s="248">
        <v>25.379999999999999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136</v>
      </c>
      <c r="AU514" s="254" t="s">
        <v>86</v>
      </c>
      <c r="AV514" s="14" t="s">
        <v>86</v>
      </c>
      <c r="AW514" s="14" t="s">
        <v>33</v>
      </c>
      <c r="AX514" s="14" t="s">
        <v>76</v>
      </c>
      <c r="AY514" s="254" t="s">
        <v>129</v>
      </c>
    </row>
    <row r="515" s="13" customFormat="1">
      <c r="A515" s="13"/>
      <c r="B515" s="233"/>
      <c r="C515" s="234"/>
      <c r="D515" s="235" t="s">
        <v>136</v>
      </c>
      <c r="E515" s="236" t="s">
        <v>1</v>
      </c>
      <c r="F515" s="237" t="s">
        <v>467</v>
      </c>
      <c r="G515" s="234"/>
      <c r="H515" s="236" t="s">
        <v>1</v>
      </c>
      <c r="I515" s="238"/>
      <c r="J515" s="234"/>
      <c r="K515" s="234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136</v>
      </c>
      <c r="AU515" s="243" t="s">
        <v>86</v>
      </c>
      <c r="AV515" s="13" t="s">
        <v>84</v>
      </c>
      <c r="AW515" s="13" t="s">
        <v>33</v>
      </c>
      <c r="AX515" s="13" t="s">
        <v>76</v>
      </c>
      <c r="AY515" s="243" t="s">
        <v>129</v>
      </c>
    </row>
    <row r="516" s="14" customFormat="1">
      <c r="A516" s="14"/>
      <c r="B516" s="244"/>
      <c r="C516" s="245"/>
      <c r="D516" s="235" t="s">
        <v>136</v>
      </c>
      <c r="E516" s="246" t="s">
        <v>1</v>
      </c>
      <c r="F516" s="247" t="s">
        <v>400</v>
      </c>
      <c r="G516" s="245"/>
      <c r="H516" s="248">
        <v>45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136</v>
      </c>
      <c r="AU516" s="254" t="s">
        <v>86</v>
      </c>
      <c r="AV516" s="14" t="s">
        <v>86</v>
      </c>
      <c r="AW516" s="14" t="s">
        <v>33</v>
      </c>
      <c r="AX516" s="14" t="s">
        <v>76</v>
      </c>
      <c r="AY516" s="254" t="s">
        <v>129</v>
      </c>
    </row>
    <row r="517" s="13" customFormat="1">
      <c r="A517" s="13"/>
      <c r="B517" s="233"/>
      <c r="C517" s="234"/>
      <c r="D517" s="235" t="s">
        <v>136</v>
      </c>
      <c r="E517" s="236" t="s">
        <v>1</v>
      </c>
      <c r="F517" s="237" t="s">
        <v>468</v>
      </c>
      <c r="G517" s="234"/>
      <c r="H517" s="236" t="s">
        <v>1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136</v>
      </c>
      <c r="AU517" s="243" t="s">
        <v>86</v>
      </c>
      <c r="AV517" s="13" t="s">
        <v>84</v>
      </c>
      <c r="AW517" s="13" t="s">
        <v>33</v>
      </c>
      <c r="AX517" s="13" t="s">
        <v>76</v>
      </c>
      <c r="AY517" s="243" t="s">
        <v>129</v>
      </c>
    </row>
    <row r="518" s="14" customFormat="1">
      <c r="A518" s="14"/>
      <c r="B518" s="244"/>
      <c r="C518" s="245"/>
      <c r="D518" s="235" t="s">
        <v>136</v>
      </c>
      <c r="E518" s="246" t="s">
        <v>1</v>
      </c>
      <c r="F518" s="247" t="s">
        <v>400</v>
      </c>
      <c r="G518" s="245"/>
      <c r="H518" s="248">
        <v>45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136</v>
      </c>
      <c r="AU518" s="254" t="s">
        <v>86</v>
      </c>
      <c r="AV518" s="14" t="s">
        <v>86</v>
      </c>
      <c r="AW518" s="14" t="s">
        <v>33</v>
      </c>
      <c r="AX518" s="14" t="s">
        <v>76</v>
      </c>
      <c r="AY518" s="254" t="s">
        <v>129</v>
      </c>
    </row>
    <row r="519" s="13" customFormat="1">
      <c r="A519" s="13"/>
      <c r="B519" s="233"/>
      <c r="C519" s="234"/>
      <c r="D519" s="235" t="s">
        <v>136</v>
      </c>
      <c r="E519" s="236" t="s">
        <v>1</v>
      </c>
      <c r="F519" s="237" t="s">
        <v>393</v>
      </c>
      <c r="G519" s="234"/>
      <c r="H519" s="236" t="s">
        <v>1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136</v>
      </c>
      <c r="AU519" s="243" t="s">
        <v>86</v>
      </c>
      <c r="AV519" s="13" t="s">
        <v>84</v>
      </c>
      <c r="AW519" s="13" t="s">
        <v>33</v>
      </c>
      <c r="AX519" s="13" t="s">
        <v>76</v>
      </c>
      <c r="AY519" s="243" t="s">
        <v>129</v>
      </c>
    </row>
    <row r="520" s="14" customFormat="1">
      <c r="A520" s="14"/>
      <c r="B520" s="244"/>
      <c r="C520" s="245"/>
      <c r="D520" s="235" t="s">
        <v>136</v>
      </c>
      <c r="E520" s="246" t="s">
        <v>1</v>
      </c>
      <c r="F520" s="247" t="s">
        <v>469</v>
      </c>
      <c r="G520" s="245"/>
      <c r="H520" s="248">
        <v>48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136</v>
      </c>
      <c r="AU520" s="254" t="s">
        <v>86</v>
      </c>
      <c r="AV520" s="14" t="s">
        <v>86</v>
      </c>
      <c r="AW520" s="14" t="s">
        <v>33</v>
      </c>
      <c r="AX520" s="14" t="s">
        <v>76</v>
      </c>
      <c r="AY520" s="254" t="s">
        <v>129</v>
      </c>
    </row>
    <row r="521" s="14" customFormat="1">
      <c r="A521" s="14"/>
      <c r="B521" s="244"/>
      <c r="C521" s="245"/>
      <c r="D521" s="235" t="s">
        <v>136</v>
      </c>
      <c r="E521" s="246" t="s">
        <v>1</v>
      </c>
      <c r="F521" s="247" t="s">
        <v>470</v>
      </c>
      <c r="G521" s="245"/>
      <c r="H521" s="248">
        <v>44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136</v>
      </c>
      <c r="AU521" s="254" t="s">
        <v>86</v>
      </c>
      <c r="AV521" s="14" t="s">
        <v>86</v>
      </c>
      <c r="AW521" s="14" t="s">
        <v>33</v>
      </c>
      <c r="AX521" s="14" t="s">
        <v>76</v>
      </c>
      <c r="AY521" s="254" t="s">
        <v>129</v>
      </c>
    </row>
    <row r="522" s="13" customFormat="1">
      <c r="A522" s="13"/>
      <c r="B522" s="233"/>
      <c r="C522" s="234"/>
      <c r="D522" s="235" t="s">
        <v>136</v>
      </c>
      <c r="E522" s="236" t="s">
        <v>1</v>
      </c>
      <c r="F522" s="237" t="s">
        <v>478</v>
      </c>
      <c r="G522" s="234"/>
      <c r="H522" s="236" t="s">
        <v>1</v>
      </c>
      <c r="I522" s="238"/>
      <c r="J522" s="234"/>
      <c r="K522" s="234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136</v>
      </c>
      <c r="AU522" s="243" t="s">
        <v>86</v>
      </c>
      <c r="AV522" s="13" t="s">
        <v>84</v>
      </c>
      <c r="AW522" s="13" t="s">
        <v>33</v>
      </c>
      <c r="AX522" s="13" t="s">
        <v>76</v>
      </c>
      <c r="AY522" s="243" t="s">
        <v>129</v>
      </c>
    </row>
    <row r="523" s="14" customFormat="1">
      <c r="A523" s="14"/>
      <c r="B523" s="244"/>
      <c r="C523" s="245"/>
      <c r="D523" s="235" t="s">
        <v>136</v>
      </c>
      <c r="E523" s="246" t="s">
        <v>1</v>
      </c>
      <c r="F523" s="247" t="s">
        <v>479</v>
      </c>
      <c r="G523" s="245"/>
      <c r="H523" s="248">
        <v>133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136</v>
      </c>
      <c r="AU523" s="254" t="s">
        <v>86</v>
      </c>
      <c r="AV523" s="14" t="s">
        <v>86</v>
      </c>
      <c r="AW523" s="14" t="s">
        <v>33</v>
      </c>
      <c r="AX523" s="14" t="s">
        <v>76</v>
      </c>
      <c r="AY523" s="254" t="s">
        <v>129</v>
      </c>
    </row>
    <row r="524" s="15" customFormat="1">
      <c r="A524" s="15"/>
      <c r="B524" s="255"/>
      <c r="C524" s="256"/>
      <c r="D524" s="235" t="s">
        <v>136</v>
      </c>
      <c r="E524" s="257" t="s">
        <v>1</v>
      </c>
      <c r="F524" s="258" t="s">
        <v>141</v>
      </c>
      <c r="G524" s="256"/>
      <c r="H524" s="259">
        <v>386.44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5" t="s">
        <v>136</v>
      </c>
      <c r="AU524" s="265" t="s">
        <v>86</v>
      </c>
      <c r="AV524" s="15" t="s">
        <v>135</v>
      </c>
      <c r="AW524" s="15" t="s">
        <v>33</v>
      </c>
      <c r="AX524" s="15" t="s">
        <v>84</v>
      </c>
      <c r="AY524" s="265" t="s">
        <v>129</v>
      </c>
    </row>
    <row r="525" s="2" customFormat="1" ht="24.15" customHeight="1">
      <c r="A525" s="38"/>
      <c r="B525" s="39"/>
      <c r="C525" s="219" t="s">
        <v>304</v>
      </c>
      <c r="D525" s="219" t="s">
        <v>131</v>
      </c>
      <c r="E525" s="220" t="s">
        <v>487</v>
      </c>
      <c r="F525" s="221" t="s">
        <v>488</v>
      </c>
      <c r="G525" s="222" t="s">
        <v>161</v>
      </c>
      <c r="H525" s="223">
        <v>3.6800000000000002</v>
      </c>
      <c r="I525" s="224"/>
      <c r="J525" s="225">
        <f>ROUND(I525*H525,2)</f>
        <v>0</v>
      </c>
      <c r="K525" s="226"/>
      <c r="L525" s="44"/>
      <c r="M525" s="227" t="s">
        <v>1</v>
      </c>
      <c r="N525" s="228" t="s">
        <v>41</v>
      </c>
      <c r="O525" s="91"/>
      <c r="P525" s="229">
        <f>O525*H525</f>
        <v>0</v>
      </c>
      <c r="Q525" s="229">
        <v>0</v>
      </c>
      <c r="R525" s="229">
        <f>Q525*H525</f>
        <v>0</v>
      </c>
      <c r="S525" s="229">
        <v>0</v>
      </c>
      <c r="T525" s="230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31" t="s">
        <v>135</v>
      </c>
      <c r="AT525" s="231" t="s">
        <v>131</v>
      </c>
      <c r="AU525" s="231" t="s">
        <v>86</v>
      </c>
      <c r="AY525" s="17" t="s">
        <v>129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17" t="s">
        <v>84</v>
      </c>
      <c r="BK525" s="232">
        <f>ROUND(I525*H525,2)</f>
        <v>0</v>
      </c>
      <c r="BL525" s="17" t="s">
        <v>135</v>
      </c>
      <c r="BM525" s="231" t="s">
        <v>489</v>
      </c>
    </row>
    <row r="526" s="13" customFormat="1">
      <c r="A526" s="13"/>
      <c r="B526" s="233"/>
      <c r="C526" s="234"/>
      <c r="D526" s="235" t="s">
        <v>136</v>
      </c>
      <c r="E526" s="236" t="s">
        <v>1</v>
      </c>
      <c r="F526" s="237" t="s">
        <v>490</v>
      </c>
      <c r="G526" s="234"/>
      <c r="H526" s="236" t="s">
        <v>1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136</v>
      </c>
      <c r="AU526" s="243" t="s">
        <v>86</v>
      </c>
      <c r="AV526" s="13" t="s">
        <v>84</v>
      </c>
      <c r="AW526" s="13" t="s">
        <v>33</v>
      </c>
      <c r="AX526" s="13" t="s">
        <v>76</v>
      </c>
      <c r="AY526" s="243" t="s">
        <v>129</v>
      </c>
    </row>
    <row r="527" s="13" customFormat="1">
      <c r="A527" s="13"/>
      <c r="B527" s="233"/>
      <c r="C527" s="234"/>
      <c r="D527" s="235" t="s">
        <v>136</v>
      </c>
      <c r="E527" s="236" t="s">
        <v>1</v>
      </c>
      <c r="F527" s="237" t="s">
        <v>393</v>
      </c>
      <c r="G527" s="234"/>
      <c r="H527" s="236" t="s">
        <v>1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136</v>
      </c>
      <c r="AU527" s="243" t="s">
        <v>86</v>
      </c>
      <c r="AV527" s="13" t="s">
        <v>84</v>
      </c>
      <c r="AW527" s="13" t="s">
        <v>33</v>
      </c>
      <c r="AX527" s="13" t="s">
        <v>76</v>
      </c>
      <c r="AY527" s="243" t="s">
        <v>129</v>
      </c>
    </row>
    <row r="528" s="14" customFormat="1">
      <c r="A528" s="14"/>
      <c r="B528" s="244"/>
      <c r="C528" s="245"/>
      <c r="D528" s="235" t="s">
        <v>136</v>
      </c>
      <c r="E528" s="246" t="s">
        <v>1</v>
      </c>
      <c r="F528" s="247" t="s">
        <v>491</v>
      </c>
      <c r="G528" s="245"/>
      <c r="H528" s="248">
        <v>3.6800000000000002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136</v>
      </c>
      <c r="AU528" s="254" t="s">
        <v>86</v>
      </c>
      <c r="AV528" s="14" t="s">
        <v>86</v>
      </c>
      <c r="AW528" s="14" t="s">
        <v>33</v>
      </c>
      <c r="AX528" s="14" t="s">
        <v>76</v>
      </c>
      <c r="AY528" s="254" t="s">
        <v>129</v>
      </c>
    </row>
    <row r="529" s="15" customFormat="1">
      <c r="A529" s="15"/>
      <c r="B529" s="255"/>
      <c r="C529" s="256"/>
      <c r="D529" s="235" t="s">
        <v>136</v>
      </c>
      <c r="E529" s="257" t="s">
        <v>1</v>
      </c>
      <c r="F529" s="258" t="s">
        <v>141</v>
      </c>
      <c r="G529" s="256"/>
      <c r="H529" s="259">
        <v>3.6800000000000002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5" t="s">
        <v>136</v>
      </c>
      <c r="AU529" s="265" t="s">
        <v>86</v>
      </c>
      <c r="AV529" s="15" t="s">
        <v>135</v>
      </c>
      <c r="AW529" s="15" t="s">
        <v>33</v>
      </c>
      <c r="AX529" s="15" t="s">
        <v>84</v>
      </c>
      <c r="AY529" s="265" t="s">
        <v>129</v>
      </c>
    </row>
    <row r="530" s="2" customFormat="1" ht="24.15" customHeight="1">
      <c r="A530" s="38"/>
      <c r="B530" s="39"/>
      <c r="C530" s="219" t="s">
        <v>492</v>
      </c>
      <c r="D530" s="219" t="s">
        <v>131</v>
      </c>
      <c r="E530" s="220" t="s">
        <v>493</v>
      </c>
      <c r="F530" s="221" t="s">
        <v>494</v>
      </c>
      <c r="G530" s="222" t="s">
        <v>134</v>
      </c>
      <c r="H530" s="223">
        <v>386.44</v>
      </c>
      <c r="I530" s="224"/>
      <c r="J530" s="225">
        <f>ROUND(I530*H530,2)</f>
        <v>0</v>
      </c>
      <c r="K530" s="226"/>
      <c r="L530" s="44"/>
      <c r="M530" s="227" t="s">
        <v>1</v>
      </c>
      <c r="N530" s="228" t="s">
        <v>41</v>
      </c>
      <c r="O530" s="91"/>
      <c r="P530" s="229">
        <f>O530*H530</f>
        <v>0</v>
      </c>
      <c r="Q530" s="229">
        <v>0</v>
      </c>
      <c r="R530" s="229">
        <f>Q530*H530</f>
        <v>0</v>
      </c>
      <c r="S530" s="229">
        <v>0</v>
      </c>
      <c r="T530" s="230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1" t="s">
        <v>135</v>
      </c>
      <c r="AT530" s="231" t="s">
        <v>131</v>
      </c>
      <c r="AU530" s="231" t="s">
        <v>86</v>
      </c>
      <c r="AY530" s="17" t="s">
        <v>129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7" t="s">
        <v>84</v>
      </c>
      <c r="BK530" s="232">
        <f>ROUND(I530*H530,2)</f>
        <v>0</v>
      </c>
      <c r="BL530" s="17" t="s">
        <v>135</v>
      </c>
      <c r="BM530" s="231" t="s">
        <v>495</v>
      </c>
    </row>
    <row r="531" s="13" customFormat="1">
      <c r="A531" s="13"/>
      <c r="B531" s="233"/>
      <c r="C531" s="234"/>
      <c r="D531" s="235" t="s">
        <v>136</v>
      </c>
      <c r="E531" s="236" t="s">
        <v>1</v>
      </c>
      <c r="F531" s="237" t="s">
        <v>460</v>
      </c>
      <c r="G531" s="234"/>
      <c r="H531" s="236" t="s">
        <v>1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136</v>
      </c>
      <c r="AU531" s="243" t="s">
        <v>86</v>
      </c>
      <c r="AV531" s="13" t="s">
        <v>84</v>
      </c>
      <c r="AW531" s="13" t="s">
        <v>33</v>
      </c>
      <c r="AX531" s="13" t="s">
        <v>76</v>
      </c>
      <c r="AY531" s="243" t="s">
        <v>129</v>
      </c>
    </row>
    <row r="532" s="13" customFormat="1">
      <c r="A532" s="13"/>
      <c r="B532" s="233"/>
      <c r="C532" s="234"/>
      <c r="D532" s="235" t="s">
        <v>136</v>
      </c>
      <c r="E532" s="236" t="s">
        <v>1</v>
      </c>
      <c r="F532" s="237" t="s">
        <v>461</v>
      </c>
      <c r="G532" s="234"/>
      <c r="H532" s="236" t="s">
        <v>1</v>
      </c>
      <c r="I532" s="238"/>
      <c r="J532" s="234"/>
      <c r="K532" s="234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136</v>
      </c>
      <c r="AU532" s="243" t="s">
        <v>86</v>
      </c>
      <c r="AV532" s="13" t="s">
        <v>84</v>
      </c>
      <c r="AW532" s="13" t="s">
        <v>33</v>
      </c>
      <c r="AX532" s="13" t="s">
        <v>76</v>
      </c>
      <c r="AY532" s="243" t="s">
        <v>129</v>
      </c>
    </row>
    <row r="533" s="14" customFormat="1">
      <c r="A533" s="14"/>
      <c r="B533" s="244"/>
      <c r="C533" s="245"/>
      <c r="D533" s="235" t="s">
        <v>136</v>
      </c>
      <c r="E533" s="246" t="s">
        <v>1</v>
      </c>
      <c r="F533" s="247" t="s">
        <v>462</v>
      </c>
      <c r="G533" s="245"/>
      <c r="H533" s="248">
        <v>33.840000000000003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4" t="s">
        <v>136</v>
      </c>
      <c r="AU533" s="254" t="s">
        <v>86</v>
      </c>
      <c r="AV533" s="14" t="s">
        <v>86</v>
      </c>
      <c r="AW533" s="14" t="s">
        <v>33</v>
      </c>
      <c r="AX533" s="14" t="s">
        <v>76</v>
      </c>
      <c r="AY533" s="254" t="s">
        <v>129</v>
      </c>
    </row>
    <row r="534" s="13" customFormat="1">
      <c r="A534" s="13"/>
      <c r="B534" s="233"/>
      <c r="C534" s="234"/>
      <c r="D534" s="235" t="s">
        <v>136</v>
      </c>
      <c r="E534" s="236" t="s">
        <v>1</v>
      </c>
      <c r="F534" s="237" t="s">
        <v>463</v>
      </c>
      <c r="G534" s="234"/>
      <c r="H534" s="236" t="s">
        <v>1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136</v>
      </c>
      <c r="AU534" s="243" t="s">
        <v>86</v>
      </c>
      <c r="AV534" s="13" t="s">
        <v>84</v>
      </c>
      <c r="AW534" s="13" t="s">
        <v>33</v>
      </c>
      <c r="AX534" s="13" t="s">
        <v>76</v>
      </c>
      <c r="AY534" s="243" t="s">
        <v>129</v>
      </c>
    </row>
    <row r="535" s="14" customFormat="1">
      <c r="A535" s="14"/>
      <c r="B535" s="244"/>
      <c r="C535" s="245"/>
      <c r="D535" s="235" t="s">
        <v>136</v>
      </c>
      <c r="E535" s="246" t="s">
        <v>1</v>
      </c>
      <c r="F535" s="247" t="s">
        <v>464</v>
      </c>
      <c r="G535" s="245"/>
      <c r="H535" s="248">
        <v>12.220000000000001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136</v>
      </c>
      <c r="AU535" s="254" t="s">
        <v>86</v>
      </c>
      <c r="AV535" s="14" t="s">
        <v>86</v>
      </c>
      <c r="AW535" s="14" t="s">
        <v>33</v>
      </c>
      <c r="AX535" s="14" t="s">
        <v>76</v>
      </c>
      <c r="AY535" s="254" t="s">
        <v>129</v>
      </c>
    </row>
    <row r="536" s="13" customFormat="1">
      <c r="A536" s="13"/>
      <c r="B536" s="233"/>
      <c r="C536" s="234"/>
      <c r="D536" s="235" t="s">
        <v>136</v>
      </c>
      <c r="E536" s="236" t="s">
        <v>1</v>
      </c>
      <c r="F536" s="237" t="s">
        <v>465</v>
      </c>
      <c r="G536" s="234"/>
      <c r="H536" s="236" t="s">
        <v>1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136</v>
      </c>
      <c r="AU536" s="243" t="s">
        <v>86</v>
      </c>
      <c r="AV536" s="13" t="s">
        <v>84</v>
      </c>
      <c r="AW536" s="13" t="s">
        <v>33</v>
      </c>
      <c r="AX536" s="13" t="s">
        <v>76</v>
      </c>
      <c r="AY536" s="243" t="s">
        <v>129</v>
      </c>
    </row>
    <row r="537" s="14" customFormat="1">
      <c r="A537" s="14"/>
      <c r="B537" s="244"/>
      <c r="C537" s="245"/>
      <c r="D537" s="235" t="s">
        <v>136</v>
      </c>
      <c r="E537" s="246" t="s">
        <v>1</v>
      </c>
      <c r="F537" s="247" t="s">
        <v>466</v>
      </c>
      <c r="G537" s="245"/>
      <c r="H537" s="248">
        <v>25.379999999999999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136</v>
      </c>
      <c r="AU537" s="254" t="s">
        <v>86</v>
      </c>
      <c r="AV537" s="14" t="s">
        <v>86</v>
      </c>
      <c r="AW537" s="14" t="s">
        <v>33</v>
      </c>
      <c r="AX537" s="14" t="s">
        <v>76</v>
      </c>
      <c r="AY537" s="254" t="s">
        <v>129</v>
      </c>
    </row>
    <row r="538" s="13" customFormat="1">
      <c r="A538" s="13"/>
      <c r="B538" s="233"/>
      <c r="C538" s="234"/>
      <c r="D538" s="235" t="s">
        <v>136</v>
      </c>
      <c r="E538" s="236" t="s">
        <v>1</v>
      </c>
      <c r="F538" s="237" t="s">
        <v>467</v>
      </c>
      <c r="G538" s="234"/>
      <c r="H538" s="236" t="s">
        <v>1</v>
      </c>
      <c r="I538" s="238"/>
      <c r="J538" s="234"/>
      <c r="K538" s="234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136</v>
      </c>
      <c r="AU538" s="243" t="s">
        <v>86</v>
      </c>
      <c r="AV538" s="13" t="s">
        <v>84</v>
      </c>
      <c r="AW538" s="13" t="s">
        <v>33</v>
      </c>
      <c r="AX538" s="13" t="s">
        <v>76</v>
      </c>
      <c r="AY538" s="243" t="s">
        <v>129</v>
      </c>
    </row>
    <row r="539" s="14" customFormat="1">
      <c r="A539" s="14"/>
      <c r="B539" s="244"/>
      <c r="C539" s="245"/>
      <c r="D539" s="235" t="s">
        <v>136</v>
      </c>
      <c r="E539" s="246" t="s">
        <v>1</v>
      </c>
      <c r="F539" s="247" t="s">
        <v>400</v>
      </c>
      <c r="G539" s="245"/>
      <c r="H539" s="248">
        <v>45</v>
      </c>
      <c r="I539" s="249"/>
      <c r="J539" s="245"/>
      <c r="K539" s="245"/>
      <c r="L539" s="250"/>
      <c r="M539" s="251"/>
      <c r="N539" s="252"/>
      <c r="O539" s="252"/>
      <c r="P539" s="252"/>
      <c r="Q539" s="252"/>
      <c r="R539" s="252"/>
      <c r="S539" s="252"/>
      <c r="T539" s="25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4" t="s">
        <v>136</v>
      </c>
      <c r="AU539" s="254" t="s">
        <v>86</v>
      </c>
      <c r="AV539" s="14" t="s">
        <v>86</v>
      </c>
      <c r="AW539" s="14" t="s">
        <v>33</v>
      </c>
      <c r="AX539" s="14" t="s">
        <v>76</v>
      </c>
      <c r="AY539" s="254" t="s">
        <v>129</v>
      </c>
    </row>
    <row r="540" s="13" customFormat="1">
      <c r="A540" s="13"/>
      <c r="B540" s="233"/>
      <c r="C540" s="234"/>
      <c r="D540" s="235" t="s">
        <v>136</v>
      </c>
      <c r="E540" s="236" t="s">
        <v>1</v>
      </c>
      <c r="F540" s="237" t="s">
        <v>468</v>
      </c>
      <c r="G540" s="234"/>
      <c r="H540" s="236" t="s">
        <v>1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136</v>
      </c>
      <c r="AU540" s="243" t="s">
        <v>86</v>
      </c>
      <c r="AV540" s="13" t="s">
        <v>84</v>
      </c>
      <c r="AW540" s="13" t="s">
        <v>33</v>
      </c>
      <c r="AX540" s="13" t="s">
        <v>76</v>
      </c>
      <c r="AY540" s="243" t="s">
        <v>129</v>
      </c>
    </row>
    <row r="541" s="14" customFormat="1">
      <c r="A541" s="14"/>
      <c r="B541" s="244"/>
      <c r="C541" s="245"/>
      <c r="D541" s="235" t="s">
        <v>136</v>
      </c>
      <c r="E541" s="246" t="s">
        <v>1</v>
      </c>
      <c r="F541" s="247" t="s">
        <v>400</v>
      </c>
      <c r="G541" s="245"/>
      <c r="H541" s="248">
        <v>45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136</v>
      </c>
      <c r="AU541" s="254" t="s">
        <v>86</v>
      </c>
      <c r="AV541" s="14" t="s">
        <v>86</v>
      </c>
      <c r="AW541" s="14" t="s">
        <v>33</v>
      </c>
      <c r="AX541" s="14" t="s">
        <v>76</v>
      </c>
      <c r="AY541" s="254" t="s">
        <v>129</v>
      </c>
    </row>
    <row r="542" s="13" customFormat="1">
      <c r="A542" s="13"/>
      <c r="B542" s="233"/>
      <c r="C542" s="234"/>
      <c r="D542" s="235" t="s">
        <v>136</v>
      </c>
      <c r="E542" s="236" t="s">
        <v>1</v>
      </c>
      <c r="F542" s="237" t="s">
        <v>393</v>
      </c>
      <c r="G542" s="234"/>
      <c r="H542" s="236" t="s">
        <v>1</v>
      </c>
      <c r="I542" s="238"/>
      <c r="J542" s="234"/>
      <c r="K542" s="234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136</v>
      </c>
      <c r="AU542" s="243" t="s">
        <v>86</v>
      </c>
      <c r="AV542" s="13" t="s">
        <v>84</v>
      </c>
      <c r="AW542" s="13" t="s">
        <v>33</v>
      </c>
      <c r="AX542" s="13" t="s">
        <v>76</v>
      </c>
      <c r="AY542" s="243" t="s">
        <v>129</v>
      </c>
    </row>
    <row r="543" s="14" customFormat="1">
      <c r="A543" s="14"/>
      <c r="B543" s="244"/>
      <c r="C543" s="245"/>
      <c r="D543" s="235" t="s">
        <v>136</v>
      </c>
      <c r="E543" s="246" t="s">
        <v>1</v>
      </c>
      <c r="F543" s="247" t="s">
        <v>469</v>
      </c>
      <c r="G543" s="245"/>
      <c r="H543" s="248">
        <v>48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136</v>
      </c>
      <c r="AU543" s="254" t="s">
        <v>86</v>
      </c>
      <c r="AV543" s="14" t="s">
        <v>86</v>
      </c>
      <c r="AW543" s="14" t="s">
        <v>33</v>
      </c>
      <c r="AX543" s="14" t="s">
        <v>76</v>
      </c>
      <c r="AY543" s="254" t="s">
        <v>129</v>
      </c>
    </row>
    <row r="544" s="14" customFormat="1">
      <c r="A544" s="14"/>
      <c r="B544" s="244"/>
      <c r="C544" s="245"/>
      <c r="D544" s="235" t="s">
        <v>136</v>
      </c>
      <c r="E544" s="246" t="s">
        <v>1</v>
      </c>
      <c r="F544" s="247" t="s">
        <v>470</v>
      </c>
      <c r="G544" s="245"/>
      <c r="H544" s="248">
        <v>44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136</v>
      </c>
      <c r="AU544" s="254" t="s">
        <v>86</v>
      </c>
      <c r="AV544" s="14" t="s">
        <v>86</v>
      </c>
      <c r="AW544" s="14" t="s">
        <v>33</v>
      </c>
      <c r="AX544" s="14" t="s">
        <v>76</v>
      </c>
      <c r="AY544" s="254" t="s">
        <v>129</v>
      </c>
    </row>
    <row r="545" s="13" customFormat="1">
      <c r="A545" s="13"/>
      <c r="B545" s="233"/>
      <c r="C545" s="234"/>
      <c r="D545" s="235" t="s">
        <v>136</v>
      </c>
      <c r="E545" s="236" t="s">
        <v>1</v>
      </c>
      <c r="F545" s="237" t="s">
        <v>478</v>
      </c>
      <c r="G545" s="234"/>
      <c r="H545" s="236" t="s">
        <v>1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136</v>
      </c>
      <c r="AU545" s="243" t="s">
        <v>86</v>
      </c>
      <c r="AV545" s="13" t="s">
        <v>84</v>
      </c>
      <c r="AW545" s="13" t="s">
        <v>33</v>
      </c>
      <c r="AX545" s="13" t="s">
        <v>76</v>
      </c>
      <c r="AY545" s="243" t="s">
        <v>129</v>
      </c>
    </row>
    <row r="546" s="14" customFormat="1">
      <c r="A546" s="14"/>
      <c r="B546" s="244"/>
      <c r="C546" s="245"/>
      <c r="D546" s="235" t="s">
        <v>136</v>
      </c>
      <c r="E546" s="246" t="s">
        <v>1</v>
      </c>
      <c r="F546" s="247" t="s">
        <v>479</v>
      </c>
      <c r="G546" s="245"/>
      <c r="H546" s="248">
        <v>133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4" t="s">
        <v>136</v>
      </c>
      <c r="AU546" s="254" t="s">
        <v>86</v>
      </c>
      <c r="AV546" s="14" t="s">
        <v>86</v>
      </c>
      <c r="AW546" s="14" t="s">
        <v>33</v>
      </c>
      <c r="AX546" s="14" t="s">
        <v>76</v>
      </c>
      <c r="AY546" s="254" t="s">
        <v>129</v>
      </c>
    </row>
    <row r="547" s="15" customFormat="1">
      <c r="A547" s="15"/>
      <c r="B547" s="255"/>
      <c r="C547" s="256"/>
      <c r="D547" s="235" t="s">
        <v>136</v>
      </c>
      <c r="E547" s="257" t="s">
        <v>1</v>
      </c>
      <c r="F547" s="258" t="s">
        <v>141</v>
      </c>
      <c r="G547" s="256"/>
      <c r="H547" s="259">
        <v>386.44</v>
      </c>
      <c r="I547" s="260"/>
      <c r="J547" s="256"/>
      <c r="K547" s="256"/>
      <c r="L547" s="261"/>
      <c r="M547" s="262"/>
      <c r="N547" s="263"/>
      <c r="O547" s="263"/>
      <c r="P547" s="263"/>
      <c r="Q547" s="263"/>
      <c r="R547" s="263"/>
      <c r="S547" s="263"/>
      <c r="T547" s="264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5" t="s">
        <v>136</v>
      </c>
      <c r="AU547" s="265" t="s">
        <v>86</v>
      </c>
      <c r="AV547" s="15" t="s">
        <v>135</v>
      </c>
      <c r="AW547" s="15" t="s">
        <v>33</v>
      </c>
      <c r="AX547" s="15" t="s">
        <v>84</v>
      </c>
      <c r="AY547" s="265" t="s">
        <v>129</v>
      </c>
    </row>
    <row r="548" s="2" customFormat="1" ht="24.15" customHeight="1">
      <c r="A548" s="38"/>
      <c r="B548" s="39"/>
      <c r="C548" s="219" t="s">
        <v>311</v>
      </c>
      <c r="D548" s="219" t="s">
        <v>131</v>
      </c>
      <c r="E548" s="220" t="s">
        <v>496</v>
      </c>
      <c r="F548" s="221" t="s">
        <v>497</v>
      </c>
      <c r="G548" s="222" t="s">
        <v>134</v>
      </c>
      <c r="H548" s="223">
        <v>386.44</v>
      </c>
      <c r="I548" s="224"/>
      <c r="J548" s="225">
        <f>ROUND(I548*H548,2)</f>
        <v>0</v>
      </c>
      <c r="K548" s="226"/>
      <c r="L548" s="44"/>
      <c r="M548" s="227" t="s">
        <v>1</v>
      </c>
      <c r="N548" s="228" t="s">
        <v>41</v>
      </c>
      <c r="O548" s="91"/>
      <c r="P548" s="229">
        <f>O548*H548</f>
        <v>0</v>
      </c>
      <c r="Q548" s="229">
        <v>0</v>
      </c>
      <c r="R548" s="229">
        <f>Q548*H548</f>
        <v>0</v>
      </c>
      <c r="S548" s="229">
        <v>0</v>
      </c>
      <c r="T548" s="230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1" t="s">
        <v>135</v>
      </c>
      <c r="AT548" s="231" t="s">
        <v>131</v>
      </c>
      <c r="AU548" s="231" t="s">
        <v>86</v>
      </c>
      <c r="AY548" s="17" t="s">
        <v>129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17" t="s">
        <v>84</v>
      </c>
      <c r="BK548" s="232">
        <f>ROUND(I548*H548,2)</f>
        <v>0</v>
      </c>
      <c r="BL548" s="17" t="s">
        <v>135</v>
      </c>
      <c r="BM548" s="231" t="s">
        <v>498</v>
      </c>
    </row>
    <row r="549" s="13" customFormat="1">
      <c r="A549" s="13"/>
      <c r="B549" s="233"/>
      <c r="C549" s="234"/>
      <c r="D549" s="235" t="s">
        <v>136</v>
      </c>
      <c r="E549" s="236" t="s">
        <v>1</v>
      </c>
      <c r="F549" s="237" t="s">
        <v>460</v>
      </c>
      <c r="G549" s="234"/>
      <c r="H549" s="236" t="s">
        <v>1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136</v>
      </c>
      <c r="AU549" s="243" t="s">
        <v>86</v>
      </c>
      <c r="AV549" s="13" t="s">
        <v>84</v>
      </c>
      <c r="AW549" s="13" t="s">
        <v>33</v>
      </c>
      <c r="AX549" s="13" t="s">
        <v>76</v>
      </c>
      <c r="AY549" s="243" t="s">
        <v>129</v>
      </c>
    </row>
    <row r="550" s="13" customFormat="1">
      <c r="A550" s="13"/>
      <c r="B550" s="233"/>
      <c r="C550" s="234"/>
      <c r="D550" s="235" t="s">
        <v>136</v>
      </c>
      <c r="E550" s="236" t="s">
        <v>1</v>
      </c>
      <c r="F550" s="237" t="s">
        <v>461</v>
      </c>
      <c r="G550" s="234"/>
      <c r="H550" s="236" t="s">
        <v>1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136</v>
      </c>
      <c r="AU550" s="243" t="s">
        <v>86</v>
      </c>
      <c r="AV550" s="13" t="s">
        <v>84</v>
      </c>
      <c r="AW550" s="13" t="s">
        <v>33</v>
      </c>
      <c r="AX550" s="13" t="s">
        <v>76</v>
      </c>
      <c r="AY550" s="243" t="s">
        <v>129</v>
      </c>
    </row>
    <row r="551" s="14" customFormat="1">
      <c r="A551" s="14"/>
      <c r="B551" s="244"/>
      <c r="C551" s="245"/>
      <c r="D551" s="235" t="s">
        <v>136</v>
      </c>
      <c r="E551" s="246" t="s">
        <v>1</v>
      </c>
      <c r="F551" s="247" t="s">
        <v>462</v>
      </c>
      <c r="G551" s="245"/>
      <c r="H551" s="248">
        <v>33.840000000000003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4" t="s">
        <v>136</v>
      </c>
      <c r="AU551" s="254" t="s">
        <v>86</v>
      </c>
      <c r="AV551" s="14" t="s">
        <v>86</v>
      </c>
      <c r="AW551" s="14" t="s">
        <v>33</v>
      </c>
      <c r="AX551" s="14" t="s">
        <v>76</v>
      </c>
      <c r="AY551" s="254" t="s">
        <v>129</v>
      </c>
    </row>
    <row r="552" s="13" customFormat="1">
      <c r="A552" s="13"/>
      <c r="B552" s="233"/>
      <c r="C552" s="234"/>
      <c r="D552" s="235" t="s">
        <v>136</v>
      </c>
      <c r="E552" s="236" t="s">
        <v>1</v>
      </c>
      <c r="F552" s="237" t="s">
        <v>463</v>
      </c>
      <c r="G552" s="234"/>
      <c r="H552" s="236" t="s">
        <v>1</v>
      </c>
      <c r="I552" s="238"/>
      <c r="J552" s="234"/>
      <c r="K552" s="234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136</v>
      </c>
      <c r="AU552" s="243" t="s">
        <v>86</v>
      </c>
      <c r="AV552" s="13" t="s">
        <v>84</v>
      </c>
      <c r="AW552" s="13" t="s">
        <v>33</v>
      </c>
      <c r="AX552" s="13" t="s">
        <v>76</v>
      </c>
      <c r="AY552" s="243" t="s">
        <v>129</v>
      </c>
    </row>
    <row r="553" s="14" customFormat="1">
      <c r="A553" s="14"/>
      <c r="B553" s="244"/>
      <c r="C553" s="245"/>
      <c r="D553" s="235" t="s">
        <v>136</v>
      </c>
      <c r="E553" s="246" t="s">
        <v>1</v>
      </c>
      <c r="F553" s="247" t="s">
        <v>464</v>
      </c>
      <c r="G553" s="245"/>
      <c r="H553" s="248">
        <v>12.220000000000001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136</v>
      </c>
      <c r="AU553" s="254" t="s">
        <v>86</v>
      </c>
      <c r="AV553" s="14" t="s">
        <v>86</v>
      </c>
      <c r="AW553" s="14" t="s">
        <v>33</v>
      </c>
      <c r="AX553" s="14" t="s">
        <v>76</v>
      </c>
      <c r="AY553" s="254" t="s">
        <v>129</v>
      </c>
    </row>
    <row r="554" s="13" customFormat="1">
      <c r="A554" s="13"/>
      <c r="B554" s="233"/>
      <c r="C554" s="234"/>
      <c r="D554" s="235" t="s">
        <v>136</v>
      </c>
      <c r="E554" s="236" t="s">
        <v>1</v>
      </c>
      <c r="F554" s="237" t="s">
        <v>465</v>
      </c>
      <c r="G554" s="234"/>
      <c r="H554" s="236" t="s">
        <v>1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136</v>
      </c>
      <c r="AU554" s="243" t="s">
        <v>86</v>
      </c>
      <c r="AV554" s="13" t="s">
        <v>84</v>
      </c>
      <c r="AW554" s="13" t="s">
        <v>33</v>
      </c>
      <c r="AX554" s="13" t="s">
        <v>76</v>
      </c>
      <c r="AY554" s="243" t="s">
        <v>129</v>
      </c>
    </row>
    <row r="555" s="14" customFormat="1">
      <c r="A555" s="14"/>
      <c r="B555" s="244"/>
      <c r="C555" s="245"/>
      <c r="D555" s="235" t="s">
        <v>136</v>
      </c>
      <c r="E555" s="246" t="s">
        <v>1</v>
      </c>
      <c r="F555" s="247" t="s">
        <v>466</v>
      </c>
      <c r="G555" s="245"/>
      <c r="H555" s="248">
        <v>25.379999999999999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136</v>
      </c>
      <c r="AU555" s="254" t="s">
        <v>86</v>
      </c>
      <c r="AV555" s="14" t="s">
        <v>86</v>
      </c>
      <c r="AW555" s="14" t="s">
        <v>33</v>
      </c>
      <c r="AX555" s="14" t="s">
        <v>76</v>
      </c>
      <c r="AY555" s="254" t="s">
        <v>129</v>
      </c>
    </row>
    <row r="556" s="13" customFormat="1">
      <c r="A556" s="13"/>
      <c r="B556" s="233"/>
      <c r="C556" s="234"/>
      <c r="D556" s="235" t="s">
        <v>136</v>
      </c>
      <c r="E556" s="236" t="s">
        <v>1</v>
      </c>
      <c r="F556" s="237" t="s">
        <v>467</v>
      </c>
      <c r="G556" s="234"/>
      <c r="H556" s="236" t="s">
        <v>1</v>
      </c>
      <c r="I556" s="238"/>
      <c r="J556" s="234"/>
      <c r="K556" s="234"/>
      <c r="L556" s="239"/>
      <c r="M556" s="240"/>
      <c r="N556" s="241"/>
      <c r="O556" s="241"/>
      <c r="P556" s="241"/>
      <c r="Q556" s="241"/>
      <c r="R556" s="241"/>
      <c r="S556" s="241"/>
      <c r="T556" s="24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3" t="s">
        <v>136</v>
      </c>
      <c r="AU556" s="243" t="s">
        <v>86</v>
      </c>
      <c r="AV556" s="13" t="s">
        <v>84</v>
      </c>
      <c r="AW556" s="13" t="s">
        <v>33</v>
      </c>
      <c r="AX556" s="13" t="s">
        <v>76</v>
      </c>
      <c r="AY556" s="243" t="s">
        <v>129</v>
      </c>
    </row>
    <row r="557" s="14" customFormat="1">
      <c r="A557" s="14"/>
      <c r="B557" s="244"/>
      <c r="C557" s="245"/>
      <c r="D557" s="235" t="s">
        <v>136</v>
      </c>
      <c r="E557" s="246" t="s">
        <v>1</v>
      </c>
      <c r="F557" s="247" t="s">
        <v>400</v>
      </c>
      <c r="G557" s="245"/>
      <c r="H557" s="248">
        <v>45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4" t="s">
        <v>136</v>
      </c>
      <c r="AU557" s="254" t="s">
        <v>86</v>
      </c>
      <c r="AV557" s="14" t="s">
        <v>86</v>
      </c>
      <c r="AW557" s="14" t="s">
        <v>33</v>
      </c>
      <c r="AX557" s="14" t="s">
        <v>76</v>
      </c>
      <c r="AY557" s="254" t="s">
        <v>129</v>
      </c>
    </row>
    <row r="558" s="13" customFormat="1">
      <c r="A558" s="13"/>
      <c r="B558" s="233"/>
      <c r="C558" s="234"/>
      <c r="D558" s="235" t="s">
        <v>136</v>
      </c>
      <c r="E558" s="236" t="s">
        <v>1</v>
      </c>
      <c r="F558" s="237" t="s">
        <v>468</v>
      </c>
      <c r="G558" s="234"/>
      <c r="H558" s="236" t="s">
        <v>1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136</v>
      </c>
      <c r="AU558" s="243" t="s">
        <v>86</v>
      </c>
      <c r="AV558" s="13" t="s">
        <v>84</v>
      </c>
      <c r="AW558" s="13" t="s">
        <v>33</v>
      </c>
      <c r="AX558" s="13" t="s">
        <v>76</v>
      </c>
      <c r="AY558" s="243" t="s">
        <v>129</v>
      </c>
    </row>
    <row r="559" s="14" customFormat="1">
      <c r="A559" s="14"/>
      <c r="B559" s="244"/>
      <c r="C559" s="245"/>
      <c r="D559" s="235" t="s">
        <v>136</v>
      </c>
      <c r="E559" s="246" t="s">
        <v>1</v>
      </c>
      <c r="F559" s="247" t="s">
        <v>400</v>
      </c>
      <c r="G559" s="245"/>
      <c r="H559" s="248">
        <v>45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136</v>
      </c>
      <c r="AU559" s="254" t="s">
        <v>86</v>
      </c>
      <c r="AV559" s="14" t="s">
        <v>86</v>
      </c>
      <c r="AW559" s="14" t="s">
        <v>33</v>
      </c>
      <c r="AX559" s="14" t="s">
        <v>76</v>
      </c>
      <c r="AY559" s="254" t="s">
        <v>129</v>
      </c>
    </row>
    <row r="560" s="13" customFormat="1">
      <c r="A560" s="13"/>
      <c r="B560" s="233"/>
      <c r="C560" s="234"/>
      <c r="D560" s="235" t="s">
        <v>136</v>
      </c>
      <c r="E560" s="236" t="s">
        <v>1</v>
      </c>
      <c r="F560" s="237" t="s">
        <v>393</v>
      </c>
      <c r="G560" s="234"/>
      <c r="H560" s="236" t="s">
        <v>1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136</v>
      </c>
      <c r="AU560" s="243" t="s">
        <v>86</v>
      </c>
      <c r="AV560" s="13" t="s">
        <v>84</v>
      </c>
      <c r="AW560" s="13" t="s">
        <v>33</v>
      </c>
      <c r="AX560" s="13" t="s">
        <v>76</v>
      </c>
      <c r="AY560" s="243" t="s">
        <v>129</v>
      </c>
    </row>
    <row r="561" s="14" customFormat="1">
      <c r="A561" s="14"/>
      <c r="B561" s="244"/>
      <c r="C561" s="245"/>
      <c r="D561" s="235" t="s">
        <v>136</v>
      </c>
      <c r="E561" s="246" t="s">
        <v>1</v>
      </c>
      <c r="F561" s="247" t="s">
        <v>469</v>
      </c>
      <c r="G561" s="245"/>
      <c r="H561" s="248">
        <v>48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136</v>
      </c>
      <c r="AU561" s="254" t="s">
        <v>86</v>
      </c>
      <c r="AV561" s="14" t="s">
        <v>86</v>
      </c>
      <c r="AW561" s="14" t="s">
        <v>33</v>
      </c>
      <c r="AX561" s="14" t="s">
        <v>76</v>
      </c>
      <c r="AY561" s="254" t="s">
        <v>129</v>
      </c>
    </row>
    <row r="562" s="14" customFormat="1">
      <c r="A562" s="14"/>
      <c r="B562" s="244"/>
      <c r="C562" s="245"/>
      <c r="D562" s="235" t="s">
        <v>136</v>
      </c>
      <c r="E562" s="246" t="s">
        <v>1</v>
      </c>
      <c r="F562" s="247" t="s">
        <v>470</v>
      </c>
      <c r="G562" s="245"/>
      <c r="H562" s="248">
        <v>44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136</v>
      </c>
      <c r="AU562" s="254" t="s">
        <v>86</v>
      </c>
      <c r="AV562" s="14" t="s">
        <v>86</v>
      </c>
      <c r="AW562" s="14" t="s">
        <v>33</v>
      </c>
      <c r="AX562" s="14" t="s">
        <v>76</v>
      </c>
      <c r="AY562" s="254" t="s">
        <v>129</v>
      </c>
    </row>
    <row r="563" s="13" customFormat="1">
      <c r="A563" s="13"/>
      <c r="B563" s="233"/>
      <c r="C563" s="234"/>
      <c r="D563" s="235" t="s">
        <v>136</v>
      </c>
      <c r="E563" s="236" t="s">
        <v>1</v>
      </c>
      <c r="F563" s="237" t="s">
        <v>478</v>
      </c>
      <c r="G563" s="234"/>
      <c r="H563" s="236" t="s">
        <v>1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136</v>
      </c>
      <c r="AU563" s="243" t="s">
        <v>86</v>
      </c>
      <c r="AV563" s="13" t="s">
        <v>84</v>
      </c>
      <c r="AW563" s="13" t="s">
        <v>33</v>
      </c>
      <c r="AX563" s="13" t="s">
        <v>76</v>
      </c>
      <c r="AY563" s="243" t="s">
        <v>129</v>
      </c>
    </row>
    <row r="564" s="14" customFormat="1">
      <c r="A564" s="14"/>
      <c r="B564" s="244"/>
      <c r="C564" s="245"/>
      <c r="D564" s="235" t="s">
        <v>136</v>
      </c>
      <c r="E564" s="246" t="s">
        <v>1</v>
      </c>
      <c r="F564" s="247" t="s">
        <v>479</v>
      </c>
      <c r="G564" s="245"/>
      <c r="H564" s="248">
        <v>133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4" t="s">
        <v>136</v>
      </c>
      <c r="AU564" s="254" t="s">
        <v>86</v>
      </c>
      <c r="AV564" s="14" t="s">
        <v>86</v>
      </c>
      <c r="AW564" s="14" t="s">
        <v>33</v>
      </c>
      <c r="AX564" s="14" t="s">
        <v>76</v>
      </c>
      <c r="AY564" s="254" t="s">
        <v>129</v>
      </c>
    </row>
    <row r="565" s="15" customFormat="1">
      <c r="A565" s="15"/>
      <c r="B565" s="255"/>
      <c r="C565" s="256"/>
      <c r="D565" s="235" t="s">
        <v>136</v>
      </c>
      <c r="E565" s="257" t="s">
        <v>1</v>
      </c>
      <c r="F565" s="258" t="s">
        <v>141</v>
      </c>
      <c r="G565" s="256"/>
      <c r="H565" s="259">
        <v>386.44</v>
      </c>
      <c r="I565" s="260"/>
      <c r="J565" s="256"/>
      <c r="K565" s="256"/>
      <c r="L565" s="261"/>
      <c r="M565" s="262"/>
      <c r="N565" s="263"/>
      <c r="O565" s="263"/>
      <c r="P565" s="263"/>
      <c r="Q565" s="263"/>
      <c r="R565" s="263"/>
      <c r="S565" s="263"/>
      <c r="T565" s="264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5" t="s">
        <v>136</v>
      </c>
      <c r="AU565" s="265" t="s">
        <v>86</v>
      </c>
      <c r="AV565" s="15" t="s">
        <v>135</v>
      </c>
      <c r="AW565" s="15" t="s">
        <v>33</v>
      </c>
      <c r="AX565" s="15" t="s">
        <v>84</v>
      </c>
      <c r="AY565" s="265" t="s">
        <v>129</v>
      </c>
    </row>
    <row r="566" s="12" customFormat="1" ht="22.8" customHeight="1">
      <c r="A566" s="12"/>
      <c r="B566" s="203"/>
      <c r="C566" s="204"/>
      <c r="D566" s="205" t="s">
        <v>75</v>
      </c>
      <c r="E566" s="217" t="s">
        <v>499</v>
      </c>
      <c r="F566" s="217" t="s">
        <v>500</v>
      </c>
      <c r="G566" s="204"/>
      <c r="H566" s="204"/>
      <c r="I566" s="207"/>
      <c r="J566" s="218">
        <f>BK566</f>
        <v>0</v>
      </c>
      <c r="K566" s="204"/>
      <c r="L566" s="209"/>
      <c r="M566" s="210"/>
      <c r="N566" s="211"/>
      <c r="O566" s="211"/>
      <c r="P566" s="212">
        <f>SUM(P567:P577)</f>
        <v>0</v>
      </c>
      <c r="Q566" s="211"/>
      <c r="R566" s="212">
        <f>SUM(R567:R577)</f>
        <v>0</v>
      </c>
      <c r="S566" s="211"/>
      <c r="T566" s="213">
        <f>SUM(T567:T577)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4" t="s">
        <v>84</v>
      </c>
      <c r="AT566" s="215" t="s">
        <v>75</v>
      </c>
      <c r="AU566" s="215" t="s">
        <v>84</v>
      </c>
      <c r="AY566" s="214" t="s">
        <v>129</v>
      </c>
      <c r="BK566" s="216">
        <f>SUM(BK567:BK577)</f>
        <v>0</v>
      </c>
    </row>
    <row r="567" s="2" customFormat="1" ht="24.15" customHeight="1">
      <c r="A567" s="38"/>
      <c r="B567" s="39"/>
      <c r="C567" s="219" t="s">
        <v>501</v>
      </c>
      <c r="D567" s="219" t="s">
        <v>131</v>
      </c>
      <c r="E567" s="220" t="s">
        <v>502</v>
      </c>
      <c r="F567" s="221" t="s">
        <v>503</v>
      </c>
      <c r="G567" s="222" t="s">
        <v>173</v>
      </c>
      <c r="H567" s="223">
        <v>119.37300000000001</v>
      </c>
      <c r="I567" s="224"/>
      <c r="J567" s="225">
        <f>ROUND(I567*H567,2)</f>
        <v>0</v>
      </c>
      <c r="K567" s="226"/>
      <c r="L567" s="44"/>
      <c r="M567" s="227" t="s">
        <v>1</v>
      </c>
      <c r="N567" s="228" t="s">
        <v>41</v>
      </c>
      <c r="O567" s="91"/>
      <c r="P567" s="229">
        <f>O567*H567</f>
        <v>0</v>
      </c>
      <c r="Q567" s="229">
        <v>0</v>
      </c>
      <c r="R567" s="229">
        <f>Q567*H567</f>
        <v>0</v>
      </c>
      <c r="S567" s="229">
        <v>0</v>
      </c>
      <c r="T567" s="230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31" t="s">
        <v>135</v>
      </c>
      <c r="AT567" s="231" t="s">
        <v>131</v>
      </c>
      <c r="AU567" s="231" t="s">
        <v>86</v>
      </c>
      <c r="AY567" s="17" t="s">
        <v>129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17" t="s">
        <v>84</v>
      </c>
      <c r="BK567" s="232">
        <f>ROUND(I567*H567,2)</f>
        <v>0</v>
      </c>
      <c r="BL567" s="17" t="s">
        <v>135</v>
      </c>
      <c r="BM567" s="231" t="s">
        <v>504</v>
      </c>
    </row>
    <row r="568" s="2" customFormat="1" ht="16.5" customHeight="1">
      <c r="A568" s="38"/>
      <c r="B568" s="39"/>
      <c r="C568" s="219" t="s">
        <v>326</v>
      </c>
      <c r="D568" s="219" t="s">
        <v>131</v>
      </c>
      <c r="E568" s="220" t="s">
        <v>505</v>
      </c>
      <c r="F568" s="221" t="s">
        <v>506</v>
      </c>
      <c r="G568" s="222" t="s">
        <v>173</v>
      </c>
      <c r="H568" s="223">
        <v>3819.9360000000001</v>
      </c>
      <c r="I568" s="224"/>
      <c r="J568" s="225">
        <f>ROUND(I568*H568,2)</f>
        <v>0</v>
      </c>
      <c r="K568" s="226"/>
      <c r="L568" s="44"/>
      <c r="M568" s="227" t="s">
        <v>1</v>
      </c>
      <c r="N568" s="228" t="s">
        <v>41</v>
      </c>
      <c r="O568" s="91"/>
      <c r="P568" s="229">
        <f>O568*H568</f>
        <v>0</v>
      </c>
      <c r="Q568" s="229">
        <v>0</v>
      </c>
      <c r="R568" s="229">
        <f>Q568*H568</f>
        <v>0</v>
      </c>
      <c r="S568" s="229">
        <v>0</v>
      </c>
      <c r="T568" s="230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31" t="s">
        <v>135</v>
      </c>
      <c r="AT568" s="231" t="s">
        <v>131</v>
      </c>
      <c r="AU568" s="231" t="s">
        <v>86</v>
      </c>
      <c r="AY568" s="17" t="s">
        <v>129</v>
      </c>
      <c r="BE568" s="232">
        <f>IF(N568="základní",J568,0)</f>
        <v>0</v>
      </c>
      <c r="BF568" s="232">
        <f>IF(N568="snížená",J568,0)</f>
        <v>0</v>
      </c>
      <c r="BG568" s="232">
        <f>IF(N568="zákl. přenesená",J568,0)</f>
        <v>0</v>
      </c>
      <c r="BH568" s="232">
        <f>IF(N568="sníž. přenesená",J568,0)</f>
        <v>0</v>
      </c>
      <c r="BI568" s="232">
        <f>IF(N568="nulová",J568,0)</f>
        <v>0</v>
      </c>
      <c r="BJ568" s="17" t="s">
        <v>84</v>
      </c>
      <c r="BK568" s="232">
        <f>ROUND(I568*H568,2)</f>
        <v>0</v>
      </c>
      <c r="BL568" s="17" t="s">
        <v>135</v>
      </c>
      <c r="BM568" s="231" t="s">
        <v>507</v>
      </c>
    </row>
    <row r="569" s="14" customFormat="1">
      <c r="A569" s="14"/>
      <c r="B569" s="244"/>
      <c r="C569" s="245"/>
      <c r="D569" s="235" t="s">
        <v>136</v>
      </c>
      <c r="E569" s="246" t="s">
        <v>1</v>
      </c>
      <c r="F569" s="247" t="s">
        <v>508</v>
      </c>
      <c r="G569" s="245"/>
      <c r="H569" s="248">
        <v>3819.9360000000001</v>
      </c>
      <c r="I569" s="249"/>
      <c r="J569" s="245"/>
      <c r="K569" s="245"/>
      <c r="L569" s="250"/>
      <c r="M569" s="251"/>
      <c r="N569" s="252"/>
      <c r="O569" s="252"/>
      <c r="P569" s="252"/>
      <c r="Q569" s="252"/>
      <c r="R569" s="252"/>
      <c r="S569" s="252"/>
      <c r="T569" s="25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4" t="s">
        <v>136</v>
      </c>
      <c r="AU569" s="254" t="s">
        <v>86</v>
      </c>
      <c r="AV569" s="14" t="s">
        <v>86</v>
      </c>
      <c r="AW569" s="14" t="s">
        <v>33</v>
      </c>
      <c r="AX569" s="14" t="s">
        <v>76</v>
      </c>
      <c r="AY569" s="254" t="s">
        <v>129</v>
      </c>
    </row>
    <row r="570" s="15" customFormat="1">
      <c r="A570" s="15"/>
      <c r="B570" s="255"/>
      <c r="C570" s="256"/>
      <c r="D570" s="235" t="s">
        <v>136</v>
      </c>
      <c r="E570" s="257" t="s">
        <v>1</v>
      </c>
      <c r="F570" s="258" t="s">
        <v>141</v>
      </c>
      <c r="G570" s="256"/>
      <c r="H570" s="259">
        <v>3819.9360000000001</v>
      </c>
      <c r="I570" s="260"/>
      <c r="J570" s="256"/>
      <c r="K570" s="256"/>
      <c r="L570" s="261"/>
      <c r="M570" s="262"/>
      <c r="N570" s="263"/>
      <c r="O570" s="263"/>
      <c r="P570" s="263"/>
      <c r="Q570" s="263"/>
      <c r="R570" s="263"/>
      <c r="S570" s="263"/>
      <c r="T570" s="264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5" t="s">
        <v>136</v>
      </c>
      <c r="AU570" s="265" t="s">
        <v>86</v>
      </c>
      <c r="AV570" s="15" t="s">
        <v>135</v>
      </c>
      <c r="AW570" s="15" t="s">
        <v>33</v>
      </c>
      <c r="AX570" s="15" t="s">
        <v>84</v>
      </c>
      <c r="AY570" s="265" t="s">
        <v>129</v>
      </c>
    </row>
    <row r="571" s="2" customFormat="1" ht="24.15" customHeight="1">
      <c r="A571" s="38"/>
      <c r="B571" s="39"/>
      <c r="C571" s="219" t="s">
        <v>509</v>
      </c>
      <c r="D571" s="219" t="s">
        <v>131</v>
      </c>
      <c r="E571" s="220" t="s">
        <v>510</v>
      </c>
      <c r="F571" s="221" t="s">
        <v>511</v>
      </c>
      <c r="G571" s="222" t="s">
        <v>173</v>
      </c>
      <c r="H571" s="223">
        <v>119.37300000000001</v>
      </c>
      <c r="I571" s="224"/>
      <c r="J571" s="225">
        <f>ROUND(I571*H571,2)</f>
        <v>0</v>
      </c>
      <c r="K571" s="226"/>
      <c r="L571" s="44"/>
      <c r="M571" s="227" t="s">
        <v>1</v>
      </c>
      <c r="N571" s="228" t="s">
        <v>41</v>
      </c>
      <c r="O571" s="91"/>
      <c r="P571" s="229">
        <f>O571*H571</f>
        <v>0</v>
      </c>
      <c r="Q571" s="229">
        <v>0</v>
      </c>
      <c r="R571" s="229">
        <f>Q571*H571</f>
        <v>0</v>
      </c>
      <c r="S571" s="229">
        <v>0</v>
      </c>
      <c r="T571" s="230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31" t="s">
        <v>135</v>
      </c>
      <c r="AT571" s="231" t="s">
        <v>131</v>
      </c>
      <c r="AU571" s="231" t="s">
        <v>86</v>
      </c>
      <c r="AY571" s="17" t="s">
        <v>129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7" t="s">
        <v>84</v>
      </c>
      <c r="BK571" s="232">
        <f>ROUND(I571*H571,2)</f>
        <v>0</v>
      </c>
      <c r="BL571" s="17" t="s">
        <v>135</v>
      </c>
      <c r="BM571" s="231" t="s">
        <v>512</v>
      </c>
    </row>
    <row r="572" s="2" customFormat="1" ht="44.25" customHeight="1">
      <c r="A572" s="38"/>
      <c r="B572" s="39"/>
      <c r="C572" s="219" t="s">
        <v>332</v>
      </c>
      <c r="D572" s="219" t="s">
        <v>131</v>
      </c>
      <c r="E572" s="220" t="s">
        <v>513</v>
      </c>
      <c r="F572" s="221" t="s">
        <v>514</v>
      </c>
      <c r="G572" s="222" t="s">
        <v>173</v>
      </c>
      <c r="H572" s="223">
        <v>88.805999999999997</v>
      </c>
      <c r="I572" s="224"/>
      <c r="J572" s="225">
        <f>ROUND(I572*H572,2)</f>
        <v>0</v>
      </c>
      <c r="K572" s="226"/>
      <c r="L572" s="44"/>
      <c r="M572" s="227" t="s">
        <v>1</v>
      </c>
      <c r="N572" s="228" t="s">
        <v>41</v>
      </c>
      <c r="O572" s="91"/>
      <c r="P572" s="229">
        <f>O572*H572</f>
        <v>0</v>
      </c>
      <c r="Q572" s="229">
        <v>0</v>
      </c>
      <c r="R572" s="229">
        <f>Q572*H572</f>
        <v>0</v>
      </c>
      <c r="S572" s="229">
        <v>0</v>
      </c>
      <c r="T572" s="230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31" t="s">
        <v>135</v>
      </c>
      <c r="AT572" s="231" t="s">
        <v>131</v>
      </c>
      <c r="AU572" s="231" t="s">
        <v>86</v>
      </c>
      <c r="AY572" s="17" t="s">
        <v>129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7" t="s">
        <v>84</v>
      </c>
      <c r="BK572" s="232">
        <f>ROUND(I572*H572,2)</f>
        <v>0</v>
      </c>
      <c r="BL572" s="17" t="s">
        <v>135</v>
      </c>
      <c r="BM572" s="231" t="s">
        <v>515</v>
      </c>
    </row>
    <row r="573" s="14" customFormat="1">
      <c r="A573" s="14"/>
      <c r="B573" s="244"/>
      <c r="C573" s="245"/>
      <c r="D573" s="235" t="s">
        <v>136</v>
      </c>
      <c r="E573" s="246" t="s">
        <v>1</v>
      </c>
      <c r="F573" s="247" t="s">
        <v>516</v>
      </c>
      <c r="G573" s="245"/>
      <c r="H573" s="248">
        <v>88.805999999999997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4" t="s">
        <v>136</v>
      </c>
      <c r="AU573" s="254" t="s">
        <v>86</v>
      </c>
      <c r="AV573" s="14" t="s">
        <v>86</v>
      </c>
      <c r="AW573" s="14" t="s">
        <v>33</v>
      </c>
      <c r="AX573" s="14" t="s">
        <v>76</v>
      </c>
      <c r="AY573" s="254" t="s">
        <v>129</v>
      </c>
    </row>
    <row r="574" s="15" customFormat="1">
      <c r="A574" s="15"/>
      <c r="B574" s="255"/>
      <c r="C574" s="256"/>
      <c r="D574" s="235" t="s">
        <v>136</v>
      </c>
      <c r="E574" s="257" t="s">
        <v>1</v>
      </c>
      <c r="F574" s="258" t="s">
        <v>141</v>
      </c>
      <c r="G574" s="256"/>
      <c r="H574" s="259">
        <v>88.805999999999997</v>
      </c>
      <c r="I574" s="260"/>
      <c r="J574" s="256"/>
      <c r="K574" s="256"/>
      <c r="L574" s="261"/>
      <c r="M574" s="262"/>
      <c r="N574" s="263"/>
      <c r="O574" s="263"/>
      <c r="P574" s="263"/>
      <c r="Q574" s="263"/>
      <c r="R574" s="263"/>
      <c r="S574" s="263"/>
      <c r="T574" s="264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5" t="s">
        <v>136</v>
      </c>
      <c r="AU574" s="265" t="s">
        <v>86</v>
      </c>
      <c r="AV574" s="15" t="s">
        <v>135</v>
      </c>
      <c r="AW574" s="15" t="s">
        <v>33</v>
      </c>
      <c r="AX574" s="15" t="s">
        <v>84</v>
      </c>
      <c r="AY574" s="265" t="s">
        <v>129</v>
      </c>
    </row>
    <row r="575" s="2" customFormat="1" ht="37.8" customHeight="1">
      <c r="A575" s="38"/>
      <c r="B575" s="39"/>
      <c r="C575" s="219" t="s">
        <v>517</v>
      </c>
      <c r="D575" s="219" t="s">
        <v>131</v>
      </c>
      <c r="E575" s="220" t="s">
        <v>518</v>
      </c>
      <c r="F575" s="221" t="s">
        <v>519</v>
      </c>
      <c r="G575" s="222" t="s">
        <v>173</v>
      </c>
      <c r="H575" s="223">
        <v>30.931000000000001</v>
      </c>
      <c r="I575" s="224"/>
      <c r="J575" s="225">
        <f>ROUND(I575*H575,2)</f>
        <v>0</v>
      </c>
      <c r="K575" s="226"/>
      <c r="L575" s="44"/>
      <c r="M575" s="227" t="s">
        <v>1</v>
      </c>
      <c r="N575" s="228" t="s">
        <v>41</v>
      </c>
      <c r="O575" s="91"/>
      <c r="P575" s="229">
        <f>O575*H575</f>
        <v>0</v>
      </c>
      <c r="Q575" s="229">
        <v>0</v>
      </c>
      <c r="R575" s="229">
        <f>Q575*H575</f>
        <v>0</v>
      </c>
      <c r="S575" s="229">
        <v>0</v>
      </c>
      <c r="T575" s="230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1" t="s">
        <v>135</v>
      </c>
      <c r="AT575" s="231" t="s">
        <v>131</v>
      </c>
      <c r="AU575" s="231" t="s">
        <v>86</v>
      </c>
      <c r="AY575" s="17" t="s">
        <v>129</v>
      </c>
      <c r="BE575" s="232">
        <f>IF(N575="základní",J575,0)</f>
        <v>0</v>
      </c>
      <c r="BF575" s="232">
        <f>IF(N575="snížená",J575,0)</f>
        <v>0</v>
      </c>
      <c r="BG575" s="232">
        <f>IF(N575="zákl. přenesená",J575,0)</f>
        <v>0</v>
      </c>
      <c r="BH575" s="232">
        <f>IF(N575="sníž. přenesená",J575,0)</f>
        <v>0</v>
      </c>
      <c r="BI575" s="232">
        <f>IF(N575="nulová",J575,0)</f>
        <v>0</v>
      </c>
      <c r="BJ575" s="17" t="s">
        <v>84</v>
      </c>
      <c r="BK575" s="232">
        <f>ROUND(I575*H575,2)</f>
        <v>0</v>
      </c>
      <c r="BL575" s="17" t="s">
        <v>135</v>
      </c>
      <c r="BM575" s="231" t="s">
        <v>520</v>
      </c>
    </row>
    <row r="576" s="14" customFormat="1">
      <c r="A576" s="14"/>
      <c r="B576" s="244"/>
      <c r="C576" s="245"/>
      <c r="D576" s="235" t="s">
        <v>136</v>
      </c>
      <c r="E576" s="246" t="s">
        <v>1</v>
      </c>
      <c r="F576" s="247" t="s">
        <v>521</v>
      </c>
      <c r="G576" s="245"/>
      <c r="H576" s="248">
        <v>30.931000000000001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4" t="s">
        <v>136</v>
      </c>
      <c r="AU576" s="254" t="s">
        <v>86</v>
      </c>
      <c r="AV576" s="14" t="s">
        <v>86</v>
      </c>
      <c r="AW576" s="14" t="s">
        <v>33</v>
      </c>
      <c r="AX576" s="14" t="s">
        <v>76</v>
      </c>
      <c r="AY576" s="254" t="s">
        <v>129</v>
      </c>
    </row>
    <row r="577" s="15" customFormat="1">
      <c r="A577" s="15"/>
      <c r="B577" s="255"/>
      <c r="C577" s="256"/>
      <c r="D577" s="235" t="s">
        <v>136</v>
      </c>
      <c r="E577" s="257" t="s">
        <v>1</v>
      </c>
      <c r="F577" s="258" t="s">
        <v>141</v>
      </c>
      <c r="G577" s="256"/>
      <c r="H577" s="259">
        <v>30.931000000000001</v>
      </c>
      <c r="I577" s="260"/>
      <c r="J577" s="256"/>
      <c r="K577" s="256"/>
      <c r="L577" s="261"/>
      <c r="M577" s="262"/>
      <c r="N577" s="263"/>
      <c r="O577" s="263"/>
      <c r="P577" s="263"/>
      <c r="Q577" s="263"/>
      <c r="R577" s="263"/>
      <c r="S577" s="263"/>
      <c r="T577" s="264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5" t="s">
        <v>136</v>
      </c>
      <c r="AU577" s="265" t="s">
        <v>86</v>
      </c>
      <c r="AV577" s="15" t="s">
        <v>135</v>
      </c>
      <c r="AW577" s="15" t="s">
        <v>33</v>
      </c>
      <c r="AX577" s="15" t="s">
        <v>84</v>
      </c>
      <c r="AY577" s="265" t="s">
        <v>129</v>
      </c>
    </row>
    <row r="578" s="12" customFormat="1" ht="22.8" customHeight="1">
      <c r="A578" s="12"/>
      <c r="B578" s="203"/>
      <c r="C578" s="204"/>
      <c r="D578" s="205" t="s">
        <v>75</v>
      </c>
      <c r="E578" s="217" t="s">
        <v>522</v>
      </c>
      <c r="F578" s="217" t="s">
        <v>523</v>
      </c>
      <c r="G578" s="204"/>
      <c r="H578" s="204"/>
      <c r="I578" s="207"/>
      <c r="J578" s="218">
        <f>BK578</f>
        <v>0</v>
      </c>
      <c r="K578" s="204"/>
      <c r="L578" s="209"/>
      <c r="M578" s="210"/>
      <c r="N578" s="211"/>
      <c r="O578" s="211"/>
      <c r="P578" s="212">
        <f>P579</f>
        <v>0</v>
      </c>
      <c r="Q578" s="211"/>
      <c r="R578" s="212">
        <f>R579</f>
        <v>0</v>
      </c>
      <c r="S578" s="211"/>
      <c r="T578" s="213">
        <f>T579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4" t="s">
        <v>84</v>
      </c>
      <c r="AT578" s="215" t="s">
        <v>75</v>
      </c>
      <c r="AU578" s="215" t="s">
        <v>84</v>
      </c>
      <c r="AY578" s="214" t="s">
        <v>129</v>
      </c>
      <c r="BK578" s="216">
        <f>BK579</f>
        <v>0</v>
      </c>
    </row>
    <row r="579" s="2" customFormat="1" ht="24.15" customHeight="1">
      <c r="A579" s="38"/>
      <c r="B579" s="39"/>
      <c r="C579" s="219" t="s">
        <v>340</v>
      </c>
      <c r="D579" s="219" t="s">
        <v>131</v>
      </c>
      <c r="E579" s="220" t="s">
        <v>524</v>
      </c>
      <c r="F579" s="221" t="s">
        <v>525</v>
      </c>
      <c r="G579" s="222" t="s">
        <v>173</v>
      </c>
      <c r="H579" s="223">
        <v>398.77499999999998</v>
      </c>
      <c r="I579" s="224"/>
      <c r="J579" s="225">
        <f>ROUND(I579*H579,2)</f>
        <v>0</v>
      </c>
      <c r="K579" s="226"/>
      <c r="L579" s="44"/>
      <c r="M579" s="227" t="s">
        <v>1</v>
      </c>
      <c r="N579" s="228" t="s">
        <v>41</v>
      </c>
      <c r="O579" s="91"/>
      <c r="P579" s="229">
        <f>O579*H579</f>
        <v>0</v>
      </c>
      <c r="Q579" s="229">
        <v>0</v>
      </c>
      <c r="R579" s="229">
        <f>Q579*H579</f>
        <v>0</v>
      </c>
      <c r="S579" s="229">
        <v>0</v>
      </c>
      <c r="T579" s="230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1" t="s">
        <v>135</v>
      </c>
      <c r="AT579" s="231" t="s">
        <v>131</v>
      </c>
      <c r="AU579" s="231" t="s">
        <v>86</v>
      </c>
      <c r="AY579" s="17" t="s">
        <v>129</v>
      </c>
      <c r="BE579" s="232">
        <f>IF(N579="základní",J579,0)</f>
        <v>0</v>
      </c>
      <c r="BF579" s="232">
        <f>IF(N579="snížená",J579,0)</f>
        <v>0</v>
      </c>
      <c r="BG579" s="232">
        <f>IF(N579="zákl. přenesená",J579,0)</f>
        <v>0</v>
      </c>
      <c r="BH579" s="232">
        <f>IF(N579="sníž. přenesená",J579,0)</f>
        <v>0</v>
      </c>
      <c r="BI579" s="232">
        <f>IF(N579="nulová",J579,0)</f>
        <v>0</v>
      </c>
      <c r="BJ579" s="17" t="s">
        <v>84</v>
      </c>
      <c r="BK579" s="232">
        <f>ROUND(I579*H579,2)</f>
        <v>0</v>
      </c>
      <c r="BL579" s="17" t="s">
        <v>135</v>
      </c>
      <c r="BM579" s="231" t="s">
        <v>526</v>
      </c>
    </row>
    <row r="580" s="12" customFormat="1" ht="25.92" customHeight="1">
      <c r="A580" s="12"/>
      <c r="B580" s="203"/>
      <c r="C580" s="204"/>
      <c r="D580" s="205" t="s">
        <v>75</v>
      </c>
      <c r="E580" s="206" t="s">
        <v>527</v>
      </c>
      <c r="F580" s="206" t="s">
        <v>528</v>
      </c>
      <c r="G580" s="204"/>
      <c r="H580" s="204"/>
      <c r="I580" s="207"/>
      <c r="J580" s="208">
        <f>BK580</f>
        <v>0</v>
      </c>
      <c r="K580" s="204"/>
      <c r="L580" s="209"/>
      <c r="M580" s="210"/>
      <c r="N580" s="211"/>
      <c r="O580" s="211"/>
      <c r="P580" s="212">
        <f>P581</f>
        <v>0</v>
      </c>
      <c r="Q580" s="211"/>
      <c r="R580" s="212">
        <f>R581</f>
        <v>0</v>
      </c>
      <c r="S580" s="211"/>
      <c r="T580" s="213">
        <f>T581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14" t="s">
        <v>86</v>
      </c>
      <c r="AT580" s="215" t="s">
        <v>75</v>
      </c>
      <c r="AU580" s="215" t="s">
        <v>76</v>
      </c>
      <c r="AY580" s="214" t="s">
        <v>129</v>
      </c>
      <c r="BK580" s="216">
        <f>BK581</f>
        <v>0</v>
      </c>
    </row>
    <row r="581" s="12" customFormat="1" ht="22.8" customHeight="1">
      <c r="A581" s="12"/>
      <c r="B581" s="203"/>
      <c r="C581" s="204"/>
      <c r="D581" s="205" t="s">
        <v>75</v>
      </c>
      <c r="E581" s="217" t="s">
        <v>529</v>
      </c>
      <c r="F581" s="217" t="s">
        <v>530</v>
      </c>
      <c r="G581" s="204"/>
      <c r="H581" s="204"/>
      <c r="I581" s="207"/>
      <c r="J581" s="218">
        <f>BK581</f>
        <v>0</v>
      </c>
      <c r="K581" s="204"/>
      <c r="L581" s="209"/>
      <c r="M581" s="210"/>
      <c r="N581" s="211"/>
      <c r="O581" s="211"/>
      <c r="P581" s="212">
        <f>SUM(P582:P592)</f>
        <v>0</v>
      </c>
      <c r="Q581" s="211"/>
      <c r="R581" s="212">
        <f>SUM(R582:R592)</f>
        <v>0</v>
      </c>
      <c r="S581" s="211"/>
      <c r="T581" s="213">
        <f>SUM(T582:T592)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4" t="s">
        <v>86</v>
      </c>
      <c r="AT581" s="215" t="s">
        <v>75</v>
      </c>
      <c r="AU581" s="215" t="s">
        <v>84</v>
      </c>
      <c r="AY581" s="214" t="s">
        <v>129</v>
      </c>
      <c r="BK581" s="216">
        <f>SUM(BK582:BK592)</f>
        <v>0</v>
      </c>
    </row>
    <row r="582" s="2" customFormat="1" ht="33" customHeight="1">
      <c r="A582" s="38"/>
      <c r="B582" s="39"/>
      <c r="C582" s="219" t="s">
        <v>531</v>
      </c>
      <c r="D582" s="219" t="s">
        <v>131</v>
      </c>
      <c r="E582" s="220" t="s">
        <v>532</v>
      </c>
      <c r="F582" s="221" t="s">
        <v>533</v>
      </c>
      <c r="G582" s="222" t="s">
        <v>134</v>
      </c>
      <c r="H582" s="223">
        <v>252</v>
      </c>
      <c r="I582" s="224"/>
      <c r="J582" s="225">
        <f>ROUND(I582*H582,2)</f>
        <v>0</v>
      </c>
      <c r="K582" s="226"/>
      <c r="L582" s="44"/>
      <c r="M582" s="227" t="s">
        <v>1</v>
      </c>
      <c r="N582" s="228" t="s">
        <v>41</v>
      </c>
      <c r="O582" s="91"/>
      <c r="P582" s="229">
        <f>O582*H582</f>
        <v>0</v>
      </c>
      <c r="Q582" s="229">
        <v>0</v>
      </c>
      <c r="R582" s="229">
        <f>Q582*H582</f>
        <v>0</v>
      </c>
      <c r="S582" s="229">
        <v>0</v>
      </c>
      <c r="T582" s="230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31" t="s">
        <v>180</v>
      </c>
      <c r="AT582" s="231" t="s">
        <v>131</v>
      </c>
      <c r="AU582" s="231" t="s">
        <v>86</v>
      </c>
      <c r="AY582" s="17" t="s">
        <v>129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7" t="s">
        <v>84</v>
      </c>
      <c r="BK582" s="232">
        <f>ROUND(I582*H582,2)</f>
        <v>0</v>
      </c>
      <c r="BL582" s="17" t="s">
        <v>180</v>
      </c>
      <c r="BM582" s="231" t="s">
        <v>534</v>
      </c>
    </row>
    <row r="583" s="13" customFormat="1">
      <c r="A583" s="13"/>
      <c r="B583" s="233"/>
      <c r="C583" s="234"/>
      <c r="D583" s="235" t="s">
        <v>136</v>
      </c>
      <c r="E583" s="236" t="s">
        <v>1</v>
      </c>
      <c r="F583" s="237" t="s">
        <v>535</v>
      </c>
      <c r="G583" s="234"/>
      <c r="H583" s="236" t="s">
        <v>1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136</v>
      </c>
      <c r="AU583" s="243" t="s">
        <v>86</v>
      </c>
      <c r="AV583" s="13" t="s">
        <v>84</v>
      </c>
      <c r="AW583" s="13" t="s">
        <v>33</v>
      </c>
      <c r="AX583" s="13" t="s">
        <v>76</v>
      </c>
      <c r="AY583" s="243" t="s">
        <v>129</v>
      </c>
    </row>
    <row r="584" s="14" customFormat="1">
      <c r="A584" s="14"/>
      <c r="B584" s="244"/>
      <c r="C584" s="245"/>
      <c r="D584" s="235" t="s">
        <v>136</v>
      </c>
      <c r="E584" s="246" t="s">
        <v>1</v>
      </c>
      <c r="F584" s="247" t="s">
        <v>536</v>
      </c>
      <c r="G584" s="245"/>
      <c r="H584" s="248">
        <v>182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4" t="s">
        <v>136</v>
      </c>
      <c r="AU584" s="254" t="s">
        <v>86</v>
      </c>
      <c r="AV584" s="14" t="s">
        <v>86</v>
      </c>
      <c r="AW584" s="14" t="s">
        <v>33</v>
      </c>
      <c r="AX584" s="14" t="s">
        <v>76</v>
      </c>
      <c r="AY584" s="254" t="s">
        <v>129</v>
      </c>
    </row>
    <row r="585" s="13" customFormat="1">
      <c r="A585" s="13"/>
      <c r="B585" s="233"/>
      <c r="C585" s="234"/>
      <c r="D585" s="235" t="s">
        <v>136</v>
      </c>
      <c r="E585" s="236" t="s">
        <v>1</v>
      </c>
      <c r="F585" s="237" t="s">
        <v>537</v>
      </c>
      <c r="G585" s="234"/>
      <c r="H585" s="236" t="s">
        <v>1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136</v>
      </c>
      <c r="AU585" s="243" t="s">
        <v>86</v>
      </c>
      <c r="AV585" s="13" t="s">
        <v>84</v>
      </c>
      <c r="AW585" s="13" t="s">
        <v>33</v>
      </c>
      <c r="AX585" s="13" t="s">
        <v>76</v>
      </c>
      <c r="AY585" s="243" t="s">
        <v>129</v>
      </c>
    </row>
    <row r="586" s="14" customFormat="1">
      <c r="A586" s="14"/>
      <c r="B586" s="244"/>
      <c r="C586" s="245"/>
      <c r="D586" s="235" t="s">
        <v>136</v>
      </c>
      <c r="E586" s="246" t="s">
        <v>1</v>
      </c>
      <c r="F586" s="247" t="s">
        <v>538</v>
      </c>
      <c r="G586" s="245"/>
      <c r="H586" s="248">
        <v>70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4" t="s">
        <v>136</v>
      </c>
      <c r="AU586" s="254" t="s">
        <v>86</v>
      </c>
      <c r="AV586" s="14" t="s">
        <v>86</v>
      </c>
      <c r="AW586" s="14" t="s">
        <v>33</v>
      </c>
      <c r="AX586" s="14" t="s">
        <v>76</v>
      </c>
      <c r="AY586" s="254" t="s">
        <v>129</v>
      </c>
    </row>
    <row r="587" s="15" customFormat="1">
      <c r="A587" s="15"/>
      <c r="B587" s="255"/>
      <c r="C587" s="256"/>
      <c r="D587" s="235" t="s">
        <v>136</v>
      </c>
      <c r="E587" s="257" t="s">
        <v>1</v>
      </c>
      <c r="F587" s="258" t="s">
        <v>141</v>
      </c>
      <c r="G587" s="256"/>
      <c r="H587" s="259">
        <v>252</v>
      </c>
      <c r="I587" s="260"/>
      <c r="J587" s="256"/>
      <c r="K587" s="256"/>
      <c r="L587" s="261"/>
      <c r="M587" s="262"/>
      <c r="N587" s="263"/>
      <c r="O587" s="263"/>
      <c r="P587" s="263"/>
      <c r="Q587" s="263"/>
      <c r="R587" s="263"/>
      <c r="S587" s="263"/>
      <c r="T587" s="264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5" t="s">
        <v>136</v>
      </c>
      <c r="AU587" s="265" t="s">
        <v>86</v>
      </c>
      <c r="AV587" s="15" t="s">
        <v>135</v>
      </c>
      <c r="AW587" s="15" t="s">
        <v>33</v>
      </c>
      <c r="AX587" s="15" t="s">
        <v>84</v>
      </c>
      <c r="AY587" s="265" t="s">
        <v>129</v>
      </c>
    </row>
    <row r="588" s="2" customFormat="1" ht="33" customHeight="1">
      <c r="A588" s="38"/>
      <c r="B588" s="39"/>
      <c r="C588" s="219" t="s">
        <v>347</v>
      </c>
      <c r="D588" s="219" t="s">
        <v>131</v>
      </c>
      <c r="E588" s="220" t="s">
        <v>539</v>
      </c>
      <c r="F588" s="221" t="s">
        <v>540</v>
      </c>
      <c r="G588" s="222" t="s">
        <v>147</v>
      </c>
      <c r="H588" s="223">
        <v>52</v>
      </c>
      <c r="I588" s="224"/>
      <c r="J588" s="225">
        <f>ROUND(I588*H588,2)</f>
        <v>0</v>
      </c>
      <c r="K588" s="226"/>
      <c r="L588" s="44"/>
      <c r="M588" s="227" t="s">
        <v>1</v>
      </c>
      <c r="N588" s="228" t="s">
        <v>41</v>
      </c>
      <c r="O588" s="91"/>
      <c r="P588" s="229">
        <f>O588*H588</f>
        <v>0</v>
      </c>
      <c r="Q588" s="229">
        <v>0</v>
      </c>
      <c r="R588" s="229">
        <f>Q588*H588</f>
        <v>0</v>
      </c>
      <c r="S588" s="229">
        <v>0</v>
      </c>
      <c r="T588" s="230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31" t="s">
        <v>180</v>
      </c>
      <c r="AT588" s="231" t="s">
        <v>131</v>
      </c>
      <c r="AU588" s="231" t="s">
        <v>86</v>
      </c>
      <c r="AY588" s="17" t="s">
        <v>129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7" t="s">
        <v>84</v>
      </c>
      <c r="BK588" s="232">
        <f>ROUND(I588*H588,2)</f>
        <v>0</v>
      </c>
      <c r="BL588" s="17" t="s">
        <v>180</v>
      </c>
      <c r="BM588" s="231" t="s">
        <v>541</v>
      </c>
    </row>
    <row r="589" s="2" customFormat="1">
      <c r="A589" s="38"/>
      <c r="B589" s="39"/>
      <c r="C589" s="40"/>
      <c r="D589" s="235" t="s">
        <v>351</v>
      </c>
      <c r="E589" s="40"/>
      <c r="F589" s="277" t="s">
        <v>542</v>
      </c>
      <c r="G589" s="40"/>
      <c r="H589" s="40"/>
      <c r="I589" s="278"/>
      <c r="J589" s="40"/>
      <c r="K589" s="40"/>
      <c r="L589" s="44"/>
      <c r="M589" s="279"/>
      <c r="N589" s="280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351</v>
      </c>
      <c r="AU589" s="17" t="s">
        <v>86</v>
      </c>
    </row>
    <row r="590" s="14" customFormat="1">
      <c r="A590" s="14"/>
      <c r="B590" s="244"/>
      <c r="C590" s="245"/>
      <c r="D590" s="235" t="s">
        <v>136</v>
      </c>
      <c r="E590" s="246" t="s">
        <v>1</v>
      </c>
      <c r="F590" s="247" t="s">
        <v>543</v>
      </c>
      <c r="G590" s="245"/>
      <c r="H590" s="248">
        <v>52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136</v>
      </c>
      <c r="AU590" s="254" t="s">
        <v>86</v>
      </c>
      <c r="AV590" s="14" t="s">
        <v>86</v>
      </c>
      <c r="AW590" s="14" t="s">
        <v>33</v>
      </c>
      <c r="AX590" s="14" t="s">
        <v>76</v>
      </c>
      <c r="AY590" s="254" t="s">
        <v>129</v>
      </c>
    </row>
    <row r="591" s="15" customFormat="1">
      <c r="A591" s="15"/>
      <c r="B591" s="255"/>
      <c r="C591" s="256"/>
      <c r="D591" s="235" t="s">
        <v>136</v>
      </c>
      <c r="E591" s="257" t="s">
        <v>1</v>
      </c>
      <c r="F591" s="258" t="s">
        <v>141</v>
      </c>
      <c r="G591" s="256"/>
      <c r="H591" s="259">
        <v>52</v>
      </c>
      <c r="I591" s="260"/>
      <c r="J591" s="256"/>
      <c r="K591" s="256"/>
      <c r="L591" s="261"/>
      <c r="M591" s="262"/>
      <c r="N591" s="263"/>
      <c r="O591" s="263"/>
      <c r="P591" s="263"/>
      <c r="Q591" s="263"/>
      <c r="R591" s="263"/>
      <c r="S591" s="263"/>
      <c r="T591" s="264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5" t="s">
        <v>136</v>
      </c>
      <c r="AU591" s="265" t="s">
        <v>86</v>
      </c>
      <c r="AV591" s="15" t="s">
        <v>135</v>
      </c>
      <c r="AW591" s="15" t="s">
        <v>33</v>
      </c>
      <c r="AX591" s="15" t="s">
        <v>84</v>
      </c>
      <c r="AY591" s="265" t="s">
        <v>129</v>
      </c>
    </row>
    <row r="592" s="2" customFormat="1" ht="33" customHeight="1">
      <c r="A592" s="38"/>
      <c r="B592" s="39"/>
      <c r="C592" s="219" t="s">
        <v>544</v>
      </c>
      <c r="D592" s="219" t="s">
        <v>131</v>
      </c>
      <c r="E592" s="220" t="s">
        <v>545</v>
      </c>
      <c r="F592" s="221" t="s">
        <v>546</v>
      </c>
      <c r="G592" s="222" t="s">
        <v>547</v>
      </c>
      <c r="H592" s="281"/>
      <c r="I592" s="224"/>
      <c r="J592" s="225">
        <f>ROUND(I592*H592,2)</f>
        <v>0</v>
      </c>
      <c r="K592" s="226"/>
      <c r="L592" s="44"/>
      <c r="M592" s="227" t="s">
        <v>1</v>
      </c>
      <c r="N592" s="228" t="s">
        <v>41</v>
      </c>
      <c r="O592" s="91"/>
      <c r="P592" s="229">
        <f>O592*H592</f>
        <v>0</v>
      </c>
      <c r="Q592" s="229">
        <v>0</v>
      </c>
      <c r="R592" s="229">
        <f>Q592*H592</f>
        <v>0</v>
      </c>
      <c r="S592" s="229">
        <v>0</v>
      </c>
      <c r="T592" s="230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31" t="s">
        <v>180</v>
      </c>
      <c r="AT592" s="231" t="s">
        <v>131</v>
      </c>
      <c r="AU592" s="231" t="s">
        <v>86</v>
      </c>
      <c r="AY592" s="17" t="s">
        <v>129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17" t="s">
        <v>84</v>
      </c>
      <c r="BK592" s="232">
        <f>ROUND(I592*H592,2)</f>
        <v>0</v>
      </c>
      <c r="BL592" s="17" t="s">
        <v>180</v>
      </c>
      <c r="BM592" s="231" t="s">
        <v>548</v>
      </c>
    </row>
    <row r="593" s="12" customFormat="1" ht="25.92" customHeight="1">
      <c r="A593" s="12"/>
      <c r="B593" s="203"/>
      <c r="C593" s="204"/>
      <c r="D593" s="205" t="s">
        <v>75</v>
      </c>
      <c r="E593" s="206" t="s">
        <v>197</v>
      </c>
      <c r="F593" s="206" t="s">
        <v>549</v>
      </c>
      <c r="G593" s="204"/>
      <c r="H593" s="204"/>
      <c r="I593" s="207"/>
      <c r="J593" s="208">
        <f>BK593</f>
        <v>0</v>
      </c>
      <c r="K593" s="204"/>
      <c r="L593" s="209"/>
      <c r="M593" s="210"/>
      <c r="N593" s="211"/>
      <c r="O593" s="211"/>
      <c r="P593" s="212">
        <f>P594</f>
        <v>0</v>
      </c>
      <c r="Q593" s="211"/>
      <c r="R593" s="212">
        <f>R594</f>
        <v>0</v>
      </c>
      <c r="S593" s="211"/>
      <c r="T593" s="213">
        <f>T594</f>
        <v>0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214" t="s">
        <v>144</v>
      </c>
      <c r="AT593" s="215" t="s">
        <v>75</v>
      </c>
      <c r="AU593" s="215" t="s">
        <v>76</v>
      </c>
      <c r="AY593" s="214" t="s">
        <v>129</v>
      </c>
      <c r="BK593" s="216">
        <f>BK594</f>
        <v>0</v>
      </c>
    </row>
    <row r="594" s="12" customFormat="1" ht="22.8" customHeight="1">
      <c r="A594" s="12"/>
      <c r="B594" s="203"/>
      <c r="C594" s="204"/>
      <c r="D594" s="205" t="s">
        <v>75</v>
      </c>
      <c r="E594" s="217" t="s">
        <v>550</v>
      </c>
      <c r="F594" s="217" t="s">
        <v>551</v>
      </c>
      <c r="G594" s="204"/>
      <c r="H594" s="204"/>
      <c r="I594" s="207"/>
      <c r="J594" s="218">
        <f>BK594</f>
        <v>0</v>
      </c>
      <c r="K594" s="204"/>
      <c r="L594" s="209"/>
      <c r="M594" s="210"/>
      <c r="N594" s="211"/>
      <c r="O594" s="211"/>
      <c r="P594" s="212">
        <f>SUM(P595:P600)</f>
        <v>0</v>
      </c>
      <c r="Q594" s="211"/>
      <c r="R594" s="212">
        <f>SUM(R595:R600)</f>
        <v>0</v>
      </c>
      <c r="S594" s="211"/>
      <c r="T594" s="213">
        <f>SUM(T595:T600)</f>
        <v>0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14" t="s">
        <v>144</v>
      </c>
      <c r="AT594" s="215" t="s">
        <v>75</v>
      </c>
      <c r="AU594" s="215" t="s">
        <v>84</v>
      </c>
      <c r="AY594" s="214" t="s">
        <v>129</v>
      </c>
      <c r="BK594" s="216">
        <f>SUM(BK595:BK600)</f>
        <v>0</v>
      </c>
    </row>
    <row r="595" s="2" customFormat="1" ht="33" customHeight="1">
      <c r="A595" s="38"/>
      <c r="B595" s="39"/>
      <c r="C595" s="219" t="s">
        <v>350</v>
      </c>
      <c r="D595" s="219" t="s">
        <v>131</v>
      </c>
      <c r="E595" s="220" t="s">
        <v>552</v>
      </c>
      <c r="F595" s="221" t="s">
        <v>553</v>
      </c>
      <c r="G595" s="222" t="s">
        <v>147</v>
      </c>
      <c r="H595" s="223">
        <v>52</v>
      </c>
      <c r="I595" s="224"/>
      <c r="J595" s="225">
        <f>ROUND(I595*H595,2)</f>
        <v>0</v>
      </c>
      <c r="K595" s="226"/>
      <c r="L595" s="44"/>
      <c r="M595" s="227" t="s">
        <v>1</v>
      </c>
      <c r="N595" s="228" t="s">
        <v>41</v>
      </c>
      <c r="O595" s="91"/>
      <c r="P595" s="229">
        <f>O595*H595</f>
        <v>0</v>
      </c>
      <c r="Q595" s="229">
        <v>0</v>
      </c>
      <c r="R595" s="229">
        <f>Q595*H595</f>
        <v>0</v>
      </c>
      <c r="S595" s="229">
        <v>0</v>
      </c>
      <c r="T595" s="230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31" t="s">
        <v>311</v>
      </c>
      <c r="AT595" s="231" t="s">
        <v>131</v>
      </c>
      <c r="AU595" s="231" t="s">
        <v>86</v>
      </c>
      <c r="AY595" s="17" t="s">
        <v>129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7" t="s">
        <v>84</v>
      </c>
      <c r="BK595" s="232">
        <f>ROUND(I595*H595,2)</f>
        <v>0</v>
      </c>
      <c r="BL595" s="17" t="s">
        <v>311</v>
      </c>
      <c r="BM595" s="231" t="s">
        <v>554</v>
      </c>
    </row>
    <row r="596" s="14" customFormat="1">
      <c r="A596" s="14"/>
      <c r="B596" s="244"/>
      <c r="C596" s="245"/>
      <c r="D596" s="235" t="s">
        <v>136</v>
      </c>
      <c r="E596" s="246" t="s">
        <v>1</v>
      </c>
      <c r="F596" s="247" t="s">
        <v>543</v>
      </c>
      <c r="G596" s="245"/>
      <c r="H596" s="248">
        <v>52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136</v>
      </c>
      <c r="AU596" s="254" t="s">
        <v>86</v>
      </c>
      <c r="AV596" s="14" t="s">
        <v>86</v>
      </c>
      <c r="AW596" s="14" t="s">
        <v>33</v>
      </c>
      <c r="AX596" s="14" t="s">
        <v>76</v>
      </c>
      <c r="AY596" s="254" t="s">
        <v>129</v>
      </c>
    </row>
    <row r="597" s="15" customFormat="1">
      <c r="A597" s="15"/>
      <c r="B597" s="255"/>
      <c r="C597" s="256"/>
      <c r="D597" s="235" t="s">
        <v>136</v>
      </c>
      <c r="E597" s="257" t="s">
        <v>1</v>
      </c>
      <c r="F597" s="258" t="s">
        <v>141</v>
      </c>
      <c r="G597" s="256"/>
      <c r="H597" s="259">
        <v>52</v>
      </c>
      <c r="I597" s="260"/>
      <c r="J597" s="256"/>
      <c r="K597" s="256"/>
      <c r="L597" s="261"/>
      <c r="M597" s="262"/>
      <c r="N597" s="263"/>
      <c r="O597" s="263"/>
      <c r="P597" s="263"/>
      <c r="Q597" s="263"/>
      <c r="R597" s="263"/>
      <c r="S597" s="263"/>
      <c r="T597" s="264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5" t="s">
        <v>136</v>
      </c>
      <c r="AU597" s="265" t="s">
        <v>86</v>
      </c>
      <c r="AV597" s="15" t="s">
        <v>135</v>
      </c>
      <c r="AW597" s="15" t="s">
        <v>33</v>
      </c>
      <c r="AX597" s="15" t="s">
        <v>84</v>
      </c>
      <c r="AY597" s="265" t="s">
        <v>129</v>
      </c>
    </row>
    <row r="598" s="2" customFormat="1" ht="24.15" customHeight="1">
      <c r="A598" s="38"/>
      <c r="B598" s="39"/>
      <c r="C598" s="266" t="s">
        <v>555</v>
      </c>
      <c r="D598" s="266" t="s">
        <v>197</v>
      </c>
      <c r="E598" s="267" t="s">
        <v>556</v>
      </c>
      <c r="F598" s="268" t="s">
        <v>557</v>
      </c>
      <c r="G598" s="269" t="s">
        <v>147</v>
      </c>
      <c r="H598" s="270">
        <v>52</v>
      </c>
      <c r="I598" s="271"/>
      <c r="J598" s="272">
        <f>ROUND(I598*H598,2)</f>
        <v>0</v>
      </c>
      <c r="K598" s="273"/>
      <c r="L598" s="274"/>
      <c r="M598" s="275" t="s">
        <v>1</v>
      </c>
      <c r="N598" s="276" t="s">
        <v>41</v>
      </c>
      <c r="O598" s="91"/>
      <c r="P598" s="229">
        <f>O598*H598</f>
        <v>0</v>
      </c>
      <c r="Q598" s="229">
        <v>0</v>
      </c>
      <c r="R598" s="229">
        <f>Q598*H598</f>
        <v>0</v>
      </c>
      <c r="S598" s="229">
        <v>0</v>
      </c>
      <c r="T598" s="230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31" t="s">
        <v>558</v>
      </c>
      <c r="AT598" s="231" t="s">
        <v>197</v>
      </c>
      <c r="AU598" s="231" t="s">
        <v>86</v>
      </c>
      <c r="AY598" s="17" t="s">
        <v>129</v>
      </c>
      <c r="BE598" s="232">
        <f>IF(N598="základní",J598,0)</f>
        <v>0</v>
      </c>
      <c r="BF598" s="232">
        <f>IF(N598="snížená",J598,0)</f>
        <v>0</v>
      </c>
      <c r="BG598" s="232">
        <f>IF(N598="zákl. přenesená",J598,0)</f>
        <v>0</v>
      </c>
      <c r="BH598" s="232">
        <f>IF(N598="sníž. přenesená",J598,0)</f>
        <v>0</v>
      </c>
      <c r="BI598" s="232">
        <f>IF(N598="nulová",J598,0)</f>
        <v>0</v>
      </c>
      <c r="BJ598" s="17" t="s">
        <v>84</v>
      </c>
      <c r="BK598" s="232">
        <f>ROUND(I598*H598,2)</f>
        <v>0</v>
      </c>
      <c r="BL598" s="17" t="s">
        <v>311</v>
      </c>
      <c r="BM598" s="231" t="s">
        <v>559</v>
      </c>
    </row>
    <row r="599" s="14" customFormat="1">
      <c r="A599" s="14"/>
      <c r="B599" s="244"/>
      <c r="C599" s="245"/>
      <c r="D599" s="235" t="s">
        <v>136</v>
      </c>
      <c r="E599" s="246" t="s">
        <v>1</v>
      </c>
      <c r="F599" s="247" t="s">
        <v>543</v>
      </c>
      <c r="G599" s="245"/>
      <c r="H599" s="248">
        <v>52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136</v>
      </c>
      <c r="AU599" s="254" t="s">
        <v>86</v>
      </c>
      <c r="AV599" s="14" t="s">
        <v>86</v>
      </c>
      <c r="AW599" s="14" t="s">
        <v>33</v>
      </c>
      <c r="AX599" s="14" t="s">
        <v>76</v>
      </c>
      <c r="AY599" s="254" t="s">
        <v>129</v>
      </c>
    </row>
    <row r="600" s="15" customFormat="1">
      <c r="A600" s="15"/>
      <c r="B600" s="255"/>
      <c r="C600" s="256"/>
      <c r="D600" s="235" t="s">
        <v>136</v>
      </c>
      <c r="E600" s="257" t="s">
        <v>1</v>
      </c>
      <c r="F600" s="258" t="s">
        <v>141</v>
      </c>
      <c r="G600" s="256"/>
      <c r="H600" s="259">
        <v>52</v>
      </c>
      <c r="I600" s="260"/>
      <c r="J600" s="256"/>
      <c r="K600" s="256"/>
      <c r="L600" s="261"/>
      <c r="M600" s="282"/>
      <c r="N600" s="283"/>
      <c r="O600" s="283"/>
      <c r="P600" s="283"/>
      <c r="Q600" s="283"/>
      <c r="R600" s="283"/>
      <c r="S600" s="283"/>
      <c r="T600" s="284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5" t="s">
        <v>136</v>
      </c>
      <c r="AU600" s="265" t="s">
        <v>86</v>
      </c>
      <c r="AV600" s="15" t="s">
        <v>135</v>
      </c>
      <c r="AW600" s="15" t="s">
        <v>33</v>
      </c>
      <c r="AX600" s="15" t="s">
        <v>84</v>
      </c>
      <c r="AY600" s="265" t="s">
        <v>129</v>
      </c>
    </row>
    <row r="601" s="2" customFormat="1" ht="6.96" customHeight="1">
      <c r="A601" s="38"/>
      <c r="B601" s="66"/>
      <c r="C601" s="67"/>
      <c r="D601" s="67"/>
      <c r="E601" s="67"/>
      <c r="F601" s="67"/>
      <c r="G601" s="67"/>
      <c r="H601" s="67"/>
      <c r="I601" s="67"/>
      <c r="J601" s="67"/>
      <c r="K601" s="67"/>
      <c r="L601" s="44"/>
      <c r="M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</row>
  </sheetData>
  <sheetProtection sheet="1" autoFilter="0" formatColumns="0" formatRows="0" objects="1" scenarios="1" spinCount="100000" saltValue="+8ETO7bf5ysSDSl4TUD5NzdyLVm1M7ibBuJg9iPYk0278HAP1fFHzl6DZndRdB7S8ySA4m+knBDbx4DdbDUOfw==" hashValue="cacyXCyZfeL4wj5hjXgf0xHVrhPjwiTTbUjwZV79YB7BvrcUcVi0hPTV7aJppszmO5WJ5cjp+x5T4mMgcj61eA==" algorithmName="SHA-512" password="CC35"/>
  <autoFilter ref="C128:K60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37,413 na trati Vráž u Písku –Čimelice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ROUND((SUM(BE119:BE179)),  2)</f>
        <v>0</v>
      </c>
      <c r="G33" s="38"/>
      <c r="H33" s="38"/>
      <c r="I33" s="155">
        <v>0.20999999999999999</v>
      </c>
      <c r="J33" s="154">
        <f>ROUND(((SUM(BE119:BE179))*I33),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ROUND((SUM(BF119:BF179)),  2)</f>
        <v>0</v>
      </c>
      <c r="G34" s="38"/>
      <c r="H34" s="38"/>
      <c r="I34" s="155">
        <v>0.12</v>
      </c>
      <c r="J34" s="154">
        <f>ROUND(((SUM(BF119:BF179))*I34),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ROUND((SUM(BG119:BG179)),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ROUND((SUM(BH119:BH179)),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ROUND((SUM(BI119:BI179)),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37,413 na trati Vráž u Písku –Čimelice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km 37,413 - svršek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561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562</v>
      </c>
      <c r="E99" s="182"/>
      <c r="F99" s="182"/>
      <c r="G99" s="182"/>
      <c r="H99" s="182"/>
      <c r="I99" s="182"/>
      <c r="J99" s="183">
        <f>J164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mostu v km 37,413 na trati Vráž u Písku –Čimelice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002 - km 37,413 - svršek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7. 5. 2024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Správa železnic, státní organizace</v>
      </c>
      <c r="G115" s="40"/>
      <c r="H115" s="40"/>
      <c r="I115" s="32" t="s">
        <v>32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115</v>
      </c>
      <c r="D118" s="194" t="s">
        <v>61</v>
      </c>
      <c r="E118" s="194" t="s">
        <v>57</v>
      </c>
      <c r="F118" s="194" t="s">
        <v>58</v>
      </c>
      <c r="G118" s="194" t="s">
        <v>116</v>
      </c>
      <c r="H118" s="194" t="s">
        <v>117</v>
      </c>
      <c r="I118" s="194" t="s">
        <v>118</v>
      </c>
      <c r="J118" s="195" t="s">
        <v>98</v>
      </c>
      <c r="K118" s="196" t="s">
        <v>119</v>
      </c>
      <c r="L118" s="197"/>
      <c r="M118" s="100" t="s">
        <v>1</v>
      </c>
      <c r="N118" s="101" t="s">
        <v>40</v>
      </c>
      <c r="O118" s="101" t="s">
        <v>120</v>
      </c>
      <c r="P118" s="101" t="s">
        <v>121</v>
      </c>
      <c r="Q118" s="101" t="s">
        <v>122</v>
      </c>
      <c r="R118" s="101" t="s">
        <v>123</v>
      </c>
      <c r="S118" s="101" t="s">
        <v>124</v>
      </c>
      <c r="T118" s="102" t="s">
        <v>125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126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P120+P164</f>
        <v>0</v>
      </c>
      <c r="Q119" s="104"/>
      <c r="R119" s="200">
        <f>R120+R164</f>
        <v>0</v>
      </c>
      <c r="S119" s="104"/>
      <c r="T119" s="201">
        <f>T120+T164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100</v>
      </c>
      <c r="BK119" s="202">
        <f>BK120+BK164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127</v>
      </c>
      <c r="F120" s="206" t="s">
        <v>128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129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158</v>
      </c>
      <c r="F121" s="217" t="s">
        <v>563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SUM(P122:P163)</f>
        <v>0</v>
      </c>
      <c r="Q121" s="211"/>
      <c r="R121" s="212">
        <f>SUM(R122:R163)</f>
        <v>0</v>
      </c>
      <c r="S121" s="211"/>
      <c r="T121" s="213">
        <f>SUM(T122:T163)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84</v>
      </c>
      <c r="AY121" s="214" t="s">
        <v>129</v>
      </c>
      <c r="BK121" s="216">
        <f>SUM(BK122:BK163)</f>
        <v>0</v>
      </c>
    </row>
    <row r="122" s="2" customFormat="1" ht="24.15" customHeight="1">
      <c r="A122" s="38"/>
      <c r="B122" s="39"/>
      <c r="C122" s="219" t="s">
        <v>84</v>
      </c>
      <c r="D122" s="219" t="s">
        <v>131</v>
      </c>
      <c r="E122" s="220" t="s">
        <v>564</v>
      </c>
      <c r="F122" s="221" t="s">
        <v>565</v>
      </c>
      <c r="G122" s="222" t="s">
        <v>134</v>
      </c>
      <c r="H122" s="223">
        <v>34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135</v>
      </c>
      <c r="AT122" s="231" t="s">
        <v>131</v>
      </c>
      <c r="AU122" s="231" t="s">
        <v>86</v>
      </c>
      <c r="AY122" s="17" t="s">
        <v>129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135</v>
      </c>
      <c r="BM122" s="231" t="s">
        <v>86</v>
      </c>
    </row>
    <row r="123" s="14" customFormat="1">
      <c r="A123" s="14"/>
      <c r="B123" s="244"/>
      <c r="C123" s="245"/>
      <c r="D123" s="235" t="s">
        <v>136</v>
      </c>
      <c r="E123" s="246" t="s">
        <v>1</v>
      </c>
      <c r="F123" s="247" t="s">
        <v>566</v>
      </c>
      <c r="G123" s="245"/>
      <c r="H123" s="248">
        <v>34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136</v>
      </c>
      <c r="AU123" s="254" t="s">
        <v>86</v>
      </c>
      <c r="AV123" s="14" t="s">
        <v>86</v>
      </c>
      <c r="AW123" s="14" t="s">
        <v>33</v>
      </c>
      <c r="AX123" s="14" t="s">
        <v>76</v>
      </c>
      <c r="AY123" s="254" t="s">
        <v>129</v>
      </c>
    </row>
    <row r="124" s="15" customFormat="1">
      <c r="A124" s="15"/>
      <c r="B124" s="255"/>
      <c r="C124" s="256"/>
      <c r="D124" s="235" t="s">
        <v>136</v>
      </c>
      <c r="E124" s="257" t="s">
        <v>1</v>
      </c>
      <c r="F124" s="258" t="s">
        <v>141</v>
      </c>
      <c r="G124" s="256"/>
      <c r="H124" s="259">
        <v>34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136</v>
      </c>
      <c r="AU124" s="265" t="s">
        <v>86</v>
      </c>
      <c r="AV124" s="15" t="s">
        <v>135</v>
      </c>
      <c r="AW124" s="15" t="s">
        <v>33</v>
      </c>
      <c r="AX124" s="15" t="s">
        <v>84</v>
      </c>
      <c r="AY124" s="265" t="s">
        <v>129</v>
      </c>
    </row>
    <row r="125" s="2" customFormat="1" ht="16.5" customHeight="1">
      <c r="A125" s="38"/>
      <c r="B125" s="39"/>
      <c r="C125" s="219" t="s">
        <v>86</v>
      </c>
      <c r="D125" s="219" t="s">
        <v>131</v>
      </c>
      <c r="E125" s="220" t="s">
        <v>567</v>
      </c>
      <c r="F125" s="221" t="s">
        <v>568</v>
      </c>
      <c r="G125" s="222" t="s">
        <v>161</v>
      </c>
      <c r="H125" s="223">
        <v>3.3999999999999999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135</v>
      </c>
      <c r="AT125" s="231" t="s">
        <v>131</v>
      </c>
      <c r="AU125" s="231" t="s">
        <v>86</v>
      </c>
      <c r="AY125" s="17" t="s">
        <v>129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135</v>
      </c>
      <c r="BM125" s="231" t="s">
        <v>135</v>
      </c>
    </row>
    <row r="126" s="14" customFormat="1">
      <c r="A126" s="14"/>
      <c r="B126" s="244"/>
      <c r="C126" s="245"/>
      <c r="D126" s="235" t="s">
        <v>136</v>
      </c>
      <c r="E126" s="246" t="s">
        <v>1</v>
      </c>
      <c r="F126" s="247" t="s">
        <v>569</v>
      </c>
      <c r="G126" s="245"/>
      <c r="H126" s="248">
        <v>3.3999999999999999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136</v>
      </c>
      <c r="AU126" s="254" t="s">
        <v>86</v>
      </c>
      <c r="AV126" s="14" t="s">
        <v>86</v>
      </c>
      <c r="AW126" s="14" t="s">
        <v>33</v>
      </c>
      <c r="AX126" s="14" t="s">
        <v>76</v>
      </c>
      <c r="AY126" s="254" t="s">
        <v>129</v>
      </c>
    </row>
    <row r="127" s="15" customFormat="1">
      <c r="A127" s="15"/>
      <c r="B127" s="255"/>
      <c r="C127" s="256"/>
      <c r="D127" s="235" t="s">
        <v>136</v>
      </c>
      <c r="E127" s="257" t="s">
        <v>1</v>
      </c>
      <c r="F127" s="258" t="s">
        <v>141</v>
      </c>
      <c r="G127" s="256"/>
      <c r="H127" s="259">
        <v>3.3999999999999999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136</v>
      </c>
      <c r="AU127" s="265" t="s">
        <v>86</v>
      </c>
      <c r="AV127" s="15" t="s">
        <v>135</v>
      </c>
      <c r="AW127" s="15" t="s">
        <v>33</v>
      </c>
      <c r="AX127" s="15" t="s">
        <v>84</v>
      </c>
      <c r="AY127" s="265" t="s">
        <v>129</v>
      </c>
    </row>
    <row r="128" s="2" customFormat="1" ht="16.5" customHeight="1">
      <c r="A128" s="38"/>
      <c r="B128" s="39"/>
      <c r="C128" s="266" t="s">
        <v>144</v>
      </c>
      <c r="D128" s="266" t="s">
        <v>197</v>
      </c>
      <c r="E128" s="267" t="s">
        <v>570</v>
      </c>
      <c r="F128" s="268" t="s">
        <v>571</v>
      </c>
      <c r="G128" s="269" t="s">
        <v>173</v>
      </c>
      <c r="H128" s="270">
        <v>64.599999999999994</v>
      </c>
      <c r="I128" s="271"/>
      <c r="J128" s="272">
        <f>ROUND(I128*H128,2)</f>
        <v>0</v>
      </c>
      <c r="K128" s="273"/>
      <c r="L128" s="274"/>
      <c r="M128" s="275" t="s">
        <v>1</v>
      </c>
      <c r="N128" s="276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153</v>
      </c>
      <c r="AT128" s="231" t="s">
        <v>197</v>
      </c>
      <c r="AU128" s="231" t="s">
        <v>86</v>
      </c>
      <c r="AY128" s="17" t="s">
        <v>129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135</v>
      </c>
      <c r="BM128" s="231" t="s">
        <v>148</v>
      </c>
    </row>
    <row r="129" s="14" customFormat="1">
      <c r="A129" s="14"/>
      <c r="B129" s="244"/>
      <c r="C129" s="245"/>
      <c r="D129" s="235" t="s">
        <v>136</v>
      </c>
      <c r="E129" s="246" t="s">
        <v>1</v>
      </c>
      <c r="F129" s="247" t="s">
        <v>572</v>
      </c>
      <c r="G129" s="245"/>
      <c r="H129" s="248">
        <v>64.599999999999994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136</v>
      </c>
      <c r="AU129" s="254" t="s">
        <v>86</v>
      </c>
      <c r="AV129" s="14" t="s">
        <v>86</v>
      </c>
      <c r="AW129" s="14" t="s">
        <v>33</v>
      </c>
      <c r="AX129" s="14" t="s">
        <v>76</v>
      </c>
      <c r="AY129" s="254" t="s">
        <v>129</v>
      </c>
    </row>
    <row r="130" s="15" customFormat="1">
      <c r="A130" s="15"/>
      <c r="B130" s="255"/>
      <c r="C130" s="256"/>
      <c r="D130" s="235" t="s">
        <v>136</v>
      </c>
      <c r="E130" s="257" t="s">
        <v>1</v>
      </c>
      <c r="F130" s="258" t="s">
        <v>141</v>
      </c>
      <c r="G130" s="256"/>
      <c r="H130" s="259">
        <v>64.599999999999994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136</v>
      </c>
      <c r="AU130" s="265" t="s">
        <v>86</v>
      </c>
      <c r="AV130" s="15" t="s">
        <v>135</v>
      </c>
      <c r="AW130" s="15" t="s">
        <v>33</v>
      </c>
      <c r="AX130" s="15" t="s">
        <v>84</v>
      </c>
      <c r="AY130" s="265" t="s">
        <v>129</v>
      </c>
    </row>
    <row r="131" s="2" customFormat="1" ht="24.15" customHeight="1">
      <c r="A131" s="38"/>
      <c r="B131" s="39"/>
      <c r="C131" s="219" t="s">
        <v>135</v>
      </c>
      <c r="D131" s="219" t="s">
        <v>131</v>
      </c>
      <c r="E131" s="220" t="s">
        <v>573</v>
      </c>
      <c r="F131" s="221" t="s">
        <v>574</v>
      </c>
      <c r="G131" s="222" t="s">
        <v>161</v>
      </c>
      <c r="H131" s="223">
        <v>74.799999999999997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135</v>
      </c>
      <c r="AT131" s="231" t="s">
        <v>131</v>
      </c>
      <c r="AU131" s="231" t="s">
        <v>86</v>
      </c>
      <c r="AY131" s="17" t="s">
        <v>129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135</v>
      </c>
      <c r="BM131" s="231" t="s">
        <v>153</v>
      </c>
    </row>
    <row r="132" s="14" customFormat="1">
      <c r="A132" s="14"/>
      <c r="B132" s="244"/>
      <c r="C132" s="245"/>
      <c r="D132" s="235" t="s">
        <v>136</v>
      </c>
      <c r="E132" s="246" t="s">
        <v>1</v>
      </c>
      <c r="F132" s="247" t="s">
        <v>575</v>
      </c>
      <c r="G132" s="245"/>
      <c r="H132" s="248">
        <v>74.799999999999997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136</v>
      </c>
      <c r="AU132" s="254" t="s">
        <v>86</v>
      </c>
      <c r="AV132" s="14" t="s">
        <v>86</v>
      </c>
      <c r="AW132" s="14" t="s">
        <v>33</v>
      </c>
      <c r="AX132" s="14" t="s">
        <v>76</v>
      </c>
      <c r="AY132" s="254" t="s">
        <v>129</v>
      </c>
    </row>
    <row r="133" s="15" customFormat="1">
      <c r="A133" s="15"/>
      <c r="B133" s="255"/>
      <c r="C133" s="256"/>
      <c r="D133" s="235" t="s">
        <v>136</v>
      </c>
      <c r="E133" s="257" t="s">
        <v>1</v>
      </c>
      <c r="F133" s="258" t="s">
        <v>141</v>
      </c>
      <c r="G133" s="256"/>
      <c r="H133" s="259">
        <v>74.799999999999997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136</v>
      </c>
      <c r="AU133" s="265" t="s">
        <v>86</v>
      </c>
      <c r="AV133" s="15" t="s">
        <v>135</v>
      </c>
      <c r="AW133" s="15" t="s">
        <v>33</v>
      </c>
      <c r="AX133" s="15" t="s">
        <v>84</v>
      </c>
      <c r="AY133" s="265" t="s">
        <v>129</v>
      </c>
    </row>
    <row r="134" s="2" customFormat="1" ht="16.5" customHeight="1">
      <c r="A134" s="38"/>
      <c r="B134" s="39"/>
      <c r="C134" s="219" t="s">
        <v>158</v>
      </c>
      <c r="D134" s="219" t="s">
        <v>131</v>
      </c>
      <c r="E134" s="220" t="s">
        <v>576</v>
      </c>
      <c r="F134" s="221" t="s">
        <v>577</v>
      </c>
      <c r="G134" s="222" t="s">
        <v>161</v>
      </c>
      <c r="H134" s="223">
        <v>74.799999999999997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135</v>
      </c>
      <c r="AT134" s="231" t="s">
        <v>131</v>
      </c>
      <c r="AU134" s="231" t="s">
        <v>86</v>
      </c>
      <c r="AY134" s="17" t="s">
        <v>129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135</v>
      </c>
      <c r="BM134" s="231" t="s">
        <v>162</v>
      </c>
    </row>
    <row r="135" s="14" customFormat="1">
      <c r="A135" s="14"/>
      <c r="B135" s="244"/>
      <c r="C135" s="245"/>
      <c r="D135" s="235" t="s">
        <v>136</v>
      </c>
      <c r="E135" s="246" t="s">
        <v>1</v>
      </c>
      <c r="F135" s="247" t="s">
        <v>578</v>
      </c>
      <c r="G135" s="245"/>
      <c r="H135" s="248">
        <v>74.799999999999997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136</v>
      </c>
      <c r="AU135" s="254" t="s">
        <v>86</v>
      </c>
      <c r="AV135" s="14" t="s">
        <v>86</v>
      </c>
      <c r="AW135" s="14" t="s">
        <v>33</v>
      </c>
      <c r="AX135" s="14" t="s">
        <v>76</v>
      </c>
      <c r="AY135" s="254" t="s">
        <v>129</v>
      </c>
    </row>
    <row r="136" s="15" customFormat="1">
      <c r="A136" s="15"/>
      <c r="B136" s="255"/>
      <c r="C136" s="256"/>
      <c r="D136" s="235" t="s">
        <v>136</v>
      </c>
      <c r="E136" s="257" t="s">
        <v>1</v>
      </c>
      <c r="F136" s="258" t="s">
        <v>141</v>
      </c>
      <c r="G136" s="256"/>
      <c r="H136" s="259">
        <v>74.799999999999997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136</v>
      </c>
      <c r="AU136" s="265" t="s">
        <v>86</v>
      </c>
      <c r="AV136" s="15" t="s">
        <v>135</v>
      </c>
      <c r="AW136" s="15" t="s">
        <v>33</v>
      </c>
      <c r="AX136" s="15" t="s">
        <v>84</v>
      </c>
      <c r="AY136" s="265" t="s">
        <v>129</v>
      </c>
    </row>
    <row r="137" s="2" customFormat="1" ht="24.15" customHeight="1">
      <c r="A137" s="38"/>
      <c r="B137" s="39"/>
      <c r="C137" s="266" t="s">
        <v>148</v>
      </c>
      <c r="D137" s="266" t="s">
        <v>197</v>
      </c>
      <c r="E137" s="267" t="s">
        <v>579</v>
      </c>
      <c r="F137" s="268" t="s">
        <v>580</v>
      </c>
      <c r="G137" s="269" t="s">
        <v>173</v>
      </c>
      <c r="H137" s="270">
        <v>197.63999999999999</v>
      </c>
      <c r="I137" s="271"/>
      <c r="J137" s="272">
        <f>ROUND(I137*H137,2)</f>
        <v>0</v>
      </c>
      <c r="K137" s="273"/>
      <c r="L137" s="274"/>
      <c r="M137" s="275" t="s">
        <v>1</v>
      </c>
      <c r="N137" s="276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153</v>
      </c>
      <c r="AT137" s="231" t="s">
        <v>197</v>
      </c>
      <c r="AU137" s="231" t="s">
        <v>86</v>
      </c>
      <c r="AY137" s="17" t="s">
        <v>129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135</v>
      </c>
      <c r="BM137" s="231" t="s">
        <v>8</v>
      </c>
    </row>
    <row r="138" s="14" customFormat="1">
      <c r="A138" s="14"/>
      <c r="B138" s="244"/>
      <c r="C138" s="245"/>
      <c r="D138" s="235" t="s">
        <v>136</v>
      </c>
      <c r="E138" s="246" t="s">
        <v>1</v>
      </c>
      <c r="F138" s="247" t="s">
        <v>581</v>
      </c>
      <c r="G138" s="245"/>
      <c r="H138" s="248">
        <v>134.63999999999999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136</v>
      </c>
      <c r="AU138" s="254" t="s">
        <v>86</v>
      </c>
      <c r="AV138" s="14" t="s">
        <v>86</v>
      </c>
      <c r="AW138" s="14" t="s">
        <v>33</v>
      </c>
      <c r="AX138" s="14" t="s">
        <v>76</v>
      </c>
      <c r="AY138" s="254" t="s">
        <v>129</v>
      </c>
    </row>
    <row r="139" s="13" customFormat="1">
      <c r="A139" s="13"/>
      <c r="B139" s="233"/>
      <c r="C139" s="234"/>
      <c r="D139" s="235" t="s">
        <v>136</v>
      </c>
      <c r="E139" s="236" t="s">
        <v>1</v>
      </c>
      <c r="F139" s="237" t="s">
        <v>582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136</v>
      </c>
      <c r="AU139" s="243" t="s">
        <v>86</v>
      </c>
      <c r="AV139" s="13" t="s">
        <v>84</v>
      </c>
      <c r="AW139" s="13" t="s">
        <v>33</v>
      </c>
      <c r="AX139" s="13" t="s">
        <v>76</v>
      </c>
      <c r="AY139" s="243" t="s">
        <v>129</v>
      </c>
    </row>
    <row r="140" s="14" customFormat="1">
      <c r="A140" s="14"/>
      <c r="B140" s="244"/>
      <c r="C140" s="245"/>
      <c r="D140" s="235" t="s">
        <v>136</v>
      </c>
      <c r="E140" s="246" t="s">
        <v>1</v>
      </c>
      <c r="F140" s="247" t="s">
        <v>583</v>
      </c>
      <c r="G140" s="245"/>
      <c r="H140" s="248">
        <v>63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136</v>
      </c>
      <c r="AU140" s="254" t="s">
        <v>86</v>
      </c>
      <c r="AV140" s="14" t="s">
        <v>86</v>
      </c>
      <c r="AW140" s="14" t="s">
        <v>33</v>
      </c>
      <c r="AX140" s="14" t="s">
        <v>76</v>
      </c>
      <c r="AY140" s="254" t="s">
        <v>129</v>
      </c>
    </row>
    <row r="141" s="15" customFormat="1">
      <c r="A141" s="15"/>
      <c r="B141" s="255"/>
      <c r="C141" s="256"/>
      <c r="D141" s="235" t="s">
        <v>136</v>
      </c>
      <c r="E141" s="257" t="s">
        <v>1</v>
      </c>
      <c r="F141" s="258" t="s">
        <v>141</v>
      </c>
      <c r="G141" s="256"/>
      <c r="H141" s="259">
        <v>197.63999999999999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136</v>
      </c>
      <c r="AU141" s="265" t="s">
        <v>86</v>
      </c>
      <c r="AV141" s="15" t="s">
        <v>135</v>
      </c>
      <c r="AW141" s="15" t="s">
        <v>33</v>
      </c>
      <c r="AX141" s="15" t="s">
        <v>84</v>
      </c>
      <c r="AY141" s="265" t="s">
        <v>129</v>
      </c>
    </row>
    <row r="142" s="2" customFormat="1" ht="16.5" customHeight="1">
      <c r="A142" s="38"/>
      <c r="B142" s="39"/>
      <c r="C142" s="219" t="s">
        <v>177</v>
      </c>
      <c r="D142" s="219" t="s">
        <v>131</v>
      </c>
      <c r="E142" s="220" t="s">
        <v>584</v>
      </c>
      <c r="F142" s="221" t="s">
        <v>585</v>
      </c>
      <c r="G142" s="222" t="s">
        <v>161</v>
      </c>
      <c r="H142" s="223">
        <v>35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135</v>
      </c>
      <c r="AT142" s="231" t="s">
        <v>131</v>
      </c>
      <c r="AU142" s="231" t="s">
        <v>86</v>
      </c>
      <c r="AY142" s="17" t="s">
        <v>129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135</v>
      </c>
      <c r="BM142" s="231" t="s">
        <v>174</v>
      </c>
    </row>
    <row r="143" s="13" customFormat="1">
      <c r="A143" s="13"/>
      <c r="B143" s="233"/>
      <c r="C143" s="234"/>
      <c r="D143" s="235" t="s">
        <v>136</v>
      </c>
      <c r="E143" s="236" t="s">
        <v>1</v>
      </c>
      <c r="F143" s="237" t="s">
        <v>586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136</v>
      </c>
      <c r="AU143" s="243" t="s">
        <v>86</v>
      </c>
      <c r="AV143" s="13" t="s">
        <v>84</v>
      </c>
      <c r="AW143" s="13" t="s">
        <v>33</v>
      </c>
      <c r="AX143" s="13" t="s">
        <v>76</v>
      </c>
      <c r="AY143" s="243" t="s">
        <v>129</v>
      </c>
    </row>
    <row r="144" s="14" customFormat="1">
      <c r="A144" s="14"/>
      <c r="B144" s="244"/>
      <c r="C144" s="245"/>
      <c r="D144" s="235" t="s">
        <v>136</v>
      </c>
      <c r="E144" s="246" t="s">
        <v>1</v>
      </c>
      <c r="F144" s="247" t="s">
        <v>344</v>
      </c>
      <c r="G144" s="245"/>
      <c r="H144" s="248">
        <v>35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136</v>
      </c>
      <c r="AU144" s="254" t="s">
        <v>86</v>
      </c>
      <c r="AV144" s="14" t="s">
        <v>86</v>
      </c>
      <c r="AW144" s="14" t="s">
        <v>33</v>
      </c>
      <c r="AX144" s="14" t="s">
        <v>76</v>
      </c>
      <c r="AY144" s="254" t="s">
        <v>129</v>
      </c>
    </row>
    <row r="145" s="15" customFormat="1">
      <c r="A145" s="15"/>
      <c r="B145" s="255"/>
      <c r="C145" s="256"/>
      <c r="D145" s="235" t="s">
        <v>136</v>
      </c>
      <c r="E145" s="257" t="s">
        <v>1</v>
      </c>
      <c r="F145" s="258" t="s">
        <v>141</v>
      </c>
      <c r="G145" s="256"/>
      <c r="H145" s="259">
        <v>35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136</v>
      </c>
      <c r="AU145" s="265" t="s">
        <v>86</v>
      </c>
      <c r="AV145" s="15" t="s">
        <v>135</v>
      </c>
      <c r="AW145" s="15" t="s">
        <v>33</v>
      </c>
      <c r="AX145" s="15" t="s">
        <v>84</v>
      </c>
      <c r="AY145" s="265" t="s">
        <v>129</v>
      </c>
    </row>
    <row r="146" s="2" customFormat="1" ht="24.15" customHeight="1">
      <c r="A146" s="38"/>
      <c r="B146" s="39"/>
      <c r="C146" s="219" t="s">
        <v>153</v>
      </c>
      <c r="D146" s="219" t="s">
        <v>131</v>
      </c>
      <c r="E146" s="220" t="s">
        <v>587</v>
      </c>
      <c r="F146" s="221" t="s">
        <v>588</v>
      </c>
      <c r="G146" s="222" t="s">
        <v>589</v>
      </c>
      <c r="H146" s="223">
        <v>0.034000000000000002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135</v>
      </c>
      <c r="AT146" s="231" t="s">
        <v>131</v>
      </c>
      <c r="AU146" s="231" t="s">
        <v>86</v>
      </c>
      <c r="AY146" s="17" t="s">
        <v>129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135</v>
      </c>
      <c r="BM146" s="231" t="s">
        <v>180</v>
      </c>
    </row>
    <row r="147" s="14" customFormat="1">
      <c r="A147" s="14"/>
      <c r="B147" s="244"/>
      <c r="C147" s="245"/>
      <c r="D147" s="235" t="s">
        <v>136</v>
      </c>
      <c r="E147" s="246" t="s">
        <v>1</v>
      </c>
      <c r="F147" s="247" t="s">
        <v>590</v>
      </c>
      <c r="G147" s="245"/>
      <c r="H147" s="248">
        <v>0.034000000000000002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136</v>
      </c>
      <c r="AU147" s="254" t="s">
        <v>86</v>
      </c>
      <c r="AV147" s="14" t="s">
        <v>86</v>
      </c>
      <c r="AW147" s="14" t="s">
        <v>33</v>
      </c>
      <c r="AX147" s="14" t="s">
        <v>76</v>
      </c>
      <c r="AY147" s="254" t="s">
        <v>129</v>
      </c>
    </row>
    <row r="148" s="15" customFormat="1">
      <c r="A148" s="15"/>
      <c r="B148" s="255"/>
      <c r="C148" s="256"/>
      <c r="D148" s="235" t="s">
        <v>136</v>
      </c>
      <c r="E148" s="257" t="s">
        <v>1</v>
      </c>
      <c r="F148" s="258" t="s">
        <v>141</v>
      </c>
      <c r="G148" s="256"/>
      <c r="H148" s="259">
        <v>0.034000000000000002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136</v>
      </c>
      <c r="AU148" s="265" t="s">
        <v>86</v>
      </c>
      <c r="AV148" s="15" t="s">
        <v>135</v>
      </c>
      <c r="AW148" s="15" t="s">
        <v>33</v>
      </c>
      <c r="AX148" s="15" t="s">
        <v>84</v>
      </c>
      <c r="AY148" s="265" t="s">
        <v>129</v>
      </c>
    </row>
    <row r="149" s="2" customFormat="1" ht="24.15" customHeight="1">
      <c r="A149" s="38"/>
      <c r="B149" s="39"/>
      <c r="C149" s="219" t="s">
        <v>186</v>
      </c>
      <c r="D149" s="219" t="s">
        <v>131</v>
      </c>
      <c r="E149" s="220" t="s">
        <v>591</v>
      </c>
      <c r="F149" s="221" t="s">
        <v>592</v>
      </c>
      <c r="G149" s="222" t="s">
        <v>589</v>
      </c>
      <c r="H149" s="223">
        <v>0.034000000000000002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135</v>
      </c>
      <c r="AT149" s="231" t="s">
        <v>131</v>
      </c>
      <c r="AU149" s="231" t="s">
        <v>86</v>
      </c>
      <c r="AY149" s="17" t="s">
        <v>129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135</v>
      </c>
      <c r="BM149" s="231" t="s">
        <v>184</v>
      </c>
    </row>
    <row r="150" s="14" customFormat="1">
      <c r="A150" s="14"/>
      <c r="B150" s="244"/>
      <c r="C150" s="245"/>
      <c r="D150" s="235" t="s">
        <v>136</v>
      </c>
      <c r="E150" s="246" t="s">
        <v>1</v>
      </c>
      <c r="F150" s="247" t="s">
        <v>590</v>
      </c>
      <c r="G150" s="245"/>
      <c r="H150" s="248">
        <v>0.034000000000000002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136</v>
      </c>
      <c r="AU150" s="254" t="s">
        <v>86</v>
      </c>
      <c r="AV150" s="14" t="s">
        <v>86</v>
      </c>
      <c r="AW150" s="14" t="s">
        <v>33</v>
      </c>
      <c r="AX150" s="14" t="s">
        <v>76</v>
      </c>
      <c r="AY150" s="254" t="s">
        <v>129</v>
      </c>
    </row>
    <row r="151" s="15" customFormat="1">
      <c r="A151" s="15"/>
      <c r="B151" s="255"/>
      <c r="C151" s="256"/>
      <c r="D151" s="235" t="s">
        <v>136</v>
      </c>
      <c r="E151" s="257" t="s">
        <v>1</v>
      </c>
      <c r="F151" s="258" t="s">
        <v>141</v>
      </c>
      <c r="G151" s="256"/>
      <c r="H151" s="259">
        <v>0.034000000000000002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136</v>
      </c>
      <c r="AU151" s="265" t="s">
        <v>86</v>
      </c>
      <c r="AV151" s="15" t="s">
        <v>135</v>
      </c>
      <c r="AW151" s="15" t="s">
        <v>33</v>
      </c>
      <c r="AX151" s="15" t="s">
        <v>84</v>
      </c>
      <c r="AY151" s="265" t="s">
        <v>129</v>
      </c>
    </row>
    <row r="152" s="2" customFormat="1" ht="24.15" customHeight="1">
      <c r="A152" s="38"/>
      <c r="B152" s="39"/>
      <c r="C152" s="219" t="s">
        <v>162</v>
      </c>
      <c r="D152" s="219" t="s">
        <v>131</v>
      </c>
      <c r="E152" s="220" t="s">
        <v>593</v>
      </c>
      <c r="F152" s="221" t="s">
        <v>594</v>
      </c>
      <c r="G152" s="222" t="s">
        <v>385</v>
      </c>
      <c r="H152" s="223">
        <v>4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135</v>
      </c>
      <c r="AT152" s="231" t="s">
        <v>131</v>
      </c>
      <c r="AU152" s="231" t="s">
        <v>86</v>
      </c>
      <c r="AY152" s="17" t="s">
        <v>129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135</v>
      </c>
      <c r="BM152" s="231" t="s">
        <v>189</v>
      </c>
    </row>
    <row r="153" s="2" customFormat="1">
      <c r="A153" s="38"/>
      <c r="B153" s="39"/>
      <c r="C153" s="40"/>
      <c r="D153" s="235" t="s">
        <v>351</v>
      </c>
      <c r="E153" s="40"/>
      <c r="F153" s="277" t="s">
        <v>595</v>
      </c>
      <c r="G153" s="40"/>
      <c r="H153" s="40"/>
      <c r="I153" s="278"/>
      <c r="J153" s="40"/>
      <c r="K153" s="40"/>
      <c r="L153" s="44"/>
      <c r="M153" s="279"/>
      <c r="N153" s="280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351</v>
      </c>
      <c r="AU153" s="17" t="s">
        <v>86</v>
      </c>
    </row>
    <row r="154" s="14" customFormat="1">
      <c r="A154" s="14"/>
      <c r="B154" s="244"/>
      <c r="C154" s="245"/>
      <c r="D154" s="235" t="s">
        <v>136</v>
      </c>
      <c r="E154" s="246" t="s">
        <v>1</v>
      </c>
      <c r="F154" s="247" t="s">
        <v>135</v>
      </c>
      <c r="G154" s="245"/>
      <c r="H154" s="248">
        <v>4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136</v>
      </c>
      <c r="AU154" s="254" t="s">
        <v>86</v>
      </c>
      <c r="AV154" s="14" t="s">
        <v>86</v>
      </c>
      <c r="AW154" s="14" t="s">
        <v>33</v>
      </c>
      <c r="AX154" s="14" t="s">
        <v>76</v>
      </c>
      <c r="AY154" s="254" t="s">
        <v>129</v>
      </c>
    </row>
    <row r="155" s="15" customFormat="1">
      <c r="A155" s="15"/>
      <c r="B155" s="255"/>
      <c r="C155" s="256"/>
      <c r="D155" s="235" t="s">
        <v>136</v>
      </c>
      <c r="E155" s="257" t="s">
        <v>1</v>
      </c>
      <c r="F155" s="258" t="s">
        <v>141</v>
      </c>
      <c r="G155" s="256"/>
      <c r="H155" s="259">
        <v>4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136</v>
      </c>
      <c r="AU155" s="265" t="s">
        <v>86</v>
      </c>
      <c r="AV155" s="15" t="s">
        <v>135</v>
      </c>
      <c r="AW155" s="15" t="s">
        <v>33</v>
      </c>
      <c r="AX155" s="15" t="s">
        <v>84</v>
      </c>
      <c r="AY155" s="265" t="s">
        <v>129</v>
      </c>
    </row>
    <row r="156" s="2" customFormat="1" ht="24.15" customHeight="1">
      <c r="A156" s="38"/>
      <c r="B156" s="39"/>
      <c r="C156" s="219" t="s">
        <v>196</v>
      </c>
      <c r="D156" s="219" t="s">
        <v>131</v>
      </c>
      <c r="E156" s="220" t="s">
        <v>596</v>
      </c>
      <c r="F156" s="221" t="s">
        <v>597</v>
      </c>
      <c r="G156" s="222" t="s">
        <v>598</v>
      </c>
      <c r="H156" s="223">
        <v>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135</v>
      </c>
      <c r="AT156" s="231" t="s">
        <v>131</v>
      </c>
      <c r="AU156" s="231" t="s">
        <v>86</v>
      </c>
      <c r="AY156" s="17" t="s">
        <v>129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135</v>
      </c>
      <c r="BM156" s="231" t="s">
        <v>192</v>
      </c>
    </row>
    <row r="157" s="2" customFormat="1">
      <c r="A157" s="38"/>
      <c r="B157" s="39"/>
      <c r="C157" s="40"/>
      <c r="D157" s="235" t="s">
        <v>351</v>
      </c>
      <c r="E157" s="40"/>
      <c r="F157" s="277" t="s">
        <v>599</v>
      </c>
      <c r="G157" s="40"/>
      <c r="H157" s="40"/>
      <c r="I157" s="278"/>
      <c r="J157" s="40"/>
      <c r="K157" s="40"/>
      <c r="L157" s="44"/>
      <c r="M157" s="279"/>
      <c r="N157" s="280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351</v>
      </c>
      <c r="AU157" s="17" t="s">
        <v>86</v>
      </c>
    </row>
    <row r="158" s="2" customFormat="1" ht="24.15" customHeight="1">
      <c r="A158" s="38"/>
      <c r="B158" s="39"/>
      <c r="C158" s="219" t="s">
        <v>8</v>
      </c>
      <c r="D158" s="219" t="s">
        <v>131</v>
      </c>
      <c r="E158" s="220" t="s">
        <v>600</v>
      </c>
      <c r="F158" s="221" t="s">
        <v>601</v>
      </c>
      <c r="G158" s="222" t="s">
        <v>602</v>
      </c>
      <c r="H158" s="223">
        <v>4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135</v>
      </c>
      <c r="AT158" s="231" t="s">
        <v>131</v>
      </c>
      <c r="AU158" s="231" t="s">
        <v>86</v>
      </c>
      <c r="AY158" s="17" t="s">
        <v>129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135</v>
      </c>
      <c r="BM158" s="231" t="s">
        <v>200</v>
      </c>
    </row>
    <row r="159" s="2" customFormat="1" ht="24.15" customHeight="1">
      <c r="A159" s="38"/>
      <c r="B159" s="39"/>
      <c r="C159" s="219" t="s">
        <v>206</v>
      </c>
      <c r="D159" s="219" t="s">
        <v>131</v>
      </c>
      <c r="E159" s="220" t="s">
        <v>603</v>
      </c>
      <c r="F159" s="221" t="s">
        <v>604</v>
      </c>
      <c r="G159" s="222" t="s">
        <v>602</v>
      </c>
      <c r="H159" s="223">
        <v>2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135</v>
      </c>
      <c r="AT159" s="231" t="s">
        <v>131</v>
      </c>
      <c r="AU159" s="231" t="s">
        <v>86</v>
      </c>
      <c r="AY159" s="17" t="s">
        <v>129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135</v>
      </c>
      <c r="BM159" s="231" t="s">
        <v>204</v>
      </c>
    </row>
    <row r="160" s="2" customFormat="1" ht="37.8" customHeight="1">
      <c r="A160" s="38"/>
      <c r="B160" s="39"/>
      <c r="C160" s="219" t="s">
        <v>174</v>
      </c>
      <c r="D160" s="219" t="s">
        <v>131</v>
      </c>
      <c r="E160" s="220" t="s">
        <v>605</v>
      </c>
      <c r="F160" s="221" t="s">
        <v>606</v>
      </c>
      <c r="G160" s="222" t="s">
        <v>147</v>
      </c>
      <c r="H160" s="223">
        <v>300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135</v>
      </c>
      <c r="AT160" s="231" t="s">
        <v>131</v>
      </c>
      <c r="AU160" s="231" t="s">
        <v>86</v>
      </c>
      <c r="AY160" s="17" t="s">
        <v>129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135</v>
      </c>
      <c r="BM160" s="231" t="s">
        <v>210</v>
      </c>
    </row>
    <row r="161" s="2" customFormat="1">
      <c r="A161" s="38"/>
      <c r="B161" s="39"/>
      <c r="C161" s="40"/>
      <c r="D161" s="235" t="s">
        <v>351</v>
      </c>
      <c r="E161" s="40"/>
      <c r="F161" s="277" t="s">
        <v>607</v>
      </c>
      <c r="G161" s="40"/>
      <c r="H161" s="40"/>
      <c r="I161" s="278"/>
      <c r="J161" s="40"/>
      <c r="K161" s="40"/>
      <c r="L161" s="44"/>
      <c r="M161" s="279"/>
      <c r="N161" s="280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351</v>
      </c>
      <c r="AU161" s="17" t="s">
        <v>86</v>
      </c>
    </row>
    <row r="162" s="14" customFormat="1">
      <c r="A162" s="14"/>
      <c r="B162" s="244"/>
      <c r="C162" s="245"/>
      <c r="D162" s="235" t="s">
        <v>136</v>
      </c>
      <c r="E162" s="246" t="s">
        <v>1</v>
      </c>
      <c r="F162" s="247" t="s">
        <v>608</v>
      </c>
      <c r="G162" s="245"/>
      <c r="H162" s="248">
        <v>300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136</v>
      </c>
      <c r="AU162" s="254" t="s">
        <v>86</v>
      </c>
      <c r="AV162" s="14" t="s">
        <v>86</v>
      </c>
      <c r="AW162" s="14" t="s">
        <v>33</v>
      </c>
      <c r="AX162" s="14" t="s">
        <v>76</v>
      </c>
      <c r="AY162" s="254" t="s">
        <v>129</v>
      </c>
    </row>
    <row r="163" s="15" customFormat="1">
      <c r="A163" s="15"/>
      <c r="B163" s="255"/>
      <c r="C163" s="256"/>
      <c r="D163" s="235" t="s">
        <v>136</v>
      </c>
      <c r="E163" s="257" t="s">
        <v>1</v>
      </c>
      <c r="F163" s="258" t="s">
        <v>141</v>
      </c>
      <c r="G163" s="256"/>
      <c r="H163" s="259">
        <v>300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136</v>
      </c>
      <c r="AU163" s="265" t="s">
        <v>86</v>
      </c>
      <c r="AV163" s="15" t="s">
        <v>135</v>
      </c>
      <c r="AW163" s="15" t="s">
        <v>33</v>
      </c>
      <c r="AX163" s="15" t="s">
        <v>84</v>
      </c>
      <c r="AY163" s="265" t="s">
        <v>129</v>
      </c>
    </row>
    <row r="164" s="12" customFormat="1" ht="25.92" customHeight="1">
      <c r="A164" s="12"/>
      <c r="B164" s="203"/>
      <c r="C164" s="204"/>
      <c r="D164" s="205" t="s">
        <v>75</v>
      </c>
      <c r="E164" s="206" t="s">
        <v>609</v>
      </c>
      <c r="F164" s="206" t="s">
        <v>610</v>
      </c>
      <c r="G164" s="204"/>
      <c r="H164" s="204"/>
      <c r="I164" s="207"/>
      <c r="J164" s="208">
        <f>BK164</f>
        <v>0</v>
      </c>
      <c r="K164" s="204"/>
      <c r="L164" s="209"/>
      <c r="M164" s="210"/>
      <c r="N164" s="211"/>
      <c r="O164" s="211"/>
      <c r="P164" s="212">
        <f>SUM(P165:P179)</f>
        <v>0</v>
      </c>
      <c r="Q164" s="211"/>
      <c r="R164" s="212">
        <f>SUM(R165:R179)</f>
        <v>0</v>
      </c>
      <c r="S164" s="211"/>
      <c r="T164" s="213">
        <f>SUM(T165:T179)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135</v>
      </c>
      <c r="AT164" s="215" t="s">
        <v>75</v>
      </c>
      <c r="AU164" s="215" t="s">
        <v>76</v>
      </c>
      <c r="AY164" s="214" t="s">
        <v>129</v>
      </c>
      <c r="BK164" s="216">
        <f>SUM(BK165:BK179)</f>
        <v>0</v>
      </c>
    </row>
    <row r="165" s="2" customFormat="1" ht="37.8" customHeight="1">
      <c r="A165" s="38"/>
      <c r="B165" s="39"/>
      <c r="C165" s="219" t="s">
        <v>217</v>
      </c>
      <c r="D165" s="219" t="s">
        <v>131</v>
      </c>
      <c r="E165" s="220" t="s">
        <v>611</v>
      </c>
      <c r="F165" s="221" t="s">
        <v>612</v>
      </c>
      <c r="G165" s="222" t="s">
        <v>173</v>
      </c>
      <c r="H165" s="223">
        <v>346.16000000000003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613</v>
      </c>
      <c r="AT165" s="231" t="s">
        <v>131</v>
      </c>
      <c r="AU165" s="231" t="s">
        <v>84</v>
      </c>
      <c r="AY165" s="17" t="s">
        <v>129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613</v>
      </c>
      <c r="BM165" s="231" t="s">
        <v>214</v>
      </c>
    </row>
    <row r="166" s="2" customFormat="1">
      <c r="A166" s="38"/>
      <c r="B166" s="39"/>
      <c r="C166" s="40"/>
      <c r="D166" s="235" t="s">
        <v>351</v>
      </c>
      <c r="E166" s="40"/>
      <c r="F166" s="277" t="s">
        <v>614</v>
      </c>
      <c r="G166" s="40"/>
      <c r="H166" s="40"/>
      <c r="I166" s="278"/>
      <c r="J166" s="40"/>
      <c r="K166" s="40"/>
      <c r="L166" s="44"/>
      <c r="M166" s="279"/>
      <c r="N166" s="280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351</v>
      </c>
      <c r="AU166" s="17" t="s">
        <v>84</v>
      </c>
    </row>
    <row r="167" s="13" customFormat="1">
      <c r="A167" s="13"/>
      <c r="B167" s="233"/>
      <c r="C167" s="234"/>
      <c r="D167" s="235" t="s">
        <v>136</v>
      </c>
      <c r="E167" s="236" t="s">
        <v>1</v>
      </c>
      <c r="F167" s="237" t="s">
        <v>615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136</v>
      </c>
      <c r="AU167" s="243" t="s">
        <v>84</v>
      </c>
      <c r="AV167" s="13" t="s">
        <v>84</v>
      </c>
      <c r="AW167" s="13" t="s">
        <v>33</v>
      </c>
      <c r="AX167" s="13" t="s">
        <v>76</v>
      </c>
      <c r="AY167" s="243" t="s">
        <v>129</v>
      </c>
    </row>
    <row r="168" s="14" customFormat="1">
      <c r="A168" s="14"/>
      <c r="B168" s="244"/>
      <c r="C168" s="245"/>
      <c r="D168" s="235" t="s">
        <v>136</v>
      </c>
      <c r="E168" s="246" t="s">
        <v>1</v>
      </c>
      <c r="F168" s="247" t="s">
        <v>616</v>
      </c>
      <c r="G168" s="245"/>
      <c r="H168" s="248">
        <v>142.12000000000001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136</v>
      </c>
      <c r="AU168" s="254" t="s">
        <v>84</v>
      </c>
      <c r="AV168" s="14" t="s">
        <v>86</v>
      </c>
      <c r="AW168" s="14" t="s">
        <v>33</v>
      </c>
      <c r="AX168" s="14" t="s">
        <v>76</v>
      </c>
      <c r="AY168" s="254" t="s">
        <v>129</v>
      </c>
    </row>
    <row r="169" s="13" customFormat="1">
      <c r="A169" s="13"/>
      <c r="B169" s="233"/>
      <c r="C169" s="234"/>
      <c r="D169" s="235" t="s">
        <v>136</v>
      </c>
      <c r="E169" s="236" t="s">
        <v>1</v>
      </c>
      <c r="F169" s="237" t="s">
        <v>617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136</v>
      </c>
      <c r="AU169" s="243" t="s">
        <v>84</v>
      </c>
      <c r="AV169" s="13" t="s">
        <v>84</v>
      </c>
      <c r="AW169" s="13" t="s">
        <v>33</v>
      </c>
      <c r="AX169" s="13" t="s">
        <v>76</v>
      </c>
      <c r="AY169" s="243" t="s">
        <v>129</v>
      </c>
    </row>
    <row r="170" s="14" customFormat="1">
      <c r="A170" s="14"/>
      <c r="B170" s="244"/>
      <c r="C170" s="245"/>
      <c r="D170" s="235" t="s">
        <v>136</v>
      </c>
      <c r="E170" s="246" t="s">
        <v>1</v>
      </c>
      <c r="F170" s="247" t="s">
        <v>618</v>
      </c>
      <c r="G170" s="245"/>
      <c r="H170" s="248">
        <v>204.03999999999999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136</v>
      </c>
      <c r="AU170" s="254" t="s">
        <v>84</v>
      </c>
      <c r="AV170" s="14" t="s">
        <v>86</v>
      </c>
      <c r="AW170" s="14" t="s">
        <v>33</v>
      </c>
      <c r="AX170" s="14" t="s">
        <v>76</v>
      </c>
      <c r="AY170" s="254" t="s">
        <v>129</v>
      </c>
    </row>
    <row r="171" s="15" customFormat="1">
      <c r="A171" s="15"/>
      <c r="B171" s="255"/>
      <c r="C171" s="256"/>
      <c r="D171" s="235" t="s">
        <v>136</v>
      </c>
      <c r="E171" s="257" t="s">
        <v>1</v>
      </c>
      <c r="F171" s="258" t="s">
        <v>141</v>
      </c>
      <c r="G171" s="256"/>
      <c r="H171" s="259">
        <v>346.15999999999997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136</v>
      </c>
      <c r="AU171" s="265" t="s">
        <v>84</v>
      </c>
      <c r="AV171" s="15" t="s">
        <v>135</v>
      </c>
      <c r="AW171" s="15" t="s">
        <v>33</v>
      </c>
      <c r="AX171" s="15" t="s">
        <v>84</v>
      </c>
      <c r="AY171" s="265" t="s">
        <v>129</v>
      </c>
    </row>
    <row r="172" s="2" customFormat="1" ht="37.8" customHeight="1">
      <c r="A172" s="38"/>
      <c r="B172" s="39"/>
      <c r="C172" s="219" t="s">
        <v>180</v>
      </c>
      <c r="D172" s="219" t="s">
        <v>131</v>
      </c>
      <c r="E172" s="220" t="s">
        <v>619</v>
      </c>
      <c r="F172" s="221" t="s">
        <v>620</v>
      </c>
      <c r="G172" s="222" t="s">
        <v>173</v>
      </c>
      <c r="H172" s="223">
        <v>1038.48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613</v>
      </c>
      <c r="AT172" s="231" t="s">
        <v>131</v>
      </c>
      <c r="AU172" s="231" t="s">
        <v>84</v>
      </c>
      <c r="AY172" s="17" t="s">
        <v>129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613</v>
      </c>
      <c r="BM172" s="231" t="s">
        <v>220</v>
      </c>
    </row>
    <row r="173" s="2" customFormat="1">
      <c r="A173" s="38"/>
      <c r="B173" s="39"/>
      <c r="C173" s="40"/>
      <c r="D173" s="235" t="s">
        <v>351</v>
      </c>
      <c r="E173" s="40"/>
      <c r="F173" s="277" t="s">
        <v>614</v>
      </c>
      <c r="G173" s="40"/>
      <c r="H173" s="40"/>
      <c r="I173" s="278"/>
      <c r="J173" s="40"/>
      <c r="K173" s="40"/>
      <c r="L173" s="44"/>
      <c r="M173" s="279"/>
      <c r="N173" s="280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351</v>
      </c>
      <c r="AU173" s="17" t="s">
        <v>84</v>
      </c>
    </row>
    <row r="174" s="14" customFormat="1">
      <c r="A174" s="14"/>
      <c r="B174" s="244"/>
      <c r="C174" s="245"/>
      <c r="D174" s="235" t="s">
        <v>136</v>
      </c>
      <c r="E174" s="246" t="s">
        <v>1</v>
      </c>
      <c r="F174" s="247" t="s">
        <v>621</v>
      </c>
      <c r="G174" s="245"/>
      <c r="H174" s="248">
        <v>1038.48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136</v>
      </c>
      <c r="AU174" s="254" t="s">
        <v>84</v>
      </c>
      <c r="AV174" s="14" t="s">
        <v>86</v>
      </c>
      <c r="AW174" s="14" t="s">
        <v>33</v>
      </c>
      <c r="AX174" s="14" t="s">
        <v>76</v>
      </c>
      <c r="AY174" s="254" t="s">
        <v>129</v>
      </c>
    </row>
    <row r="175" s="15" customFormat="1">
      <c r="A175" s="15"/>
      <c r="B175" s="255"/>
      <c r="C175" s="256"/>
      <c r="D175" s="235" t="s">
        <v>136</v>
      </c>
      <c r="E175" s="257" t="s">
        <v>1</v>
      </c>
      <c r="F175" s="258" t="s">
        <v>141</v>
      </c>
      <c r="G175" s="256"/>
      <c r="H175" s="259">
        <v>1038.48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136</v>
      </c>
      <c r="AU175" s="265" t="s">
        <v>84</v>
      </c>
      <c r="AV175" s="15" t="s">
        <v>135</v>
      </c>
      <c r="AW175" s="15" t="s">
        <v>33</v>
      </c>
      <c r="AX175" s="15" t="s">
        <v>84</v>
      </c>
      <c r="AY175" s="265" t="s">
        <v>129</v>
      </c>
    </row>
    <row r="176" s="2" customFormat="1" ht="16.5" customHeight="1">
      <c r="A176" s="38"/>
      <c r="B176" s="39"/>
      <c r="C176" s="219" t="s">
        <v>228</v>
      </c>
      <c r="D176" s="219" t="s">
        <v>131</v>
      </c>
      <c r="E176" s="220" t="s">
        <v>622</v>
      </c>
      <c r="F176" s="221" t="s">
        <v>623</v>
      </c>
      <c r="G176" s="222" t="s">
        <v>173</v>
      </c>
      <c r="H176" s="223">
        <v>142.12000000000001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613</v>
      </c>
      <c r="AT176" s="231" t="s">
        <v>131</v>
      </c>
      <c r="AU176" s="231" t="s">
        <v>84</v>
      </c>
      <c r="AY176" s="17" t="s">
        <v>129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613</v>
      </c>
      <c r="BM176" s="231" t="s">
        <v>231</v>
      </c>
    </row>
    <row r="177" s="13" customFormat="1">
      <c r="A177" s="13"/>
      <c r="B177" s="233"/>
      <c r="C177" s="234"/>
      <c r="D177" s="235" t="s">
        <v>136</v>
      </c>
      <c r="E177" s="236" t="s">
        <v>1</v>
      </c>
      <c r="F177" s="237" t="s">
        <v>624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136</v>
      </c>
      <c r="AU177" s="243" t="s">
        <v>84</v>
      </c>
      <c r="AV177" s="13" t="s">
        <v>84</v>
      </c>
      <c r="AW177" s="13" t="s">
        <v>33</v>
      </c>
      <c r="AX177" s="13" t="s">
        <v>76</v>
      </c>
      <c r="AY177" s="243" t="s">
        <v>129</v>
      </c>
    </row>
    <row r="178" s="14" customFormat="1">
      <c r="A178" s="14"/>
      <c r="B178" s="244"/>
      <c r="C178" s="245"/>
      <c r="D178" s="235" t="s">
        <v>136</v>
      </c>
      <c r="E178" s="246" t="s">
        <v>1</v>
      </c>
      <c r="F178" s="247" t="s">
        <v>616</v>
      </c>
      <c r="G178" s="245"/>
      <c r="H178" s="248">
        <v>142.12000000000001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136</v>
      </c>
      <c r="AU178" s="254" t="s">
        <v>84</v>
      </c>
      <c r="AV178" s="14" t="s">
        <v>86</v>
      </c>
      <c r="AW178" s="14" t="s">
        <v>33</v>
      </c>
      <c r="AX178" s="14" t="s">
        <v>76</v>
      </c>
      <c r="AY178" s="254" t="s">
        <v>129</v>
      </c>
    </row>
    <row r="179" s="15" customFormat="1">
      <c r="A179" s="15"/>
      <c r="B179" s="255"/>
      <c r="C179" s="256"/>
      <c r="D179" s="235" t="s">
        <v>136</v>
      </c>
      <c r="E179" s="257" t="s">
        <v>1</v>
      </c>
      <c r="F179" s="258" t="s">
        <v>141</v>
      </c>
      <c r="G179" s="256"/>
      <c r="H179" s="259">
        <v>142.12000000000001</v>
      </c>
      <c r="I179" s="260"/>
      <c r="J179" s="256"/>
      <c r="K179" s="256"/>
      <c r="L179" s="261"/>
      <c r="M179" s="282"/>
      <c r="N179" s="283"/>
      <c r="O179" s="283"/>
      <c r="P179" s="283"/>
      <c r="Q179" s="283"/>
      <c r="R179" s="283"/>
      <c r="S179" s="283"/>
      <c r="T179" s="28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136</v>
      </c>
      <c r="AU179" s="265" t="s">
        <v>84</v>
      </c>
      <c r="AV179" s="15" t="s">
        <v>135</v>
      </c>
      <c r="AW179" s="15" t="s">
        <v>33</v>
      </c>
      <c r="AX179" s="15" t="s">
        <v>84</v>
      </c>
      <c r="AY179" s="265" t="s">
        <v>129</v>
      </c>
    </row>
    <row r="180" s="2" customFormat="1" ht="6.96" customHeight="1">
      <c r="A180" s="38"/>
      <c r="B180" s="66"/>
      <c r="C180" s="67"/>
      <c r="D180" s="67"/>
      <c r="E180" s="67"/>
      <c r="F180" s="67"/>
      <c r="G180" s="67"/>
      <c r="H180" s="67"/>
      <c r="I180" s="67"/>
      <c r="J180" s="67"/>
      <c r="K180" s="67"/>
      <c r="L180" s="44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xwYFCw8jr2KRbi7Oi445TUottX4xl+buEJPZ2o5WRozN9qPuyEyruDoqKMzu0OKZ+ARAbL1y99HPBVhAbBpumg==" hashValue="a9ceez0j1uGQdmWBDBR9BvUwmw94PhKwYsDEAZ8J6lLsAWj1UWFMxqm+gcISuadwsxMPbhz1uHq50ZMO4O1MVg==" algorithmName="SHA-512" password="CC35"/>
  <autoFilter ref="C118:K17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37,413 na trati Vráž u Písku –Čimelice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ROUND((SUM(BE122:BE142)),  2)</f>
        <v>0</v>
      </c>
      <c r="G33" s="38"/>
      <c r="H33" s="38"/>
      <c r="I33" s="155">
        <v>0.20999999999999999</v>
      </c>
      <c r="J33" s="154">
        <f>ROUND(((SUM(BE122:BE142))*I33),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ROUND((SUM(BF122:BF142)),  2)</f>
        <v>0</v>
      </c>
      <c r="G34" s="38"/>
      <c r="H34" s="38"/>
      <c r="I34" s="155">
        <v>0.12</v>
      </c>
      <c r="J34" s="154">
        <f>ROUND(((SUM(BF122:BF142))*I34),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ROUND((SUM(BH122:BH142)),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37,413 na trati Vráž u Písku –Čimelice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VRN - km 37,413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626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627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628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629</v>
      </c>
      <c r="E100" s="188"/>
      <c r="F100" s="188"/>
      <c r="G100" s="188"/>
      <c r="H100" s="188"/>
      <c r="I100" s="188"/>
      <c r="J100" s="189">
        <f>J135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630</v>
      </c>
      <c r="E101" s="188"/>
      <c r="F101" s="188"/>
      <c r="G101" s="188"/>
      <c r="H101" s="188"/>
      <c r="I101" s="188"/>
      <c r="J101" s="189">
        <f>J138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631</v>
      </c>
      <c r="E102" s="188"/>
      <c r="F102" s="188"/>
      <c r="G102" s="188"/>
      <c r="H102" s="188"/>
      <c r="I102" s="188"/>
      <c r="J102" s="189">
        <f>J140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Oprava mostu v km 37,413 na trati Vráž u Písku –Čimelice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003 - VRN - km 37,413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7. 5. 2024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Správa železnic, státní organizace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115</v>
      </c>
      <c r="D121" s="194" t="s">
        <v>61</v>
      </c>
      <c r="E121" s="194" t="s">
        <v>57</v>
      </c>
      <c r="F121" s="194" t="s">
        <v>58</v>
      </c>
      <c r="G121" s="194" t="s">
        <v>116</v>
      </c>
      <c r="H121" s="194" t="s">
        <v>117</v>
      </c>
      <c r="I121" s="194" t="s">
        <v>118</v>
      </c>
      <c r="J121" s="195" t="s">
        <v>98</v>
      </c>
      <c r="K121" s="196" t="s">
        <v>119</v>
      </c>
      <c r="L121" s="197"/>
      <c r="M121" s="100" t="s">
        <v>1</v>
      </c>
      <c r="N121" s="101" t="s">
        <v>40</v>
      </c>
      <c r="O121" s="101" t="s">
        <v>120</v>
      </c>
      <c r="P121" s="101" t="s">
        <v>121</v>
      </c>
      <c r="Q121" s="101" t="s">
        <v>122</v>
      </c>
      <c r="R121" s="101" t="s">
        <v>123</v>
      </c>
      <c r="S121" s="101" t="s">
        <v>124</v>
      </c>
      <c r="T121" s="102" t="s">
        <v>125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126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100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632</v>
      </c>
      <c r="F123" s="206" t="s">
        <v>633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P124+P131+P135+P138+P140</f>
        <v>0</v>
      </c>
      <c r="Q123" s="211"/>
      <c r="R123" s="212">
        <f>R124+R131+R135+R138+R140</f>
        <v>0</v>
      </c>
      <c r="S123" s="211"/>
      <c r="T123" s="213">
        <f>T124+T131+T135+T138+T140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158</v>
      </c>
      <c r="AT123" s="215" t="s">
        <v>75</v>
      </c>
      <c r="AU123" s="215" t="s">
        <v>76</v>
      </c>
      <c r="AY123" s="214" t="s">
        <v>129</v>
      </c>
      <c r="BK123" s="216">
        <f>BK124+BK131+BK135+BK138+BK140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634</v>
      </c>
      <c r="F124" s="217" t="s">
        <v>635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SUM(P125:P130)</f>
        <v>0</v>
      </c>
      <c r="Q124" s="211"/>
      <c r="R124" s="212">
        <f>SUM(R125:R130)</f>
        <v>0</v>
      </c>
      <c r="S124" s="211"/>
      <c r="T124" s="213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158</v>
      </c>
      <c r="AT124" s="215" t="s">
        <v>75</v>
      </c>
      <c r="AU124" s="215" t="s">
        <v>84</v>
      </c>
      <c r="AY124" s="214" t="s">
        <v>129</v>
      </c>
      <c r="BK124" s="216">
        <f>SUM(BK125:BK130)</f>
        <v>0</v>
      </c>
    </row>
    <row r="125" s="2" customFormat="1" ht="16.5" customHeight="1">
      <c r="A125" s="38"/>
      <c r="B125" s="39"/>
      <c r="C125" s="219" t="s">
        <v>84</v>
      </c>
      <c r="D125" s="219" t="s">
        <v>131</v>
      </c>
      <c r="E125" s="220" t="s">
        <v>636</v>
      </c>
      <c r="F125" s="221" t="s">
        <v>637</v>
      </c>
      <c r="G125" s="222" t="s">
        <v>598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135</v>
      </c>
      <c r="AT125" s="231" t="s">
        <v>131</v>
      </c>
      <c r="AU125" s="231" t="s">
        <v>86</v>
      </c>
      <c r="AY125" s="17" t="s">
        <v>129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135</v>
      </c>
      <c r="BM125" s="231" t="s">
        <v>86</v>
      </c>
    </row>
    <row r="126" s="2" customFormat="1">
      <c r="A126" s="38"/>
      <c r="B126" s="39"/>
      <c r="C126" s="40"/>
      <c r="D126" s="235" t="s">
        <v>351</v>
      </c>
      <c r="E126" s="40"/>
      <c r="F126" s="277" t="s">
        <v>638</v>
      </c>
      <c r="G126" s="40"/>
      <c r="H126" s="40"/>
      <c r="I126" s="278"/>
      <c r="J126" s="40"/>
      <c r="K126" s="40"/>
      <c r="L126" s="44"/>
      <c r="M126" s="279"/>
      <c r="N126" s="280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351</v>
      </c>
      <c r="AU126" s="17" t="s">
        <v>86</v>
      </c>
    </row>
    <row r="127" s="2" customFormat="1" ht="16.5" customHeight="1">
      <c r="A127" s="38"/>
      <c r="B127" s="39"/>
      <c r="C127" s="219" t="s">
        <v>86</v>
      </c>
      <c r="D127" s="219" t="s">
        <v>131</v>
      </c>
      <c r="E127" s="220" t="s">
        <v>639</v>
      </c>
      <c r="F127" s="221" t="s">
        <v>640</v>
      </c>
      <c r="G127" s="222" t="s">
        <v>598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641</v>
      </c>
      <c r="AT127" s="231" t="s">
        <v>131</v>
      </c>
      <c r="AU127" s="231" t="s">
        <v>86</v>
      </c>
      <c r="AY127" s="17" t="s">
        <v>129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641</v>
      </c>
      <c r="BM127" s="231" t="s">
        <v>642</v>
      </c>
    </row>
    <row r="128" s="2" customFormat="1" ht="16.5" customHeight="1">
      <c r="A128" s="38"/>
      <c r="B128" s="39"/>
      <c r="C128" s="219" t="s">
        <v>144</v>
      </c>
      <c r="D128" s="219" t="s">
        <v>131</v>
      </c>
      <c r="E128" s="220" t="s">
        <v>643</v>
      </c>
      <c r="F128" s="221" t="s">
        <v>644</v>
      </c>
      <c r="G128" s="222" t="s">
        <v>598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641</v>
      </c>
      <c r="AT128" s="231" t="s">
        <v>131</v>
      </c>
      <c r="AU128" s="231" t="s">
        <v>86</v>
      </c>
      <c r="AY128" s="17" t="s">
        <v>129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641</v>
      </c>
      <c r="BM128" s="231" t="s">
        <v>645</v>
      </c>
    </row>
    <row r="129" s="2" customFormat="1" ht="16.5" customHeight="1">
      <c r="A129" s="38"/>
      <c r="B129" s="39"/>
      <c r="C129" s="219" t="s">
        <v>135</v>
      </c>
      <c r="D129" s="219" t="s">
        <v>131</v>
      </c>
      <c r="E129" s="220" t="s">
        <v>646</v>
      </c>
      <c r="F129" s="221" t="s">
        <v>647</v>
      </c>
      <c r="G129" s="222" t="s">
        <v>598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135</v>
      </c>
      <c r="AT129" s="231" t="s">
        <v>131</v>
      </c>
      <c r="AU129" s="231" t="s">
        <v>86</v>
      </c>
      <c r="AY129" s="17" t="s">
        <v>129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135</v>
      </c>
      <c r="BM129" s="231" t="s">
        <v>135</v>
      </c>
    </row>
    <row r="130" s="2" customFormat="1">
      <c r="A130" s="38"/>
      <c r="B130" s="39"/>
      <c r="C130" s="40"/>
      <c r="D130" s="235" t="s">
        <v>351</v>
      </c>
      <c r="E130" s="40"/>
      <c r="F130" s="277" t="s">
        <v>648</v>
      </c>
      <c r="G130" s="40"/>
      <c r="H130" s="40"/>
      <c r="I130" s="278"/>
      <c r="J130" s="40"/>
      <c r="K130" s="40"/>
      <c r="L130" s="44"/>
      <c r="M130" s="279"/>
      <c r="N130" s="280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351</v>
      </c>
      <c r="AU130" s="17" t="s">
        <v>86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649</v>
      </c>
      <c r="F131" s="217" t="s">
        <v>650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SUM(P132:P134)</f>
        <v>0</v>
      </c>
      <c r="Q131" s="211"/>
      <c r="R131" s="212">
        <f>SUM(R132:R134)</f>
        <v>0</v>
      </c>
      <c r="S131" s="211"/>
      <c r="T131" s="213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158</v>
      </c>
      <c r="AT131" s="215" t="s">
        <v>75</v>
      </c>
      <c r="AU131" s="215" t="s">
        <v>84</v>
      </c>
      <c r="AY131" s="214" t="s">
        <v>129</v>
      </c>
      <c r="BK131" s="216">
        <f>SUM(BK132:BK134)</f>
        <v>0</v>
      </c>
    </row>
    <row r="132" s="2" customFormat="1" ht="16.5" customHeight="1">
      <c r="A132" s="38"/>
      <c r="B132" s="39"/>
      <c r="C132" s="219" t="s">
        <v>158</v>
      </c>
      <c r="D132" s="219" t="s">
        <v>131</v>
      </c>
      <c r="E132" s="220" t="s">
        <v>651</v>
      </c>
      <c r="F132" s="221" t="s">
        <v>650</v>
      </c>
      <c r="G132" s="222" t="s">
        <v>598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135</v>
      </c>
      <c r="AT132" s="231" t="s">
        <v>131</v>
      </c>
      <c r="AU132" s="231" t="s">
        <v>86</v>
      </c>
      <c r="AY132" s="17" t="s">
        <v>129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135</v>
      </c>
      <c r="BM132" s="231" t="s">
        <v>148</v>
      </c>
    </row>
    <row r="133" s="2" customFormat="1">
      <c r="A133" s="38"/>
      <c r="B133" s="39"/>
      <c r="C133" s="40"/>
      <c r="D133" s="235" t="s">
        <v>351</v>
      </c>
      <c r="E133" s="40"/>
      <c r="F133" s="277" t="s">
        <v>652</v>
      </c>
      <c r="G133" s="40"/>
      <c r="H133" s="40"/>
      <c r="I133" s="278"/>
      <c r="J133" s="40"/>
      <c r="K133" s="40"/>
      <c r="L133" s="44"/>
      <c r="M133" s="279"/>
      <c r="N133" s="280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351</v>
      </c>
      <c r="AU133" s="17" t="s">
        <v>86</v>
      </c>
    </row>
    <row r="134" s="2" customFormat="1" ht="16.5" customHeight="1">
      <c r="A134" s="38"/>
      <c r="B134" s="39"/>
      <c r="C134" s="219" t="s">
        <v>148</v>
      </c>
      <c r="D134" s="219" t="s">
        <v>131</v>
      </c>
      <c r="E134" s="220" t="s">
        <v>653</v>
      </c>
      <c r="F134" s="221" t="s">
        <v>654</v>
      </c>
      <c r="G134" s="222" t="s">
        <v>598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641</v>
      </c>
      <c r="AT134" s="231" t="s">
        <v>131</v>
      </c>
      <c r="AU134" s="231" t="s">
        <v>86</v>
      </c>
      <c r="AY134" s="17" t="s">
        <v>129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641</v>
      </c>
      <c r="BM134" s="231" t="s">
        <v>655</v>
      </c>
    </row>
    <row r="135" s="12" customFormat="1" ht="22.8" customHeight="1">
      <c r="A135" s="12"/>
      <c r="B135" s="203"/>
      <c r="C135" s="204"/>
      <c r="D135" s="205" t="s">
        <v>75</v>
      </c>
      <c r="E135" s="217" t="s">
        <v>656</v>
      </c>
      <c r="F135" s="217" t="s">
        <v>657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SUM(P136:P137)</f>
        <v>0</v>
      </c>
      <c r="Q135" s="211"/>
      <c r="R135" s="212">
        <f>SUM(R136:R137)</f>
        <v>0</v>
      </c>
      <c r="S135" s="211"/>
      <c r="T135" s="21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158</v>
      </c>
      <c r="AT135" s="215" t="s">
        <v>75</v>
      </c>
      <c r="AU135" s="215" t="s">
        <v>84</v>
      </c>
      <c r="AY135" s="214" t="s">
        <v>129</v>
      </c>
      <c r="BK135" s="216">
        <f>SUM(BK136:BK137)</f>
        <v>0</v>
      </c>
    </row>
    <row r="136" s="2" customFormat="1" ht="16.5" customHeight="1">
      <c r="A136" s="38"/>
      <c r="B136" s="39"/>
      <c r="C136" s="219" t="s">
        <v>177</v>
      </c>
      <c r="D136" s="219" t="s">
        <v>131</v>
      </c>
      <c r="E136" s="220" t="s">
        <v>658</v>
      </c>
      <c r="F136" s="221" t="s">
        <v>659</v>
      </c>
      <c r="G136" s="222" t="s">
        <v>598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135</v>
      </c>
      <c r="AT136" s="231" t="s">
        <v>131</v>
      </c>
      <c r="AU136" s="231" t="s">
        <v>86</v>
      </c>
      <c r="AY136" s="17" t="s">
        <v>129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135</v>
      </c>
      <c r="BM136" s="231" t="s">
        <v>153</v>
      </c>
    </row>
    <row r="137" s="2" customFormat="1">
      <c r="A137" s="38"/>
      <c r="B137" s="39"/>
      <c r="C137" s="40"/>
      <c r="D137" s="235" t="s">
        <v>351</v>
      </c>
      <c r="E137" s="40"/>
      <c r="F137" s="277" t="s">
        <v>660</v>
      </c>
      <c r="G137" s="40"/>
      <c r="H137" s="40"/>
      <c r="I137" s="278"/>
      <c r="J137" s="40"/>
      <c r="K137" s="40"/>
      <c r="L137" s="44"/>
      <c r="M137" s="279"/>
      <c r="N137" s="280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351</v>
      </c>
      <c r="AU137" s="17" t="s">
        <v>86</v>
      </c>
    </row>
    <row r="138" s="12" customFormat="1" ht="22.8" customHeight="1">
      <c r="A138" s="12"/>
      <c r="B138" s="203"/>
      <c r="C138" s="204"/>
      <c r="D138" s="205" t="s">
        <v>75</v>
      </c>
      <c r="E138" s="217" t="s">
        <v>661</v>
      </c>
      <c r="F138" s="217" t="s">
        <v>662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158</v>
      </c>
      <c r="AT138" s="215" t="s">
        <v>75</v>
      </c>
      <c r="AU138" s="215" t="s">
        <v>84</v>
      </c>
      <c r="AY138" s="214" t="s">
        <v>129</v>
      </c>
      <c r="BK138" s="216">
        <f>BK139</f>
        <v>0</v>
      </c>
    </row>
    <row r="139" s="2" customFormat="1" ht="16.5" customHeight="1">
      <c r="A139" s="38"/>
      <c r="B139" s="39"/>
      <c r="C139" s="219" t="s">
        <v>153</v>
      </c>
      <c r="D139" s="219" t="s">
        <v>131</v>
      </c>
      <c r="E139" s="220" t="s">
        <v>663</v>
      </c>
      <c r="F139" s="221" t="s">
        <v>662</v>
      </c>
      <c r="G139" s="222" t="s">
        <v>598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641</v>
      </c>
      <c r="AT139" s="231" t="s">
        <v>131</v>
      </c>
      <c r="AU139" s="231" t="s">
        <v>86</v>
      </c>
      <c r="AY139" s="17" t="s">
        <v>129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641</v>
      </c>
      <c r="BM139" s="231" t="s">
        <v>664</v>
      </c>
    </row>
    <row r="140" s="12" customFormat="1" ht="22.8" customHeight="1">
      <c r="A140" s="12"/>
      <c r="B140" s="203"/>
      <c r="C140" s="204"/>
      <c r="D140" s="205" t="s">
        <v>75</v>
      </c>
      <c r="E140" s="217" t="s">
        <v>665</v>
      </c>
      <c r="F140" s="217" t="s">
        <v>666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SUM(P141:P142)</f>
        <v>0</v>
      </c>
      <c r="Q140" s="211"/>
      <c r="R140" s="212">
        <f>SUM(R141:R142)</f>
        <v>0</v>
      </c>
      <c r="S140" s="211"/>
      <c r="T140" s="21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158</v>
      </c>
      <c r="AT140" s="215" t="s">
        <v>75</v>
      </c>
      <c r="AU140" s="215" t="s">
        <v>84</v>
      </c>
      <c r="AY140" s="214" t="s">
        <v>129</v>
      </c>
      <c r="BK140" s="216">
        <f>SUM(BK141:BK142)</f>
        <v>0</v>
      </c>
    </row>
    <row r="141" s="2" customFormat="1" ht="16.5" customHeight="1">
      <c r="A141" s="38"/>
      <c r="B141" s="39"/>
      <c r="C141" s="219" t="s">
        <v>186</v>
      </c>
      <c r="D141" s="219" t="s">
        <v>131</v>
      </c>
      <c r="E141" s="220" t="s">
        <v>667</v>
      </c>
      <c r="F141" s="221" t="s">
        <v>666</v>
      </c>
      <c r="G141" s="222" t="s">
        <v>598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135</v>
      </c>
      <c r="AT141" s="231" t="s">
        <v>131</v>
      </c>
      <c r="AU141" s="231" t="s">
        <v>86</v>
      </c>
      <c r="AY141" s="17" t="s">
        <v>129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135</v>
      </c>
      <c r="BM141" s="231" t="s">
        <v>162</v>
      </c>
    </row>
    <row r="142" s="2" customFormat="1" ht="16.5" customHeight="1">
      <c r="A142" s="38"/>
      <c r="B142" s="39"/>
      <c r="C142" s="219" t="s">
        <v>162</v>
      </c>
      <c r="D142" s="219" t="s">
        <v>131</v>
      </c>
      <c r="E142" s="220" t="s">
        <v>668</v>
      </c>
      <c r="F142" s="221" t="s">
        <v>669</v>
      </c>
      <c r="G142" s="222" t="s">
        <v>598</v>
      </c>
      <c r="H142" s="223">
        <v>1</v>
      </c>
      <c r="I142" s="224"/>
      <c r="J142" s="225">
        <f>ROUND(I142*H142,2)</f>
        <v>0</v>
      </c>
      <c r="K142" s="226"/>
      <c r="L142" s="44"/>
      <c r="M142" s="285" t="s">
        <v>1</v>
      </c>
      <c r="N142" s="286" t="s">
        <v>41</v>
      </c>
      <c r="O142" s="287"/>
      <c r="P142" s="288">
        <f>O142*H142</f>
        <v>0</v>
      </c>
      <c r="Q142" s="288">
        <v>0</v>
      </c>
      <c r="R142" s="288">
        <f>Q142*H142</f>
        <v>0</v>
      </c>
      <c r="S142" s="288">
        <v>0</v>
      </c>
      <c r="T142" s="28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641</v>
      </c>
      <c r="AT142" s="231" t="s">
        <v>131</v>
      </c>
      <c r="AU142" s="231" t="s">
        <v>86</v>
      </c>
      <c r="AY142" s="17" t="s">
        <v>129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641</v>
      </c>
      <c r="BM142" s="231" t="s">
        <v>670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muE/6XC+smU16pHZYGdCGDqLk/CD/jYftrQ8cDcBvvbvhhpIjDSUCXPcawcJy25JJYzX1pp6VALKCU7ZWftfYg==" hashValue="fVTc5FSpRluZeOsH7qVD3QLxa2hyUSfOF0EcnfVHle7Wbjhou2O3Xe+2MeRGrSgVdwgm6mpQgn6qagrbuO8PXQ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2024-05-16T06:44:46Z</dcterms:created>
  <dcterms:modified xsi:type="dcterms:W3CDTF">2024-05-16T06:44:49Z</dcterms:modified>
</cp:coreProperties>
</file>