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Beroun hala - opravna\Zadávací dokumentace\nová zadávačka\"/>
    </mc:Choice>
  </mc:AlternateContent>
  <bookViews>
    <workbookView xWindow="0" yWindow="0" windowWidth="28800" windowHeight="12345" firstSheet="1" activeTab="1"/>
  </bookViews>
  <sheets>
    <sheet name="Rekapitulace zakázky" sheetId="1" state="veryHidden" r:id="rId1"/>
    <sheet name="Beroun - vypracování proj..." sheetId="2" r:id="rId2"/>
  </sheets>
  <definedNames>
    <definedName name="_xlnm._FilterDatabase" localSheetId="1" hidden="1">'Beroun - vypracování proj...'!$C$114:$K$143</definedName>
    <definedName name="_xlnm.Print_Titles" localSheetId="1">'Beroun - vypracování proj...'!$114:$114</definedName>
    <definedName name="_xlnm.Print_Titles" localSheetId="0">'Rekapitulace zakázky'!$92:$92</definedName>
    <definedName name="_xlnm.Print_Area" localSheetId="1">'Beroun - vypracování proj...'!$C$4:$J$76,'Beroun - vypracování proj...'!$C$82:$J$98,'Beroun - vypracování proj...'!$C$104:$K$143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42" i="2"/>
  <c r="BH142" i="2"/>
  <c r="BG142" i="2"/>
  <c r="BF142" i="2"/>
  <c r="T142" i="2"/>
  <c r="T141" i="2" s="1"/>
  <c r="R142" i="2"/>
  <c r="R141" i="2" s="1"/>
  <c r="P142" i="2"/>
  <c r="P141" i="2" s="1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R135" i="2" s="1"/>
  <c r="P136" i="2"/>
  <c r="P135" i="2" s="1"/>
  <c r="BI133" i="2"/>
  <c r="F35" i="2" s="1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J32" i="2" s="1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F34" i="2" s="1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R116" i="2" s="1"/>
  <c r="R115" i="2" s="1"/>
  <c r="P117" i="2"/>
  <c r="F111" i="2"/>
  <c r="F109" i="2"/>
  <c r="E107" i="2"/>
  <c r="F89" i="2"/>
  <c r="F87" i="2"/>
  <c r="E85" i="2"/>
  <c r="J19" i="2"/>
  <c r="E19" i="2"/>
  <c r="J89" i="2" s="1"/>
  <c r="J18" i="2"/>
  <c r="J16" i="2"/>
  <c r="E16" i="2"/>
  <c r="F112" i="2"/>
  <c r="J15" i="2"/>
  <c r="J87" i="2"/>
  <c r="L90" i="1"/>
  <c r="AM90" i="1"/>
  <c r="AM89" i="1"/>
  <c r="L89" i="1"/>
  <c r="AM87" i="1"/>
  <c r="L87" i="1"/>
  <c r="L85" i="1"/>
  <c r="L84" i="1"/>
  <c r="BK139" i="2"/>
  <c r="BK138" i="2"/>
  <c r="AS94" i="1"/>
  <c r="J142" i="2"/>
  <c r="BK131" i="2"/>
  <c r="J119" i="2"/>
  <c r="J138" i="2"/>
  <c r="J125" i="2"/>
  <c r="BK127" i="2"/>
  <c r="J123" i="2"/>
  <c r="J127" i="2"/>
  <c r="F33" i="2"/>
  <c r="J121" i="2"/>
  <c r="BK129" i="2"/>
  <c r="BK117" i="2"/>
  <c r="BK136" i="2"/>
  <c r="J136" i="2"/>
  <c r="BK123" i="2"/>
  <c r="BK119" i="2"/>
  <c r="BK142" i="2"/>
  <c r="J133" i="2"/>
  <c r="BK121" i="2"/>
  <c r="J139" i="2"/>
  <c r="BK125" i="2"/>
  <c r="J117" i="2"/>
  <c r="J131" i="2"/>
  <c r="BK133" i="2"/>
  <c r="J129" i="2"/>
  <c r="F32" i="2"/>
  <c r="BK116" i="2" l="1"/>
  <c r="P116" i="2"/>
  <c r="P115" i="2"/>
  <c r="AU95" i="1" s="1"/>
  <c r="AU94" i="1" s="1"/>
  <c r="T116" i="2"/>
  <c r="BK135" i="2"/>
  <c r="BK115" i="2" s="1"/>
  <c r="J115" i="2" s="1"/>
  <c r="J94" i="2" s="1"/>
  <c r="T135" i="2"/>
  <c r="BK141" i="2"/>
  <c r="J141" i="2"/>
  <c r="J97" i="2" s="1"/>
  <c r="BC95" i="1"/>
  <c r="BE139" i="2"/>
  <c r="AW95" i="1"/>
  <c r="BE127" i="2"/>
  <c r="F90" i="2"/>
  <c r="J109" i="2"/>
  <c r="J111" i="2"/>
  <c r="BE117" i="2"/>
  <c r="BE119" i="2"/>
  <c r="BE121" i="2"/>
  <c r="BE123" i="2"/>
  <c r="BE125" i="2"/>
  <c r="BE133" i="2"/>
  <c r="BE136" i="2"/>
  <c r="BE138" i="2"/>
  <c r="BE129" i="2"/>
  <c r="BE131" i="2"/>
  <c r="BE142" i="2"/>
  <c r="BA95" i="1"/>
  <c r="BA94" i="1" s="1"/>
  <c r="W30" i="1" s="1"/>
  <c r="BB95" i="1"/>
  <c r="BB94" i="1" s="1"/>
  <c r="W31" i="1" s="1"/>
  <c r="BD95" i="1"/>
  <c r="BD94" i="1" s="1"/>
  <c r="W33" i="1" s="1"/>
  <c r="BC94" i="1"/>
  <c r="W32" i="1"/>
  <c r="J135" i="2" l="1"/>
  <c r="J96" i="2" s="1"/>
  <c r="T115" i="2"/>
  <c r="J116" i="2"/>
  <c r="J95" i="2"/>
  <c r="J28" i="2"/>
  <c r="AG95" i="1"/>
  <c r="AG94" i="1"/>
  <c r="AK26" i="1" s="1"/>
  <c r="AW94" i="1"/>
  <c r="AK30" i="1"/>
  <c r="AY94" i="1"/>
  <c r="F31" i="2"/>
  <c r="AZ95" i="1" s="1"/>
  <c r="AZ94" i="1" s="1"/>
  <c r="W29" i="1" s="1"/>
  <c r="J31" i="2"/>
  <c r="AV95" i="1" s="1"/>
  <c r="AT95" i="1" s="1"/>
  <c r="AN95" i="1" s="1"/>
  <c r="AX94" i="1"/>
  <c r="J37" i="2" l="1"/>
  <c r="AV94" i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<sst xmlns="http://schemas.openxmlformats.org/spreadsheetml/2006/main" count="507" uniqueCount="176">
  <si>
    <t>Export Komplet</t>
  </si>
  <si>
    <t/>
  </si>
  <si>
    <t>2.0</t>
  </si>
  <si>
    <t>ZAMOK</t>
  </si>
  <si>
    <t>False</t>
  </si>
  <si>
    <t>{8e31baf5-69db-49f9-bc71-4c36497754c8}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</si>
  <si>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</si>
  <si>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</si>
  <si>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</si>
  <si>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</si>
  <si>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</si>
  <si>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</si>
  <si>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</si>
  <si>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</si>
  <si>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Beroun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</si>
  <si>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</si>
  <si>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</si>
  <si>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vypracování projektové dokumentace na opravu haly mechanizačního střediska</t>
  </si>
  <si>
    <t>KSO:</t>
  </si>
  <si>
    <t>CC-CZ:</t>
  </si>
  <si>
    <t>Místo:</t>
  </si>
  <si>
    <t>žst. Beroun</t>
  </si>
  <si>
    <t>Datum:</t>
  </si>
  <si>
    <t>10. 4. 2024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</si>
  <si>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</si>
  <si>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</si>
  <si>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</si>
  <si>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</si>
  <si>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</si>
  <si>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</si>
  <si>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</si>
  <si>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</si>
  <si>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</si>
  <si>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</si>
  <si>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</si>
  <si>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</si>
  <si>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</si>
  <si>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</si>
  <si>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</si>
  <si>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</si>
  <si>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</si>
  <si>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</si>
  <si>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</si>
  <si>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</si>
  <si>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</si>
  <si>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</si>
  <si>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</si>
  <si>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</si>
  <si>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</si>
  <si>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</si>
  <si>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</si>
  <si>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</si>
  <si>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</si>
  <si>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</si>
  <si>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</si>
  <si>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</si>
  <si>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</si>
  <si>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</si>
  <si>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</si>
  <si>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</si>
  <si>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</si>
  <si>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</si>
  <si>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</si>
  <si>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</si>
  <si>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</si>
  <si>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</si>
  <si>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</si>
  <si>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</si>
  <si>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</si>
  <si>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</si>
  <si>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</si>
  <si>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</si>
  <si>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</si>
  <si>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</si>
  <si>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</si>
  <si>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</si>
  <si>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</si>
  <si>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</si>
  <si>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</si>
  <si>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</si>
  <si>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</si>
  <si>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</si>
  <si>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</si>
  <si>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</si>
  <si>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</si>
  <si>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</si>
  <si>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</si>
  <si>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</si>
  <si>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</si>
  <si>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</si>
  <si>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</si>
  <si>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</si>
  <si>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VRN1 - Průzkumné, geodetické a projektové práce</t>
  </si>
  <si>
    <t>VRN4 - Inženýrská činnost</t>
  </si>
  <si>
    <t>VRN1.4 - Koordinátor BOZP v přípravě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</si>
  <si>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</si>
  <si>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</si>
  <si>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</si>
  <si>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</si>
  <si>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</si>
  <si>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</si>
  <si>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</si>
  <si>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</si>
  <si>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</si>
  <si>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</si>
  <si>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</si>
  <si>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</si>
  <si>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</si>
  <si>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VRN1</t>
  </si>
  <si>
    <t>Průzkumné, geodetické a projektové práce</t>
  </si>
  <si>
    <t>5</t>
  </si>
  <si>
    <t>ROZPOCET</t>
  </si>
  <si>
    <t>K</t>
  </si>
  <si>
    <t>013002000</t>
  </si>
  <si>
    <t>Projektové práce - stavební část</t>
  </si>
  <si>
    <t>soubor</t>
  </si>
  <si>
    <t>1024</t>
  </si>
  <si>
    <t>-736759083</t>
  </si>
  <si>
    <t>P</t>
  </si>
  <si>
    <t>Poznámka k položce:_x000D_
Jedná se o zpracování jednostupňové projektové dokumentace pro provedení stavby dle vyhlášky č. 169/2012 Sb., Vyhláška o stanovení rozsahu dokumentace veřejné zakázky na stavební práce a vyhlášky č. 499/2006 Sb. O dokumentaci staveb. Orientační rozsah viz technická zpráva, která je součástí zadávací dokumentace._x000D_
_x000D_
Projekt bude odevzdán v celkovém počtu 6ti paré,  a to v tištěné i elektronické verzi (elektronická verze musí být odevzdána v otevřené – editovatelné (*.dwg)  i uzavřené formě (*. pdf)."</t>
  </si>
  <si>
    <t>013002000.1</t>
  </si>
  <si>
    <t>Projektové práce - technologie</t>
  </si>
  <si>
    <t>-1947078318</t>
  </si>
  <si>
    <t>3</t>
  </si>
  <si>
    <t>013002000.2</t>
  </si>
  <si>
    <t>Projektové práce - inženýrské sítě</t>
  </si>
  <si>
    <t>-1849780968</t>
  </si>
  <si>
    <t>4</t>
  </si>
  <si>
    <t>013334000</t>
  </si>
  <si>
    <t>Prováděcí rozpočet - stavební část</t>
  </si>
  <si>
    <t>-2071470050</t>
  </si>
  <si>
    <t>Poznámka k položce:_x000D_
Jedná se o zpracování rozpočtu daného SO pro tendrovou dokumentaci na výběr zhotovitele, který bude zpracován ve formátu Soupis prací, dodávek a služeb s výkazy výměr, a to dle vyhlášky č. 169/2012 Sb., Vyhláška o stanovení rozsahu dokumentace veřejné zakázky na stavební práce a soupisu stavebních prací, dodávek a služeb s výkazem výměr. Dále bude zpracován neoceněný výkaz výměr pro účely zadávacího řízení na zhotovitele stavby. Rozpočet bude zpracován dle aktuální cenové hladiny ÚRS Praha a SW Kros plus._x000D_
_x000D_
Rozpočet a výkaz pro stavbu bude v tištěné i elektronické verzi (elektronická verze musí být odevzdána v otevřené – editovatelné – i uzavřené formě – formáty xls., pdf a .KZ)."</t>
  </si>
  <si>
    <t>013334000_1</t>
  </si>
  <si>
    <t>Prováděcí rozpočet - technologie</t>
  </si>
  <si>
    <t>-522838854</t>
  </si>
  <si>
    <t>6</t>
  </si>
  <si>
    <t>013334000_2</t>
  </si>
  <si>
    <t>Prováděcí rozpočet - inženýrské sítě</t>
  </si>
  <si>
    <t>-1889214711</t>
  </si>
  <si>
    <t>7</t>
  </si>
  <si>
    <t>013334000.1</t>
  </si>
  <si>
    <t>Geotechnický průzkum, vrt do podloží</t>
  </si>
  <si>
    <t>1920424423</t>
  </si>
  <si>
    <t>Poznámka k položce:_x000D_
Jádrové vrty min. do hloubky 2m pro zajištění posouzení únosnosti a stavu podloží uvnitř haly vč. dopravy a zpracování závěrečné zprávy</t>
  </si>
  <si>
    <t>8</t>
  </si>
  <si>
    <t>013334000.2</t>
  </si>
  <si>
    <t>Statické posudky pro návrh řešení a založení pro instalované zařízení - zvedací zařízení, montážní jámy, možnost odhalení a výkopy ve stávající hale aj.</t>
  </si>
  <si>
    <t>2137155830</t>
  </si>
  <si>
    <t>Poznámka k položce:_x000D_
Jádrový vrt min. do hloubky 2m pro zajištění posouzení únosnosti a stavu podloží uvnitř haly vč. dopravy a zpracování závěrečné zprávy</t>
  </si>
  <si>
    <t>9</t>
  </si>
  <si>
    <t>013334000.3</t>
  </si>
  <si>
    <t>Světelný výpočet pro návrh osvětlení a ovládání stávající haly</t>
  </si>
  <si>
    <t>819771620</t>
  </si>
  <si>
    <t>VRN4</t>
  </si>
  <si>
    <t>Inženýrská činnost</t>
  </si>
  <si>
    <t>10</t>
  </si>
  <si>
    <t>040001000</t>
  </si>
  <si>
    <t>523401735</t>
  </si>
  <si>
    <t>Poznámka k položce:_x000D_
Zpracovatel zajistí veškerou inženýrskou činnost pro zpracování podkladů a posudků ve své režii - projekt stavby bude od počátku zpracováván v souladu s platnou legislativou a bude projednán se všemi vnitřními složkami objednatele. Koordinace prací s navazující akcí realizace výměny příjezdových kolejí - akce jiné OJ - správy tratí. Součástí inženýrské činnosti jsou i práce na ruční doměření a prohlídky stávajícího stavu aj. Zadavatel nedisponuje elektronickou verzí projektové dokumentace stávajícího stavu a nezavazuje se poskytnout jiné podklady mimo podkladů, které jsou součástí zadávací dokumentace.</t>
  </si>
  <si>
    <t>11</t>
  </si>
  <si>
    <t>041403000</t>
  </si>
  <si>
    <t>Zajištění podkladů a návrh prvků BOZP pro navrhovaný provoz - sítě, zábrany proti pádu, pojezdové rolety montážní jámy aj.</t>
  </si>
  <si>
    <t>1635208659</t>
  </si>
  <si>
    <t>041403000.1</t>
  </si>
  <si>
    <t>Výkon činnosti autorského dozoru při realizaci stavby, účast při kontrolních dnech stavby, vyjádření k provedení detailů aj.</t>
  </si>
  <si>
    <t>1299398708</t>
  </si>
  <si>
    <t xml:space="preserve">Poznámka k položce:_x000D_
Jedná se o účast na kontrolních dnech stavby včetně dopravy na místo, autorský dozor, vyjádření k provedeným detailům vlastní stavby, výztuže aj. po dobu stavby. Předpokládaná četnost na místě: 2 hodiny 1x za 14 dnů po dobu jednoho roku. </t>
  </si>
  <si>
    <t>VRN1.4</t>
  </si>
  <si>
    <t>Koordinátor BOZP v přípravě</t>
  </si>
  <si>
    <t>13</t>
  </si>
  <si>
    <t>0130020004</t>
  </si>
  <si>
    <t>Zajištění Koordinátora BOZP v přípravě a vypracování plánu BOZP</t>
  </si>
  <si>
    <t>572767766</t>
  </si>
  <si>
    <t>Poznámka k položce:_x000D_
Jedná se o přípravu podkladů řešené problematiky BOZP ve fázi přípravy - předání zadavateli přehled platných právních předpisů, které se přímo vztahují ke konkrétní stavbě současně s informacemi o rizicích, která jsou spojená s prováděním pracovních činností na staveništi a další podklady zdraví neohrožujícího pracovního prostředí a podmínek výkonu práce pro zhotovitele._x000D_
_x000D_
Dále předání projektantovi informací o bezpečnostních a zdravotních rizicích, předkládání podnětů a technických řešení nebo organizačních opatření, odborných konzultací a doporučení týkající se požadavků na zajištění BOZP._x000D_
_x000D_
Zapracování pracovních nebo technologických postupů a procesů, potřebné organizace prací v navrhovaném průběhu realizace stavby (zpracování plánu BOZP). Nedílnou součástí je i zabezpečení, aby plán obsahoval údaje, informace a postupy stejně jako zajištění zpracování požadavků na bezpečnost a ochranu zdraví při práci rovněž při udržovacích pracích._x000D_
_x000D_
Ve spolupráci s projektantem a zadavatelem stavby zajištění nastavení podmínek pro budoucí stavbu z hlediska bezpečnosti a ochrany zdraví při práci pro jednotlivé zaměstnance nebo pracovníky zhotovitelů, pracovníky zadavatele stavby (jsou-li stavbou dotčeni), ale také veřejnost, je-li stavbou ohrožena._x000D_
_x000D_
Je třeba navrhnout vhodnou strategii údržby objektů, vedoucí k nalezení rovnováhy mezi omezenými zdroji a vysokými nároky údržby a oprav tak, aby objekty byly zachovány v přijatelné kvalitě a funkčnosti i ohledem na potřeby udržitelného rozvoje a optimalizací ekonomických, provozních a bezpečnostních položek z hlediska bezpečného užívání a údržby stavby.</t>
  </si>
  <si>
    <t>Vypracování projektové dokumentace na opravu haly mechanizačního střediska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</si>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</sst>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2" fillId="0" borderId="22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103</xdr:row>
      <xdr:rowOff>0</xdr:rowOff>
    </xdr:from>
    <xdr:to>
      <xdr:col>9</xdr:col>
      <xdr:colOff>1216025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1"/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4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8"/>
      <c r="AL5" s="18"/>
      <c r="AM5" s="18"/>
      <c r="AN5" s="18"/>
      <c r="AO5" s="18"/>
      <c r="AP5" s="18"/>
      <c r="AQ5" s="18"/>
      <c r="AR5" s="16"/>
      <c r="BE5" s="191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8"/>
      <c r="AL6" s="18"/>
      <c r="AM6" s="18"/>
      <c r="AN6" s="18"/>
      <c r="AO6" s="18"/>
      <c r="AP6" s="18"/>
      <c r="AQ6" s="18"/>
      <c r="AR6" s="16"/>
      <c r="BE6" s="192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2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92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2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92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92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2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92"/>
      <c r="BS13" s="13" t="s">
        <v>6</v>
      </c>
    </row>
    <row r="14" spans="1:74">
      <c r="B14" s="17"/>
      <c r="C14" s="18"/>
      <c r="D14" s="18"/>
      <c r="E14" s="197" t="s">
        <v>31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92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2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92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92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2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92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92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2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2"/>
    </row>
    <row r="23" spans="1:71" s="1" customFormat="1" ht="16.5" customHeight="1">
      <c r="B23" s="17"/>
      <c r="C23" s="18"/>
      <c r="D23" s="18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8"/>
      <c r="AP23" s="18"/>
      <c r="AQ23" s="18"/>
      <c r="AR23" s="16"/>
      <c r="BE23" s="192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2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2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0">
        <f>ROUND(AG94,2)</f>
        <v>0</v>
      </c>
      <c r="AL26" s="201"/>
      <c r="AM26" s="201"/>
      <c r="AN26" s="201"/>
      <c r="AO26" s="201"/>
      <c r="AP26" s="32"/>
      <c r="AQ26" s="32"/>
      <c r="AR26" s="35"/>
      <c r="BE26" s="192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2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2" t="s">
        <v>39</v>
      </c>
      <c r="M28" s="202"/>
      <c r="N28" s="202"/>
      <c r="O28" s="202"/>
      <c r="P28" s="202"/>
      <c r="Q28" s="32"/>
      <c r="R28" s="32"/>
      <c r="S28" s="32"/>
      <c r="T28" s="32"/>
      <c r="U28" s="32"/>
      <c r="V28" s="32"/>
      <c r="W28" s="202" t="s">
        <v>40</v>
      </c>
      <c r="X28" s="202"/>
      <c r="Y28" s="202"/>
      <c r="Z28" s="202"/>
      <c r="AA28" s="202"/>
      <c r="AB28" s="202"/>
      <c r="AC28" s="202"/>
      <c r="AD28" s="202"/>
      <c r="AE28" s="202"/>
      <c r="AF28" s="32"/>
      <c r="AG28" s="32"/>
      <c r="AH28" s="32"/>
      <c r="AI28" s="32"/>
      <c r="AJ28" s="32"/>
      <c r="AK28" s="202" t="s">
        <v>41</v>
      </c>
      <c r="AL28" s="202"/>
      <c r="AM28" s="202"/>
      <c r="AN28" s="202"/>
      <c r="AO28" s="202"/>
      <c r="AP28" s="32"/>
      <c r="AQ28" s="32"/>
      <c r="AR28" s="35"/>
      <c r="BE28" s="192"/>
    </row>
    <row r="29" spans="1:71" s="3" customFormat="1" ht="14.45" customHeight="1">
      <c r="B29" s="36"/>
      <c r="C29" s="37"/>
      <c r="D29" s="25" t="s">
        <v>42</v>
      </c>
      <c r="E29" s="37"/>
      <c r="F29" s="25" t="s">
        <v>43</v>
      </c>
      <c r="G29" s="37"/>
      <c r="H29" s="37"/>
      <c r="I29" s="37"/>
      <c r="J29" s="37"/>
      <c r="K29" s="37"/>
      <c r="L29" s="205">
        <v>0.21</v>
      </c>
      <c r="M29" s="204"/>
      <c r="N29" s="204"/>
      <c r="O29" s="204"/>
      <c r="P29" s="204"/>
      <c r="Q29" s="37"/>
      <c r="R29" s="37"/>
      <c r="S29" s="37"/>
      <c r="T29" s="37"/>
      <c r="U29" s="37"/>
      <c r="V29" s="37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F29" s="37"/>
      <c r="AG29" s="37"/>
      <c r="AH29" s="37"/>
      <c r="AI29" s="37"/>
      <c r="AJ29" s="37"/>
      <c r="AK29" s="203">
        <f>ROUND(AV94, 2)</f>
        <v>0</v>
      </c>
      <c r="AL29" s="204"/>
      <c r="AM29" s="204"/>
      <c r="AN29" s="204"/>
      <c r="AO29" s="204"/>
      <c r="AP29" s="37"/>
      <c r="AQ29" s="37"/>
      <c r="AR29" s="38"/>
      <c r="BE29" s="193"/>
    </row>
    <row r="30" spans="1:71" s="3" customFormat="1" ht="14.45" customHeight="1">
      <c r="B30" s="36"/>
      <c r="C30" s="37"/>
      <c r="D30" s="37"/>
      <c r="E30" s="37"/>
      <c r="F30" s="25" t="s">
        <v>44</v>
      </c>
      <c r="G30" s="37"/>
      <c r="H30" s="37"/>
      <c r="I30" s="37"/>
      <c r="J30" s="37"/>
      <c r="K30" s="37"/>
      <c r="L30" s="205">
        <v>0.12</v>
      </c>
      <c r="M30" s="204"/>
      <c r="N30" s="204"/>
      <c r="O30" s="204"/>
      <c r="P30" s="204"/>
      <c r="Q30" s="37"/>
      <c r="R30" s="37"/>
      <c r="S30" s="37"/>
      <c r="T30" s="37"/>
      <c r="U30" s="37"/>
      <c r="V30" s="37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F30" s="37"/>
      <c r="AG30" s="37"/>
      <c r="AH30" s="37"/>
      <c r="AI30" s="37"/>
      <c r="AJ30" s="37"/>
      <c r="AK30" s="203">
        <f>ROUND(AW94, 2)</f>
        <v>0</v>
      </c>
      <c r="AL30" s="204"/>
      <c r="AM30" s="204"/>
      <c r="AN30" s="204"/>
      <c r="AO30" s="204"/>
      <c r="AP30" s="37"/>
      <c r="AQ30" s="37"/>
      <c r="AR30" s="38"/>
      <c r="BE30" s="193"/>
    </row>
    <row r="31" spans="1:71" s="3" customFormat="1" ht="14.45" hidden="1" customHeight="1">
      <c r="B31" s="36"/>
      <c r="C31" s="37"/>
      <c r="D31" s="37"/>
      <c r="E31" s="37"/>
      <c r="F31" s="25" t="s">
        <v>45</v>
      </c>
      <c r="G31" s="37"/>
      <c r="H31" s="37"/>
      <c r="I31" s="37"/>
      <c r="J31" s="37"/>
      <c r="K31" s="37"/>
      <c r="L31" s="205">
        <v>0.21</v>
      </c>
      <c r="M31" s="204"/>
      <c r="N31" s="204"/>
      <c r="O31" s="204"/>
      <c r="P31" s="204"/>
      <c r="Q31" s="37"/>
      <c r="R31" s="37"/>
      <c r="S31" s="37"/>
      <c r="T31" s="37"/>
      <c r="U31" s="37"/>
      <c r="V31" s="37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F31" s="37"/>
      <c r="AG31" s="37"/>
      <c r="AH31" s="37"/>
      <c r="AI31" s="37"/>
      <c r="AJ31" s="37"/>
      <c r="AK31" s="203">
        <v>0</v>
      </c>
      <c r="AL31" s="204"/>
      <c r="AM31" s="204"/>
      <c r="AN31" s="204"/>
      <c r="AO31" s="204"/>
      <c r="AP31" s="37"/>
      <c r="AQ31" s="37"/>
      <c r="AR31" s="38"/>
      <c r="BE31" s="193"/>
    </row>
    <row r="32" spans="1:71" s="3" customFormat="1" ht="14.45" hidden="1" customHeight="1">
      <c r="B32" s="36"/>
      <c r="C32" s="37"/>
      <c r="D32" s="37"/>
      <c r="E32" s="37"/>
      <c r="F32" s="25" t="s">
        <v>46</v>
      </c>
      <c r="G32" s="37"/>
      <c r="H32" s="37"/>
      <c r="I32" s="37"/>
      <c r="J32" s="37"/>
      <c r="K32" s="37"/>
      <c r="L32" s="205">
        <v>0.12</v>
      </c>
      <c r="M32" s="204"/>
      <c r="N32" s="204"/>
      <c r="O32" s="204"/>
      <c r="P32" s="204"/>
      <c r="Q32" s="37"/>
      <c r="R32" s="37"/>
      <c r="S32" s="37"/>
      <c r="T32" s="37"/>
      <c r="U32" s="37"/>
      <c r="V32" s="37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F32" s="37"/>
      <c r="AG32" s="37"/>
      <c r="AH32" s="37"/>
      <c r="AI32" s="37"/>
      <c r="AJ32" s="37"/>
      <c r="AK32" s="203">
        <v>0</v>
      </c>
      <c r="AL32" s="204"/>
      <c r="AM32" s="204"/>
      <c r="AN32" s="204"/>
      <c r="AO32" s="204"/>
      <c r="AP32" s="37"/>
      <c r="AQ32" s="37"/>
      <c r="AR32" s="38"/>
      <c r="BE32" s="193"/>
    </row>
    <row r="33" spans="1:57" s="3" customFormat="1" ht="14.45" hidden="1" customHeight="1">
      <c r="B33" s="36"/>
      <c r="C33" s="37"/>
      <c r="D33" s="37"/>
      <c r="E33" s="37"/>
      <c r="F33" s="25" t="s">
        <v>47</v>
      </c>
      <c r="G33" s="37"/>
      <c r="H33" s="37"/>
      <c r="I33" s="37"/>
      <c r="J33" s="37"/>
      <c r="K33" s="37"/>
      <c r="L33" s="205">
        <v>0</v>
      </c>
      <c r="M33" s="204"/>
      <c r="N33" s="204"/>
      <c r="O33" s="204"/>
      <c r="P33" s="204"/>
      <c r="Q33" s="37"/>
      <c r="R33" s="37"/>
      <c r="S33" s="37"/>
      <c r="T33" s="37"/>
      <c r="U33" s="37"/>
      <c r="V33" s="37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F33" s="37"/>
      <c r="AG33" s="37"/>
      <c r="AH33" s="37"/>
      <c r="AI33" s="37"/>
      <c r="AJ33" s="37"/>
      <c r="AK33" s="203">
        <v>0</v>
      </c>
      <c r="AL33" s="204"/>
      <c r="AM33" s="204"/>
      <c r="AN33" s="204"/>
      <c r="AO33" s="204"/>
      <c r="AP33" s="37"/>
      <c r="AQ33" s="37"/>
      <c r="AR33" s="38"/>
      <c r="BE33" s="193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2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06" t="s">
        <v>50</v>
      </c>
      <c r="Y35" s="207"/>
      <c r="Z35" s="207"/>
      <c r="AA35" s="207"/>
      <c r="AB35" s="207"/>
      <c r="AC35" s="41"/>
      <c r="AD35" s="41"/>
      <c r="AE35" s="41"/>
      <c r="AF35" s="41"/>
      <c r="AG35" s="41"/>
      <c r="AH35" s="41"/>
      <c r="AI35" s="41"/>
      <c r="AJ35" s="41"/>
      <c r="AK35" s="208">
        <f>SUM(AK26:AK33)</f>
        <v>0</v>
      </c>
      <c r="AL35" s="207"/>
      <c r="AM35" s="207"/>
      <c r="AN35" s="207"/>
      <c r="AO35" s="209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Beroun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0" t="str">
        <f>K6</f>
        <v>vypracování projektové dokumentace na opravu haly mechanizačního střediska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žst. Beroun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2" t="str">
        <f>IF(AN8= "","",AN8)</f>
        <v>10. 4. 2024</v>
      </c>
      <c r="AN87" s="212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13" t="str">
        <f>IF(E17="","",E17)</f>
        <v xml:space="preserve"> </v>
      </c>
      <c r="AN89" s="214"/>
      <c r="AO89" s="214"/>
      <c r="AP89" s="214"/>
      <c r="AQ89" s="32"/>
      <c r="AR89" s="35"/>
      <c r="AS89" s="215" t="s">
        <v>58</v>
      </c>
      <c r="AT89" s="216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13" t="str">
        <f>IF(E20="","",E20)</f>
        <v>L. Ulrich, DiS.</v>
      </c>
      <c r="AN90" s="214"/>
      <c r="AO90" s="214"/>
      <c r="AP90" s="214"/>
      <c r="AQ90" s="32"/>
      <c r="AR90" s="35"/>
      <c r="AS90" s="217"/>
      <c r="AT90" s="218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19"/>
      <c r="AT91" s="220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21" t="s">
        <v>59</v>
      </c>
      <c r="D92" s="222"/>
      <c r="E92" s="222"/>
      <c r="F92" s="222"/>
      <c r="G92" s="222"/>
      <c r="H92" s="69"/>
      <c r="I92" s="223" t="s">
        <v>60</v>
      </c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4" t="s">
        <v>61</v>
      </c>
      <c r="AH92" s="222"/>
      <c r="AI92" s="222"/>
      <c r="AJ92" s="222"/>
      <c r="AK92" s="222"/>
      <c r="AL92" s="222"/>
      <c r="AM92" s="222"/>
      <c r="AN92" s="223" t="s">
        <v>62</v>
      </c>
      <c r="AO92" s="222"/>
      <c r="AP92" s="225"/>
      <c r="AQ92" s="70" t="s">
        <v>63</v>
      </c>
      <c r="AR92" s="35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3" t="s">
        <v>75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29">
        <f>ROUND(AG95,2)</f>
        <v>0</v>
      </c>
      <c r="AH94" s="229"/>
      <c r="AI94" s="229"/>
      <c r="AJ94" s="229"/>
      <c r="AK94" s="229"/>
      <c r="AL94" s="229"/>
      <c r="AM94" s="229"/>
      <c r="AN94" s="230">
        <f>SUM(AG94,AT94)</f>
        <v>0</v>
      </c>
      <c r="AO94" s="230"/>
      <c r="AP94" s="230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77</v>
      </c>
      <c r="BT94" s="87" t="s">
        <v>78</v>
      </c>
      <c r="BV94" s="87" t="s">
        <v>79</v>
      </c>
      <c r="BW94" s="87" t="s">
        <v>5</v>
      </c>
      <c r="BX94" s="87" t="s">
        <v>80</v>
      </c>
      <c r="CL94" s="87" t="s">
        <v>1</v>
      </c>
    </row>
    <row r="95" spans="1:90" s="7" customFormat="1" ht="24.75" customHeight="1">
      <c r="A95" s="88" t="s">
        <v>81</v>
      </c>
      <c r="B95" s="89"/>
      <c r="C95" s="90"/>
      <c r="D95" s="228" t="s">
        <v>14</v>
      </c>
      <c r="E95" s="228"/>
      <c r="F95" s="228"/>
      <c r="G95" s="228"/>
      <c r="H95" s="228"/>
      <c r="I95" s="91"/>
      <c r="J95" s="228" t="s">
        <v>17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6">
        <f>'Beroun - vypracování proj...'!J28</f>
        <v>0</v>
      </c>
      <c r="AH95" s="227"/>
      <c r="AI95" s="227"/>
      <c r="AJ95" s="227"/>
      <c r="AK95" s="227"/>
      <c r="AL95" s="227"/>
      <c r="AM95" s="227"/>
      <c r="AN95" s="226">
        <f>SUM(AG95,AT95)</f>
        <v>0</v>
      </c>
      <c r="AO95" s="227"/>
      <c r="AP95" s="227"/>
      <c r="AQ95" s="92" t="s">
        <v>82</v>
      </c>
      <c r="AR95" s="93"/>
      <c r="AS95" s="94">
        <v>0</v>
      </c>
      <c r="AT95" s="95">
        <f>ROUND(SUM(AV95:AW95),2)</f>
        <v>0</v>
      </c>
      <c r="AU95" s="96">
        <f>'Beroun - vypracování proj...'!P115</f>
        <v>0</v>
      </c>
      <c r="AV95" s="95">
        <f>'Beroun - vypracování proj...'!J31</f>
        <v>0</v>
      </c>
      <c r="AW95" s="95">
        <f>'Beroun - vypracování proj...'!J32</f>
        <v>0</v>
      </c>
      <c r="AX95" s="95">
        <f>'Beroun - vypracování proj...'!J33</f>
        <v>0</v>
      </c>
      <c r="AY95" s="95">
        <f>'Beroun - vypracování proj...'!J34</f>
        <v>0</v>
      </c>
      <c r="AZ95" s="95">
        <f>'Beroun - vypracování proj...'!F31</f>
        <v>0</v>
      </c>
      <c r="BA95" s="95">
        <f>'Beroun - vypracování proj...'!F32</f>
        <v>0</v>
      </c>
      <c r="BB95" s="95">
        <f>'Beroun - vypracování proj...'!F33</f>
        <v>0</v>
      </c>
      <c r="BC95" s="95">
        <f>'Beroun - vypracování proj...'!F34</f>
        <v>0</v>
      </c>
      <c r="BD95" s="97">
        <f>'Beroun - vypracování proj...'!F35</f>
        <v>0</v>
      </c>
      <c r="BT95" s="98" t="s">
        <v>83</v>
      </c>
      <c r="BU95" s="98" t="s">
        <v>84</v>
      </c>
      <c r="BV95" s="98" t="s">
        <v>79</v>
      </c>
      <c r="BW95" s="98" t="s">
        <v>5</v>
      </c>
      <c r="BX95" s="98" t="s">
        <v>80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WuKsF4orEQlw2hdIqlECE14W2IEH++D097yROht31UmCtgCDTC6Gf44GFBYyC5RryBmwQJGsCtXUvvJdIuOqsQ==" saltValue="zAfPX4/cGr2267OriDT6YprQdISuH0yaAW1UmitVdSRA2n3Epf2WaOUxuogtOp6oDgprhU7f7sATMo9ZI/hkx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Beroun - vypracování proj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tabSelected="1" workbookViewId="0">
      <selection activeCell="K142" sqref="K14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85</v>
      </c>
    </row>
    <row r="4" spans="1:46" s="1" customFormat="1" ht="24.95" customHeight="1">
      <c r="B4" s="16"/>
      <c r="D4" s="101" t="s">
        <v>86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5"/>
      <c r="C7" s="30"/>
      <c r="D7" s="30"/>
      <c r="E7" s="232" t="s">
        <v>174</v>
      </c>
      <c r="F7" s="233"/>
      <c r="G7" s="233"/>
      <c r="H7" s="233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1.25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>
        <v>45429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zakázky'!AN13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34" t="str">
        <f>'Rekapitulace zakázky'!E14</f>
        <v>Vyplň údaj</v>
      </c>
      <c r="F16" s="235"/>
      <c r="G16" s="235"/>
      <c r="H16" s="235"/>
      <c r="I16" s="103" t="s">
        <v>28</v>
      </c>
      <c r="J16" s="26" t="str">
        <f>'Rekapitulace zakázky'!AN14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zakázky'!AN16="","",'Rekapitulace zakázky'!AN16)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tr">
        <f>IF('Rekapitulace zakázky'!E17="","",'Rekapitulace zakázky'!E17)</f>
        <v xml:space="preserve"> </v>
      </c>
      <c r="F19" s="30"/>
      <c r="G19" s="30"/>
      <c r="H19" s="30"/>
      <c r="I19" s="103" t="s">
        <v>28</v>
      </c>
      <c r="J19" s="104" t="str">
        <f>IF('Rekapitulace zakázky'!AN17="","",'Rekapitulace zakázky'!AN17)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35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37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36" t="s">
        <v>1</v>
      </c>
      <c r="F25" s="236"/>
      <c r="G25" s="236"/>
      <c r="H25" s="236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38</v>
      </c>
      <c r="E28" s="30"/>
      <c r="F28" s="30"/>
      <c r="G28" s="30"/>
      <c r="H28" s="30"/>
      <c r="I28" s="30"/>
      <c r="J28" s="111">
        <f>ROUND(J115,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40</v>
      </c>
      <c r="G30" s="30"/>
      <c r="H30" s="30"/>
      <c r="I30" s="112" t="s">
        <v>39</v>
      </c>
      <c r="J30" s="112" t="s">
        <v>41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42</v>
      </c>
      <c r="E31" s="103" t="s">
        <v>43</v>
      </c>
      <c r="F31" s="114">
        <f>ROUND((SUM(BE115:BE143)),  2)</f>
        <v>0</v>
      </c>
      <c r="G31" s="30"/>
      <c r="H31" s="30"/>
      <c r="I31" s="115">
        <v>0.21</v>
      </c>
      <c r="J31" s="114">
        <f>ROUND(((SUM(BE115:BE143))*I31),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44</v>
      </c>
      <c r="F32" s="114">
        <f>ROUND((SUM(BF115:BF143)),  2)</f>
        <v>0</v>
      </c>
      <c r="G32" s="30"/>
      <c r="H32" s="30"/>
      <c r="I32" s="115">
        <v>0.12</v>
      </c>
      <c r="J32" s="114">
        <f>ROUND(((SUM(BF115:BF143))*I32),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45</v>
      </c>
      <c r="F33" s="114">
        <f>ROUND((SUM(BG115:BG143)),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46</v>
      </c>
      <c r="F34" s="114">
        <f>ROUND((SUM(BH115:BH143)),  2)</f>
        <v>0</v>
      </c>
      <c r="G34" s="30"/>
      <c r="H34" s="30"/>
      <c r="I34" s="115">
        <v>0.12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47</v>
      </c>
      <c r="F35" s="114">
        <f>ROUND((SUM(BI115:BI143)),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48</v>
      </c>
      <c r="E37" s="118"/>
      <c r="F37" s="118"/>
      <c r="G37" s="119" t="s">
        <v>49</v>
      </c>
      <c r="H37" s="120" t="s">
        <v>50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51</v>
      </c>
      <c r="E50" s="124"/>
      <c r="F50" s="124"/>
      <c r="G50" s="123" t="s">
        <v>52</v>
      </c>
      <c r="H50" s="124"/>
      <c r="I50" s="124"/>
      <c r="J50" s="124"/>
      <c r="K50" s="124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25" t="s">
        <v>53</v>
      </c>
      <c r="E61" s="126"/>
      <c r="F61" s="127" t="s">
        <v>54</v>
      </c>
      <c r="G61" s="125" t="s">
        <v>53</v>
      </c>
      <c r="H61" s="126"/>
      <c r="I61" s="126"/>
      <c r="J61" s="128" t="s">
        <v>54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3" t="s">
        <v>55</v>
      </c>
      <c r="E65" s="129"/>
      <c r="F65" s="129"/>
      <c r="G65" s="123" t="s">
        <v>56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25" t="s">
        <v>53</v>
      </c>
      <c r="E76" s="126"/>
      <c r="F76" s="127" t="s">
        <v>54</v>
      </c>
      <c r="G76" s="125" t="s">
        <v>53</v>
      </c>
      <c r="H76" s="126"/>
      <c r="I76" s="126"/>
      <c r="J76" s="128" t="s">
        <v>54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2"/>
      <c r="D85" s="32"/>
      <c r="E85" s="210" t="str">
        <f>E7</f>
        <v>Vypracování projektové dokumentace na opravu haly mechanizačního střediska</v>
      </c>
      <c r="F85" s="237"/>
      <c r="G85" s="237"/>
      <c r="H85" s="237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>žst. Beroun</v>
      </c>
      <c r="G87" s="32"/>
      <c r="H87" s="32"/>
      <c r="I87" s="25" t="s">
        <v>22</v>
      </c>
      <c r="J87" s="62">
        <f>IF(J10="","",J10)</f>
        <v>45429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35</v>
      </c>
      <c r="J90" s="28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88</v>
      </c>
      <c r="D92" s="135"/>
      <c r="E92" s="135"/>
      <c r="F92" s="135"/>
      <c r="G92" s="135"/>
      <c r="H92" s="135"/>
      <c r="I92" s="135"/>
      <c r="J92" s="136" t="s">
        <v>89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90</v>
      </c>
      <c r="D94" s="32"/>
      <c r="E94" s="32"/>
      <c r="F94" s="32"/>
      <c r="G94" s="32"/>
      <c r="H94" s="32"/>
      <c r="I94" s="32"/>
      <c r="J94" s="80">
        <f>J115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91</v>
      </c>
    </row>
    <row r="95" spans="1:47" s="9" customFormat="1" ht="24.95" customHeight="1">
      <c r="B95" s="138"/>
      <c r="C95" s="139"/>
      <c r="D95" s="140" t="s">
        <v>92</v>
      </c>
      <c r="E95" s="141"/>
      <c r="F95" s="141"/>
      <c r="G95" s="141"/>
      <c r="H95" s="141"/>
      <c r="I95" s="141"/>
      <c r="J95" s="142">
        <f>J116</f>
        <v>0</v>
      </c>
      <c r="K95" s="139"/>
      <c r="L95" s="143"/>
    </row>
    <row r="96" spans="1:47" s="9" customFormat="1" ht="24.95" customHeight="1">
      <c r="B96" s="138"/>
      <c r="C96" s="139"/>
      <c r="D96" s="140" t="s">
        <v>93</v>
      </c>
      <c r="E96" s="141"/>
      <c r="F96" s="141"/>
      <c r="G96" s="141"/>
      <c r="H96" s="141"/>
      <c r="I96" s="141"/>
      <c r="J96" s="142">
        <f>J135</f>
        <v>0</v>
      </c>
      <c r="K96" s="139"/>
      <c r="L96" s="143"/>
    </row>
    <row r="97" spans="1:31" s="9" customFormat="1" ht="24.95" customHeight="1">
      <c r="B97" s="138"/>
      <c r="C97" s="139"/>
      <c r="D97" s="140" t="s">
        <v>94</v>
      </c>
      <c r="E97" s="141"/>
      <c r="F97" s="141"/>
      <c r="G97" s="141"/>
      <c r="H97" s="141"/>
      <c r="I97" s="141"/>
      <c r="J97" s="142">
        <f>J141</f>
        <v>0</v>
      </c>
      <c r="K97" s="139"/>
      <c r="L97" s="143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95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30" customHeight="1">
      <c r="A107" s="30"/>
      <c r="B107" s="31"/>
      <c r="C107" s="32"/>
      <c r="D107" s="32"/>
      <c r="E107" s="210" t="str">
        <f>E7</f>
        <v>Vypracování projektové dokumentace na opravu haly mechanizačního střediska</v>
      </c>
      <c r="F107" s="237"/>
      <c r="G107" s="237"/>
      <c r="H107" s="237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20</v>
      </c>
      <c r="D109" s="32"/>
      <c r="E109" s="32"/>
      <c r="F109" s="23" t="str">
        <f>F10</f>
        <v>žst. Beroun</v>
      </c>
      <c r="G109" s="32"/>
      <c r="H109" s="32"/>
      <c r="I109" s="25" t="s">
        <v>22</v>
      </c>
      <c r="J109" s="62">
        <f>IF(J10="","",J10)</f>
        <v>45429</v>
      </c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5.2" customHeight="1">
      <c r="A111" s="30"/>
      <c r="B111" s="31"/>
      <c r="C111" s="25" t="s">
        <v>24</v>
      </c>
      <c r="D111" s="32"/>
      <c r="E111" s="32"/>
      <c r="F111" s="23" t="str">
        <f>E13</f>
        <v>Správa železnic, státní organizace</v>
      </c>
      <c r="G111" s="32"/>
      <c r="H111" s="32"/>
      <c r="I111" s="25" t="s">
        <v>32</v>
      </c>
      <c r="J111" s="28" t="str">
        <f>E19</f>
        <v xml:space="preserve"> 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30</v>
      </c>
      <c r="D112" s="32"/>
      <c r="E112" s="32"/>
      <c r="F112" s="23" t="str">
        <f>IF(E16="","",E16)</f>
        <v>Vyplň údaj</v>
      </c>
      <c r="G112" s="32"/>
      <c r="H112" s="32"/>
      <c r="I112" s="25" t="s">
        <v>35</v>
      </c>
      <c r="J112" s="28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0.3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0" customFormat="1" ht="29.25" customHeight="1">
      <c r="A114" s="144"/>
      <c r="B114" s="145"/>
      <c r="C114" s="146" t="s">
        <v>96</v>
      </c>
      <c r="D114" s="147" t="s">
        <v>63</v>
      </c>
      <c r="E114" s="147" t="s">
        <v>59</v>
      </c>
      <c r="F114" s="147" t="s">
        <v>60</v>
      </c>
      <c r="G114" s="147" t="s">
        <v>97</v>
      </c>
      <c r="H114" s="147" t="s">
        <v>98</v>
      </c>
      <c r="I114" s="147" t="s">
        <v>99</v>
      </c>
      <c r="J114" s="147" t="s">
        <v>89</v>
      </c>
      <c r="K114" s="148" t="s">
        <v>100</v>
      </c>
      <c r="L114" s="149"/>
      <c r="M114" s="71" t="s">
        <v>1</v>
      </c>
      <c r="N114" s="72" t="s">
        <v>42</v>
      </c>
      <c r="O114" s="72" t="s">
        <v>101</v>
      </c>
      <c r="P114" s="72" t="s">
        <v>102</v>
      </c>
      <c r="Q114" s="72" t="s">
        <v>103</v>
      </c>
      <c r="R114" s="72" t="s">
        <v>104</v>
      </c>
      <c r="S114" s="72" t="s">
        <v>105</v>
      </c>
      <c r="T114" s="73" t="s">
        <v>106</v>
      </c>
      <c r="U114" s="144"/>
      <c r="V114" s="144"/>
      <c r="W114" s="144"/>
      <c r="X114" s="144"/>
      <c r="Y114" s="144"/>
      <c r="Z114" s="144"/>
      <c r="AA114" s="144"/>
      <c r="AB114" s="144"/>
      <c r="AC114" s="144"/>
      <c r="AD114" s="144"/>
      <c r="AE114" s="144"/>
    </row>
    <row r="115" spans="1:65" s="2" customFormat="1" ht="22.9" customHeight="1">
      <c r="A115" s="30"/>
      <c r="B115" s="31"/>
      <c r="C115" s="78" t="s">
        <v>107</v>
      </c>
      <c r="D115" s="32"/>
      <c r="E115" s="32"/>
      <c r="F115" s="32"/>
      <c r="G115" s="32"/>
      <c r="H115" s="32"/>
      <c r="I115" s="32"/>
      <c r="J115" s="150">
        <f>BK115</f>
        <v>0</v>
      </c>
      <c r="K115" s="32"/>
      <c r="L115" s="35"/>
      <c r="M115" s="74"/>
      <c r="N115" s="151"/>
      <c r="O115" s="75"/>
      <c r="P115" s="152">
        <f>P116+P135+P141</f>
        <v>0</v>
      </c>
      <c r="Q115" s="75"/>
      <c r="R115" s="152">
        <f>R116+R135+R141</f>
        <v>0</v>
      </c>
      <c r="S115" s="75"/>
      <c r="T115" s="153">
        <f>T116+T135+T141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T115" s="13" t="s">
        <v>77</v>
      </c>
      <c r="AU115" s="13" t="s">
        <v>91</v>
      </c>
      <c r="BK115" s="154">
        <f>BK116+BK135+BK141</f>
        <v>0</v>
      </c>
    </row>
    <row r="116" spans="1:65" s="11" customFormat="1" ht="25.9" customHeight="1">
      <c r="B116" s="155"/>
      <c r="C116" s="156"/>
      <c r="D116" s="157" t="s">
        <v>77</v>
      </c>
      <c r="E116" s="158" t="s">
        <v>108</v>
      </c>
      <c r="F116" s="158" t="s">
        <v>109</v>
      </c>
      <c r="G116" s="156"/>
      <c r="H116" s="156"/>
      <c r="I116" s="159"/>
      <c r="J116" s="160">
        <f>BK116</f>
        <v>0</v>
      </c>
      <c r="K116" s="156"/>
      <c r="L116" s="161"/>
      <c r="M116" s="162"/>
      <c r="N116" s="163"/>
      <c r="O116" s="163"/>
      <c r="P116" s="164">
        <f>SUM(P117:P134)</f>
        <v>0</v>
      </c>
      <c r="Q116" s="163"/>
      <c r="R116" s="164">
        <f>SUM(R117:R134)</f>
        <v>0</v>
      </c>
      <c r="S116" s="163"/>
      <c r="T116" s="165">
        <f>SUM(T117:T134)</f>
        <v>0</v>
      </c>
      <c r="AR116" s="166" t="s">
        <v>110</v>
      </c>
      <c r="AT116" s="167" t="s">
        <v>77</v>
      </c>
      <c r="AU116" s="167" t="s">
        <v>78</v>
      </c>
      <c r="AY116" s="166" t="s">
        <v>111</v>
      </c>
      <c r="BK116" s="168">
        <f>SUM(BK117:BK134)</f>
        <v>0</v>
      </c>
    </row>
    <row r="117" spans="1:65" s="2" customFormat="1" ht="16.5" customHeight="1">
      <c r="A117" s="30"/>
      <c r="B117" s="31"/>
      <c r="C117" s="169" t="s">
        <v>83</v>
      </c>
      <c r="D117" s="169" t="s">
        <v>112</v>
      </c>
      <c r="E117" s="170" t="s">
        <v>113</v>
      </c>
      <c r="F117" s="171" t="s">
        <v>114</v>
      </c>
      <c r="G117" s="172" t="s">
        <v>115</v>
      </c>
      <c r="H117" s="173">
        <v>1</v>
      </c>
      <c r="I117" s="174"/>
      <c r="J117" s="175">
        <f>ROUND(I117*H117,2)</f>
        <v>0</v>
      </c>
      <c r="K117" s="238" t="s">
        <v>175</v>
      </c>
      <c r="L117" s="35"/>
      <c r="M117" s="176" t="s">
        <v>1</v>
      </c>
      <c r="N117" s="177" t="s">
        <v>43</v>
      </c>
      <c r="O117" s="67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80" t="s">
        <v>116</v>
      </c>
      <c r="AT117" s="180" t="s">
        <v>112</v>
      </c>
      <c r="AU117" s="180" t="s">
        <v>83</v>
      </c>
      <c r="AY117" s="13" t="s">
        <v>111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3" t="s">
        <v>83</v>
      </c>
      <c r="BK117" s="181">
        <f>ROUND(I117*H117,2)</f>
        <v>0</v>
      </c>
      <c r="BL117" s="13" t="s">
        <v>116</v>
      </c>
      <c r="BM117" s="180" t="s">
        <v>117</v>
      </c>
    </row>
    <row r="118" spans="1:65" s="2" customFormat="1" ht="107.25">
      <c r="A118" s="30"/>
      <c r="B118" s="31"/>
      <c r="C118" s="32"/>
      <c r="D118" s="182" t="s">
        <v>118</v>
      </c>
      <c r="E118" s="32"/>
      <c r="F118" s="183" t="s">
        <v>119</v>
      </c>
      <c r="G118" s="32"/>
      <c r="H118" s="32"/>
      <c r="I118" s="184"/>
      <c r="J118" s="32"/>
      <c r="K118" s="32"/>
      <c r="L118" s="35"/>
      <c r="M118" s="185"/>
      <c r="N118" s="186"/>
      <c r="O118" s="67"/>
      <c r="P118" s="67"/>
      <c r="Q118" s="67"/>
      <c r="R118" s="67"/>
      <c r="S118" s="67"/>
      <c r="T118" s="68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3" t="s">
        <v>118</v>
      </c>
      <c r="AU118" s="13" t="s">
        <v>83</v>
      </c>
    </row>
    <row r="119" spans="1:65" s="2" customFormat="1" ht="16.5" customHeight="1">
      <c r="A119" s="30"/>
      <c r="B119" s="31"/>
      <c r="C119" s="169" t="s">
        <v>85</v>
      </c>
      <c r="D119" s="169" t="s">
        <v>112</v>
      </c>
      <c r="E119" s="170" t="s">
        <v>120</v>
      </c>
      <c r="F119" s="171" t="s">
        <v>121</v>
      </c>
      <c r="G119" s="172" t="s">
        <v>115</v>
      </c>
      <c r="H119" s="173">
        <v>1</v>
      </c>
      <c r="I119" s="174"/>
      <c r="J119" s="175">
        <f>ROUND(I119*H119,2)</f>
        <v>0</v>
      </c>
      <c r="K119" s="171" t="s">
        <v>175</v>
      </c>
      <c r="L119" s="35"/>
      <c r="M119" s="176" t="s">
        <v>1</v>
      </c>
      <c r="N119" s="177" t="s">
        <v>43</v>
      </c>
      <c r="O119" s="67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0" t="s">
        <v>116</v>
      </c>
      <c r="AT119" s="180" t="s">
        <v>112</v>
      </c>
      <c r="AU119" s="180" t="s">
        <v>83</v>
      </c>
      <c r="AY119" s="13" t="s">
        <v>111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3" t="s">
        <v>83</v>
      </c>
      <c r="BK119" s="181">
        <f>ROUND(I119*H119,2)</f>
        <v>0</v>
      </c>
      <c r="BL119" s="13" t="s">
        <v>116</v>
      </c>
      <c r="BM119" s="180" t="s">
        <v>122</v>
      </c>
    </row>
    <row r="120" spans="1:65" s="2" customFormat="1" ht="107.25">
      <c r="A120" s="30"/>
      <c r="B120" s="31"/>
      <c r="C120" s="32"/>
      <c r="D120" s="182" t="s">
        <v>118</v>
      </c>
      <c r="E120" s="32"/>
      <c r="F120" s="183" t="s">
        <v>119</v>
      </c>
      <c r="G120" s="32"/>
      <c r="H120" s="32"/>
      <c r="I120" s="184"/>
      <c r="J120" s="32"/>
      <c r="K120" s="32"/>
      <c r="L120" s="35"/>
      <c r="M120" s="185"/>
      <c r="N120" s="186"/>
      <c r="O120" s="67"/>
      <c r="P120" s="67"/>
      <c r="Q120" s="67"/>
      <c r="R120" s="67"/>
      <c r="S120" s="67"/>
      <c r="T120" s="68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118</v>
      </c>
      <c r="AU120" s="13" t="s">
        <v>83</v>
      </c>
    </row>
    <row r="121" spans="1:65" s="2" customFormat="1" ht="16.5" customHeight="1">
      <c r="A121" s="30"/>
      <c r="B121" s="31"/>
      <c r="C121" s="169" t="s">
        <v>123</v>
      </c>
      <c r="D121" s="169" t="s">
        <v>112</v>
      </c>
      <c r="E121" s="170" t="s">
        <v>124</v>
      </c>
      <c r="F121" s="171" t="s">
        <v>125</v>
      </c>
      <c r="G121" s="172" t="s">
        <v>115</v>
      </c>
      <c r="H121" s="173">
        <v>1</v>
      </c>
      <c r="I121" s="174"/>
      <c r="J121" s="175">
        <f>ROUND(I121*H121,2)</f>
        <v>0</v>
      </c>
      <c r="K121" s="171" t="s">
        <v>175</v>
      </c>
      <c r="L121" s="35"/>
      <c r="M121" s="176" t="s">
        <v>1</v>
      </c>
      <c r="N121" s="177" t="s">
        <v>43</v>
      </c>
      <c r="O121" s="67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80" t="s">
        <v>116</v>
      </c>
      <c r="AT121" s="180" t="s">
        <v>112</v>
      </c>
      <c r="AU121" s="180" t="s">
        <v>83</v>
      </c>
      <c r="AY121" s="13" t="s">
        <v>111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3" t="s">
        <v>83</v>
      </c>
      <c r="BK121" s="181">
        <f>ROUND(I121*H121,2)</f>
        <v>0</v>
      </c>
      <c r="BL121" s="13" t="s">
        <v>116</v>
      </c>
      <c r="BM121" s="180" t="s">
        <v>126</v>
      </c>
    </row>
    <row r="122" spans="1:65" s="2" customFormat="1" ht="107.25">
      <c r="A122" s="30"/>
      <c r="B122" s="31"/>
      <c r="C122" s="32"/>
      <c r="D122" s="182" t="s">
        <v>118</v>
      </c>
      <c r="E122" s="32"/>
      <c r="F122" s="183" t="s">
        <v>119</v>
      </c>
      <c r="G122" s="32"/>
      <c r="H122" s="32"/>
      <c r="I122" s="184"/>
      <c r="J122" s="32"/>
      <c r="K122" s="32"/>
      <c r="L122" s="35"/>
      <c r="M122" s="185"/>
      <c r="N122" s="186"/>
      <c r="O122" s="67"/>
      <c r="P122" s="67"/>
      <c r="Q122" s="67"/>
      <c r="R122" s="67"/>
      <c r="S122" s="67"/>
      <c r="T122" s="68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118</v>
      </c>
      <c r="AU122" s="13" t="s">
        <v>83</v>
      </c>
    </row>
    <row r="123" spans="1:65" s="2" customFormat="1" ht="16.5" customHeight="1">
      <c r="A123" s="30"/>
      <c r="B123" s="31"/>
      <c r="C123" s="169" t="s">
        <v>127</v>
      </c>
      <c r="D123" s="169" t="s">
        <v>112</v>
      </c>
      <c r="E123" s="170" t="s">
        <v>128</v>
      </c>
      <c r="F123" s="171" t="s">
        <v>129</v>
      </c>
      <c r="G123" s="172" t="s">
        <v>115</v>
      </c>
      <c r="H123" s="173">
        <v>1</v>
      </c>
      <c r="I123" s="174"/>
      <c r="J123" s="175">
        <f>ROUND(I123*H123,2)</f>
        <v>0</v>
      </c>
      <c r="K123" s="171" t="s">
        <v>175</v>
      </c>
      <c r="L123" s="35"/>
      <c r="M123" s="176" t="s">
        <v>1</v>
      </c>
      <c r="N123" s="177" t="s">
        <v>43</v>
      </c>
      <c r="O123" s="67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0" t="s">
        <v>116</v>
      </c>
      <c r="AT123" s="180" t="s">
        <v>112</v>
      </c>
      <c r="AU123" s="180" t="s">
        <v>83</v>
      </c>
      <c r="AY123" s="13" t="s">
        <v>111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3" t="s">
        <v>83</v>
      </c>
      <c r="BK123" s="181">
        <f>ROUND(I123*H123,2)</f>
        <v>0</v>
      </c>
      <c r="BL123" s="13" t="s">
        <v>116</v>
      </c>
      <c r="BM123" s="180" t="s">
        <v>130</v>
      </c>
    </row>
    <row r="124" spans="1:65" s="2" customFormat="1" ht="136.5">
      <c r="A124" s="30"/>
      <c r="B124" s="31"/>
      <c r="C124" s="32"/>
      <c r="D124" s="182" t="s">
        <v>118</v>
      </c>
      <c r="E124" s="32"/>
      <c r="F124" s="183" t="s">
        <v>131</v>
      </c>
      <c r="G124" s="32"/>
      <c r="H124" s="32"/>
      <c r="I124" s="184"/>
      <c r="J124" s="32"/>
      <c r="K124" s="32"/>
      <c r="L124" s="35"/>
      <c r="M124" s="185"/>
      <c r="N124" s="186"/>
      <c r="O124" s="67"/>
      <c r="P124" s="67"/>
      <c r="Q124" s="67"/>
      <c r="R124" s="67"/>
      <c r="S124" s="67"/>
      <c r="T124" s="68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3" t="s">
        <v>118</v>
      </c>
      <c r="AU124" s="13" t="s">
        <v>83</v>
      </c>
    </row>
    <row r="125" spans="1:65" s="2" customFormat="1" ht="16.5" customHeight="1">
      <c r="A125" s="30"/>
      <c r="B125" s="31"/>
      <c r="C125" s="169" t="s">
        <v>110</v>
      </c>
      <c r="D125" s="169" t="s">
        <v>112</v>
      </c>
      <c r="E125" s="170" t="s">
        <v>132</v>
      </c>
      <c r="F125" s="171" t="s">
        <v>133</v>
      </c>
      <c r="G125" s="172" t="s">
        <v>115</v>
      </c>
      <c r="H125" s="173">
        <v>1</v>
      </c>
      <c r="I125" s="174"/>
      <c r="J125" s="175">
        <f>ROUND(I125*H125,2)</f>
        <v>0</v>
      </c>
      <c r="K125" s="171" t="s">
        <v>175</v>
      </c>
      <c r="L125" s="35"/>
      <c r="M125" s="176" t="s">
        <v>1</v>
      </c>
      <c r="N125" s="177" t="s">
        <v>43</v>
      </c>
      <c r="O125" s="67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0" t="s">
        <v>116</v>
      </c>
      <c r="AT125" s="180" t="s">
        <v>112</v>
      </c>
      <c r="AU125" s="180" t="s">
        <v>83</v>
      </c>
      <c r="AY125" s="13" t="s">
        <v>111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3" t="s">
        <v>83</v>
      </c>
      <c r="BK125" s="181">
        <f>ROUND(I125*H125,2)</f>
        <v>0</v>
      </c>
      <c r="BL125" s="13" t="s">
        <v>116</v>
      </c>
      <c r="BM125" s="180" t="s">
        <v>134</v>
      </c>
    </row>
    <row r="126" spans="1:65" s="2" customFormat="1" ht="136.5">
      <c r="A126" s="30"/>
      <c r="B126" s="31"/>
      <c r="C126" s="32"/>
      <c r="D126" s="182" t="s">
        <v>118</v>
      </c>
      <c r="E126" s="32"/>
      <c r="F126" s="183" t="s">
        <v>131</v>
      </c>
      <c r="G126" s="32"/>
      <c r="H126" s="32"/>
      <c r="I126" s="184"/>
      <c r="J126" s="32"/>
      <c r="K126" s="32"/>
      <c r="L126" s="35"/>
      <c r="M126" s="185"/>
      <c r="N126" s="186"/>
      <c r="O126" s="67"/>
      <c r="P126" s="67"/>
      <c r="Q126" s="67"/>
      <c r="R126" s="67"/>
      <c r="S126" s="67"/>
      <c r="T126" s="68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118</v>
      </c>
      <c r="AU126" s="13" t="s">
        <v>83</v>
      </c>
    </row>
    <row r="127" spans="1:65" s="2" customFormat="1" ht="16.5" customHeight="1">
      <c r="A127" s="30"/>
      <c r="B127" s="31"/>
      <c r="C127" s="169" t="s">
        <v>135</v>
      </c>
      <c r="D127" s="169" t="s">
        <v>112</v>
      </c>
      <c r="E127" s="170" t="s">
        <v>136</v>
      </c>
      <c r="F127" s="171" t="s">
        <v>137</v>
      </c>
      <c r="G127" s="172" t="s">
        <v>115</v>
      </c>
      <c r="H127" s="173">
        <v>1</v>
      </c>
      <c r="I127" s="174"/>
      <c r="J127" s="175">
        <f>ROUND(I127*H127,2)</f>
        <v>0</v>
      </c>
      <c r="K127" s="171" t="s">
        <v>175</v>
      </c>
      <c r="L127" s="35"/>
      <c r="M127" s="176" t="s">
        <v>1</v>
      </c>
      <c r="N127" s="177" t="s">
        <v>43</v>
      </c>
      <c r="O127" s="67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80" t="s">
        <v>116</v>
      </c>
      <c r="AT127" s="180" t="s">
        <v>112</v>
      </c>
      <c r="AU127" s="180" t="s">
        <v>83</v>
      </c>
      <c r="AY127" s="13" t="s">
        <v>111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3" t="s">
        <v>83</v>
      </c>
      <c r="BK127" s="181">
        <f>ROUND(I127*H127,2)</f>
        <v>0</v>
      </c>
      <c r="BL127" s="13" t="s">
        <v>116</v>
      </c>
      <c r="BM127" s="180" t="s">
        <v>138</v>
      </c>
    </row>
    <row r="128" spans="1:65" s="2" customFormat="1" ht="136.5">
      <c r="A128" s="30"/>
      <c r="B128" s="31"/>
      <c r="C128" s="32"/>
      <c r="D128" s="182" t="s">
        <v>118</v>
      </c>
      <c r="E128" s="32"/>
      <c r="F128" s="183" t="s">
        <v>131</v>
      </c>
      <c r="G128" s="32"/>
      <c r="H128" s="32"/>
      <c r="I128" s="184"/>
      <c r="J128" s="32"/>
      <c r="K128" s="32"/>
      <c r="L128" s="35"/>
      <c r="M128" s="185"/>
      <c r="N128" s="186"/>
      <c r="O128" s="67"/>
      <c r="P128" s="67"/>
      <c r="Q128" s="67"/>
      <c r="R128" s="67"/>
      <c r="S128" s="67"/>
      <c r="T128" s="68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118</v>
      </c>
      <c r="AU128" s="13" t="s">
        <v>83</v>
      </c>
    </row>
    <row r="129" spans="1:65" s="2" customFormat="1" ht="16.5" customHeight="1">
      <c r="A129" s="30"/>
      <c r="B129" s="31"/>
      <c r="C129" s="169" t="s">
        <v>139</v>
      </c>
      <c r="D129" s="169" t="s">
        <v>112</v>
      </c>
      <c r="E129" s="170" t="s">
        <v>140</v>
      </c>
      <c r="F129" s="171" t="s">
        <v>141</v>
      </c>
      <c r="G129" s="172" t="s">
        <v>115</v>
      </c>
      <c r="H129" s="173">
        <v>1</v>
      </c>
      <c r="I129" s="174"/>
      <c r="J129" s="175">
        <f>ROUND(I129*H129,2)</f>
        <v>0</v>
      </c>
      <c r="K129" s="171" t="s">
        <v>175</v>
      </c>
      <c r="L129" s="35"/>
      <c r="M129" s="176" t="s">
        <v>1</v>
      </c>
      <c r="N129" s="177" t="s">
        <v>43</v>
      </c>
      <c r="O129" s="67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80" t="s">
        <v>116</v>
      </c>
      <c r="AT129" s="180" t="s">
        <v>112</v>
      </c>
      <c r="AU129" s="180" t="s">
        <v>83</v>
      </c>
      <c r="AY129" s="13" t="s">
        <v>111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3" t="s">
        <v>83</v>
      </c>
      <c r="BK129" s="181">
        <f>ROUND(I129*H129,2)</f>
        <v>0</v>
      </c>
      <c r="BL129" s="13" t="s">
        <v>116</v>
      </c>
      <c r="BM129" s="180" t="s">
        <v>142</v>
      </c>
    </row>
    <row r="130" spans="1:65" s="2" customFormat="1" ht="29.25">
      <c r="A130" s="30"/>
      <c r="B130" s="31"/>
      <c r="C130" s="32"/>
      <c r="D130" s="182" t="s">
        <v>118</v>
      </c>
      <c r="E130" s="32"/>
      <c r="F130" s="183" t="s">
        <v>143</v>
      </c>
      <c r="G130" s="32"/>
      <c r="H130" s="32"/>
      <c r="I130" s="184"/>
      <c r="J130" s="32"/>
      <c r="K130" s="32"/>
      <c r="L130" s="35"/>
      <c r="M130" s="185"/>
      <c r="N130" s="186"/>
      <c r="O130" s="67"/>
      <c r="P130" s="67"/>
      <c r="Q130" s="67"/>
      <c r="R130" s="67"/>
      <c r="S130" s="67"/>
      <c r="T130" s="68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118</v>
      </c>
      <c r="AU130" s="13" t="s">
        <v>83</v>
      </c>
    </row>
    <row r="131" spans="1:65" s="2" customFormat="1" ht="44.25" customHeight="1">
      <c r="A131" s="30"/>
      <c r="B131" s="31"/>
      <c r="C131" s="169" t="s">
        <v>144</v>
      </c>
      <c r="D131" s="169" t="s">
        <v>112</v>
      </c>
      <c r="E131" s="170" t="s">
        <v>145</v>
      </c>
      <c r="F131" s="171" t="s">
        <v>146</v>
      </c>
      <c r="G131" s="172" t="s">
        <v>115</v>
      </c>
      <c r="H131" s="173">
        <v>1</v>
      </c>
      <c r="I131" s="174"/>
      <c r="J131" s="175">
        <f>ROUND(I131*H131,2)</f>
        <v>0</v>
      </c>
      <c r="K131" s="171" t="s">
        <v>175</v>
      </c>
      <c r="L131" s="35"/>
      <c r="M131" s="176" t="s">
        <v>1</v>
      </c>
      <c r="N131" s="177" t="s">
        <v>43</v>
      </c>
      <c r="O131" s="67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0" t="s">
        <v>116</v>
      </c>
      <c r="AT131" s="180" t="s">
        <v>112</v>
      </c>
      <c r="AU131" s="180" t="s">
        <v>83</v>
      </c>
      <c r="AY131" s="13" t="s">
        <v>111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3" t="s">
        <v>83</v>
      </c>
      <c r="BK131" s="181">
        <f>ROUND(I131*H131,2)</f>
        <v>0</v>
      </c>
      <c r="BL131" s="13" t="s">
        <v>116</v>
      </c>
      <c r="BM131" s="180" t="s">
        <v>147</v>
      </c>
    </row>
    <row r="132" spans="1:65" s="2" customFormat="1" ht="29.25">
      <c r="A132" s="30"/>
      <c r="B132" s="31"/>
      <c r="C132" s="32"/>
      <c r="D132" s="182" t="s">
        <v>118</v>
      </c>
      <c r="E132" s="32"/>
      <c r="F132" s="183" t="s">
        <v>148</v>
      </c>
      <c r="G132" s="32"/>
      <c r="H132" s="32"/>
      <c r="I132" s="184"/>
      <c r="J132" s="32"/>
      <c r="K132" s="32"/>
      <c r="L132" s="35"/>
      <c r="M132" s="185"/>
      <c r="N132" s="186"/>
      <c r="O132" s="67"/>
      <c r="P132" s="67"/>
      <c r="Q132" s="67"/>
      <c r="R132" s="67"/>
      <c r="S132" s="67"/>
      <c r="T132" s="68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118</v>
      </c>
      <c r="AU132" s="13" t="s">
        <v>83</v>
      </c>
    </row>
    <row r="133" spans="1:65" s="2" customFormat="1" ht="24.2" customHeight="1">
      <c r="A133" s="30"/>
      <c r="B133" s="31"/>
      <c r="C133" s="169" t="s">
        <v>149</v>
      </c>
      <c r="D133" s="169" t="s">
        <v>112</v>
      </c>
      <c r="E133" s="170" t="s">
        <v>150</v>
      </c>
      <c r="F133" s="171" t="s">
        <v>151</v>
      </c>
      <c r="G133" s="172" t="s">
        <v>115</v>
      </c>
      <c r="H133" s="173">
        <v>1</v>
      </c>
      <c r="I133" s="174"/>
      <c r="J133" s="175">
        <f>ROUND(I133*H133,2)</f>
        <v>0</v>
      </c>
      <c r="K133" s="171" t="s">
        <v>175</v>
      </c>
      <c r="L133" s="35"/>
      <c r="M133" s="176" t="s">
        <v>1</v>
      </c>
      <c r="N133" s="177" t="s">
        <v>43</v>
      </c>
      <c r="O133" s="67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0" t="s">
        <v>116</v>
      </c>
      <c r="AT133" s="180" t="s">
        <v>112</v>
      </c>
      <c r="AU133" s="180" t="s">
        <v>83</v>
      </c>
      <c r="AY133" s="13" t="s">
        <v>111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3" t="s">
        <v>83</v>
      </c>
      <c r="BK133" s="181">
        <f>ROUND(I133*H133,2)</f>
        <v>0</v>
      </c>
      <c r="BL133" s="13" t="s">
        <v>116</v>
      </c>
      <c r="BM133" s="180" t="s">
        <v>152</v>
      </c>
    </row>
    <row r="134" spans="1:65" s="2" customFormat="1" ht="29.25">
      <c r="A134" s="30"/>
      <c r="B134" s="31"/>
      <c r="C134" s="32"/>
      <c r="D134" s="182" t="s">
        <v>118</v>
      </c>
      <c r="E134" s="32"/>
      <c r="F134" s="183" t="s">
        <v>148</v>
      </c>
      <c r="G134" s="32"/>
      <c r="H134" s="32"/>
      <c r="I134" s="184"/>
      <c r="J134" s="32"/>
      <c r="K134" s="32"/>
      <c r="L134" s="35"/>
      <c r="M134" s="185"/>
      <c r="N134" s="186"/>
      <c r="O134" s="67"/>
      <c r="P134" s="67"/>
      <c r="Q134" s="67"/>
      <c r="R134" s="67"/>
      <c r="S134" s="67"/>
      <c r="T134" s="68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118</v>
      </c>
      <c r="AU134" s="13" t="s">
        <v>83</v>
      </c>
    </row>
    <row r="135" spans="1:65" s="11" customFormat="1" ht="25.9" customHeight="1">
      <c r="B135" s="155"/>
      <c r="C135" s="156"/>
      <c r="D135" s="157" t="s">
        <v>77</v>
      </c>
      <c r="E135" s="158" t="s">
        <v>153</v>
      </c>
      <c r="F135" s="158" t="s">
        <v>154</v>
      </c>
      <c r="G135" s="156"/>
      <c r="H135" s="156"/>
      <c r="I135" s="159"/>
      <c r="J135" s="160">
        <f>BK135</f>
        <v>0</v>
      </c>
      <c r="K135" s="156"/>
      <c r="L135" s="161"/>
      <c r="M135" s="162"/>
      <c r="N135" s="163"/>
      <c r="O135" s="163"/>
      <c r="P135" s="164">
        <f>SUM(P136:P140)</f>
        <v>0</v>
      </c>
      <c r="Q135" s="163"/>
      <c r="R135" s="164">
        <f>SUM(R136:R140)</f>
        <v>0</v>
      </c>
      <c r="S135" s="163"/>
      <c r="T135" s="165">
        <f>SUM(T136:T140)</f>
        <v>0</v>
      </c>
      <c r="AR135" s="166" t="s">
        <v>110</v>
      </c>
      <c r="AT135" s="167" t="s">
        <v>77</v>
      </c>
      <c r="AU135" s="167" t="s">
        <v>78</v>
      </c>
      <c r="AY135" s="166" t="s">
        <v>111</v>
      </c>
      <c r="BK135" s="168">
        <f>SUM(BK136:BK140)</f>
        <v>0</v>
      </c>
    </row>
    <row r="136" spans="1:65" s="2" customFormat="1" ht="16.5" customHeight="1">
      <c r="A136" s="30"/>
      <c r="B136" s="31"/>
      <c r="C136" s="169" t="s">
        <v>155</v>
      </c>
      <c r="D136" s="169" t="s">
        <v>112</v>
      </c>
      <c r="E136" s="170" t="s">
        <v>156</v>
      </c>
      <c r="F136" s="171" t="s">
        <v>154</v>
      </c>
      <c r="G136" s="172" t="s">
        <v>115</v>
      </c>
      <c r="H136" s="173">
        <v>1</v>
      </c>
      <c r="I136" s="174"/>
      <c r="J136" s="175">
        <f>ROUND(I136*H136,2)</f>
        <v>0</v>
      </c>
      <c r="K136" s="171" t="s">
        <v>175</v>
      </c>
      <c r="L136" s="35"/>
      <c r="M136" s="176" t="s">
        <v>1</v>
      </c>
      <c r="N136" s="177" t="s">
        <v>43</v>
      </c>
      <c r="O136" s="67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80" t="s">
        <v>116</v>
      </c>
      <c r="AT136" s="180" t="s">
        <v>112</v>
      </c>
      <c r="AU136" s="180" t="s">
        <v>83</v>
      </c>
      <c r="AY136" s="13" t="s">
        <v>111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3" t="s">
        <v>83</v>
      </c>
      <c r="BK136" s="181">
        <f>ROUND(I136*H136,2)</f>
        <v>0</v>
      </c>
      <c r="BL136" s="13" t="s">
        <v>116</v>
      </c>
      <c r="BM136" s="180" t="s">
        <v>157</v>
      </c>
    </row>
    <row r="137" spans="1:65" s="2" customFormat="1" ht="107.25">
      <c r="A137" s="30"/>
      <c r="B137" s="31"/>
      <c r="C137" s="32"/>
      <c r="D137" s="182" t="s">
        <v>118</v>
      </c>
      <c r="E137" s="32"/>
      <c r="F137" s="183" t="s">
        <v>158</v>
      </c>
      <c r="G137" s="32"/>
      <c r="H137" s="32"/>
      <c r="I137" s="184"/>
      <c r="J137" s="32"/>
      <c r="K137" s="32"/>
      <c r="L137" s="35"/>
      <c r="M137" s="185"/>
      <c r="N137" s="186"/>
      <c r="O137" s="67"/>
      <c r="P137" s="67"/>
      <c r="Q137" s="67"/>
      <c r="R137" s="67"/>
      <c r="S137" s="67"/>
      <c r="T137" s="68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3" t="s">
        <v>118</v>
      </c>
      <c r="AU137" s="13" t="s">
        <v>83</v>
      </c>
    </row>
    <row r="138" spans="1:65" s="2" customFormat="1" ht="37.9" customHeight="1">
      <c r="A138" s="30"/>
      <c r="B138" s="31"/>
      <c r="C138" s="169" t="s">
        <v>159</v>
      </c>
      <c r="D138" s="169" t="s">
        <v>112</v>
      </c>
      <c r="E138" s="170" t="s">
        <v>160</v>
      </c>
      <c r="F138" s="171" t="s">
        <v>161</v>
      </c>
      <c r="G138" s="172" t="s">
        <v>115</v>
      </c>
      <c r="H138" s="173">
        <v>1</v>
      </c>
      <c r="I138" s="174"/>
      <c r="J138" s="175">
        <f>ROUND(I138*H138,2)</f>
        <v>0</v>
      </c>
      <c r="K138" s="171" t="s">
        <v>175</v>
      </c>
      <c r="L138" s="35"/>
      <c r="M138" s="176" t="s">
        <v>1</v>
      </c>
      <c r="N138" s="177" t="s">
        <v>43</v>
      </c>
      <c r="O138" s="67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80" t="s">
        <v>116</v>
      </c>
      <c r="AT138" s="180" t="s">
        <v>112</v>
      </c>
      <c r="AU138" s="180" t="s">
        <v>83</v>
      </c>
      <c r="AY138" s="13" t="s">
        <v>111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3" t="s">
        <v>83</v>
      </c>
      <c r="BK138" s="181">
        <f>ROUND(I138*H138,2)</f>
        <v>0</v>
      </c>
      <c r="BL138" s="13" t="s">
        <v>116</v>
      </c>
      <c r="BM138" s="180" t="s">
        <v>162</v>
      </c>
    </row>
    <row r="139" spans="1:65" s="2" customFormat="1" ht="37.9" customHeight="1">
      <c r="A139" s="30"/>
      <c r="B139" s="31"/>
      <c r="C139" s="169" t="s">
        <v>8</v>
      </c>
      <c r="D139" s="169" t="s">
        <v>112</v>
      </c>
      <c r="E139" s="170" t="s">
        <v>163</v>
      </c>
      <c r="F139" s="171" t="s">
        <v>164</v>
      </c>
      <c r="G139" s="172" t="s">
        <v>115</v>
      </c>
      <c r="H139" s="173">
        <v>1</v>
      </c>
      <c r="I139" s="174"/>
      <c r="J139" s="175">
        <f>ROUND(I139*H139,2)</f>
        <v>0</v>
      </c>
      <c r="K139" s="171" t="s">
        <v>175</v>
      </c>
      <c r="L139" s="35"/>
      <c r="M139" s="176" t="s">
        <v>1</v>
      </c>
      <c r="N139" s="177" t="s">
        <v>43</v>
      </c>
      <c r="O139" s="67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0" t="s">
        <v>116</v>
      </c>
      <c r="AT139" s="180" t="s">
        <v>112</v>
      </c>
      <c r="AU139" s="180" t="s">
        <v>83</v>
      </c>
      <c r="AY139" s="13" t="s">
        <v>111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3" t="s">
        <v>83</v>
      </c>
      <c r="BK139" s="181">
        <f>ROUND(I139*H139,2)</f>
        <v>0</v>
      </c>
      <c r="BL139" s="13" t="s">
        <v>116</v>
      </c>
      <c r="BM139" s="180" t="s">
        <v>165</v>
      </c>
    </row>
    <row r="140" spans="1:65" s="2" customFormat="1" ht="48.75">
      <c r="A140" s="30"/>
      <c r="B140" s="31"/>
      <c r="C140" s="32"/>
      <c r="D140" s="182" t="s">
        <v>118</v>
      </c>
      <c r="E140" s="32"/>
      <c r="F140" s="183" t="s">
        <v>166</v>
      </c>
      <c r="G140" s="32"/>
      <c r="H140" s="32"/>
      <c r="I140" s="184"/>
      <c r="J140" s="32"/>
      <c r="K140" s="32"/>
      <c r="L140" s="35"/>
      <c r="M140" s="185"/>
      <c r="N140" s="186"/>
      <c r="O140" s="67"/>
      <c r="P140" s="67"/>
      <c r="Q140" s="67"/>
      <c r="R140" s="67"/>
      <c r="S140" s="67"/>
      <c r="T140" s="68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3" t="s">
        <v>118</v>
      </c>
      <c r="AU140" s="13" t="s">
        <v>83</v>
      </c>
    </row>
    <row r="141" spans="1:65" s="11" customFormat="1" ht="25.9" customHeight="1">
      <c r="B141" s="155"/>
      <c r="C141" s="156"/>
      <c r="D141" s="157" t="s">
        <v>77</v>
      </c>
      <c r="E141" s="158" t="s">
        <v>167</v>
      </c>
      <c r="F141" s="158" t="s">
        <v>168</v>
      </c>
      <c r="G141" s="156"/>
      <c r="H141" s="156"/>
      <c r="I141" s="159"/>
      <c r="J141" s="160">
        <f>BK141</f>
        <v>0</v>
      </c>
      <c r="K141" s="156"/>
      <c r="L141" s="161"/>
      <c r="M141" s="162"/>
      <c r="N141" s="163"/>
      <c r="O141" s="163"/>
      <c r="P141" s="164">
        <f>SUM(P142:P143)</f>
        <v>0</v>
      </c>
      <c r="Q141" s="163"/>
      <c r="R141" s="164">
        <f>SUM(R142:R143)</f>
        <v>0</v>
      </c>
      <c r="S141" s="163"/>
      <c r="T141" s="165">
        <f>SUM(T142:T143)</f>
        <v>0</v>
      </c>
      <c r="AR141" s="166" t="s">
        <v>110</v>
      </c>
      <c r="AT141" s="167" t="s">
        <v>77</v>
      </c>
      <c r="AU141" s="167" t="s">
        <v>78</v>
      </c>
      <c r="AY141" s="166" t="s">
        <v>111</v>
      </c>
      <c r="BK141" s="168">
        <f>SUM(BK142:BK143)</f>
        <v>0</v>
      </c>
    </row>
    <row r="142" spans="1:65" s="2" customFormat="1" ht="24.2" customHeight="1">
      <c r="A142" s="30"/>
      <c r="B142" s="31"/>
      <c r="C142" s="169" t="s">
        <v>169</v>
      </c>
      <c r="D142" s="169" t="s">
        <v>112</v>
      </c>
      <c r="E142" s="170" t="s">
        <v>170</v>
      </c>
      <c r="F142" s="171" t="s">
        <v>171</v>
      </c>
      <c r="G142" s="172" t="s">
        <v>115</v>
      </c>
      <c r="H142" s="173">
        <v>1</v>
      </c>
      <c r="I142" s="174"/>
      <c r="J142" s="175">
        <f>ROUND(I142*H142,2)</f>
        <v>0</v>
      </c>
      <c r="K142" s="171" t="s">
        <v>175</v>
      </c>
      <c r="L142" s="35"/>
      <c r="M142" s="176" t="s">
        <v>1</v>
      </c>
      <c r="N142" s="177" t="s">
        <v>43</v>
      </c>
      <c r="O142" s="67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80" t="s">
        <v>116</v>
      </c>
      <c r="AT142" s="180" t="s">
        <v>112</v>
      </c>
      <c r="AU142" s="180" t="s">
        <v>83</v>
      </c>
      <c r="AY142" s="13" t="s">
        <v>111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3" t="s">
        <v>83</v>
      </c>
      <c r="BK142" s="181">
        <f>ROUND(I142*H142,2)</f>
        <v>0</v>
      </c>
      <c r="BL142" s="13" t="s">
        <v>116</v>
      </c>
      <c r="BM142" s="180" t="s">
        <v>172</v>
      </c>
    </row>
    <row r="143" spans="1:65" s="2" customFormat="1" ht="312">
      <c r="A143" s="30"/>
      <c r="B143" s="31"/>
      <c r="C143" s="32"/>
      <c r="D143" s="182" t="s">
        <v>118</v>
      </c>
      <c r="E143" s="32"/>
      <c r="F143" s="183" t="s">
        <v>173</v>
      </c>
      <c r="G143" s="32"/>
      <c r="H143" s="32"/>
      <c r="I143" s="184"/>
      <c r="J143" s="32"/>
      <c r="K143" s="32"/>
      <c r="L143" s="35"/>
      <c r="M143" s="187"/>
      <c r="N143" s="188"/>
      <c r="O143" s="189"/>
      <c r="P143" s="189"/>
      <c r="Q143" s="189"/>
      <c r="R143" s="189"/>
      <c r="S143" s="189"/>
      <c r="T143" s="19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3" t="s">
        <v>118</v>
      </c>
      <c r="AU143" s="13" t="s">
        <v>83</v>
      </c>
    </row>
    <row r="144" spans="1:65" s="2" customFormat="1" ht="6.95" customHeight="1">
      <c r="A144" s="30"/>
      <c r="B144" s="50"/>
      <c r="C144" s="51"/>
      <c r="D144" s="51"/>
      <c r="E144" s="51"/>
      <c r="F144" s="51"/>
      <c r="G144" s="51"/>
      <c r="H144" s="51"/>
      <c r="I144" s="51"/>
      <c r="J144" s="51"/>
      <c r="K144" s="51"/>
      <c r="L144" s="35"/>
      <c r="M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</sheetData>
  <sheetProtection password="C1E4" sheet="1" objects="1" scenarios="1" formatColumns="0" formatRows="0" autoFilter="0"/>
  <autoFilter ref="C114:K143"/>
  <mergeCells count="6">
    <mergeCell ref="L2:V2"/>
    <mergeCell ref="E7:H7"/>
    <mergeCell ref="E16:H16"/>
    <mergeCell ref="E25:H25"/>
    <mergeCell ref="E85:H85"/>
    <mergeCell ref="E107:H107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Beroun - vypracování proj...</vt:lpstr>
      <vt:lpstr>'Beroun - vypracování proj...'!Názvy_tisku</vt:lpstr>
      <vt:lpstr>'Rekapitulace zakázky'!Názvy_tisku</vt:lpstr>
      <vt:lpstr>'Beroun - vypracování proj...'!Oblast_tisku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2024-05-17T09:55:54Z</dcterms:created>
  <dcterms:modified xsi:type="dcterms:W3CDTF">2024-05-17T10:14:53Z</dcterms:modified>
</cp:coreProperties>
</file>