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\\OR00000PLZNT011\Stavby\CBE\0491 CBE_CERKR\Výstavba PZS se závorami P1649 v km 71,795 na trati České Budějovice – Černý Kříž\ZTP R\"/>
    </mc:Choice>
  </mc:AlternateContent>
  <xr:revisionPtr revIDLastSave="0" documentId="14_{21A32C1A-59EC-4D0C-A879-19EC808A1A4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1" r:id="rId1"/>
    <sheet name="PS 01-01-31" sheetId="2" r:id="rId2"/>
    <sheet name="PS 11-02-11" sheetId="3" r:id="rId3"/>
    <sheet name="SO 11-10-01" sheetId="4" r:id="rId4"/>
    <sheet name="SO 11-11-01" sheetId="5" r:id="rId5"/>
    <sheet name="SO 11-13-01" sheetId="6" r:id="rId6"/>
    <sheet name="SO 11-76-01" sheetId="7" r:id="rId7"/>
    <sheet name="SO 98-98" sheetId="8" r:id="rId8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8" l="1"/>
  <c r="O31" i="8" s="1"/>
  <c r="I31" i="8"/>
  <c r="M27" i="8"/>
  <c r="O27" i="8" s="1"/>
  <c r="I27" i="8"/>
  <c r="M23" i="8"/>
  <c r="O23" i="8" s="1"/>
  <c r="I23" i="8"/>
  <c r="L22" i="8"/>
  <c r="K22" i="8"/>
  <c r="J22" i="8"/>
  <c r="M18" i="8"/>
  <c r="O18" i="8" s="1"/>
  <c r="I18" i="8"/>
  <c r="M14" i="8"/>
  <c r="O14" i="8" s="1"/>
  <c r="I14" i="8"/>
  <c r="M10" i="8"/>
  <c r="O10" i="8" s="1"/>
  <c r="I10" i="8"/>
  <c r="L9" i="8"/>
  <c r="L8" i="8" s="1"/>
  <c r="T7" i="8" s="1"/>
  <c r="F23" i="1" s="1"/>
  <c r="F22" i="1" s="1"/>
  <c r="K9" i="8"/>
  <c r="K8" i="8" s="1"/>
  <c r="J9" i="8"/>
  <c r="J8" i="8" s="1"/>
  <c r="M100" i="7"/>
  <c r="O100" i="7" s="1"/>
  <c r="I100" i="7"/>
  <c r="M96" i="7"/>
  <c r="O96" i="7" s="1"/>
  <c r="I96" i="7"/>
  <c r="M92" i="7"/>
  <c r="O92" i="7" s="1"/>
  <c r="I92" i="7"/>
  <c r="L91" i="7"/>
  <c r="K91" i="7"/>
  <c r="J91" i="7"/>
  <c r="M87" i="7"/>
  <c r="O87" i="7" s="1"/>
  <c r="I87" i="7"/>
  <c r="M83" i="7"/>
  <c r="O83" i="7" s="1"/>
  <c r="I83" i="7"/>
  <c r="M79" i="7"/>
  <c r="O79" i="7" s="1"/>
  <c r="I79" i="7"/>
  <c r="M75" i="7"/>
  <c r="O75" i="7" s="1"/>
  <c r="I75" i="7"/>
  <c r="M71" i="7"/>
  <c r="O71" i="7" s="1"/>
  <c r="I71" i="7"/>
  <c r="M67" i="7"/>
  <c r="O67" i="7" s="1"/>
  <c r="I67" i="7"/>
  <c r="M63" i="7"/>
  <c r="O63" i="7" s="1"/>
  <c r="I63" i="7"/>
  <c r="O59" i="7"/>
  <c r="M59" i="7"/>
  <c r="I59" i="7"/>
  <c r="M55" i="7"/>
  <c r="O55" i="7" s="1"/>
  <c r="I55" i="7"/>
  <c r="M51" i="7"/>
  <c r="O51" i="7" s="1"/>
  <c r="I51" i="7"/>
  <c r="M47" i="7"/>
  <c r="O47" i="7" s="1"/>
  <c r="I47" i="7"/>
  <c r="O43" i="7"/>
  <c r="M43" i="7"/>
  <c r="I43" i="7"/>
  <c r="O39" i="7"/>
  <c r="M39" i="7"/>
  <c r="I39" i="7"/>
  <c r="M35" i="7"/>
  <c r="O35" i="7" s="1"/>
  <c r="I35" i="7"/>
  <c r="O31" i="7"/>
  <c r="M31" i="7"/>
  <c r="I31" i="7"/>
  <c r="O27" i="7"/>
  <c r="M27" i="7"/>
  <c r="I27" i="7"/>
  <c r="M23" i="7"/>
  <c r="O23" i="7" s="1"/>
  <c r="I23" i="7"/>
  <c r="M19" i="7"/>
  <c r="O19" i="7" s="1"/>
  <c r="I19" i="7"/>
  <c r="L18" i="7"/>
  <c r="K18" i="7"/>
  <c r="J18" i="7"/>
  <c r="J8" i="7" s="1"/>
  <c r="O14" i="7"/>
  <c r="M14" i="7"/>
  <c r="I14" i="7"/>
  <c r="O10" i="7"/>
  <c r="M10" i="7"/>
  <c r="M9" i="7" s="1"/>
  <c r="I10" i="7"/>
  <c r="L9" i="7"/>
  <c r="L8" i="7" s="1"/>
  <c r="T7" i="7" s="1"/>
  <c r="F21" i="1" s="1"/>
  <c r="F20" i="1" s="1"/>
  <c r="K9" i="7"/>
  <c r="K8" i="7" s="1"/>
  <c r="J9" i="7"/>
  <c r="O130" i="6"/>
  <c r="M130" i="6"/>
  <c r="I130" i="6"/>
  <c r="O126" i="6"/>
  <c r="M126" i="6"/>
  <c r="I126" i="6"/>
  <c r="M122" i="6"/>
  <c r="M93" i="6" s="1"/>
  <c r="I122" i="6"/>
  <c r="M118" i="6"/>
  <c r="O118" i="6" s="1"/>
  <c r="I118" i="6"/>
  <c r="M114" i="6"/>
  <c r="O114" i="6" s="1"/>
  <c r="I114" i="6"/>
  <c r="O110" i="6"/>
  <c r="M110" i="6"/>
  <c r="I110" i="6"/>
  <c r="M106" i="6"/>
  <c r="O106" i="6" s="1"/>
  <c r="I106" i="6"/>
  <c r="O102" i="6"/>
  <c r="M102" i="6"/>
  <c r="I102" i="6"/>
  <c r="O98" i="6"/>
  <c r="M98" i="6"/>
  <c r="I98" i="6"/>
  <c r="O94" i="6"/>
  <c r="M94" i="6"/>
  <c r="I94" i="6"/>
  <c r="L93" i="6"/>
  <c r="K93" i="6"/>
  <c r="J93" i="6"/>
  <c r="M89" i="6"/>
  <c r="O89" i="6" s="1"/>
  <c r="I89" i="6"/>
  <c r="O85" i="6"/>
  <c r="M85" i="6"/>
  <c r="I85" i="6"/>
  <c r="O81" i="6"/>
  <c r="M81" i="6"/>
  <c r="I81" i="6"/>
  <c r="O77" i="6"/>
  <c r="M77" i="6"/>
  <c r="I77" i="6"/>
  <c r="O73" i="6"/>
  <c r="M73" i="6"/>
  <c r="M72" i="6" s="1"/>
  <c r="I73" i="6"/>
  <c r="L72" i="6"/>
  <c r="K72" i="6"/>
  <c r="J72" i="6"/>
  <c r="O68" i="6"/>
  <c r="M68" i="6"/>
  <c r="I68" i="6"/>
  <c r="O64" i="6"/>
  <c r="M64" i="6"/>
  <c r="I64" i="6"/>
  <c r="O60" i="6"/>
  <c r="M60" i="6"/>
  <c r="I60" i="6"/>
  <c r="O56" i="6"/>
  <c r="M56" i="6"/>
  <c r="M51" i="6" s="1"/>
  <c r="I56" i="6"/>
  <c r="O52" i="6"/>
  <c r="M52" i="6"/>
  <c r="I52" i="6"/>
  <c r="L51" i="6"/>
  <c r="K51" i="6"/>
  <c r="J51" i="6"/>
  <c r="O47" i="6"/>
  <c r="M47" i="6"/>
  <c r="I47" i="6"/>
  <c r="O43" i="6"/>
  <c r="M43" i="6"/>
  <c r="I43" i="6"/>
  <c r="O39" i="6"/>
  <c r="M39" i="6"/>
  <c r="I39" i="6"/>
  <c r="O35" i="6"/>
  <c r="M35" i="6"/>
  <c r="I35" i="6"/>
  <c r="M31" i="6"/>
  <c r="O31" i="6" s="1"/>
  <c r="I31" i="6"/>
  <c r="O27" i="6"/>
  <c r="M27" i="6"/>
  <c r="I27" i="6"/>
  <c r="O23" i="6"/>
  <c r="M23" i="6"/>
  <c r="M22" i="6" s="1"/>
  <c r="I23" i="6"/>
  <c r="L22" i="6"/>
  <c r="L8" i="6" s="1"/>
  <c r="T7" i="6" s="1"/>
  <c r="F19" i="1" s="1"/>
  <c r="F18" i="1" s="1"/>
  <c r="K22" i="6"/>
  <c r="K8" i="6" s="1"/>
  <c r="J22" i="6"/>
  <c r="O18" i="6"/>
  <c r="M18" i="6"/>
  <c r="I18" i="6"/>
  <c r="M14" i="6"/>
  <c r="O14" i="6" s="1"/>
  <c r="I14" i="6"/>
  <c r="O10" i="6"/>
  <c r="M10" i="6"/>
  <c r="I10" i="6"/>
  <c r="M9" i="6"/>
  <c r="L9" i="6"/>
  <c r="K9" i="6"/>
  <c r="J9" i="6"/>
  <c r="J8" i="6" s="1"/>
  <c r="M144" i="5"/>
  <c r="O144" i="5" s="1"/>
  <c r="I144" i="5"/>
  <c r="O140" i="5"/>
  <c r="M140" i="5"/>
  <c r="I140" i="5"/>
  <c r="O136" i="5"/>
  <c r="M136" i="5"/>
  <c r="I136" i="5"/>
  <c r="M132" i="5"/>
  <c r="O132" i="5" s="1"/>
  <c r="I132" i="5"/>
  <c r="O128" i="5"/>
  <c r="M128" i="5"/>
  <c r="I128" i="5"/>
  <c r="O124" i="5"/>
  <c r="M124" i="5"/>
  <c r="M123" i="5" s="1"/>
  <c r="I124" i="5"/>
  <c r="L123" i="5"/>
  <c r="K123" i="5"/>
  <c r="J123" i="5"/>
  <c r="O119" i="5"/>
  <c r="M119" i="5"/>
  <c r="I119" i="5"/>
  <c r="M115" i="5"/>
  <c r="O115" i="5" s="1"/>
  <c r="I115" i="5"/>
  <c r="L114" i="5"/>
  <c r="K114" i="5"/>
  <c r="K8" i="5" s="1"/>
  <c r="J114" i="5"/>
  <c r="M110" i="5"/>
  <c r="O110" i="5" s="1"/>
  <c r="I110" i="5"/>
  <c r="O106" i="5"/>
  <c r="M106" i="5"/>
  <c r="I106" i="5"/>
  <c r="O102" i="5"/>
  <c r="M102" i="5"/>
  <c r="I102" i="5"/>
  <c r="M98" i="5"/>
  <c r="O98" i="5" s="1"/>
  <c r="I98" i="5"/>
  <c r="M94" i="5"/>
  <c r="O94" i="5" s="1"/>
  <c r="I94" i="5"/>
  <c r="O90" i="5"/>
  <c r="M90" i="5"/>
  <c r="I90" i="5"/>
  <c r="M86" i="5"/>
  <c r="O86" i="5" s="1"/>
  <c r="I86" i="5"/>
  <c r="M82" i="5"/>
  <c r="O82" i="5" s="1"/>
  <c r="I82" i="5"/>
  <c r="M78" i="5"/>
  <c r="O78" i="5" s="1"/>
  <c r="I78" i="5"/>
  <c r="O74" i="5"/>
  <c r="M74" i="5"/>
  <c r="I74" i="5"/>
  <c r="O70" i="5"/>
  <c r="M70" i="5"/>
  <c r="I70" i="5"/>
  <c r="O66" i="5"/>
  <c r="M66" i="5"/>
  <c r="I66" i="5"/>
  <c r="O62" i="5"/>
  <c r="M62" i="5"/>
  <c r="I62" i="5"/>
  <c r="O58" i="5"/>
  <c r="M58" i="5"/>
  <c r="I58" i="5"/>
  <c r="O54" i="5"/>
  <c r="M54" i="5"/>
  <c r="I54" i="5"/>
  <c r="M50" i="5"/>
  <c r="O50" i="5" s="1"/>
  <c r="I50" i="5"/>
  <c r="M46" i="5"/>
  <c r="O46" i="5" s="1"/>
  <c r="I46" i="5"/>
  <c r="O42" i="5"/>
  <c r="M42" i="5"/>
  <c r="I42" i="5"/>
  <c r="O38" i="5"/>
  <c r="M38" i="5"/>
  <c r="I38" i="5"/>
  <c r="M34" i="5"/>
  <c r="O34" i="5" s="1"/>
  <c r="I34" i="5"/>
  <c r="M30" i="5"/>
  <c r="O30" i="5" s="1"/>
  <c r="I30" i="5"/>
  <c r="O26" i="5"/>
  <c r="M26" i="5"/>
  <c r="I26" i="5"/>
  <c r="M22" i="5"/>
  <c r="M9" i="5" s="1"/>
  <c r="I22" i="5"/>
  <c r="M18" i="5"/>
  <c r="O18" i="5" s="1"/>
  <c r="I18" i="5"/>
  <c r="M14" i="5"/>
  <c r="O14" i="5" s="1"/>
  <c r="I14" i="5"/>
  <c r="O10" i="5"/>
  <c r="M10" i="5"/>
  <c r="I10" i="5"/>
  <c r="L9" i="5"/>
  <c r="K9" i="5"/>
  <c r="J9" i="5"/>
  <c r="J8" i="5" s="1"/>
  <c r="L8" i="5"/>
  <c r="T7" i="5"/>
  <c r="F17" i="1" s="1"/>
  <c r="F16" i="1" s="1"/>
  <c r="O108" i="4"/>
  <c r="M108" i="4"/>
  <c r="I108" i="4"/>
  <c r="O104" i="4"/>
  <c r="M104" i="4"/>
  <c r="I104" i="4"/>
  <c r="M103" i="4"/>
  <c r="L103" i="4"/>
  <c r="K103" i="4"/>
  <c r="J103" i="4"/>
  <c r="M99" i="4"/>
  <c r="O99" i="4" s="1"/>
  <c r="I99" i="4"/>
  <c r="M95" i="4"/>
  <c r="O95" i="4" s="1"/>
  <c r="I95" i="4"/>
  <c r="O91" i="4"/>
  <c r="M91" i="4"/>
  <c r="I91" i="4"/>
  <c r="O87" i="4"/>
  <c r="M87" i="4"/>
  <c r="I87" i="4"/>
  <c r="O83" i="4"/>
  <c r="M83" i="4"/>
  <c r="I83" i="4"/>
  <c r="L82" i="4"/>
  <c r="K82" i="4"/>
  <c r="J82" i="4"/>
  <c r="M78" i="4"/>
  <c r="O78" i="4" s="1"/>
  <c r="I78" i="4"/>
  <c r="M74" i="4"/>
  <c r="O74" i="4" s="1"/>
  <c r="I74" i="4"/>
  <c r="O70" i="4"/>
  <c r="M70" i="4"/>
  <c r="I70" i="4"/>
  <c r="O66" i="4"/>
  <c r="M66" i="4"/>
  <c r="I66" i="4"/>
  <c r="O62" i="4"/>
  <c r="M62" i="4"/>
  <c r="I62" i="4"/>
  <c r="O58" i="4"/>
  <c r="M58" i="4"/>
  <c r="I58" i="4"/>
  <c r="O54" i="4"/>
  <c r="M54" i="4"/>
  <c r="I54" i="4"/>
  <c r="O50" i="4"/>
  <c r="M50" i="4"/>
  <c r="I50" i="4"/>
  <c r="M46" i="4"/>
  <c r="O46" i="4" s="1"/>
  <c r="I46" i="4"/>
  <c r="M42" i="4"/>
  <c r="O42" i="4" s="1"/>
  <c r="I42" i="4"/>
  <c r="O38" i="4"/>
  <c r="M38" i="4"/>
  <c r="I38" i="4"/>
  <c r="O34" i="4"/>
  <c r="M34" i="4"/>
  <c r="I34" i="4"/>
  <c r="M30" i="4"/>
  <c r="O30" i="4" s="1"/>
  <c r="I30" i="4"/>
  <c r="M26" i="4"/>
  <c r="O26" i="4" s="1"/>
  <c r="I26" i="4"/>
  <c r="O22" i="4"/>
  <c r="M22" i="4"/>
  <c r="I22" i="4"/>
  <c r="M18" i="4"/>
  <c r="M9" i="4" s="1"/>
  <c r="I18" i="4"/>
  <c r="M14" i="4"/>
  <c r="O14" i="4" s="1"/>
  <c r="I14" i="4"/>
  <c r="M10" i="4"/>
  <c r="O10" i="4" s="1"/>
  <c r="I10" i="4"/>
  <c r="L9" i="4"/>
  <c r="L8" i="4" s="1"/>
  <c r="T7" i="4" s="1"/>
  <c r="F15" i="1" s="1"/>
  <c r="F14" i="1" s="1"/>
  <c r="K9" i="4"/>
  <c r="K8" i="4" s="1"/>
  <c r="J9" i="4"/>
  <c r="J8" i="4" s="1"/>
  <c r="M132" i="3"/>
  <c r="O132" i="3" s="1"/>
  <c r="I132" i="3"/>
  <c r="M128" i="3"/>
  <c r="O128" i="3" s="1"/>
  <c r="I128" i="3"/>
  <c r="M127" i="3"/>
  <c r="L127" i="3"/>
  <c r="K127" i="3"/>
  <c r="J127" i="3"/>
  <c r="M123" i="3"/>
  <c r="O123" i="3" s="1"/>
  <c r="I123" i="3"/>
  <c r="M119" i="3"/>
  <c r="O119" i="3" s="1"/>
  <c r="I119" i="3"/>
  <c r="M115" i="3"/>
  <c r="O115" i="3" s="1"/>
  <c r="I115" i="3"/>
  <c r="M111" i="3"/>
  <c r="O111" i="3" s="1"/>
  <c r="I111" i="3"/>
  <c r="O107" i="3"/>
  <c r="M107" i="3"/>
  <c r="I107" i="3"/>
  <c r="O103" i="3"/>
  <c r="M103" i="3"/>
  <c r="I103" i="3"/>
  <c r="O99" i="3"/>
  <c r="M99" i="3"/>
  <c r="I99" i="3"/>
  <c r="O95" i="3"/>
  <c r="M95" i="3"/>
  <c r="I95" i="3"/>
  <c r="O91" i="3"/>
  <c r="M91" i="3"/>
  <c r="I91" i="3"/>
  <c r="O87" i="3"/>
  <c r="M87" i="3"/>
  <c r="I87" i="3"/>
  <c r="M83" i="3"/>
  <c r="O83" i="3" s="1"/>
  <c r="I83" i="3"/>
  <c r="M79" i="3"/>
  <c r="O79" i="3" s="1"/>
  <c r="I79" i="3"/>
  <c r="O75" i="3"/>
  <c r="M75" i="3"/>
  <c r="I75" i="3"/>
  <c r="O71" i="3"/>
  <c r="M71" i="3"/>
  <c r="I71" i="3"/>
  <c r="M67" i="3"/>
  <c r="O67" i="3" s="1"/>
  <c r="I67" i="3"/>
  <c r="M63" i="3"/>
  <c r="O63" i="3" s="1"/>
  <c r="I63" i="3"/>
  <c r="M59" i="3"/>
  <c r="O59" i="3" s="1"/>
  <c r="I59" i="3"/>
  <c r="M55" i="3"/>
  <c r="O55" i="3" s="1"/>
  <c r="I55" i="3"/>
  <c r="M51" i="3"/>
  <c r="O51" i="3" s="1"/>
  <c r="I51" i="3"/>
  <c r="M47" i="3"/>
  <c r="O47" i="3" s="1"/>
  <c r="I47" i="3"/>
  <c r="O43" i="3"/>
  <c r="M43" i="3"/>
  <c r="I43" i="3"/>
  <c r="O39" i="3"/>
  <c r="M39" i="3"/>
  <c r="I39" i="3"/>
  <c r="O35" i="3"/>
  <c r="M35" i="3"/>
  <c r="I35" i="3"/>
  <c r="O31" i="3"/>
  <c r="M31" i="3"/>
  <c r="I31" i="3"/>
  <c r="L30" i="3"/>
  <c r="K30" i="3"/>
  <c r="J30" i="3"/>
  <c r="O26" i="3"/>
  <c r="M26" i="3"/>
  <c r="I26" i="3"/>
  <c r="O22" i="3"/>
  <c r="M22" i="3"/>
  <c r="I22" i="3"/>
  <c r="O18" i="3"/>
  <c r="M18" i="3"/>
  <c r="I18" i="3"/>
  <c r="O14" i="3"/>
  <c r="M14" i="3"/>
  <c r="I14" i="3"/>
  <c r="O10" i="3"/>
  <c r="M10" i="3"/>
  <c r="I10" i="3"/>
  <c r="M9" i="3"/>
  <c r="L9" i="3"/>
  <c r="L8" i="3" s="1"/>
  <c r="T7" i="3" s="1"/>
  <c r="F13" i="1" s="1"/>
  <c r="F12" i="1" s="1"/>
  <c r="K9" i="3"/>
  <c r="K8" i="3" s="1"/>
  <c r="J9" i="3"/>
  <c r="J8" i="3" s="1"/>
  <c r="O360" i="2"/>
  <c r="M360" i="2"/>
  <c r="I360" i="2"/>
  <c r="O356" i="2"/>
  <c r="M356" i="2"/>
  <c r="I356" i="2"/>
  <c r="O352" i="2"/>
  <c r="M352" i="2"/>
  <c r="I352" i="2"/>
  <c r="M348" i="2"/>
  <c r="O348" i="2" s="1"/>
  <c r="I348" i="2"/>
  <c r="L347" i="2"/>
  <c r="K347" i="2"/>
  <c r="J347" i="2"/>
  <c r="O343" i="2"/>
  <c r="M343" i="2"/>
  <c r="I343" i="2"/>
  <c r="O339" i="2"/>
  <c r="M339" i="2"/>
  <c r="I339" i="2"/>
  <c r="O335" i="2"/>
  <c r="M335" i="2"/>
  <c r="I335" i="2"/>
  <c r="M331" i="2"/>
  <c r="O331" i="2" s="1"/>
  <c r="I331" i="2"/>
  <c r="O327" i="2"/>
  <c r="M327" i="2"/>
  <c r="I327" i="2"/>
  <c r="O323" i="2"/>
  <c r="M323" i="2"/>
  <c r="I323" i="2"/>
  <c r="O319" i="2"/>
  <c r="M319" i="2"/>
  <c r="I319" i="2"/>
  <c r="M315" i="2"/>
  <c r="O315" i="2" s="1"/>
  <c r="I315" i="2"/>
  <c r="M311" i="2"/>
  <c r="O311" i="2" s="1"/>
  <c r="I311" i="2"/>
  <c r="M307" i="2"/>
  <c r="O307" i="2" s="1"/>
  <c r="I307" i="2"/>
  <c r="L306" i="2"/>
  <c r="K306" i="2"/>
  <c r="J306" i="2"/>
  <c r="O302" i="2"/>
  <c r="M302" i="2"/>
  <c r="I302" i="2"/>
  <c r="M298" i="2"/>
  <c r="O298" i="2" s="1"/>
  <c r="I298" i="2"/>
  <c r="M294" i="2"/>
  <c r="O294" i="2" s="1"/>
  <c r="I294" i="2"/>
  <c r="L293" i="2"/>
  <c r="K293" i="2"/>
  <c r="J293" i="2"/>
  <c r="O289" i="2"/>
  <c r="M289" i="2"/>
  <c r="I289" i="2"/>
  <c r="O285" i="2"/>
  <c r="M285" i="2"/>
  <c r="I285" i="2"/>
  <c r="M281" i="2"/>
  <c r="O281" i="2" s="1"/>
  <c r="I281" i="2"/>
  <c r="M277" i="2"/>
  <c r="O277" i="2" s="1"/>
  <c r="I277" i="2"/>
  <c r="M273" i="2"/>
  <c r="O273" i="2" s="1"/>
  <c r="I273" i="2"/>
  <c r="M269" i="2"/>
  <c r="O269" i="2" s="1"/>
  <c r="I269" i="2"/>
  <c r="M265" i="2"/>
  <c r="O265" i="2" s="1"/>
  <c r="I265" i="2"/>
  <c r="O261" i="2"/>
  <c r="M261" i="2"/>
  <c r="I261" i="2"/>
  <c r="O257" i="2"/>
  <c r="M257" i="2"/>
  <c r="I257" i="2"/>
  <c r="O253" i="2"/>
  <c r="M253" i="2"/>
  <c r="I253" i="2"/>
  <c r="M249" i="2"/>
  <c r="O249" i="2" s="1"/>
  <c r="I249" i="2"/>
  <c r="O245" i="2"/>
  <c r="M245" i="2"/>
  <c r="I245" i="2"/>
  <c r="O241" i="2"/>
  <c r="M241" i="2"/>
  <c r="I241" i="2"/>
  <c r="O237" i="2"/>
  <c r="M237" i="2"/>
  <c r="I237" i="2"/>
  <c r="M233" i="2"/>
  <c r="O233" i="2" s="1"/>
  <c r="I233" i="2"/>
  <c r="O229" i="2"/>
  <c r="M229" i="2"/>
  <c r="I229" i="2"/>
  <c r="O225" i="2"/>
  <c r="M225" i="2"/>
  <c r="I225" i="2"/>
  <c r="O221" i="2"/>
  <c r="M221" i="2"/>
  <c r="M220" i="2" s="1"/>
  <c r="I221" i="2"/>
  <c r="L220" i="2"/>
  <c r="K220" i="2"/>
  <c r="J220" i="2"/>
  <c r="M216" i="2"/>
  <c r="O216" i="2" s="1"/>
  <c r="I216" i="2"/>
  <c r="O212" i="2"/>
  <c r="M212" i="2"/>
  <c r="I212" i="2"/>
  <c r="O208" i="2"/>
  <c r="M208" i="2"/>
  <c r="I208" i="2"/>
  <c r="O204" i="2"/>
  <c r="M204" i="2"/>
  <c r="I204" i="2"/>
  <c r="M200" i="2"/>
  <c r="O200" i="2" s="1"/>
  <c r="I200" i="2"/>
  <c r="M196" i="2"/>
  <c r="O196" i="2" s="1"/>
  <c r="I196" i="2"/>
  <c r="M192" i="2"/>
  <c r="O192" i="2" s="1"/>
  <c r="I192" i="2"/>
  <c r="M188" i="2"/>
  <c r="O188" i="2" s="1"/>
  <c r="I188" i="2"/>
  <c r="M184" i="2"/>
  <c r="O184" i="2" s="1"/>
  <c r="I184" i="2"/>
  <c r="O180" i="2"/>
  <c r="M180" i="2"/>
  <c r="I180" i="2"/>
  <c r="O176" i="2"/>
  <c r="M176" i="2"/>
  <c r="I176" i="2"/>
  <c r="O172" i="2"/>
  <c r="M172" i="2"/>
  <c r="I172" i="2"/>
  <c r="M168" i="2"/>
  <c r="O168" i="2" s="1"/>
  <c r="I168" i="2"/>
  <c r="O164" i="2"/>
  <c r="M164" i="2"/>
  <c r="I164" i="2"/>
  <c r="O160" i="2"/>
  <c r="M160" i="2"/>
  <c r="I160" i="2"/>
  <c r="O156" i="2"/>
  <c r="M156" i="2"/>
  <c r="M155" i="2" s="1"/>
  <c r="I156" i="2"/>
  <c r="L155" i="2"/>
  <c r="K155" i="2"/>
  <c r="J155" i="2"/>
  <c r="M151" i="2"/>
  <c r="O151" i="2" s="1"/>
  <c r="I151" i="2"/>
  <c r="O147" i="2"/>
  <c r="M147" i="2"/>
  <c r="I147" i="2"/>
  <c r="O143" i="2"/>
  <c r="M143" i="2"/>
  <c r="I143" i="2"/>
  <c r="O139" i="2"/>
  <c r="M139" i="2"/>
  <c r="I139" i="2"/>
  <c r="M135" i="2"/>
  <c r="O135" i="2" s="1"/>
  <c r="I135" i="2"/>
  <c r="O131" i="2"/>
  <c r="M131" i="2"/>
  <c r="I131" i="2"/>
  <c r="O127" i="2"/>
  <c r="M127" i="2"/>
  <c r="I127" i="2"/>
  <c r="O123" i="2"/>
  <c r="M123" i="2"/>
  <c r="I123" i="2"/>
  <c r="M119" i="2"/>
  <c r="O119" i="2" s="1"/>
  <c r="I119" i="2"/>
  <c r="M115" i="2"/>
  <c r="O115" i="2" s="1"/>
  <c r="I115" i="2"/>
  <c r="M111" i="2"/>
  <c r="O111" i="2" s="1"/>
  <c r="I111" i="2"/>
  <c r="M107" i="2"/>
  <c r="O107" i="2" s="1"/>
  <c r="I107" i="2"/>
  <c r="M103" i="2"/>
  <c r="O103" i="2" s="1"/>
  <c r="I103" i="2"/>
  <c r="O99" i="2"/>
  <c r="M99" i="2"/>
  <c r="I99" i="2"/>
  <c r="O95" i="2"/>
  <c r="M95" i="2"/>
  <c r="I95" i="2"/>
  <c r="O91" i="2"/>
  <c r="M91" i="2"/>
  <c r="I91" i="2"/>
  <c r="M87" i="2"/>
  <c r="O87" i="2" s="1"/>
  <c r="I87" i="2"/>
  <c r="O83" i="2"/>
  <c r="M83" i="2"/>
  <c r="I83" i="2"/>
  <c r="O79" i="2"/>
  <c r="M79" i="2"/>
  <c r="I79" i="2"/>
  <c r="O75" i="2"/>
  <c r="M75" i="2"/>
  <c r="M74" i="2" s="1"/>
  <c r="I75" i="2"/>
  <c r="L74" i="2"/>
  <c r="L8" i="2" s="1"/>
  <c r="T7" i="2" s="1"/>
  <c r="F11" i="1" s="1"/>
  <c r="F10" i="1" s="1"/>
  <c r="K74" i="2"/>
  <c r="J74" i="2"/>
  <c r="M70" i="2"/>
  <c r="O70" i="2" s="1"/>
  <c r="I70" i="2"/>
  <c r="O66" i="2"/>
  <c r="M66" i="2"/>
  <c r="I66" i="2"/>
  <c r="O62" i="2"/>
  <c r="M62" i="2"/>
  <c r="I62" i="2"/>
  <c r="O58" i="2"/>
  <c r="M58" i="2"/>
  <c r="I58" i="2"/>
  <c r="M54" i="2"/>
  <c r="O54" i="2" s="1"/>
  <c r="I54" i="2"/>
  <c r="M50" i="2"/>
  <c r="O50" i="2" s="1"/>
  <c r="I50" i="2"/>
  <c r="O46" i="2"/>
  <c r="M46" i="2"/>
  <c r="I46" i="2"/>
  <c r="O42" i="2"/>
  <c r="M42" i="2"/>
  <c r="I42" i="2"/>
  <c r="M38" i="2"/>
  <c r="O38" i="2" s="1"/>
  <c r="I38" i="2"/>
  <c r="M34" i="2"/>
  <c r="O34" i="2" s="1"/>
  <c r="I34" i="2"/>
  <c r="M30" i="2"/>
  <c r="O30" i="2" s="1"/>
  <c r="I30" i="2"/>
  <c r="M26" i="2"/>
  <c r="O26" i="2" s="1"/>
  <c r="I26" i="2"/>
  <c r="M22" i="2"/>
  <c r="O22" i="2" s="1"/>
  <c r="I22" i="2"/>
  <c r="O18" i="2"/>
  <c r="M18" i="2"/>
  <c r="I18" i="2"/>
  <c r="O14" i="2"/>
  <c r="M14" i="2"/>
  <c r="I14" i="2"/>
  <c r="O10" i="2"/>
  <c r="M10" i="2"/>
  <c r="I10" i="2"/>
  <c r="L9" i="2"/>
  <c r="K9" i="2"/>
  <c r="K8" i="2" s="1"/>
  <c r="J9" i="2"/>
  <c r="J8" i="2" s="1"/>
  <c r="M8" i="6" l="1"/>
  <c r="C19" i="1" s="1"/>
  <c r="C23" i="1"/>
  <c r="O18" i="4"/>
  <c r="O22" i="5"/>
  <c r="O122" i="6"/>
  <c r="M9" i="2"/>
  <c r="M82" i="4"/>
  <c r="M8" i="4" s="1"/>
  <c r="C15" i="1" s="1"/>
  <c r="M347" i="2"/>
  <c r="M306" i="2"/>
  <c r="M293" i="2"/>
  <c r="M91" i="7"/>
  <c r="M22" i="8"/>
  <c r="M114" i="5"/>
  <c r="M8" i="5" s="1"/>
  <c r="C17" i="1" s="1"/>
  <c r="M9" i="8"/>
  <c r="M8" i="8" s="1"/>
  <c r="M18" i="7"/>
  <c r="M8" i="7" s="1"/>
  <c r="C21" i="1" s="1"/>
  <c r="M30" i="3"/>
  <c r="M8" i="3" s="1"/>
  <c r="C13" i="1" s="1"/>
  <c r="D21" i="1" l="1"/>
  <c r="C20" i="1"/>
  <c r="E21" i="1"/>
  <c r="E20" i="1" s="1"/>
  <c r="E15" i="1"/>
  <c r="E14" i="1" s="1"/>
  <c r="D15" i="1"/>
  <c r="C14" i="1"/>
  <c r="D17" i="1"/>
  <c r="E17" i="1" s="1"/>
  <c r="E16" i="1" s="1"/>
  <c r="C16" i="1"/>
  <c r="D13" i="1"/>
  <c r="E13" i="1" s="1"/>
  <c r="E12" i="1" s="1"/>
  <c r="C12" i="1"/>
  <c r="D19" i="1"/>
  <c r="E19" i="1" s="1"/>
  <c r="E18" i="1" s="1"/>
  <c r="C18" i="1"/>
  <c r="M8" i="2"/>
  <c r="C11" i="1" s="1"/>
  <c r="D23" i="1"/>
  <c r="E23" i="1" s="1"/>
  <c r="E22" i="1" s="1"/>
  <c r="C22" i="1"/>
  <c r="D12" i="1" l="1"/>
  <c r="M3" i="3"/>
  <c r="D11" i="1"/>
  <c r="E11" i="1" s="1"/>
  <c r="E10" i="1" s="1"/>
  <c r="C7" i="1" s="1"/>
  <c r="C10" i="1"/>
  <c r="D14" i="1"/>
  <c r="M3" i="4"/>
  <c r="M3" i="6"/>
  <c r="D18" i="1"/>
  <c r="D20" i="1"/>
  <c r="M3" i="7"/>
  <c r="M3" i="5"/>
  <c r="D16" i="1"/>
  <c r="D22" i="1"/>
  <c r="M3" i="8"/>
  <c r="D10" i="1" l="1"/>
  <c r="C6" i="1"/>
  <c r="M3" i="2"/>
</calcChain>
</file>

<file path=xl/sharedStrings.xml><?xml version="1.0" encoding="utf-8"?>
<sst xmlns="http://schemas.openxmlformats.org/spreadsheetml/2006/main" count="3704" uniqueCount="697">
  <si>
    <t>Aspe</t>
  </si>
  <si>
    <t>Rekapitulace ceny</t>
  </si>
  <si>
    <t>S632100105</t>
  </si>
  <si>
    <t>Výstavba PZS se závorami P1649 v km 71,795 na trati České Budějovice – Černý Kříž</t>
  </si>
  <si>
    <t>ZŘ</t>
  </si>
  <si>
    <t>20240430-VZ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</si>
  <si>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</si>
  <si>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</si>
  <si>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</si>
  <si>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</si>
  <si>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</si>
  <si>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</si>
  <si>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</si>
  <si>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</si>
  <si>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</si>
  <si>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</si>
  <si>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01-01-31</t>
  </si>
  <si>
    <t>PZZ přejezdu P1649 v km 71,795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</si>
  <si>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</si>
  <si>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</si>
  <si>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</si>
  <si>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</si>
  <si>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</si>
  <si>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</si>
  <si>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</si>
  <si>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</si>
  <si>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</si>
  <si>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</si>
  <si>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</si>
  <si>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</si>
  <si>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</si>
  <si>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</si>
  <si>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</si>
  <si>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</si>
  <si>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</si>
  <si>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</si>
  <si>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</si>
  <si>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</si>
  <si>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</si>
  <si>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</si>
  <si>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</si>
  <si>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</si>
  <si>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</si>
  <si>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</si>
  <si>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</si>
  <si>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</si>
  <si>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</si>
  <si>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</si>
  <si>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</si>
  <si>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</si>
  <si>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</si>
  <si>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</si>
  <si>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</si>
  <si>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</si>
  <si>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</si>
  <si>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</si>
  <si>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</si>
  <si>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0102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</si>
  <si>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</si>
  <si>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</si>
  <si>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</si>
  <si>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</si>
  <si>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</si>
  <si>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</si>
  <si>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</si>
  <si>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</si>
  <si>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</si>
  <si>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</si>
  <si>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</si>
  <si>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</si>
  <si>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13183</t>
  </si>
  <si>
    <t>HLOUBENÍ JAM ZAPAŽ I NEPAŽ TŘ II</t>
  </si>
  <si>
    <t>M3</t>
  </si>
  <si>
    <t>OTSKP22</t>
  </si>
  <si>
    <t>10*8+4*1,4+14*0,1+2+1</t>
  </si>
  <si>
    <t>Technická specifikace položky odpovídá příslušné cenové soustavě</t>
  </si>
  <si>
    <t>5</t>
  </si>
  <si>
    <t>13283</t>
  </si>
  <si>
    <t>HLOUBENÍ RÝH ŠÍŘ DO 2M PAŽ I NEPAŽ TŘ. II</t>
  </si>
  <si>
    <t>0,35*0,8*8+0,5*0,8*20</t>
  </si>
  <si>
    <t>6</t>
  </si>
  <si>
    <t>R13273</t>
  </si>
  <si>
    <t>HLOUBENÍ RÝH ŠÍŘ DO 2M PAŽ I NEPAŽ TŘ. iI - PŘÍPLATEK ZA KOPÁNÍ V OBSAZENÉ TRASE</t>
  </si>
  <si>
    <t>0,5*0,8*454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</si>
  <si>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</si>
  <si>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</si>
  <si>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</si>
  <si>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</si>
  <si>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</si>
  <si>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výkresů č. 0102, 0215 a TZ</t>
  </si>
  <si>
    <t>8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</si>
  <si>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</si>
  <si>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</si>
  <si>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</si>
  <si>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9</t>
  </si>
  <si>
    <t>702312</t>
  </si>
  <si>
    <t>ZAKRYTÍ KABELŮ VÝSTRAŽNOU FÓLIÍ ŠÍŘKY PŘES 20 DO 40 CM</t>
  </si>
  <si>
    <t>10</t>
  </si>
  <si>
    <t>17411</t>
  </si>
  <si>
    <t>ZÁSYP JAM A RÝH ZEMINOU SE ZHUTNĚNÍM</t>
  </si>
  <si>
    <t>11</t>
  </si>
  <si>
    <t>18214</t>
  </si>
  <si>
    <t>ÚPRAVA POVRCHŮ SROVNÁNÍM ÚZEMÍ V TL DO 0,25M</t>
  </si>
  <si>
    <t>M2</t>
  </si>
  <si>
    <t>0,35*8+0,5*474+10*2*2</t>
  </si>
  <si>
    <t>12</t>
  </si>
  <si>
    <t>702211</t>
  </si>
  <si>
    <t>KABELOVÁ CHRÁNIČKA ZEMNÍ DN DO 100 MM</t>
  </si>
  <si>
    <t>z výkresů č. 0102, 1001 a TZ</t>
  </si>
  <si>
    <t>13</t>
  </si>
  <si>
    <t>701004</t>
  </si>
  <si>
    <t>VYHLEDÁVACÍ MARKER ZEMNÍ</t>
  </si>
  <si>
    <t>14</t>
  </si>
  <si>
    <t>742P17</t>
  </si>
  <si>
    <t>VYHLEDÁNÍ STÁVAJÍCÍHO KABELU (MĚŘENÍ, SONDA)</t>
  </si>
  <si>
    <t>z výkresu č. 0101 a TZ</t>
  </si>
  <si>
    <t>15</t>
  </si>
  <si>
    <t>709210</t>
  </si>
  <si>
    <t>KŘIŽOVATKA KABELOVÝCH VEDENÍ SE STÁVAJÍCÍ INŽENÝRSKOU SÍTÍ (KABELEM, POTRUBÍM APOD.)</t>
  </si>
  <si>
    <t>16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</si>
  <si>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</si>
  <si>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</si>
  <si>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</si>
  <si>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</si>
  <si>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</si>
  <si>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541/2020 Sb., o nakládání s odpady, v platném znění.</t>
  </si>
  <si>
    <t>Pokládka, montáž</t>
  </si>
  <si>
    <t>17</t>
  </si>
  <si>
    <t>75A131</t>
  </si>
  <si>
    <t>KABEL METALICKÝ DVOUPLÁŠŤOVÝ DO 12 PÁRŮ - DODÁVKA</t>
  </si>
  <si>
    <t>KMPÁR</t>
  </si>
  <si>
    <t>3*0,507+7*0,010+12*0,175</t>
  </si>
  <si>
    <t>18</t>
  </si>
  <si>
    <t>75A141</t>
  </si>
  <si>
    <t>KABEL METALICKÝ DVOUPLÁŠŤOVÝ PŘES 12 PÁRŮ - DODÁVKA</t>
  </si>
  <si>
    <t>24*0,55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</si>
  <si>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</si>
  <si>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</si>
  <si>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</si>
  <si>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</si>
  <si>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</si>
  <si>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</si>
  <si>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</si>
  <si>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75A311</t>
  </si>
  <si>
    <t>KABELOVÁ FORMA (UKONČENÍ KABELŮ) PRO KABELY ZABEZPEČOVACÍ DO 12 PÁRŮ</t>
  </si>
  <si>
    <t>z výkresů č. 0102, 1000 a TZ</t>
  </si>
  <si>
    <t>22</t>
  </si>
  <si>
    <t>75A312</t>
  </si>
  <si>
    <t>KABELOVÁ FORMA (UKONČENÍ KABELŮ) PRO KABELY ZABEZPEČOVACÍ PŘES 12 PÁRŮ</t>
  </si>
  <si>
    <t>23</t>
  </si>
  <si>
    <t>75A321</t>
  </si>
  <si>
    <t>SPOJKA ROVNÁ PRO PLASTOVÉ KABELY S JÁDRY O PRŮMĚRU 1 MM2 DO 12 PÁRŮ</t>
  </si>
  <si>
    <t>z výkresů č. 0101, 1000 a TZ</t>
  </si>
  <si>
    <t>24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</si>
  <si>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</si>
  <si>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</si>
  <si>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</si>
  <si>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</si>
  <si>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25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</si>
  <si>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</si>
  <si>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</si>
  <si>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</si>
  <si>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26</t>
  </si>
  <si>
    <t>742G11</t>
  </si>
  <si>
    <t>KABEL NN DVOU- A TŘÍŽÍLOVÝ CU S PLASTOVOU IZOLACÍ DO 2,5 MM2</t>
  </si>
  <si>
    <t>27</t>
  </si>
  <si>
    <t>742H12</t>
  </si>
  <si>
    <t>KABEL NN ČTYŘ- A PĚTIŽÍLOVÝ CU S PLASTOVOU IZOLACÍ OD 4 DO 16 MM2</t>
  </si>
  <si>
    <t>28</t>
  </si>
  <si>
    <t>742L11</t>
  </si>
  <si>
    <t>UKONČENÍ DVOU AŽ PĚTIŽÍLOVÉHO KABELU V ROZVADĚČI NEBO NA PŘÍSTROJI DO 2,5 MM2</t>
  </si>
  <si>
    <t>29</t>
  </si>
  <si>
    <t>742L12</t>
  </si>
  <si>
    <t>UKONČENÍ DVOU AŽ PĚTIŽÍLOVÉHO KABELU V ROZVADĚČI NEBO NA PŘÍSTROJI OD 4 DO 16 MM2</t>
  </si>
  <si>
    <t>30</t>
  </si>
  <si>
    <t>747511</t>
  </si>
  <si>
    <t>ZKOUŠKY VODIČŮ A KABELŮ NN PRŮŘEZU ŽÍLY DO 5X25 MM2</t>
  </si>
  <si>
    <t>31</t>
  </si>
  <si>
    <t>747521</t>
  </si>
  <si>
    <t>ZKOUŠKY VODIČŮ A KABELŮ OVLÁDACÍCH OD 5 DO 12 ŽIL</t>
  </si>
  <si>
    <t>32</t>
  </si>
  <si>
    <t>742P15</t>
  </si>
  <si>
    <t>OZNAČOVACÍ ŠTÍTEK NA KABEL</t>
  </si>
  <si>
    <t>33</t>
  </si>
  <si>
    <t>75A420</t>
  </si>
  <si>
    <t>OZNAČENÍ KABELŮ ZNAČKOVACÍ KABELOVOU OBJÍMKOU</t>
  </si>
  <si>
    <t>34</t>
  </si>
  <si>
    <t>741911</t>
  </si>
  <si>
    <t>UZEMŇOVACÍ VODIČ V ZEMI FEZN DO 120 MM2</t>
  </si>
  <si>
    <t>z výkresu č. 0215 a TZ</t>
  </si>
  <si>
    <t>35</t>
  </si>
  <si>
    <t>741B11</t>
  </si>
  <si>
    <t>ZEMNÍCÍ TYČ FEZN DÉLKY DO 2 M</t>
  </si>
  <si>
    <t>36</t>
  </si>
  <si>
    <t>701003</t>
  </si>
  <si>
    <t>BETONOVÝ OZNAČNÍK</t>
  </si>
  <si>
    <t>Zabezp.zařízení - vnitřní</t>
  </si>
  <si>
    <t>37</t>
  </si>
  <si>
    <t>75B411</t>
  </si>
  <si>
    <t>STOJANOVÁ ŘADA PRO 1 STOJAN - DODÁVKA</t>
  </si>
  <si>
    <t>z výkresu č. 0500 a TZ</t>
  </si>
  <si>
    <t>38</t>
  </si>
  <si>
    <t>75B417</t>
  </si>
  <si>
    <t>STOJANOVÁ ŘADA PRO 1 STOJAN - MONTÁŽ</t>
  </si>
  <si>
    <t>39</t>
  </si>
  <si>
    <t>75B6K1</t>
  </si>
  <si>
    <t>BEZÚDRŽBOVÁ BATERIE 24 V/100 AH - DODÁVKA</t>
  </si>
  <si>
    <t>40</t>
  </si>
  <si>
    <t>75B6T7</t>
  </si>
  <si>
    <t>BATERIE - MONTÁŽ</t>
  </si>
  <si>
    <t>41</t>
  </si>
  <si>
    <t>R75B633</t>
  </si>
  <si>
    <t>MĚNIČ AC/DC 230/24 S FUNKCÍ DOBÍJEČE - DODÁVKA, MONTÁŽ</t>
  </si>
  <si>
    <t>Měnič AC/DC 230/24 s funkcí dobíječe - dodávka, montáž</t>
  </si>
  <si>
    <t>42</t>
  </si>
  <si>
    <t>746771</t>
  </si>
  <si>
    <t>MĚNIČ DC/DC DO 20 A</t>
  </si>
  <si>
    <t>43</t>
  </si>
  <si>
    <t>R632650</t>
  </si>
  <si>
    <t>ZÁZNAMOVÉ ZAŘÍZENÍ - DODÁVKA A MONTÁŽ</t>
  </si>
  <si>
    <t>44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</si>
  <si>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</si>
  <si>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</si>
  <si>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</si>
  <si>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45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</si>
  <si>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</si>
  <si>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</si>
  <si>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</si>
  <si>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46</t>
  </si>
  <si>
    <t>75B471</t>
  </si>
  <si>
    <t>KABELOVÝ ROŠT VODOROVNÝ - DODÁVKA</t>
  </si>
  <si>
    <t>47</t>
  </si>
  <si>
    <t>75B477</t>
  </si>
  <si>
    <t>KABELOVÝ ROŠT VODOROVNÝ - MONTÁŽ</t>
  </si>
  <si>
    <t>48</t>
  </si>
  <si>
    <t>744121</t>
  </si>
  <si>
    <t>ROZVODNICE NN MODULÁRNÍ, MIN. IP 55, TŘÍDA IZOLACE II, DO 24 MODULŮ</t>
  </si>
  <si>
    <t>49</t>
  </si>
  <si>
    <t>75B369</t>
  </si>
  <si>
    <t>KOLEJOVÁ DESKA - ÚPRAVA</t>
  </si>
  <si>
    <t>50</t>
  </si>
  <si>
    <t>R746698</t>
  </si>
  <si>
    <t>VYBAVENÍ DOMKU - NÁBYTEK - DODÁVKA A MONTÁŽ</t>
  </si>
  <si>
    <t>51</t>
  </si>
  <si>
    <t>R75E1B7</t>
  </si>
  <si>
    <t>ÚPRAVA STANIČNÍHO ZABEZPEČOVACÍHO ZAŘÍZENÍ</t>
  </si>
  <si>
    <t>52</t>
  </si>
  <si>
    <t>R75B9A7</t>
  </si>
  <si>
    <t>ÚPRAVA SW JOP - DODÁVKA A MONTÁŽ</t>
  </si>
  <si>
    <t>Zabezp.zařízení - venkovní</t>
  </si>
  <si>
    <t>53</t>
  </si>
  <si>
    <t>75D161</t>
  </si>
  <si>
    <t>RELÉOVÝ DOMEK (DO 18 M2) PREFABRIKOVANÝ, IZOLOVANÝ, S KLIMATIZACÍ A VNITŘNÍ KABELIZACÍ - DODÁVKA</t>
  </si>
  <si>
    <t>z výkresů č. 0102, 0200, 0210, 0215, 0500, 1000 a TZ</t>
  </si>
  <si>
    <t>54</t>
  </si>
  <si>
    <t>75D167</t>
  </si>
  <si>
    <t>RELÉOVÝ DOMEK (DO 18 M2) PREFABRIKOVANÝ - MONTÁŽ</t>
  </si>
  <si>
    <t>55</t>
  </si>
  <si>
    <t>R7838G</t>
  </si>
  <si>
    <t>NÁTĚR FASÁDY RELÉOVÉHO DOMKU PO STAVBĚ</t>
  </si>
  <si>
    <t>NÁTĚR FASÁDY RELÉOVÉHO DOMKU PO STAVBĚ - POLOŽKA ZAHRNUJE PŘÍPRAVU PODKLADU PŘED PROVEDENÍM NÁTĚRU, NÁTĚR FASÁDY BARVOU VE VÍCE VRSTVÁCH, VČ. PŘIDRUŽENÉHO MATERIÁLU A PRACÍ</t>
  </si>
  <si>
    <t>56</t>
  </si>
  <si>
    <t>744231</t>
  </si>
  <si>
    <t>KABELOVÁ SKŘÍŇ VENKOVNÍ SPOLEČNÁ PŘÍSTROJOVÁ PRO PŘEJEZDY</t>
  </si>
  <si>
    <t>z výkresů č. 0102, 0200, 0215, 0510, 1000 a TZ</t>
  </si>
  <si>
    <t>57</t>
  </si>
  <si>
    <t>R743B51</t>
  </si>
  <si>
    <t>PANEL MÍSTNÍHO OVLÁDÁNÍ</t>
  </si>
  <si>
    <t>z výkresů č. 0510, 1000 a TZ</t>
  </si>
  <si>
    <t>Dodávka a montáž skříně místního ovládání přejezdu</t>
  </si>
  <si>
    <t>58</t>
  </si>
  <si>
    <t>75IEC3</t>
  </si>
  <si>
    <t>VENKOVNÍ TELEFONNÍ OBJEKT NA OBJEKTU</t>
  </si>
  <si>
    <t>59</t>
  </si>
  <si>
    <t>75IECX</t>
  </si>
  <si>
    <t>VENKOVNÍ TELEFONNÍ OBJEKT - MONTÁŽ</t>
  </si>
  <si>
    <t>60</t>
  </si>
  <si>
    <t>75D211</t>
  </si>
  <si>
    <t>VÝSTRAŽNÍK SE ZÁVOROU, 1 SKŘÍŇ - DODÁVKA</t>
  </si>
  <si>
    <t>z výkresů č. 0102, 0200, 0215, 0500, 1000 a TZ</t>
  </si>
  <si>
    <t>61</t>
  </si>
  <si>
    <t>75D217</t>
  </si>
  <si>
    <t>VÝSTRAŽNÍK SE ZÁVOROU, 1 SKŘÍŇ - MONTÁŽ</t>
  </si>
  <si>
    <t>z výkresů č. 0102, 0200, 0210, 0215, 1000 a TZ</t>
  </si>
  <si>
    <t>62</t>
  </si>
  <si>
    <t>75D221</t>
  </si>
  <si>
    <t>VÝSTRAŽNÍK BEZ ZÁVORY, 1 SKŘÍŇ - DODÁVKA</t>
  </si>
  <si>
    <t>63</t>
  </si>
  <si>
    <t>75D227</t>
  </si>
  <si>
    <t>VÝSTRAŽNÍK BEZ ZÁVORY, 1 SKŘÍŇ - 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</si>
  <si>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</si>
  <si>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</si>
  <si>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</si>
  <si>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</si>
  <si>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</si>
  <si>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</si>
  <si>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</si>
  <si>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R75D167U</t>
  </si>
  <si>
    <t>STAVEBNÍ ÚPRAVY V OKOLÍ RD</t>
  </si>
  <si>
    <t>z výkresů č. 0102, 0210 a TZ</t>
  </si>
  <si>
    <t>STAVEBNÍ ÚPRAVY A ZEMNÍ PRÁCE V OKOLÍ RD</t>
  </si>
  <si>
    <t>67</t>
  </si>
  <si>
    <t>75C881</t>
  </si>
  <si>
    <t>MEZIKOLEJOVÁ LANOVÁ PROPOJKA (DO 3 LAN DO DÉLKY 7 M) - DODÁVKA</t>
  </si>
  <si>
    <t>68</t>
  </si>
  <si>
    <t>75C887</t>
  </si>
  <si>
    <t>MEZIKOLEJOVÁ LANOVÁ PROPOJKA (DO 3 LAN DO DÉLKY 7 M) - MONTÁŽ</t>
  </si>
  <si>
    <t>69</t>
  </si>
  <si>
    <t>923481</t>
  </si>
  <si>
    <t>STANIČNÍK - TABULE "ÚZKÁ"</t>
  </si>
  <si>
    <t>70</t>
  </si>
  <si>
    <t>914111</t>
  </si>
  <si>
    <t>DOPRAVNÍ ZNAČKY ZÁKLADNÍ VELIKOSTI OCELOVÉ NEREFLEXNÍ - DOD A MONTÁŽ</t>
  </si>
  <si>
    <t>D</t>
  </si>
  <si>
    <t>Demontáže</t>
  </si>
  <si>
    <t>75</t>
  </si>
  <si>
    <t>R75D218</t>
  </si>
  <si>
    <t>DEMONTÁŽ VÝSTRAŽNÉHO KŘÍŽE</t>
  </si>
  <si>
    <t>DEMONTÁŽ - výstražný kříž</t>
  </si>
  <si>
    <t>76</t>
  </si>
  <si>
    <t>914113</t>
  </si>
  <si>
    <t>DOPRAVNÍ ZNAČKY ZÁKLADNÍ VELIKOSTI OCELOVÉ NEREFLEXNÍ - DEMONTÁŽ</t>
  </si>
  <si>
    <t>77</t>
  </si>
  <si>
    <t>75C918</t>
  </si>
  <si>
    <t>SNÍMAČ POČÍTAČE NÁPRAV - DEMONTÁŽ</t>
  </si>
  <si>
    <t>Ostatní</t>
  </si>
  <si>
    <t>78</t>
  </si>
  <si>
    <t>R29611</t>
  </si>
  <si>
    <t>OSTATNÍ POŽADAVKY - ODBORNÝ DOZOR</t>
  </si>
  <si>
    <t>HOD</t>
  </si>
  <si>
    <t>Odborný dozor správce zařízení</t>
  </si>
  <si>
    <t>79</t>
  </si>
  <si>
    <t>75E137</t>
  </si>
  <si>
    <t>PŘEZKOUŠENÍ VLAKOVÝCH CEST</t>
  </si>
  <si>
    <t>80</t>
  </si>
  <si>
    <t>75E197</t>
  </si>
  <si>
    <t>PŘÍPRAVA A CELKOVÉ ZKOUŠKY PŘEJEZDOVÉHO ZABEZPEČOVACÍHO ZAŘÍZENÍ PRO JEDNU KOLEJ</t>
  </si>
  <si>
    <t>81</t>
  </si>
  <si>
    <t>75E1C7</t>
  </si>
  <si>
    <t>PROTOKOL UTZ</t>
  </si>
  <si>
    <t>82</t>
  </si>
  <si>
    <t>75E127</t>
  </si>
  <si>
    <t>CELKOVÁ PROHLÍDKA ZAŘÍZENÍ A VYHOTOVENÍ REVIZNÍ ZPRÁVY</t>
  </si>
  <si>
    <t>83</t>
  </si>
  <si>
    <t>75E157</t>
  </si>
  <si>
    <t>PŘEZKOUŠENÍ A REGULACE NÁVĚSTIDEL</t>
  </si>
  <si>
    <t>84</t>
  </si>
  <si>
    <t>75E1B7</t>
  </si>
  <si>
    <t>REGULACE A ZKOUŠENÍ ZABEZPEČOVACÍHO ZAŘÍZENÍ</t>
  </si>
  <si>
    <t>85</t>
  </si>
  <si>
    <t>747703</t>
  </si>
  <si>
    <t>ZKUŠEBNÍ PROVOZ</t>
  </si>
  <si>
    <t>86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</si>
  <si>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</si>
  <si>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</si>
  <si>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</si>
  <si>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87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</si>
  <si>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</si>
  <si>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</si>
  <si>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</si>
  <si>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</si>
  <si>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</si>
  <si>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71</t>
  </si>
  <si>
    <t>75C911</t>
  </si>
  <si>
    <t>SNÍMAČ POČÍTAČE NÁPRAV - DODÁVKA</t>
  </si>
  <si>
    <t>z výkresů č. 0101, 0102, 0200, 0210, 0215, 1000 a TZ</t>
  </si>
  <si>
    <t>72</t>
  </si>
  <si>
    <t>75C917</t>
  </si>
  <si>
    <t>SNÍMAČ POČÍTAČE NÁPRAV - MONTÁŽ</t>
  </si>
  <si>
    <t>73</t>
  </si>
  <si>
    <t>75C941</t>
  </si>
  <si>
    <t>DOŘEŠENÍ DALŠÍHO JEDNOHO BODU VE SKŘÍNI S POČÍTAČI NÁPRAV - DODÁVKA</t>
  </si>
  <si>
    <t>74</t>
  </si>
  <si>
    <t>75C951</t>
  </si>
  <si>
    <t>DOŘEŠENÍ DALŠÍHO JEDNOHO ÚSEKU VE SKŘÍNI S POČÍTAČI NÁPRAV - DODÁVKA</t>
  </si>
  <si>
    <t>D.1.2</t>
  </si>
  <si>
    <t>Sdělovací zařízení</t>
  </si>
  <si>
    <t xml:space="preserve">  PS 11-02-11</t>
  </si>
  <si>
    <t>Železniční sdělovací zařízení - místní kabelizace</t>
  </si>
  <si>
    <t>PS 11-02-11</t>
  </si>
  <si>
    <t>75ID21</t>
  </si>
  <si>
    <t>PLASTOVÁ ZEMNÍ KOMORA PRO ULOŽENÍ SPOJKY</t>
  </si>
  <si>
    <t>z výkresu č. 003 a TZ</t>
  </si>
  <si>
    <t>75ID2X</t>
  </si>
  <si>
    <t>PLASTOVÁ ZEMNÍ KOMORA PRO ULOŽENÍ SPOJKY - MONTÁŽ</t>
  </si>
  <si>
    <t>75I221</t>
  </si>
  <si>
    <t>KABEL ZEMNÍ DVOUPLÁŠŤOVÝ BEZ PANCÍŘE PRŮMĚRU ŽÍLY 0,8 MM DO 5XN</t>
  </si>
  <si>
    <t>KMČTYŘKA</t>
  </si>
  <si>
    <t>5*0,005</t>
  </si>
  <si>
    <t>75I222</t>
  </si>
  <si>
    <t>KABEL ZEMNÍ DVOUPLÁŠŤOVÝ BEZ PANCÍŘE PRŮMĚRU ŽÍLY 0,8 MM DO 25XN</t>
  </si>
  <si>
    <t>10*0,04</t>
  </si>
  <si>
    <t>75I22X</t>
  </si>
  <si>
    <t>KABEL ZEMNÍ DVOUPLÁŠŤOVÝ BEZ PANCÍŘE PRŮMĚRU ŽÍLY 0,8 MM - MONTÁŽ</t>
  </si>
  <si>
    <t>z výkresů č. 002, 003  a TZ</t>
  </si>
  <si>
    <t>75IH31</t>
  </si>
  <si>
    <t>UKONČENÍ KABELU FORMA KABELOVÁ DÉLKY DO 0,5 M DO 5XN</t>
  </si>
  <si>
    <t>75IH32</t>
  </si>
  <si>
    <t>UKONČENÍ KABELU FORMA KABELOVÁ DÉLKY DO 0,5 M DO 25XN</t>
  </si>
  <si>
    <t>75II11</t>
  </si>
  <si>
    <t>SPOJKA PRO CELOPLASTOVÉ KABELY BEZ PANCÍŘE DO 100 ŽIL</t>
  </si>
  <si>
    <t>75II1X</t>
  </si>
  <si>
    <t>SPOJKA PRO CELOPLASTOVÉ KABELY BEZ PANCÍŘE - MONTÁŽ</t>
  </si>
  <si>
    <t>75I911</t>
  </si>
  <si>
    <t>OPTOTRUBKA HDPE PRŮMĚRU DO 40 MM</t>
  </si>
  <si>
    <t>75I91X</t>
  </si>
  <si>
    <t>OPTOTRUBKA HDPE - MONTÁŽ</t>
  </si>
  <si>
    <t>75IA11</t>
  </si>
  <si>
    <t>OPTOTRUBKOVÁ SPOJKA PRŮMĚRU DO 40 MM</t>
  </si>
  <si>
    <t>75IA1X</t>
  </si>
  <si>
    <t>OPTOTRUBKOVÁ SPOJKA - MONTÁŽ</t>
  </si>
  <si>
    <t>75IA61</t>
  </si>
  <si>
    <t>OPTOTRUBKOVÁ KONCOKA S VENTILKEM PRŮMĚRU DO 40 MM</t>
  </si>
  <si>
    <t>75IA6X</t>
  </si>
  <si>
    <t>OPTOTRUBKOVÁ KONCOKA S VENTILKEM - MONTÁŽ</t>
  </si>
  <si>
    <t>75I961</t>
  </si>
  <si>
    <t>OPTOTRUBKA - HERMETIZACE ÚSEKU DO 2000 M</t>
  </si>
  <si>
    <t>ÚSEK</t>
  </si>
  <si>
    <t>75I962</t>
  </si>
  <si>
    <t>OPTOTRUBKA - KALIBRACE</t>
  </si>
  <si>
    <t>75ID31</t>
  </si>
  <si>
    <t>PLASTOVÁ ZEMNÍ KOMORA TĚSNENÍ PRO HDPE TRUBKU DO 40 MM</t>
  </si>
  <si>
    <t>75ID3X</t>
  </si>
  <si>
    <t>PLASTOVÁ ZEMNÍ KOMORA TĚSNENÍ PRO HDPE TRUBKU DO 40 MM - MONTÁŽ</t>
  </si>
  <si>
    <t>75IE41</t>
  </si>
  <si>
    <t>SLOUPKOVÝ ROZVADĚČ DO 100 PÁRŮ</t>
  </si>
  <si>
    <t>75IE4X</t>
  </si>
  <si>
    <t>SLOUPKOVÝ ROZVADĚČ DO 100 PÁRŮ - MONTÁŽ</t>
  </si>
  <si>
    <t>75IF21</t>
  </si>
  <si>
    <t>ROZPOJOVACÍ SVORKOVNICE 2/10, 2/8</t>
  </si>
  <si>
    <t>75IF2X</t>
  </si>
  <si>
    <t>ROZPOJOVACÍ SVORKOVNICE 2/10, 2/8 - MONTÁŽ</t>
  </si>
  <si>
    <t>ÚPRAVA KNIHY PLÁNŮ</t>
  </si>
  <si>
    <t>D.2.1.1.0</t>
  </si>
  <si>
    <t>Kolejový svršek</t>
  </si>
  <si>
    <t xml:space="preserve">  SO 11-10-01</t>
  </si>
  <si>
    <t>Železniční svršek přejezdu P1649 v km 71,795</t>
  </si>
  <si>
    <t>SO 11-10-01</t>
  </si>
  <si>
    <t>528352</t>
  </si>
  <si>
    <t>KOLEJ 49 E1, ROZD. "U", BEZSTYKOVÁ, PR. BET. BEZPODKLADNICOVÝ, UP. PRUŽNÉ</t>
  </si>
  <si>
    <t>z výkresů č. 001, 002, 003 a TZ</t>
  </si>
  <si>
    <t>541521</t>
  </si>
  <si>
    <t>PODÉLNÝ POSUN BETONOVÉHO PRAŽCE V OSE KOLEJE</t>
  </si>
  <si>
    <t>512550</t>
  </si>
  <si>
    <t>KOLEJOVÉ LOŽE - ZŘÍZENÍ Z KAMENIVA HRUBÉHO DRCENÉHO (ŠTĚRK)</t>
  </si>
  <si>
    <t>z výkresů č. 002, 003 a TZ</t>
  </si>
  <si>
    <t>513550</t>
  </si>
  <si>
    <t>KOLEJOVÉ LOŽE - DOPLNĚNÍ Z KAMENIVA HRUBÉHO DRCENÉHO (ŠTĚRK)</t>
  </si>
  <si>
    <t>542121</t>
  </si>
  <si>
    <t>SMĚROVÉ A VÝŠKOVÉ VYROVNÁNÍ KOLEJE NA PRAŽCÍCH BETONOVÝCH DO 0,05 M</t>
  </si>
  <si>
    <t>z výkresu č. 001, 002 a TZ</t>
  </si>
  <si>
    <t>542312</t>
  </si>
  <si>
    <t>NÁSLEDNÁ ÚPRAVA SMĚROVÉHO A VÝŠKOVÉHO USPOŘÁDÁNÍ KOLEJE - PRAŽCE BETONOVÉ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</si>
  <si>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</si>
  <si>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</si>
  <si>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</si>
  <si>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</si>
  <si>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</si>
  <si>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100 MM</t>
  </si>
  <si>
    <t>z výkresu č. 001 a TZ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</si>
  <si>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</si>
  <si>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</si>
  <si>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</si>
  <si>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</si>
  <si>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545121</t>
  </si>
  <si>
    <t>SVAR KOLEJNIC (STEJNÉHO TVARU) 49 E1, T JEDNOTLIVĚ</t>
  </si>
  <si>
    <t>549331</t>
  </si>
  <si>
    <t>ZŘÍZENÍ BEZSTYKOVÉ KOLEJE NA STÁVAJÍCÍCH ÚSECÍCH V KOLEJI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</si>
  <si>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</si>
  <si>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</si>
  <si>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</si>
  <si>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</si>
  <si>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</si>
  <si>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(APK)</t>
  </si>
  <si>
    <t>Měření prostorové polohy koleje  (APK)</t>
  </si>
  <si>
    <t>923941</t>
  </si>
  <si>
    <t>ZAJIŠŤOVACÍ ZNAČKA KONZOLOVÁ (K) VČETNĚ OCELOVÉHO SLOUPKU</t>
  </si>
  <si>
    <t>923471</t>
  </si>
  <si>
    <t>SKLONOVNÍK</t>
  </si>
  <si>
    <t>z výkresu č. 002 a TZ</t>
  </si>
  <si>
    <t>91323</t>
  </si>
  <si>
    <t>HEKTOMETROVNÍKY BETONOVÉ</t>
  </si>
  <si>
    <t>965311</t>
  </si>
  <si>
    <t>ROZEBRÁNÍ PŘEJEZDU, PŘECHODU Z DÍLCŮ</t>
  </si>
  <si>
    <t>921940</t>
  </si>
  <si>
    <t>MONTÁŽ PŘEJEZDU NEBO PŘECHODU Z JAKÝCHKOLIV VYZÍSKANÝCH NEBO REGENEROVANÝCH DÍLCŮ</t>
  </si>
  <si>
    <t>965010</t>
  </si>
  <si>
    <t>ODSTRANĚNÍ KOLEJOVÉHO LOŽE A DRÁŽNÍCH STEZEK</t>
  </si>
  <si>
    <t>965124</t>
  </si>
  <si>
    <t>DEMONTÁŽ KOLEJE NA DŘEVĚNÝCH PRAŽCÍCH ROZEBRÁNÍM DO SOUČÁSTÍ</t>
  </si>
  <si>
    <t>R015150</t>
  </si>
  <si>
    <t>901</t>
  </si>
  <si>
    <t>POPLATKY ZA LIKVIDACŮ ODPADŮ NEKONTAMINOVANÝCH - 17 05 08 ŠTĚRK Z KOLEJIŠTĚ, VČETNĚ DOPRAVY</t>
  </si>
  <si>
    <t>R015310-1</t>
  </si>
  <si>
    <t>919</t>
  </si>
  <si>
    <t>POPLATKY ZA LIKVIDACŮ ODPADŮ NEKONTAMINOVANÝCH - 17 04 05 ŽELEZNÝ ŠROT - KONSTRUKCE, STOŽÁRY, KOLEJ,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</si>
  <si>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</si>
  <si>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R015520</t>
  </si>
  <si>
    <t>906</t>
  </si>
  <si>
    <t>POPLATKY ZA LIKVIDACŮ ODPADŮ NEBEZPEČNÝCH - 17 02 04* ŽELEZNIČNÍ PRAŽCE DŘEVĚNÉ),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</si>
  <si>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</si>
  <si>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D.2.1.1.1</t>
  </si>
  <si>
    <t>Kolejový spodek</t>
  </si>
  <si>
    <t xml:space="preserve">  SO 11-11-01</t>
  </si>
  <si>
    <t>Železniční spodek přejezdu P1649 v km 71,795</t>
  </si>
  <si>
    <t>SO 11-11-01</t>
  </si>
  <si>
    <t>11120</t>
  </si>
  <si>
    <t>ODSTRANĚNÍ KŘOVIN</t>
  </si>
  <si>
    <t>R11231</t>
  </si>
  <si>
    <t>ŠTĚPKOVÁNÍ DŘEVIN</t>
  </si>
  <si>
    <t>Zahrnuje potřebný stroj a odvoz vyzískaného materiálu dle pokynů zadávací dokumentace, položka je určena pro zpracování hmoty dřevin</t>
  </si>
  <si>
    <t>212636</t>
  </si>
  <si>
    <t>TRATIVODY KOMPL Z TRUB Z PLAST HM DN DO 150MM, RÝHA TŘ II</t>
  </si>
  <si>
    <t>21461</t>
  </si>
  <si>
    <t>SEPARAČNÍ GEOTEXTILIE</t>
  </si>
  <si>
    <t>87433</t>
  </si>
  <si>
    <t>POTRUBÍ Z TRUB PLASTOVÝCH ODPADNÍCH DN DO 150MM</t>
  </si>
  <si>
    <t>45152</t>
  </si>
  <si>
    <t>PODKLADNÍ A VÝPLŇOVÉ VRSTVY Z KAMENIVA DRCENÉHO</t>
  </si>
  <si>
    <t>894846</t>
  </si>
  <si>
    <t>ŠACHTY KANALIZAČNÍ PLASTOVÉ D 400MM</t>
  </si>
  <si>
    <t>z výkresů č. 001, 002 a TZ</t>
  </si>
  <si>
    <t>9181B</t>
  </si>
  <si>
    <t>ČELA PROPUSTU Z TRUB DN DO 400MM Z BETONU</t>
  </si>
  <si>
    <t>9183B2</t>
  </si>
  <si>
    <t>PROPUSTY Z TRUB DN 400MM ŽELEZOBETONOVÝCH</t>
  </si>
  <si>
    <t>935232</t>
  </si>
  <si>
    <t>PŘÍKOPOVÉ ŽLABY Z BETON TVÁRNIC ŠÍŘ DO 1200MM DO BETONU TL 100MM</t>
  </si>
  <si>
    <t>451312</t>
  </si>
  <si>
    <t>PODKLADNÍ A VÝPLŇOVÉ VRSTVY Z PROSTÉHO BETONU C12/15</t>
  </si>
  <si>
    <t>45131A</t>
  </si>
  <si>
    <t>PODKLADNÍ A VÝPLŇOVÉ VRSTVY Z PROSTÉHO BETONU C20/25</t>
  </si>
  <si>
    <t>12931</t>
  </si>
  <si>
    <t>ČIŠTĚNÍ PŘÍKOPŮ OD NÁNOSU DO 0,25M3/M</t>
  </si>
  <si>
    <t>12940</t>
  </si>
  <si>
    <t>ČIŠTĚNÍ RÁMOVÝCH A KLENBOVÝCH PROPUSTŮ OD NÁNOSŮ</t>
  </si>
  <si>
    <t>465512</t>
  </si>
  <si>
    <t>DLAŽBY Z LOMOVÉHO KAMENE NA MC</t>
  </si>
  <si>
    <t>R18214</t>
  </si>
  <si>
    <t>TERÉNNÍ ÚPRAVY</t>
  </si>
  <si>
    <t>položka zahrnuje úpravu terénu do požadovaného profilu</t>
  </si>
  <si>
    <t>18331</t>
  </si>
  <si>
    <t>SADOVNICKÉ OBDĚLÁNÍ PŮDY</t>
  </si>
  <si>
    <t>18241</t>
  </si>
  <si>
    <t>ZALOŽENÍ TRÁVNÍKU RUČNÍM VÝSEVEM</t>
  </si>
  <si>
    <t>R501101</t>
  </si>
  <si>
    <t>ZŘÍZENÍ KONSTRUKČNÍ VRSTVY TĚLESA ŽELEZNIČNÍHO SPODKU ZE ŠTĚRKODRTI STABILIZOVANÉ CEMENTEM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</si>
  <si>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</si>
  <si>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501101</t>
  </si>
  <si>
    <t>ZŘÍZENÍ KONSTRUKČNÍ VRSTVY TĚLESA ŽELEZNIČNÍHO SPODKU ZE ŠTĚRKODRTI NOVÉ</t>
  </si>
  <si>
    <t>18120</t>
  </si>
  <si>
    <t>ÚPRAVA PLÁNĚ SE ZHUTNĚNÍM V HORNINĚ TŘ. II</t>
  </si>
  <si>
    <t>Technická specifikace položky odpovídá příslušné cenové soustavě.</t>
  </si>
  <si>
    <t>965841</t>
  </si>
  <si>
    <t>DEMONTÁŽ JAKÉKOLIV NÁVĚSTI</t>
  </si>
  <si>
    <t>923342</t>
  </si>
  <si>
    <t>RYCHLOSTNÍK N - TABULE Z UŽITÉHO MATERIÁLU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</si>
  <si>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</si>
  <si>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</si>
  <si>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</si>
  <si>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</si>
  <si>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</si>
  <si>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</si>
  <si>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</si>
  <si>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</si>
  <si>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96615</t>
  </si>
  <si>
    <t>BOURÁNÍ KONSTRUKCÍ Z PROSTÉHO BETONU</t>
  </si>
  <si>
    <t>R015140</t>
  </si>
  <si>
    <t>910</t>
  </si>
  <si>
    <t>POPLATKY ZA LIKVIDACI ODPADŮ NEKONTAMINOVANÝCH - 17 01 01 BETON Z DEMOLIC OBJEKTŮ, ZÁKLADŮ TV, VČETNĚ DOPRAVY</t>
  </si>
  <si>
    <t>R015160</t>
  </si>
  <si>
    <t>908</t>
  </si>
  <si>
    <t>POPLATKY ZA LIKVIDACŮ ODPADŮ NEKONTAMINOVANÝCH - 02 01 03 SMÝCENÉ STROMY A KEŘE, VČETNĚ DOPRAVY</t>
  </si>
  <si>
    <t>D.2.1.3</t>
  </si>
  <si>
    <t>Přejezdy a přechody</t>
  </si>
  <si>
    <t xml:space="preserve">  SO 11-13-01</t>
  </si>
  <si>
    <t>Přejezdová konstrukce přejezdu P1649 v km 71,795</t>
  </si>
  <si>
    <t>SO 11-13-01</t>
  </si>
  <si>
    <t>921112</t>
  </si>
  <si>
    <t>ŽELEZNIČNÍ PŘEJEZD CELOPRYŽOVÝ NA BETONOVÝCH PRAŽCÍCH</t>
  </si>
  <si>
    <t>31815</t>
  </si>
  <si>
    <t>ZDI ODDĚLOVACÍ A OHRADNÍ Z DÍLCŮ Z PLAST HMOT</t>
  </si>
  <si>
    <t>27211</t>
  </si>
  <si>
    <t>ZÁKLADY Z DÍLCŮ BETONOVÝCH</t>
  </si>
  <si>
    <t>Komunikace</t>
  </si>
  <si>
    <t>56330</t>
  </si>
  <si>
    <t>VOZOVKOVÉ VRSTVY ZE ŠTĚRKODRTI</t>
  </si>
  <si>
    <t>574A03</t>
  </si>
  <si>
    <t>ASFALTOVÝ BETON PRO OBRUSNÉ VRSTVY ACO 11</t>
  </si>
  <si>
    <t>574E06</t>
  </si>
  <si>
    <t>ASFALTOVÝ BETON PRO PODKLADNÍ VRSTVY ACP 16+, 16S</t>
  </si>
  <si>
    <t>574C06</t>
  </si>
  <si>
    <t>ASFALTOVÝ BETON PRO LOŽNÍ VRSTVY ACL 16+, 16S</t>
  </si>
  <si>
    <t>572211</t>
  </si>
  <si>
    <t>SPOJOVACÍ POSTŘIK Z ASFALTU DO 0,5KG/M2</t>
  </si>
  <si>
    <t>931322</t>
  </si>
  <si>
    <t>TĚSNĚNÍ DILATAČ SPAR ASF ZÁLIVKOU MODIFIK PRŮŘ DO 200MM2</t>
  </si>
  <si>
    <t>93818</t>
  </si>
  <si>
    <t>OČIŠTĚNÍ ASFALT VOZOVEK ZAMETENÍM</t>
  </si>
  <si>
    <t>96687</t>
  </si>
  <si>
    <t>VYBOURÁNÍ ULIČNÍCH VPUSTÍ KOMPLETNÍCH</t>
  </si>
  <si>
    <t>R015130</t>
  </si>
  <si>
    <t>912</t>
  </si>
  <si>
    <t>POPLATKY ZA LIKVIDACŮ ODPADŮ NEKONTAMINOVANÝCH - 17 03 02 VYBOURANÝ ASFALTOVÝ BETON BEZ DEHTU, VČETNĚ DOPRAVY</t>
  </si>
  <si>
    <t>R015330</t>
  </si>
  <si>
    <t>911</t>
  </si>
  <si>
    <t>POPLATKY ZA LIKVIDACŮ ODPADŮ NEKONTAMINOVANÝCH - 17 05 04 KAMENNÁ SUŤ, VČETNĚ DOPRAVY</t>
  </si>
  <si>
    <t>R3720</t>
  </si>
  <si>
    <t>POMOC PRÁCE ZAJIŠŤ NEBO ZŘÍZ REGULACI A OCHRANU DOPRAVY - DIO</t>
  </si>
  <si>
    <t>zahrnuje objednatelem povolené náklady na služby pro zhotovitele</t>
  </si>
  <si>
    <t>OSTATNÍ POŽADAVKY - INŽENÝRSKÉ PRÁCE</t>
  </si>
  <si>
    <t>NÁKLADY NA INŽENÝRSKÉ PRÁCE V PRŮBĚHU REALIZACE</t>
  </si>
  <si>
    <t>Ostatní práce</t>
  </si>
  <si>
    <t>93513</t>
  </si>
  <si>
    <t>ŠTĚRBINOVÉ ŽLABY Z BET DÍLCŮ ŠÍŘ 500MM VÝŠ 500MM</t>
  </si>
  <si>
    <t>17360</t>
  </si>
  <si>
    <t>ZEMNÍ KRAJNICE A DOSYPÁVKY Z HORNIN KAMENITÝCH</t>
  </si>
  <si>
    <t>915211</t>
  </si>
  <si>
    <t>VODOROVNÉ DOPRAVNÍ ZNAČENÍ PLASTEM HLADKÉ - DODÁVKA A POKLÁDKA</t>
  </si>
  <si>
    <t>919113</t>
  </si>
  <si>
    <t>ŘEZÁNÍ ASFALTOVÉHO KRYTU VOZOVEK TL DO 150MM</t>
  </si>
  <si>
    <t>11313</t>
  </si>
  <si>
    <t>ODSTRANĚNÍ KRYTU ZPEVNĚNÝCH PLOCH S ASFALTOVÝM POJIVEM</t>
  </si>
  <si>
    <t>11333</t>
  </si>
  <si>
    <t>ODSTRANĚNÍ PODKLADU ZPEVNĚNÝCH PLOCH S ASFALT POJIVEM</t>
  </si>
  <si>
    <t>D.2.3.6</t>
  </si>
  <si>
    <t>Rozvody VN, NN, osvětlení a dálkové ovládání odpojovačů</t>
  </si>
  <si>
    <t xml:space="preserve">  SO 11-76-01</t>
  </si>
  <si>
    <t>Elektrická přípojka NN přejezdu P1649 v km 71,795</t>
  </si>
  <si>
    <t>SO 11-76-01</t>
  </si>
  <si>
    <t>Pokládka a montáž</t>
  </si>
  <si>
    <t>744I01</t>
  </si>
  <si>
    <t>POJISTKOVÁ VLOŽKA DO 160 A</t>
  </si>
  <si>
    <t>z výkresu č. 004 a TZ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</si>
  <si>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</si>
  <si>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</si>
  <si>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</si>
  <si>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744633</t>
  </si>
  <si>
    <t>JISTIČ TŘÍPÓLOVÝ (10 KA) OD 13 DO 20 A</t>
  </si>
  <si>
    <t>z výkresů č. 004, 005 a TZ</t>
  </si>
  <si>
    <t>744634</t>
  </si>
  <si>
    <t>JISTIČ TŘÍPÓLOVÝ (10 KA) OD 25 DO 40 A</t>
  </si>
  <si>
    <t>75B671</t>
  </si>
  <si>
    <t>ODDĚLOVACÍ TRANSFORMÁTOR - DODÁVKA</t>
  </si>
  <si>
    <t>z výkresu č. 005 a TZ</t>
  </si>
  <si>
    <t>75B677</t>
  </si>
  <si>
    <t>ODDĚLOVACÍ TRANSFORMÁTOR - MONTÁŽ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</si>
  <si>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</si>
  <si>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</si>
  <si>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</si>
  <si>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</si>
  <si>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</si>
  <si>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747111</t>
  </si>
  <si>
    <t>KONTROLA SILOVÝCH ROZVADĚČŮ NN, 1 POLE</t>
  </si>
  <si>
    <t>747701</t>
  </si>
  <si>
    <t>DOKONČOVACÍ MONTÁŽNÍ PRÁCE NA ELEKTRICKÉM ZAŘÍZENÍ</t>
  </si>
  <si>
    <t>R701DBF</t>
  </si>
  <si>
    <t>ZAJIŠTĚNÍ OTVORU PROTI VNIKNUTÍ VODY</t>
  </si>
  <si>
    <t>ZAJIŠTĚNÍ OTVORU PROTI VNIKNUTÍ VODY - DODÁVKA A MONTÁŽ</t>
  </si>
  <si>
    <t>744Z05</t>
  </si>
  <si>
    <t>DEMONTÁŽ JISTIČE NEBO VYPÍNAČE Z ROZVADĚČE NN</t>
  </si>
  <si>
    <t>703211</t>
  </si>
  <si>
    <t>KABELOVÝ ŽLAB NOSNÝ/DRÁTĚNÝ ŽÁROVĚ ZINKOVANÝ VČETNĚ UPEVNĚNÍ A PŘÍSLUŠENSTVÍ SVĚTLÉ ŠÍŘKY DO 100 MM</t>
  </si>
  <si>
    <t>R759999</t>
  </si>
  <si>
    <t>PODÍL PŘIDRUŽENÝCH MONTÁŽNÍCH PRACÍ A MATERIÁLU</t>
  </si>
  <si>
    <t>podíl přidružených motážních prací a materiálu</t>
  </si>
  <si>
    <t>74F323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</si>
  <si>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</si>
  <si>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</si>
  <si>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</si>
  <si>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</si>
  <si>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</si>
  <si>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</si>
  <si>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</si>
  <si>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</si>
  <si>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</si>
  <si>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</si>
  <si>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</si>
  <si>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</si>
  <si>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</si>
  <si>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</si>
  <si>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</si>
  <si>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</si>
  <si>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</si>
  <si>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</si>
  <si>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</si>
  <si>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</si>
  <si>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</si>
  <si>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</si>
  <si>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</si>
  <si>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</si>
  <si>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</si>
  <si>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</si>
  <si>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</si>
  <si>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</si>
  <si>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</si>
  <si>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KUS  
4. Způsob měření:  soubor všech úkonů a činností, které jsou třeba k uskutečnění akce pro jednu skupinu návštěvníků 
5. Hlavní materiál:0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</si>
</sst>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0+C10+C12+C14+C16+C18+C20+C22</f>
        <v>0</v>
      </c>
    </row>
    <row r="7" spans="1:6" ht="12.75" customHeight="1" x14ac:dyDescent="0.2">
      <c r="B7" s="15" t="s">
        <v>7</v>
      </c>
      <c r="C7" s="17">
        <f>0+E10+E12+E14+E16+E18+E20+E22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</f>
        <v>0</v>
      </c>
      <c r="D10" s="21">
        <f t="shared" ref="D10:D23" si="0">C10*0.21</f>
        <v>0</v>
      </c>
      <c r="E10" s="21">
        <f>0+E11</f>
        <v>0</v>
      </c>
      <c r="F10" s="20">
        <f>0+F11</f>
        <v>87</v>
      </c>
    </row>
    <row r="11" spans="1:6" x14ac:dyDescent="0.2">
      <c r="A11" s="18" t="s">
        <v>16</v>
      </c>
      <c r="B11" s="19" t="s">
        <v>17</v>
      </c>
      <c r="C11" s="21">
        <f>'PS 01-01-31'!K8+'PS 01-01-31'!M8</f>
        <v>0</v>
      </c>
      <c r="D11" s="21">
        <f t="shared" si="0"/>
        <v>0</v>
      </c>
      <c r="E11" s="21">
        <f>C11+D11</f>
        <v>0</v>
      </c>
      <c r="F11" s="20">
        <f>'PS 01-01-31'!T7</f>
        <v>87</v>
      </c>
    </row>
    <row r="12" spans="1:6" x14ac:dyDescent="0.2">
      <c r="A12" s="18" t="s">
        <v>375</v>
      </c>
      <c r="B12" s="19" t="s">
        <v>376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31</v>
      </c>
    </row>
    <row r="13" spans="1:6" x14ac:dyDescent="0.2">
      <c r="A13" s="18" t="s">
        <v>377</v>
      </c>
      <c r="B13" s="19" t="s">
        <v>378</v>
      </c>
      <c r="C13" s="21">
        <f>'PS 11-02-11'!K8+'PS 11-02-11'!M8</f>
        <v>0</v>
      </c>
      <c r="D13" s="21">
        <f t="shared" si="0"/>
        <v>0</v>
      </c>
      <c r="E13" s="21">
        <f>C13+D13</f>
        <v>0</v>
      </c>
      <c r="F13" s="20">
        <f>'PS 11-02-11'!T7</f>
        <v>31</v>
      </c>
    </row>
    <row r="14" spans="1:6" x14ac:dyDescent="0.2">
      <c r="A14" s="18" t="s">
        <v>433</v>
      </c>
      <c r="B14" s="19" t="s">
        <v>434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25</v>
      </c>
    </row>
    <row r="15" spans="1:6" x14ac:dyDescent="0.2">
      <c r="A15" s="18" t="s">
        <v>435</v>
      </c>
      <c r="B15" s="19" t="s">
        <v>436</v>
      </c>
      <c r="C15" s="21">
        <f>'SO 11-10-01'!K8+'SO 11-10-01'!M8</f>
        <v>0</v>
      </c>
      <c r="D15" s="21">
        <f t="shared" si="0"/>
        <v>0</v>
      </c>
      <c r="E15" s="21">
        <f>C15+D15</f>
        <v>0</v>
      </c>
      <c r="F15" s="20">
        <f>'SO 11-10-01'!T7</f>
        <v>25</v>
      </c>
    </row>
    <row r="16" spans="1:6" x14ac:dyDescent="0.2">
      <c r="A16" s="18" t="s">
        <v>501</v>
      </c>
      <c r="B16" s="19" t="s">
        <v>502</v>
      </c>
      <c r="C16" s="21">
        <f>0+C17</f>
        <v>0</v>
      </c>
      <c r="D16" s="21">
        <f t="shared" si="0"/>
        <v>0</v>
      </c>
      <c r="E16" s="21">
        <f>0+E17</f>
        <v>0</v>
      </c>
      <c r="F16" s="20">
        <f>0+F17</f>
        <v>34</v>
      </c>
    </row>
    <row r="17" spans="1:6" x14ac:dyDescent="0.2">
      <c r="A17" s="18" t="s">
        <v>503</v>
      </c>
      <c r="B17" s="19" t="s">
        <v>504</v>
      </c>
      <c r="C17" s="21">
        <f>'SO 11-11-01'!K8+'SO 11-11-01'!M8</f>
        <v>0</v>
      </c>
      <c r="D17" s="21">
        <f t="shared" si="0"/>
        <v>0</v>
      </c>
      <c r="E17" s="21">
        <f>C17+D17</f>
        <v>0</v>
      </c>
      <c r="F17" s="20">
        <f>'SO 11-11-01'!T7</f>
        <v>34</v>
      </c>
    </row>
    <row r="18" spans="1:6" x14ac:dyDescent="0.2">
      <c r="A18" s="18" t="s">
        <v>573</v>
      </c>
      <c r="B18" s="19" t="s">
        <v>574</v>
      </c>
      <c r="C18" s="21">
        <f>0+C19</f>
        <v>0</v>
      </c>
      <c r="D18" s="21">
        <f t="shared" si="0"/>
        <v>0</v>
      </c>
      <c r="E18" s="21">
        <f>0+E19</f>
        <v>0</v>
      </c>
      <c r="F18" s="20">
        <f>0+F19</f>
        <v>30</v>
      </c>
    </row>
    <row r="19" spans="1:6" x14ac:dyDescent="0.2">
      <c r="A19" s="18" t="s">
        <v>575</v>
      </c>
      <c r="B19" s="19" t="s">
        <v>576</v>
      </c>
      <c r="C19" s="21">
        <f>'SO 11-13-01'!K8+'SO 11-13-01'!M8</f>
        <v>0</v>
      </c>
      <c r="D19" s="21">
        <f t="shared" si="0"/>
        <v>0</v>
      </c>
      <c r="E19" s="21">
        <f>C19+D19</f>
        <v>0</v>
      </c>
      <c r="F19" s="20">
        <f>'SO 11-13-01'!T7</f>
        <v>30</v>
      </c>
    </row>
    <row r="20" spans="1:6" x14ac:dyDescent="0.2">
      <c r="A20" s="18" t="s">
        <v>625</v>
      </c>
      <c r="B20" s="19" t="s">
        <v>626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23</v>
      </c>
    </row>
    <row r="21" spans="1:6" x14ac:dyDescent="0.2">
      <c r="A21" s="18" t="s">
        <v>627</v>
      </c>
      <c r="B21" s="19" t="s">
        <v>628</v>
      </c>
      <c r="C21" s="21">
        <f>'SO 11-76-01'!K8+'SO 11-76-01'!M8</f>
        <v>0</v>
      </c>
      <c r="D21" s="21">
        <f t="shared" si="0"/>
        <v>0</v>
      </c>
      <c r="E21" s="21">
        <f>C21+D21</f>
        <v>0</v>
      </c>
      <c r="F21" s="20">
        <f>'SO 11-76-01'!T7</f>
        <v>23</v>
      </c>
    </row>
    <row r="22" spans="1:6" x14ac:dyDescent="0.2">
      <c r="A22" s="18" t="s">
        <v>667</v>
      </c>
      <c r="B22" s="19" t="s">
        <v>668</v>
      </c>
      <c r="C22" s="21">
        <f>0+C23</f>
        <v>0</v>
      </c>
      <c r="D22" s="21">
        <f t="shared" si="0"/>
        <v>0</v>
      </c>
      <c r="E22" s="21">
        <f>0+E23</f>
        <v>0</v>
      </c>
      <c r="F22" s="20">
        <f>0+F23</f>
        <v>6</v>
      </c>
    </row>
    <row r="23" spans="1:6" x14ac:dyDescent="0.2">
      <c r="A23" s="18" t="s">
        <v>669</v>
      </c>
      <c r="B23" s="19" t="s">
        <v>668</v>
      </c>
      <c r="C23" s="21">
        <f>'SO 98-98'!K8+'SO 98-98'!M8</f>
        <v>0</v>
      </c>
      <c r="D23" s="21">
        <f t="shared" si="0"/>
        <v>0</v>
      </c>
      <c r="E23" s="21">
        <f>C23+D23</f>
        <v>0</v>
      </c>
      <c r="F23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6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COUNTIFS(L8:L360,"=0",A8:A360,"P")+COUNTIFS(L8:L360,"",A8:A360,"P")+SUM(Q8:Q360)</f>
        <v>87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0+J9+J74+J155+J220+J293+J306+J347</f>
        <v>0</v>
      </c>
      <c r="K8" s="31">
        <f>0+K9+K74+K155+K220+K293+K306+K347</f>
        <v>0</v>
      </c>
      <c r="L8" s="31">
        <f>0+L9+L74+L155+L220+L293+L306+L347</f>
        <v>0</v>
      </c>
      <c r="M8" s="31">
        <f>0+M9+M74+M155+M220+M293+M306+M347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0+L10+L14+L18+L22+L26+L30+L34+L38+L42+L46+L50+L54+L58+L62+L66+L70</f>
        <v>0</v>
      </c>
      <c r="M9" s="34">
        <f>0+M10+M14+M18+M22+M26+M30+M34+M38+M42+M46+M50+M54+M58+M62+M66+M70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0.48199999999999998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57</v>
      </c>
    </row>
    <row r="13" spans="1:20" ht="63.75" x14ac:dyDescent="0.2">
      <c r="A13" t="s">
        <v>58</v>
      </c>
      <c r="E13" s="41" t="s">
        <v>59</v>
      </c>
    </row>
    <row r="14" spans="1:20" x14ac:dyDescent="0.2">
      <c r="A14" t="s">
        <v>49</v>
      </c>
      <c r="B14" s="36" t="s">
        <v>27</v>
      </c>
      <c r="C14" s="36" t="s">
        <v>60</v>
      </c>
      <c r="D14" s="37" t="s">
        <v>47</v>
      </c>
      <c r="E14" s="13" t="s">
        <v>61</v>
      </c>
      <c r="F14" s="38" t="s">
        <v>62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63</v>
      </c>
    </row>
    <row r="17" spans="1:16" x14ac:dyDescent="0.2">
      <c r="A17" t="s">
        <v>58</v>
      </c>
      <c r="E17" s="41" t="s">
        <v>64</v>
      </c>
    </row>
    <row r="18" spans="1:16" x14ac:dyDescent="0.2">
      <c r="A18" t="s">
        <v>49</v>
      </c>
      <c r="B18" s="36" t="s">
        <v>26</v>
      </c>
      <c r="C18" s="36" t="s">
        <v>65</v>
      </c>
      <c r="D18" s="37" t="s">
        <v>47</v>
      </c>
      <c r="E18" s="13" t="s">
        <v>66</v>
      </c>
      <c r="F18" s="38" t="s">
        <v>67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63</v>
      </c>
    </row>
    <row r="21" spans="1:16" x14ac:dyDescent="0.2">
      <c r="A21" t="s">
        <v>58</v>
      </c>
      <c r="E21" s="41" t="s">
        <v>68</v>
      </c>
    </row>
    <row r="22" spans="1:16" x14ac:dyDescent="0.2">
      <c r="A22" t="s">
        <v>49</v>
      </c>
      <c r="B22" s="36" t="s">
        <v>69</v>
      </c>
      <c r="C22" s="36" t="s">
        <v>70</v>
      </c>
      <c r="D22" s="37" t="s">
        <v>47</v>
      </c>
      <c r="E22" s="13" t="s">
        <v>71</v>
      </c>
      <c r="F22" s="38" t="s">
        <v>72</v>
      </c>
      <c r="G22" s="39">
        <v>90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73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55</v>
      </c>
    </row>
    <row r="24" spans="1:16" x14ac:dyDescent="0.2">
      <c r="A24" s="37" t="s">
        <v>56</v>
      </c>
      <c r="E24" s="42" t="s">
        <v>74</v>
      </c>
    </row>
    <row r="25" spans="1:16" x14ac:dyDescent="0.2">
      <c r="A25" t="s">
        <v>58</v>
      </c>
      <c r="E25" s="41" t="s">
        <v>75</v>
      </c>
    </row>
    <row r="26" spans="1:16" x14ac:dyDescent="0.2">
      <c r="A26" t="s">
        <v>49</v>
      </c>
      <c r="B26" s="36" t="s">
        <v>76</v>
      </c>
      <c r="C26" s="36" t="s">
        <v>77</v>
      </c>
      <c r="D26" s="37" t="s">
        <v>47</v>
      </c>
      <c r="E26" s="13" t="s">
        <v>78</v>
      </c>
      <c r="F26" s="38" t="s">
        <v>72</v>
      </c>
      <c r="G26" s="39">
        <v>10.24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73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55</v>
      </c>
    </row>
    <row r="28" spans="1:16" x14ac:dyDescent="0.2">
      <c r="A28" s="37" t="s">
        <v>56</v>
      </c>
      <c r="E28" s="42" t="s">
        <v>79</v>
      </c>
    </row>
    <row r="29" spans="1:16" x14ac:dyDescent="0.2">
      <c r="A29" t="s">
        <v>58</v>
      </c>
      <c r="E29" s="41" t="s">
        <v>75</v>
      </c>
    </row>
    <row r="30" spans="1:16" ht="25.5" x14ac:dyDescent="0.2">
      <c r="A30" t="s">
        <v>49</v>
      </c>
      <c r="B30" s="36" t="s">
        <v>80</v>
      </c>
      <c r="C30" s="36" t="s">
        <v>81</v>
      </c>
      <c r="D30" s="37" t="s">
        <v>47</v>
      </c>
      <c r="E30" s="13" t="s">
        <v>82</v>
      </c>
      <c r="F30" s="38" t="s">
        <v>72</v>
      </c>
      <c r="G30" s="39">
        <v>181.6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53</v>
      </c>
      <c r="O30">
        <f>(M30*21)/100</f>
        <v>0</v>
      </c>
      <c r="P30" t="s">
        <v>27</v>
      </c>
    </row>
    <row r="31" spans="1:16" x14ac:dyDescent="0.2">
      <c r="A31" s="37" t="s">
        <v>54</v>
      </c>
      <c r="E31" s="41" t="s">
        <v>55</v>
      </c>
    </row>
    <row r="32" spans="1:16" x14ac:dyDescent="0.2">
      <c r="A32" s="37" t="s">
        <v>56</v>
      </c>
      <c r="E32" s="42" t="s">
        <v>83</v>
      </c>
    </row>
    <row r="33" spans="1:16" ht="229.5" x14ac:dyDescent="0.2">
      <c r="A33" t="s">
        <v>58</v>
      </c>
      <c r="E33" s="41" t="s">
        <v>84</v>
      </c>
    </row>
    <row r="34" spans="1:16" x14ac:dyDescent="0.2">
      <c r="A34" t="s">
        <v>49</v>
      </c>
      <c r="B34" s="36" t="s">
        <v>85</v>
      </c>
      <c r="C34" s="36" t="s">
        <v>86</v>
      </c>
      <c r="D34" s="37" t="s">
        <v>47</v>
      </c>
      <c r="E34" s="13" t="s">
        <v>87</v>
      </c>
      <c r="F34" s="38" t="s">
        <v>88</v>
      </c>
      <c r="G34" s="39">
        <v>92.5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73</v>
      </c>
      <c r="O34">
        <f>(M34*21)/100</f>
        <v>0</v>
      </c>
      <c r="P34" t="s">
        <v>27</v>
      </c>
    </row>
    <row r="35" spans="1:16" x14ac:dyDescent="0.2">
      <c r="A35" s="37" t="s">
        <v>54</v>
      </c>
      <c r="E35" s="41" t="s">
        <v>55</v>
      </c>
    </row>
    <row r="36" spans="1:16" x14ac:dyDescent="0.2">
      <c r="A36" s="37" t="s">
        <v>56</v>
      </c>
      <c r="E36" s="42" t="s">
        <v>89</v>
      </c>
    </row>
    <row r="37" spans="1:16" x14ac:dyDescent="0.2">
      <c r="A37" t="s">
        <v>58</v>
      </c>
      <c r="E37" s="41" t="s">
        <v>75</v>
      </c>
    </row>
    <row r="38" spans="1:16" ht="25.5" x14ac:dyDescent="0.2">
      <c r="A38" t="s">
        <v>49</v>
      </c>
      <c r="B38" s="36" t="s">
        <v>90</v>
      </c>
      <c r="C38" s="36" t="s">
        <v>91</v>
      </c>
      <c r="D38" s="37" t="s">
        <v>47</v>
      </c>
      <c r="E38" s="13" t="s">
        <v>92</v>
      </c>
      <c r="F38" s="38" t="s">
        <v>88</v>
      </c>
      <c r="G38" s="39">
        <v>28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53</v>
      </c>
      <c r="O38">
        <f>(M38*21)/100</f>
        <v>0</v>
      </c>
      <c r="P38" t="s">
        <v>27</v>
      </c>
    </row>
    <row r="39" spans="1:16" x14ac:dyDescent="0.2">
      <c r="A39" s="37" t="s">
        <v>54</v>
      </c>
      <c r="E39" s="41" t="s">
        <v>55</v>
      </c>
    </row>
    <row r="40" spans="1:16" x14ac:dyDescent="0.2">
      <c r="A40" s="37" t="s">
        <v>56</v>
      </c>
      <c r="E40" s="42" t="s">
        <v>63</v>
      </c>
    </row>
    <row r="41" spans="1:16" ht="25.5" x14ac:dyDescent="0.2">
      <c r="A41" t="s">
        <v>58</v>
      </c>
      <c r="E41" s="41" t="s">
        <v>93</v>
      </c>
    </row>
    <row r="42" spans="1:16" x14ac:dyDescent="0.2">
      <c r="A42" t="s">
        <v>49</v>
      </c>
      <c r="B42" s="36" t="s">
        <v>94</v>
      </c>
      <c r="C42" s="36" t="s">
        <v>95</v>
      </c>
      <c r="D42" s="37" t="s">
        <v>47</v>
      </c>
      <c r="E42" s="13" t="s">
        <v>96</v>
      </c>
      <c r="F42" s="38" t="s">
        <v>88</v>
      </c>
      <c r="G42" s="39">
        <v>482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73</v>
      </c>
      <c r="O42">
        <f>(M42*21)/100</f>
        <v>0</v>
      </c>
      <c r="P42" t="s">
        <v>27</v>
      </c>
    </row>
    <row r="43" spans="1:16" x14ac:dyDescent="0.2">
      <c r="A43" s="37" t="s">
        <v>54</v>
      </c>
      <c r="E43" s="41" t="s">
        <v>55</v>
      </c>
    </row>
    <row r="44" spans="1:16" x14ac:dyDescent="0.2">
      <c r="A44" s="37" t="s">
        <v>56</v>
      </c>
      <c r="E44" s="42" t="s">
        <v>63</v>
      </c>
    </row>
    <row r="45" spans="1:16" x14ac:dyDescent="0.2">
      <c r="A45" t="s">
        <v>58</v>
      </c>
      <c r="E45" s="41" t="s">
        <v>75</v>
      </c>
    </row>
    <row r="46" spans="1:16" x14ac:dyDescent="0.2">
      <c r="A46" t="s">
        <v>49</v>
      </c>
      <c r="B46" s="36" t="s">
        <v>97</v>
      </c>
      <c r="C46" s="36" t="s">
        <v>98</v>
      </c>
      <c r="D46" s="37" t="s">
        <v>47</v>
      </c>
      <c r="E46" s="13" t="s">
        <v>99</v>
      </c>
      <c r="F46" s="38" t="s">
        <v>72</v>
      </c>
      <c r="G46" s="39">
        <v>183.92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73</v>
      </c>
      <c r="O46">
        <f>(M46*21)/100</f>
        <v>0</v>
      </c>
      <c r="P46" t="s">
        <v>27</v>
      </c>
    </row>
    <row r="47" spans="1:16" x14ac:dyDescent="0.2">
      <c r="A47" s="37" t="s">
        <v>54</v>
      </c>
      <c r="E47" s="41" t="s">
        <v>55</v>
      </c>
    </row>
    <row r="48" spans="1:16" x14ac:dyDescent="0.2">
      <c r="A48" s="37" t="s">
        <v>56</v>
      </c>
      <c r="E48" s="42" t="s">
        <v>63</v>
      </c>
    </row>
    <row r="49" spans="1:16" x14ac:dyDescent="0.2">
      <c r="A49" t="s">
        <v>58</v>
      </c>
      <c r="E49" s="41" t="s">
        <v>75</v>
      </c>
    </row>
    <row r="50" spans="1:16" x14ac:dyDescent="0.2">
      <c r="A50" t="s">
        <v>49</v>
      </c>
      <c r="B50" s="36" t="s">
        <v>100</v>
      </c>
      <c r="C50" s="36" t="s">
        <v>101</v>
      </c>
      <c r="D50" s="37" t="s">
        <v>47</v>
      </c>
      <c r="E50" s="13" t="s">
        <v>102</v>
      </c>
      <c r="F50" s="38" t="s">
        <v>103</v>
      </c>
      <c r="G50" s="39">
        <v>279.8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73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55</v>
      </c>
    </row>
    <row r="52" spans="1:16" x14ac:dyDescent="0.2">
      <c r="A52" s="37" t="s">
        <v>56</v>
      </c>
      <c r="E52" s="42" t="s">
        <v>104</v>
      </c>
    </row>
    <row r="53" spans="1:16" x14ac:dyDescent="0.2">
      <c r="A53" t="s">
        <v>58</v>
      </c>
      <c r="E53" s="41" t="s">
        <v>75</v>
      </c>
    </row>
    <row r="54" spans="1:16" x14ac:dyDescent="0.2">
      <c r="A54" t="s">
        <v>49</v>
      </c>
      <c r="B54" s="36" t="s">
        <v>105</v>
      </c>
      <c r="C54" s="36" t="s">
        <v>106</v>
      </c>
      <c r="D54" s="37" t="s">
        <v>47</v>
      </c>
      <c r="E54" s="13" t="s">
        <v>107</v>
      </c>
      <c r="F54" s="38" t="s">
        <v>88</v>
      </c>
      <c r="G54" s="39">
        <v>91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73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55</v>
      </c>
    </row>
    <row r="56" spans="1:16" x14ac:dyDescent="0.2">
      <c r="A56" s="37" t="s">
        <v>56</v>
      </c>
      <c r="E56" s="42" t="s">
        <v>108</v>
      </c>
    </row>
    <row r="57" spans="1:16" x14ac:dyDescent="0.2">
      <c r="A57" t="s">
        <v>58</v>
      </c>
      <c r="E57" s="41" t="s">
        <v>75</v>
      </c>
    </row>
    <row r="58" spans="1:16" x14ac:dyDescent="0.2">
      <c r="A58" t="s">
        <v>49</v>
      </c>
      <c r="B58" s="36" t="s">
        <v>109</v>
      </c>
      <c r="C58" s="36" t="s">
        <v>110</v>
      </c>
      <c r="D58" s="37" t="s">
        <v>47</v>
      </c>
      <c r="E58" s="13" t="s">
        <v>111</v>
      </c>
      <c r="F58" s="38" t="s">
        <v>62</v>
      </c>
      <c r="G58" s="39">
        <v>20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73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55</v>
      </c>
    </row>
    <row r="60" spans="1:16" x14ac:dyDescent="0.2">
      <c r="A60" s="37" t="s">
        <v>56</v>
      </c>
      <c r="E60" s="42" t="s">
        <v>63</v>
      </c>
    </row>
    <row r="61" spans="1:16" x14ac:dyDescent="0.2">
      <c r="A61" t="s">
        <v>58</v>
      </c>
      <c r="E61" s="41" t="s">
        <v>75</v>
      </c>
    </row>
    <row r="62" spans="1:16" x14ac:dyDescent="0.2">
      <c r="A62" t="s">
        <v>49</v>
      </c>
      <c r="B62" s="36" t="s">
        <v>112</v>
      </c>
      <c r="C62" s="36" t="s">
        <v>113</v>
      </c>
      <c r="D62" s="37" t="s">
        <v>47</v>
      </c>
      <c r="E62" s="13" t="s">
        <v>114</v>
      </c>
      <c r="F62" s="38" t="s">
        <v>62</v>
      </c>
      <c r="G62" s="39">
        <v>1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73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55</v>
      </c>
    </row>
    <row r="64" spans="1:16" x14ac:dyDescent="0.2">
      <c r="A64" s="37" t="s">
        <v>56</v>
      </c>
      <c r="E64" s="42" t="s">
        <v>115</v>
      </c>
    </row>
    <row r="65" spans="1:16" x14ac:dyDescent="0.2">
      <c r="A65" t="s">
        <v>58</v>
      </c>
      <c r="E65" s="41" t="s">
        <v>75</v>
      </c>
    </row>
    <row r="66" spans="1:16" ht="25.5" x14ac:dyDescent="0.2">
      <c r="A66" t="s">
        <v>49</v>
      </c>
      <c r="B66" s="36" t="s">
        <v>116</v>
      </c>
      <c r="C66" s="36" t="s">
        <v>117</v>
      </c>
      <c r="D66" s="37" t="s">
        <v>47</v>
      </c>
      <c r="E66" s="13" t="s">
        <v>118</v>
      </c>
      <c r="F66" s="38" t="s">
        <v>62</v>
      </c>
      <c r="G66" s="39">
        <v>6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73</v>
      </c>
      <c r="O66">
        <f>(M66*21)/100</f>
        <v>0</v>
      </c>
      <c r="P66" t="s">
        <v>27</v>
      </c>
    </row>
    <row r="67" spans="1:16" x14ac:dyDescent="0.2">
      <c r="A67" s="37" t="s">
        <v>54</v>
      </c>
      <c r="E67" s="41" t="s">
        <v>55</v>
      </c>
    </row>
    <row r="68" spans="1:16" x14ac:dyDescent="0.2">
      <c r="A68" s="37" t="s">
        <v>56</v>
      </c>
      <c r="E68" s="42" t="s">
        <v>63</v>
      </c>
    </row>
    <row r="69" spans="1:16" x14ac:dyDescent="0.2">
      <c r="A69" t="s">
        <v>58</v>
      </c>
      <c r="E69" s="41" t="s">
        <v>75</v>
      </c>
    </row>
    <row r="70" spans="1:16" ht="38.25" x14ac:dyDescent="0.2">
      <c r="A70" t="s">
        <v>49</v>
      </c>
      <c r="B70" s="36" t="s">
        <v>119</v>
      </c>
      <c r="C70" s="36" t="s">
        <v>120</v>
      </c>
      <c r="D70" s="37" t="s">
        <v>121</v>
      </c>
      <c r="E70" s="13" t="s">
        <v>122</v>
      </c>
      <c r="F70" s="38" t="s">
        <v>123</v>
      </c>
      <c r="G70" s="39">
        <v>22.56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53</v>
      </c>
      <c r="O70">
        <f>(M70*21)/100</f>
        <v>0</v>
      </c>
      <c r="P70" t="s">
        <v>27</v>
      </c>
    </row>
    <row r="71" spans="1:16" x14ac:dyDescent="0.2">
      <c r="A71" s="37" t="s">
        <v>54</v>
      </c>
      <c r="E71" s="41" t="s">
        <v>124</v>
      </c>
    </row>
    <row r="72" spans="1:16" x14ac:dyDescent="0.2">
      <c r="A72" s="37" t="s">
        <v>56</v>
      </c>
      <c r="E72" s="42" t="s">
        <v>63</v>
      </c>
    </row>
    <row r="73" spans="1:16" ht="165.75" x14ac:dyDescent="0.2">
      <c r="A73" t="s">
        <v>58</v>
      </c>
      <c r="E73" s="41" t="s">
        <v>125</v>
      </c>
    </row>
    <row r="74" spans="1:16" x14ac:dyDescent="0.2">
      <c r="A74" t="s">
        <v>46</v>
      </c>
      <c r="C74" s="33" t="s">
        <v>27</v>
      </c>
      <c r="E74" s="35" t="s">
        <v>126</v>
      </c>
      <c r="J74" s="34">
        <f>0</f>
        <v>0</v>
      </c>
      <c r="K74" s="34">
        <f>0</f>
        <v>0</v>
      </c>
      <c r="L74" s="34">
        <f>0+L75+L79+L83+L87+L91+L95+L99+L103+L107+L111+L115+L119+L123+L127+L131+L135+L139+L143+L147+L151</f>
        <v>0</v>
      </c>
      <c r="M74" s="34">
        <f>0+M75+M79+M83+M87+M91+M95+M99+M103+M107+M111+M115+M119+M123+M127+M131+M135+M139+M143+M147+M151</f>
        <v>0</v>
      </c>
    </row>
    <row r="75" spans="1:16" x14ac:dyDescent="0.2">
      <c r="A75" t="s">
        <v>49</v>
      </c>
      <c r="B75" s="36" t="s">
        <v>127</v>
      </c>
      <c r="C75" s="36" t="s">
        <v>128</v>
      </c>
      <c r="D75" s="37" t="s">
        <v>47</v>
      </c>
      <c r="E75" s="13" t="s">
        <v>129</v>
      </c>
      <c r="F75" s="38" t="s">
        <v>130</v>
      </c>
      <c r="G75" s="39">
        <v>3.6909999999999998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73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131</v>
      </c>
    </row>
    <row r="78" spans="1:16" x14ac:dyDescent="0.2">
      <c r="A78" t="s">
        <v>58</v>
      </c>
      <c r="E78" s="41" t="s">
        <v>75</v>
      </c>
    </row>
    <row r="79" spans="1:16" x14ac:dyDescent="0.2">
      <c r="A79" t="s">
        <v>49</v>
      </c>
      <c r="B79" s="36" t="s">
        <v>132</v>
      </c>
      <c r="C79" s="36" t="s">
        <v>133</v>
      </c>
      <c r="D79" s="37" t="s">
        <v>47</v>
      </c>
      <c r="E79" s="13" t="s">
        <v>134</v>
      </c>
      <c r="F79" s="38" t="s">
        <v>130</v>
      </c>
      <c r="G79" s="39">
        <v>13.2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73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55</v>
      </c>
    </row>
    <row r="81" spans="1:16" x14ac:dyDescent="0.2">
      <c r="A81" s="37" t="s">
        <v>56</v>
      </c>
      <c r="E81" s="42" t="s">
        <v>135</v>
      </c>
    </row>
    <row r="82" spans="1:16" x14ac:dyDescent="0.2">
      <c r="A82" t="s">
        <v>58</v>
      </c>
      <c r="E82" s="41" t="s">
        <v>75</v>
      </c>
    </row>
    <row r="83" spans="1:16" x14ac:dyDescent="0.2">
      <c r="A83" t="s">
        <v>49</v>
      </c>
      <c r="B83" s="36" t="s">
        <v>136</v>
      </c>
      <c r="C83" s="36" t="s">
        <v>137</v>
      </c>
      <c r="D83" s="37" t="s">
        <v>47</v>
      </c>
      <c r="E83" s="13" t="s">
        <v>138</v>
      </c>
      <c r="F83" s="38" t="s">
        <v>130</v>
      </c>
      <c r="G83" s="39">
        <v>3.6909999999999998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73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55</v>
      </c>
    </row>
    <row r="85" spans="1:16" x14ac:dyDescent="0.2">
      <c r="A85" s="37" t="s">
        <v>56</v>
      </c>
      <c r="E85" s="42" t="s">
        <v>131</v>
      </c>
    </row>
    <row r="86" spans="1:16" x14ac:dyDescent="0.2">
      <c r="A86" t="s">
        <v>58</v>
      </c>
      <c r="E86" s="41" t="s">
        <v>75</v>
      </c>
    </row>
    <row r="87" spans="1:16" x14ac:dyDescent="0.2">
      <c r="A87" t="s">
        <v>49</v>
      </c>
      <c r="B87" s="36" t="s">
        <v>139</v>
      </c>
      <c r="C87" s="36" t="s">
        <v>140</v>
      </c>
      <c r="D87" s="37" t="s">
        <v>47</v>
      </c>
      <c r="E87" s="13" t="s">
        <v>141</v>
      </c>
      <c r="F87" s="38" t="s">
        <v>130</v>
      </c>
      <c r="G87" s="39">
        <v>13.2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73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55</v>
      </c>
    </row>
    <row r="89" spans="1:16" x14ac:dyDescent="0.2">
      <c r="A89" s="37" t="s">
        <v>56</v>
      </c>
      <c r="E89" s="42" t="s">
        <v>135</v>
      </c>
    </row>
    <row r="90" spans="1:16" x14ac:dyDescent="0.2">
      <c r="A90" t="s">
        <v>58</v>
      </c>
      <c r="E90" s="41" t="s">
        <v>75</v>
      </c>
    </row>
    <row r="91" spans="1:16" ht="25.5" x14ac:dyDescent="0.2">
      <c r="A91" t="s">
        <v>49</v>
      </c>
      <c r="B91" s="36" t="s">
        <v>142</v>
      </c>
      <c r="C91" s="36" t="s">
        <v>143</v>
      </c>
      <c r="D91" s="37" t="s">
        <v>47</v>
      </c>
      <c r="E91" s="13" t="s">
        <v>144</v>
      </c>
      <c r="F91" s="38" t="s">
        <v>62</v>
      </c>
      <c r="G91" s="39">
        <v>16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73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55</v>
      </c>
    </row>
    <row r="93" spans="1:16" x14ac:dyDescent="0.2">
      <c r="A93" s="37" t="s">
        <v>56</v>
      </c>
      <c r="E93" s="42" t="s">
        <v>145</v>
      </c>
    </row>
    <row r="94" spans="1:16" x14ac:dyDescent="0.2">
      <c r="A94" t="s">
        <v>58</v>
      </c>
      <c r="E94" s="41" t="s">
        <v>75</v>
      </c>
    </row>
    <row r="95" spans="1:16" ht="25.5" x14ac:dyDescent="0.2">
      <c r="A95" t="s">
        <v>49</v>
      </c>
      <c r="B95" s="36" t="s">
        <v>146</v>
      </c>
      <c r="C95" s="36" t="s">
        <v>147</v>
      </c>
      <c r="D95" s="37" t="s">
        <v>47</v>
      </c>
      <c r="E95" s="13" t="s">
        <v>148</v>
      </c>
      <c r="F95" s="38" t="s">
        <v>62</v>
      </c>
      <c r="G95" s="39">
        <v>2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73</v>
      </c>
      <c r="O95">
        <f>(M95*21)/100</f>
        <v>0</v>
      </c>
      <c r="P95" t="s">
        <v>27</v>
      </c>
    </row>
    <row r="96" spans="1:16" x14ac:dyDescent="0.2">
      <c r="A96" s="37" t="s">
        <v>54</v>
      </c>
      <c r="E96" s="41" t="s">
        <v>55</v>
      </c>
    </row>
    <row r="97" spans="1:16" x14ac:dyDescent="0.2">
      <c r="A97" s="37" t="s">
        <v>56</v>
      </c>
      <c r="E97" s="42" t="s">
        <v>145</v>
      </c>
    </row>
    <row r="98" spans="1:16" x14ac:dyDescent="0.2">
      <c r="A98" t="s">
        <v>58</v>
      </c>
      <c r="E98" s="41" t="s">
        <v>75</v>
      </c>
    </row>
    <row r="99" spans="1:16" ht="25.5" x14ac:dyDescent="0.2">
      <c r="A99" t="s">
        <v>49</v>
      </c>
      <c r="B99" s="36" t="s">
        <v>149</v>
      </c>
      <c r="C99" s="36" t="s">
        <v>150</v>
      </c>
      <c r="D99" s="37" t="s">
        <v>47</v>
      </c>
      <c r="E99" s="13" t="s">
        <v>151</v>
      </c>
      <c r="F99" s="38" t="s">
        <v>62</v>
      </c>
      <c r="G99" s="39">
        <v>3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73</v>
      </c>
      <c r="O99">
        <f>(M99*21)/100</f>
        <v>0</v>
      </c>
      <c r="P99" t="s">
        <v>27</v>
      </c>
    </row>
    <row r="100" spans="1:16" x14ac:dyDescent="0.2">
      <c r="A100" s="37" t="s">
        <v>54</v>
      </c>
      <c r="E100" s="41" t="s">
        <v>55</v>
      </c>
    </row>
    <row r="101" spans="1:16" x14ac:dyDescent="0.2">
      <c r="A101" s="37" t="s">
        <v>56</v>
      </c>
      <c r="E101" s="42" t="s">
        <v>152</v>
      </c>
    </row>
    <row r="102" spans="1:16" x14ac:dyDescent="0.2">
      <c r="A102" t="s">
        <v>58</v>
      </c>
      <c r="E102" s="41" t="s">
        <v>75</v>
      </c>
    </row>
    <row r="103" spans="1:16" x14ac:dyDescent="0.2">
      <c r="A103" t="s">
        <v>49</v>
      </c>
      <c r="B103" s="36" t="s">
        <v>153</v>
      </c>
      <c r="C103" s="36" t="s">
        <v>154</v>
      </c>
      <c r="D103" s="37" t="s">
        <v>47</v>
      </c>
      <c r="E103" s="13" t="s">
        <v>155</v>
      </c>
      <c r="F103" s="38" t="s">
        <v>156</v>
      </c>
      <c r="G103" s="39">
        <v>100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53</v>
      </c>
      <c r="O103">
        <f>(M103*21)/100</f>
        <v>0</v>
      </c>
      <c r="P103" t="s">
        <v>27</v>
      </c>
    </row>
    <row r="104" spans="1:16" x14ac:dyDescent="0.2">
      <c r="A104" s="37" t="s">
        <v>54</v>
      </c>
      <c r="E104" s="41" t="s">
        <v>55</v>
      </c>
    </row>
    <row r="105" spans="1:16" x14ac:dyDescent="0.2">
      <c r="A105" s="37" t="s">
        <v>56</v>
      </c>
      <c r="E105" s="42" t="s">
        <v>63</v>
      </c>
    </row>
    <row r="106" spans="1:16" ht="38.25" x14ac:dyDescent="0.2">
      <c r="A106" t="s">
        <v>58</v>
      </c>
      <c r="E106" s="41" t="s">
        <v>157</v>
      </c>
    </row>
    <row r="107" spans="1:16" x14ac:dyDescent="0.2">
      <c r="A107" t="s">
        <v>49</v>
      </c>
      <c r="B107" s="36" t="s">
        <v>158</v>
      </c>
      <c r="C107" s="36" t="s">
        <v>159</v>
      </c>
      <c r="D107" s="37" t="s">
        <v>47</v>
      </c>
      <c r="E107" s="13" t="s">
        <v>160</v>
      </c>
      <c r="F107" s="38" t="s">
        <v>156</v>
      </c>
      <c r="G107" s="39">
        <v>10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53</v>
      </c>
      <c r="O107">
        <f>(M107*21)/100</f>
        <v>0</v>
      </c>
      <c r="P107" t="s">
        <v>27</v>
      </c>
    </row>
    <row r="108" spans="1:16" x14ac:dyDescent="0.2">
      <c r="A108" s="37" t="s">
        <v>54</v>
      </c>
      <c r="E108" s="41" t="s">
        <v>55</v>
      </c>
    </row>
    <row r="109" spans="1:16" x14ac:dyDescent="0.2">
      <c r="A109" s="37" t="s">
        <v>56</v>
      </c>
      <c r="E109" s="42" t="s">
        <v>63</v>
      </c>
    </row>
    <row r="110" spans="1:16" ht="38.25" x14ac:dyDescent="0.2">
      <c r="A110" t="s">
        <v>58</v>
      </c>
      <c r="E110" s="41" t="s">
        <v>161</v>
      </c>
    </row>
    <row r="111" spans="1:16" x14ac:dyDescent="0.2">
      <c r="A111" t="s">
        <v>49</v>
      </c>
      <c r="B111" s="36" t="s">
        <v>162</v>
      </c>
      <c r="C111" s="36" t="s">
        <v>163</v>
      </c>
      <c r="D111" s="37" t="s">
        <v>47</v>
      </c>
      <c r="E111" s="13" t="s">
        <v>164</v>
      </c>
      <c r="F111" s="38" t="s">
        <v>88</v>
      </c>
      <c r="G111" s="39">
        <v>20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73</v>
      </c>
      <c r="O111">
        <f>(M111*21)/100</f>
        <v>0</v>
      </c>
      <c r="P111" t="s">
        <v>27</v>
      </c>
    </row>
    <row r="112" spans="1:16" x14ac:dyDescent="0.2">
      <c r="A112" s="37" t="s">
        <v>54</v>
      </c>
      <c r="E112" s="41" t="s">
        <v>55</v>
      </c>
    </row>
    <row r="113" spans="1:16" x14ac:dyDescent="0.2">
      <c r="A113" s="37" t="s">
        <v>56</v>
      </c>
      <c r="E113" s="42" t="s">
        <v>145</v>
      </c>
    </row>
    <row r="114" spans="1:16" x14ac:dyDescent="0.2">
      <c r="A114" t="s">
        <v>58</v>
      </c>
      <c r="E114" s="41" t="s">
        <v>75</v>
      </c>
    </row>
    <row r="115" spans="1:16" ht="25.5" x14ac:dyDescent="0.2">
      <c r="A115" t="s">
        <v>49</v>
      </c>
      <c r="B115" s="36" t="s">
        <v>165</v>
      </c>
      <c r="C115" s="36" t="s">
        <v>166</v>
      </c>
      <c r="D115" s="37" t="s">
        <v>47</v>
      </c>
      <c r="E115" s="13" t="s">
        <v>167</v>
      </c>
      <c r="F115" s="38" t="s">
        <v>88</v>
      </c>
      <c r="G115" s="39">
        <v>91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73</v>
      </c>
      <c r="O115">
        <f>(M115*21)/100</f>
        <v>0</v>
      </c>
      <c r="P115" t="s">
        <v>27</v>
      </c>
    </row>
    <row r="116" spans="1:16" x14ac:dyDescent="0.2">
      <c r="A116" s="37" t="s">
        <v>54</v>
      </c>
      <c r="E116" s="41" t="s">
        <v>55</v>
      </c>
    </row>
    <row r="117" spans="1:16" x14ac:dyDescent="0.2">
      <c r="A117" s="37" t="s">
        <v>56</v>
      </c>
      <c r="E117" s="42" t="s">
        <v>145</v>
      </c>
    </row>
    <row r="118" spans="1:16" x14ac:dyDescent="0.2">
      <c r="A118" t="s">
        <v>58</v>
      </c>
      <c r="E118" s="41" t="s">
        <v>75</v>
      </c>
    </row>
    <row r="119" spans="1:16" ht="25.5" x14ac:dyDescent="0.2">
      <c r="A119" t="s">
        <v>49</v>
      </c>
      <c r="B119" s="36" t="s">
        <v>168</v>
      </c>
      <c r="C119" s="36" t="s">
        <v>169</v>
      </c>
      <c r="D119" s="37" t="s">
        <v>47</v>
      </c>
      <c r="E119" s="13" t="s">
        <v>170</v>
      </c>
      <c r="F119" s="38" t="s">
        <v>62</v>
      </c>
      <c r="G119" s="39">
        <v>4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73</v>
      </c>
      <c r="O119">
        <f>(M119*21)/100</f>
        <v>0</v>
      </c>
      <c r="P119" t="s">
        <v>27</v>
      </c>
    </row>
    <row r="120" spans="1:16" x14ac:dyDescent="0.2">
      <c r="A120" s="37" t="s">
        <v>54</v>
      </c>
      <c r="E120" s="41" t="s">
        <v>55</v>
      </c>
    </row>
    <row r="121" spans="1:16" x14ac:dyDescent="0.2">
      <c r="A121" s="37" t="s">
        <v>56</v>
      </c>
      <c r="E121" s="42" t="s">
        <v>145</v>
      </c>
    </row>
    <row r="122" spans="1:16" x14ac:dyDescent="0.2">
      <c r="A122" t="s">
        <v>58</v>
      </c>
      <c r="E122" s="41" t="s">
        <v>75</v>
      </c>
    </row>
    <row r="123" spans="1:16" ht="25.5" x14ac:dyDescent="0.2">
      <c r="A123" t="s">
        <v>49</v>
      </c>
      <c r="B123" s="36" t="s">
        <v>171</v>
      </c>
      <c r="C123" s="36" t="s">
        <v>172</v>
      </c>
      <c r="D123" s="37" t="s">
        <v>47</v>
      </c>
      <c r="E123" s="13" t="s">
        <v>173</v>
      </c>
      <c r="F123" s="38" t="s">
        <v>62</v>
      </c>
      <c r="G123" s="39">
        <v>6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73</v>
      </c>
      <c r="O123">
        <f>(M123*21)/100</f>
        <v>0</v>
      </c>
      <c r="P123" t="s">
        <v>27</v>
      </c>
    </row>
    <row r="124" spans="1:16" x14ac:dyDescent="0.2">
      <c r="A124" s="37" t="s">
        <v>54</v>
      </c>
      <c r="E124" s="41" t="s">
        <v>55</v>
      </c>
    </row>
    <row r="125" spans="1:16" x14ac:dyDescent="0.2">
      <c r="A125" s="37" t="s">
        <v>56</v>
      </c>
      <c r="E125" s="42" t="s">
        <v>145</v>
      </c>
    </row>
    <row r="126" spans="1:16" x14ac:dyDescent="0.2">
      <c r="A126" t="s">
        <v>58</v>
      </c>
      <c r="E126" s="41" t="s">
        <v>75</v>
      </c>
    </row>
    <row r="127" spans="1:16" x14ac:dyDescent="0.2">
      <c r="A127" t="s">
        <v>49</v>
      </c>
      <c r="B127" s="36" t="s">
        <v>174</v>
      </c>
      <c r="C127" s="36" t="s">
        <v>175</v>
      </c>
      <c r="D127" s="37" t="s">
        <v>47</v>
      </c>
      <c r="E127" s="13" t="s">
        <v>176</v>
      </c>
      <c r="F127" s="38" t="s">
        <v>62</v>
      </c>
      <c r="G127" s="39">
        <v>5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73</v>
      </c>
      <c r="O127">
        <f>(M127*21)/100</f>
        <v>0</v>
      </c>
      <c r="P127" t="s">
        <v>27</v>
      </c>
    </row>
    <row r="128" spans="1:16" x14ac:dyDescent="0.2">
      <c r="A128" s="37" t="s">
        <v>54</v>
      </c>
      <c r="E128" s="41" t="s">
        <v>55</v>
      </c>
    </row>
    <row r="129" spans="1:16" x14ac:dyDescent="0.2">
      <c r="A129" s="37" t="s">
        <v>56</v>
      </c>
      <c r="E129" s="42" t="s">
        <v>63</v>
      </c>
    </row>
    <row r="130" spans="1:16" x14ac:dyDescent="0.2">
      <c r="A130" t="s">
        <v>58</v>
      </c>
      <c r="E130" s="41" t="s">
        <v>75</v>
      </c>
    </row>
    <row r="131" spans="1:16" x14ac:dyDescent="0.2">
      <c r="A131" t="s">
        <v>49</v>
      </c>
      <c r="B131" s="36" t="s">
        <v>177</v>
      </c>
      <c r="C131" s="36" t="s">
        <v>178</v>
      </c>
      <c r="D131" s="37" t="s">
        <v>47</v>
      </c>
      <c r="E131" s="13" t="s">
        <v>179</v>
      </c>
      <c r="F131" s="38" t="s">
        <v>62</v>
      </c>
      <c r="G131" s="39">
        <v>1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73</v>
      </c>
      <c r="O131">
        <f>(M131*21)/100</f>
        <v>0</v>
      </c>
      <c r="P131" t="s">
        <v>27</v>
      </c>
    </row>
    <row r="132" spans="1:16" x14ac:dyDescent="0.2">
      <c r="A132" s="37" t="s">
        <v>54</v>
      </c>
      <c r="E132" s="41" t="s">
        <v>55</v>
      </c>
    </row>
    <row r="133" spans="1:16" x14ac:dyDescent="0.2">
      <c r="A133" s="37" t="s">
        <v>56</v>
      </c>
      <c r="E133" s="42" t="s">
        <v>63</v>
      </c>
    </row>
    <row r="134" spans="1:16" x14ac:dyDescent="0.2">
      <c r="A134" t="s">
        <v>58</v>
      </c>
      <c r="E134" s="41" t="s">
        <v>75</v>
      </c>
    </row>
    <row r="135" spans="1:16" x14ac:dyDescent="0.2">
      <c r="A135" t="s">
        <v>49</v>
      </c>
      <c r="B135" s="36" t="s">
        <v>180</v>
      </c>
      <c r="C135" s="36" t="s">
        <v>181</v>
      </c>
      <c r="D135" s="37" t="s">
        <v>47</v>
      </c>
      <c r="E135" s="13" t="s">
        <v>182</v>
      </c>
      <c r="F135" s="38" t="s">
        <v>62</v>
      </c>
      <c r="G135" s="39">
        <v>50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73</v>
      </c>
      <c r="O135">
        <f>(M135*21)/100</f>
        <v>0</v>
      </c>
      <c r="P135" t="s">
        <v>27</v>
      </c>
    </row>
    <row r="136" spans="1:16" x14ac:dyDescent="0.2">
      <c r="A136" s="37" t="s">
        <v>54</v>
      </c>
      <c r="E136" s="41" t="s">
        <v>55</v>
      </c>
    </row>
    <row r="137" spans="1:16" x14ac:dyDescent="0.2">
      <c r="A137" s="37" t="s">
        <v>56</v>
      </c>
      <c r="E137" s="42" t="s">
        <v>115</v>
      </c>
    </row>
    <row r="138" spans="1:16" x14ac:dyDescent="0.2">
      <c r="A138" t="s">
        <v>58</v>
      </c>
      <c r="E138" s="41" t="s">
        <v>75</v>
      </c>
    </row>
    <row r="139" spans="1:16" x14ac:dyDescent="0.2">
      <c r="A139" t="s">
        <v>49</v>
      </c>
      <c r="B139" s="36" t="s">
        <v>183</v>
      </c>
      <c r="C139" s="36" t="s">
        <v>184</v>
      </c>
      <c r="D139" s="37" t="s">
        <v>47</v>
      </c>
      <c r="E139" s="13" t="s">
        <v>185</v>
      </c>
      <c r="F139" s="38" t="s">
        <v>62</v>
      </c>
      <c r="G139" s="39">
        <v>7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73</v>
      </c>
      <c r="O139">
        <f>(M139*21)/100</f>
        <v>0</v>
      </c>
      <c r="P139" t="s">
        <v>27</v>
      </c>
    </row>
    <row r="140" spans="1:16" x14ac:dyDescent="0.2">
      <c r="A140" s="37" t="s">
        <v>54</v>
      </c>
      <c r="E140" s="41" t="s">
        <v>55</v>
      </c>
    </row>
    <row r="141" spans="1:16" x14ac:dyDescent="0.2">
      <c r="A141" s="37" t="s">
        <v>56</v>
      </c>
      <c r="E141" s="42" t="s">
        <v>63</v>
      </c>
    </row>
    <row r="142" spans="1:16" x14ac:dyDescent="0.2">
      <c r="A142" t="s">
        <v>58</v>
      </c>
      <c r="E142" s="41" t="s">
        <v>75</v>
      </c>
    </row>
    <row r="143" spans="1:16" x14ac:dyDescent="0.2">
      <c r="A143" t="s">
        <v>49</v>
      </c>
      <c r="B143" s="36" t="s">
        <v>186</v>
      </c>
      <c r="C143" s="36" t="s">
        <v>187</v>
      </c>
      <c r="D143" s="37" t="s">
        <v>47</v>
      </c>
      <c r="E143" s="13" t="s">
        <v>188</v>
      </c>
      <c r="F143" s="38" t="s">
        <v>88</v>
      </c>
      <c r="G143" s="39">
        <v>87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73</v>
      </c>
      <c r="O143">
        <f>(M143*21)/100</f>
        <v>0</v>
      </c>
      <c r="P143" t="s">
        <v>27</v>
      </c>
    </row>
    <row r="144" spans="1:16" x14ac:dyDescent="0.2">
      <c r="A144" s="37" t="s">
        <v>54</v>
      </c>
      <c r="E144" s="41" t="s">
        <v>55</v>
      </c>
    </row>
    <row r="145" spans="1:16" x14ac:dyDescent="0.2">
      <c r="A145" s="37" t="s">
        <v>56</v>
      </c>
      <c r="E145" s="42" t="s">
        <v>189</v>
      </c>
    </row>
    <row r="146" spans="1:16" x14ac:dyDescent="0.2">
      <c r="A146" t="s">
        <v>58</v>
      </c>
      <c r="E146" s="41" t="s">
        <v>75</v>
      </c>
    </row>
    <row r="147" spans="1:16" x14ac:dyDescent="0.2">
      <c r="A147" t="s">
        <v>49</v>
      </c>
      <c r="B147" s="36" t="s">
        <v>190</v>
      </c>
      <c r="C147" s="36" t="s">
        <v>191</v>
      </c>
      <c r="D147" s="37" t="s">
        <v>47</v>
      </c>
      <c r="E147" s="13" t="s">
        <v>192</v>
      </c>
      <c r="F147" s="38" t="s">
        <v>62</v>
      </c>
      <c r="G147" s="39">
        <v>13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73</v>
      </c>
      <c r="O147">
        <f>(M147*21)/100</f>
        <v>0</v>
      </c>
      <c r="P147" t="s">
        <v>27</v>
      </c>
    </row>
    <row r="148" spans="1:16" x14ac:dyDescent="0.2">
      <c r="A148" s="37" t="s">
        <v>54</v>
      </c>
      <c r="E148" s="41" t="s">
        <v>55</v>
      </c>
    </row>
    <row r="149" spans="1:16" x14ac:dyDescent="0.2">
      <c r="A149" s="37" t="s">
        <v>56</v>
      </c>
      <c r="E149" s="42" t="s">
        <v>189</v>
      </c>
    </row>
    <row r="150" spans="1:16" x14ac:dyDescent="0.2">
      <c r="A150" t="s">
        <v>58</v>
      </c>
      <c r="E150" s="41" t="s">
        <v>75</v>
      </c>
    </row>
    <row r="151" spans="1:16" x14ac:dyDescent="0.2">
      <c r="A151" t="s">
        <v>49</v>
      </c>
      <c r="B151" s="36" t="s">
        <v>193</v>
      </c>
      <c r="C151" s="36" t="s">
        <v>194</v>
      </c>
      <c r="D151" s="37" t="s">
        <v>47</v>
      </c>
      <c r="E151" s="13" t="s">
        <v>195</v>
      </c>
      <c r="F151" s="38" t="s">
        <v>62</v>
      </c>
      <c r="G151" s="39">
        <v>10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73</v>
      </c>
      <c r="O151">
        <f>(M151*21)/100</f>
        <v>0</v>
      </c>
      <c r="P151" t="s">
        <v>27</v>
      </c>
    </row>
    <row r="152" spans="1:16" x14ac:dyDescent="0.2">
      <c r="A152" s="37" t="s">
        <v>54</v>
      </c>
      <c r="E152" s="41" t="s">
        <v>55</v>
      </c>
    </row>
    <row r="153" spans="1:16" x14ac:dyDescent="0.2">
      <c r="A153" s="37" t="s">
        <v>56</v>
      </c>
      <c r="E153" s="42" t="s">
        <v>63</v>
      </c>
    </row>
    <row r="154" spans="1:16" x14ac:dyDescent="0.2">
      <c r="A154" t="s">
        <v>58</v>
      </c>
      <c r="E154" s="41" t="s">
        <v>75</v>
      </c>
    </row>
    <row r="155" spans="1:16" x14ac:dyDescent="0.2">
      <c r="A155" t="s">
        <v>46</v>
      </c>
      <c r="C155" s="33" t="s">
        <v>26</v>
      </c>
      <c r="E155" s="35" t="s">
        <v>196</v>
      </c>
      <c r="J155" s="34">
        <f>0</f>
        <v>0</v>
      </c>
      <c r="K155" s="34">
        <f>0</f>
        <v>0</v>
      </c>
      <c r="L155" s="34">
        <f>0+L156+L160+L164+L168+L172+L176+L180+L184+L188+L192+L196+L200+L204+L208+L212+L216</f>
        <v>0</v>
      </c>
      <c r="M155" s="34">
        <f>0+M156+M160+M164+M168+M172+M176+M180+M184+M188+M192+M196+M200+M204+M208+M212+M216</f>
        <v>0</v>
      </c>
    </row>
    <row r="156" spans="1:16" x14ac:dyDescent="0.2">
      <c r="A156" t="s">
        <v>49</v>
      </c>
      <c r="B156" s="36" t="s">
        <v>197</v>
      </c>
      <c r="C156" s="36" t="s">
        <v>198</v>
      </c>
      <c r="D156" s="37" t="s">
        <v>47</v>
      </c>
      <c r="E156" s="13" t="s">
        <v>199</v>
      </c>
      <c r="F156" s="38" t="s">
        <v>62</v>
      </c>
      <c r="G156" s="39">
        <v>1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73</v>
      </c>
      <c r="O156">
        <f>(M156*21)/100</f>
        <v>0</v>
      </c>
      <c r="P156" t="s">
        <v>27</v>
      </c>
    </row>
    <row r="157" spans="1:16" x14ac:dyDescent="0.2">
      <c r="A157" s="37" t="s">
        <v>54</v>
      </c>
      <c r="E157" s="41" t="s">
        <v>55</v>
      </c>
    </row>
    <row r="158" spans="1:16" x14ac:dyDescent="0.2">
      <c r="A158" s="37" t="s">
        <v>56</v>
      </c>
      <c r="E158" s="42" t="s">
        <v>200</v>
      </c>
    </row>
    <row r="159" spans="1:16" x14ac:dyDescent="0.2">
      <c r="A159" t="s">
        <v>58</v>
      </c>
      <c r="E159" s="41" t="s">
        <v>75</v>
      </c>
    </row>
    <row r="160" spans="1:16" x14ac:dyDescent="0.2">
      <c r="A160" t="s">
        <v>49</v>
      </c>
      <c r="B160" s="36" t="s">
        <v>201</v>
      </c>
      <c r="C160" s="36" t="s">
        <v>202</v>
      </c>
      <c r="D160" s="37" t="s">
        <v>47</v>
      </c>
      <c r="E160" s="13" t="s">
        <v>203</v>
      </c>
      <c r="F160" s="38" t="s">
        <v>62</v>
      </c>
      <c r="G160" s="39">
        <v>1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73</v>
      </c>
      <c r="O160">
        <f>(M160*21)/100</f>
        <v>0</v>
      </c>
      <c r="P160" t="s">
        <v>27</v>
      </c>
    </row>
    <row r="161" spans="1:16" x14ac:dyDescent="0.2">
      <c r="A161" s="37" t="s">
        <v>54</v>
      </c>
      <c r="E161" s="41" t="s">
        <v>55</v>
      </c>
    </row>
    <row r="162" spans="1:16" x14ac:dyDescent="0.2">
      <c r="A162" s="37" t="s">
        <v>56</v>
      </c>
      <c r="E162" s="42" t="s">
        <v>200</v>
      </c>
    </row>
    <row r="163" spans="1:16" x14ac:dyDescent="0.2">
      <c r="A163" t="s">
        <v>58</v>
      </c>
      <c r="E163" s="41" t="s">
        <v>75</v>
      </c>
    </row>
    <row r="164" spans="1:16" x14ac:dyDescent="0.2">
      <c r="A164" t="s">
        <v>49</v>
      </c>
      <c r="B164" s="36" t="s">
        <v>204</v>
      </c>
      <c r="C164" s="36" t="s">
        <v>205</v>
      </c>
      <c r="D164" s="37" t="s">
        <v>47</v>
      </c>
      <c r="E164" s="13" t="s">
        <v>206</v>
      </c>
      <c r="F164" s="38" t="s">
        <v>62</v>
      </c>
      <c r="G164" s="39">
        <v>1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73</v>
      </c>
      <c r="O164">
        <f>(M164*21)/100</f>
        <v>0</v>
      </c>
      <c r="P164" t="s">
        <v>27</v>
      </c>
    </row>
    <row r="165" spans="1:16" x14ac:dyDescent="0.2">
      <c r="A165" s="37" t="s">
        <v>54</v>
      </c>
      <c r="E165" s="41" t="s">
        <v>55</v>
      </c>
    </row>
    <row r="166" spans="1:16" x14ac:dyDescent="0.2">
      <c r="A166" s="37" t="s">
        <v>56</v>
      </c>
      <c r="E166" s="42" t="s">
        <v>200</v>
      </c>
    </row>
    <row r="167" spans="1:16" x14ac:dyDescent="0.2">
      <c r="A167" t="s">
        <v>58</v>
      </c>
      <c r="E167" s="41" t="s">
        <v>75</v>
      </c>
    </row>
    <row r="168" spans="1:16" x14ac:dyDescent="0.2">
      <c r="A168" t="s">
        <v>49</v>
      </c>
      <c r="B168" s="36" t="s">
        <v>207</v>
      </c>
      <c r="C168" s="36" t="s">
        <v>208</v>
      </c>
      <c r="D168" s="37" t="s">
        <v>47</v>
      </c>
      <c r="E168" s="13" t="s">
        <v>209</v>
      </c>
      <c r="F168" s="38" t="s">
        <v>62</v>
      </c>
      <c r="G168" s="39">
        <v>1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73</v>
      </c>
      <c r="O168">
        <f>(M168*21)/100</f>
        <v>0</v>
      </c>
      <c r="P168" t="s">
        <v>27</v>
      </c>
    </row>
    <row r="169" spans="1:16" x14ac:dyDescent="0.2">
      <c r="A169" s="37" t="s">
        <v>54</v>
      </c>
      <c r="E169" s="41" t="s">
        <v>55</v>
      </c>
    </row>
    <row r="170" spans="1:16" x14ac:dyDescent="0.2">
      <c r="A170" s="37" t="s">
        <v>56</v>
      </c>
      <c r="E170" s="42" t="s">
        <v>200</v>
      </c>
    </row>
    <row r="171" spans="1:16" x14ac:dyDescent="0.2">
      <c r="A171" t="s">
        <v>58</v>
      </c>
      <c r="E171" s="41" t="s">
        <v>75</v>
      </c>
    </row>
    <row r="172" spans="1:16" x14ac:dyDescent="0.2">
      <c r="A172" t="s">
        <v>49</v>
      </c>
      <c r="B172" s="36" t="s">
        <v>210</v>
      </c>
      <c r="C172" s="36" t="s">
        <v>211</v>
      </c>
      <c r="D172" s="37" t="s">
        <v>47</v>
      </c>
      <c r="E172" s="13" t="s">
        <v>212</v>
      </c>
      <c r="F172" s="38" t="s">
        <v>62</v>
      </c>
      <c r="G172" s="39">
        <v>1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53</v>
      </c>
      <c r="O172">
        <f>(M172*21)/100</f>
        <v>0</v>
      </c>
      <c r="P172" t="s">
        <v>27</v>
      </c>
    </row>
    <row r="173" spans="1:16" x14ac:dyDescent="0.2">
      <c r="A173" s="37" t="s">
        <v>54</v>
      </c>
      <c r="E173" s="41" t="s">
        <v>55</v>
      </c>
    </row>
    <row r="174" spans="1:16" x14ac:dyDescent="0.2">
      <c r="A174" s="37" t="s">
        <v>56</v>
      </c>
      <c r="E174" s="42" t="s">
        <v>200</v>
      </c>
    </row>
    <row r="175" spans="1:16" x14ac:dyDescent="0.2">
      <c r="A175" t="s">
        <v>58</v>
      </c>
      <c r="E175" s="41" t="s">
        <v>213</v>
      </c>
    </row>
    <row r="176" spans="1:16" x14ac:dyDescent="0.2">
      <c r="A176" t="s">
        <v>49</v>
      </c>
      <c r="B176" s="36" t="s">
        <v>214</v>
      </c>
      <c r="C176" s="36" t="s">
        <v>215</v>
      </c>
      <c r="D176" s="37" t="s">
        <v>47</v>
      </c>
      <c r="E176" s="13" t="s">
        <v>216</v>
      </c>
      <c r="F176" s="38" t="s">
        <v>62</v>
      </c>
      <c r="G176" s="39">
        <v>2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73</v>
      </c>
      <c r="O176">
        <f>(M176*21)/100</f>
        <v>0</v>
      </c>
      <c r="P176" t="s">
        <v>27</v>
      </c>
    </row>
    <row r="177" spans="1:16" x14ac:dyDescent="0.2">
      <c r="A177" s="37" t="s">
        <v>54</v>
      </c>
      <c r="E177" s="41" t="s">
        <v>55</v>
      </c>
    </row>
    <row r="178" spans="1:16" x14ac:dyDescent="0.2">
      <c r="A178" s="37" t="s">
        <v>56</v>
      </c>
      <c r="E178" s="42" t="s">
        <v>200</v>
      </c>
    </row>
    <row r="179" spans="1:16" x14ac:dyDescent="0.2">
      <c r="A179" t="s">
        <v>58</v>
      </c>
      <c r="E179" s="41" t="s">
        <v>75</v>
      </c>
    </row>
    <row r="180" spans="1:16" x14ac:dyDescent="0.2">
      <c r="A180" t="s">
        <v>49</v>
      </c>
      <c r="B180" s="36" t="s">
        <v>217</v>
      </c>
      <c r="C180" s="36" t="s">
        <v>218</v>
      </c>
      <c r="D180" s="37" t="s">
        <v>47</v>
      </c>
      <c r="E180" s="13" t="s">
        <v>219</v>
      </c>
      <c r="F180" s="38" t="s">
        <v>62</v>
      </c>
      <c r="G180" s="39">
        <v>1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53</v>
      </c>
      <c r="O180">
        <f>(M180*21)/100</f>
        <v>0</v>
      </c>
      <c r="P180" t="s">
        <v>27</v>
      </c>
    </row>
    <row r="181" spans="1:16" x14ac:dyDescent="0.2">
      <c r="A181" s="37" t="s">
        <v>54</v>
      </c>
      <c r="E181" s="41" t="s">
        <v>55</v>
      </c>
    </row>
    <row r="182" spans="1:16" x14ac:dyDescent="0.2">
      <c r="A182" s="37" t="s">
        <v>56</v>
      </c>
      <c r="E182" s="42" t="s">
        <v>200</v>
      </c>
    </row>
    <row r="183" spans="1:16" x14ac:dyDescent="0.2">
      <c r="A183" t="s">
        <v>58</v>
      </c>
      <c r="E183" s="41" t="s">
        <v>219</v>
      </c>
    </row>
    <row r="184" spans="1:16" x14ac:dyDescent="0.2">
      <c r="A184" t="s">
        <v>49</v>
      </c>
      <c r="B184" s="36" t="s">
        <v>220</v>
      </c>
      <c r="C184" s="36" t="s">
        <v>221</v>
      </c>
      <c r="D184" s="37" t="s">
        <v>47</v>
      </c>
      <c r="E184" s="13" t="s">
        <v>222</v>
      </c>
      <c r="F184" s="38" t="s">
        <v>67</v>
      </c>
      <c r="G184" s="39">
        <v>1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53</v>
      </c>
      <c r="O184">
        <f>(M184*21)/100</f>
        <v>0</v>
      </c>
      <c r="P184" t="s">
        <v>27</v>
      </c>
    </row>
    <row r="185" spans="1:16" x14ac:dyDescent="0.2">
      <c r="A185" s="37" t="s">
        <v>54</v>
      </c>
      <c r="E185" s="41" t="s">
        <v>55</v>
      </c>
    </row>
    <row r="186" spans="1:16" x14ac:dyDescent="0.2">
      <c r="A186" s="37" t="s">
        <v>56</v>
      </c>
      <c r="E186" s="42" t="s">
        <v>200</v>
      </c>
    </row>
    <row r="187" spans="1:16" ht="76.5" x14ac:dyDescent="0.2">
      <c r="A187" t="s">
        <v>58</v>
      </c>
      <c r="E187" s="41" t="s">
        <v>223</v>
      </c>
    </row>
    <row r="188" spans="1:16" x14ac:dyDescent="0.2">
      <c r="A188" t="s">
        <v>49</v>
      </c>
      <c r="B188" s="36" t="s">
        <v>224</v>
      </c>
      <c r="C188" s="36" t="s">
        <v>225</v>
      </c>
      <c r="D188" s="37" t="s">
        <v>47</v>
      </c>
      <c r="E188" s="13" t="s">
        <v>226</v>
      </c>
      <c r="F188" s="38" t="s">
        <v>67</v>
      </c>
      <c r="G188" s="39">
        <v>1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53</v>
      </c>
      <c r="O188">
        <f>(M188*21)/100</f>
        <v>0</v>
      </c>
      <c r="P188" t="s">
        <v>27</v>
      </c>
    </row>
    <row r="189" spans="1:16" x14ac:dyDescent="0.2">
      <c r="A189" s="37" t="s">
        <v>54</v>
      </c>
      <c r="E189" s="41" t="s">
        <v>55</v>
      </c>
    </row>
    <row r="190" spans="1:16" x14ac:dyDescent="0.2">
      <c r="A190" s="37" t="s">
        <v>56</v>
      </c>
      <c r="E190" s="42" t="s">
        <v>200</v>
      </c>
    </row>
    <row r="191" spans="1:16" ht="63.75" x14ac:dyDescent="0.2">
      <c r="A191" t="s">
        <v>58</v>
      </c>
      <c r="E191" s="41" t="s">
        <v>227</v>
      </c>
    </row>
    <row r="192" spans="1:16" x14ac:dyDescent="0.2">
      <c r="A192" t="s">
        <v>49</v>
      </c>
      <c r="B192" s="36" t="s">
        <v>228</v>
      </c>
      <c r="C192" s="36" t="s">
        <v>229</v>
      </c>
      <c r="D192" s="37" t="s">
        <v>47</v>
      </c>
      <c r="E192" s="13" t="s">
        <v>230</v>
      </c>
      <c r="F192" s="38" t="s">
        <v>62</v>
      </c>
      <c r="G192" s="39">
        <v>1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73</v>
      </c>
      <c r="O192">
        <f>(M192*21)/100</f>
        <v>0</v>
      </c>
      <c r="P192" t="s">
        <v>27</v>
      </c>
    </row>
    <row r="193" spans="1:16" x14ac:dyDescent="0.2">
      <c r="A193" s="37" t="s">
        <v>54</v>
      </c>
      <c r="E193" s="41" t="s">
        <v>55</v>
      </c>
    </row>
    <row r="194" spans="1:16" x14ac:dyDescent="0.2">
      <c r="A194" s="37" t="s">
        <v>56</v>
      </c>
      <c r="E194" s="42" t="s">
        <v>200</v>
      </c>
    </row>
    <row r="195" spans="1:16" x14ac:dyDescent="0.2">
      <c r="A195" t="s">
        <v>58</v>
      </c>
      <c r="E195" s="41" t="s">
        <v>75</v>
      </c>
    </row>
    <row r="196" spans="1:16" x14ac:dyDescent="0.2">
      <c r="A196" t="s">
        <v>49</v>
      </c>
      <c r="B196" s="36" t="s">
        <v>231</v>
      </c>
      <c r="C196" s="36" t="s">
        <v>232</v>
      </c>
      <c r="D196" s="37" t="s">
        <v>47</v>
      </c>
      <c r="E196" s="13" t="s">
        <v>233</v>
      </c>
      <c r="F196" s="38" t="s">
        <v>62</v>
      </c>
      <c r="G196" s="39">
        <v>1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73</v>
      </c>
      <c r="O196">
        <f>(M196*21)/100</f>
        <v>0</v>
      </c>
      <c r="P196" t="s">
        <v>27</v>
      </c>
    </row>
    <row r="197" spans="1:16" x14ac:dyDescent="0.2">
      <c r="A197" s="37" t="s">
        <v>54</v>
      </c>
      <c r="E197" s="41" t="s">
        <v>55</v>
      </c>
    </row>
    <row r="198" spans="1:16" x14ac:dyDescent="0.2">
      <c r="A198" s="37" t="s">
        <v>56</v>
      </c>
      <c r="E198" s="42" t="s">
        <v>200</v>
      </c>
    </row>
    <row r="199" spans="1:16" x14ac:dyDescent="0.2">
      <c r="A199" t="s">
        <v>58</v>
      </c>
      <c r="E199" s="41" t="s">
        <v>75</v>
      </c>
    </row>
    <row r="200" spans="1:16" x14ac:dyDescent="0.2">
      <c r="A200" t="s">
        <v>49</v>
      </c>
      <c r="B200" s="36" t="s">
        <v>234</v>
      </c>
      <c r="C200" s="36" t="s">
        <v>235</v>
      </c>
      <c r="D200" s="37" t="s">
        <v>47</v>
      </c>
      <c r="E200" s="13" t="s">
        <v>236</v>
      </c>
      <c r="F200" s="38" t="s">
        <v>62</v>
      </c>
      <c r="G200" s="39">
        <v>3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73</v>
      </c>
      <c r="O200">
        <f>(M200*21)/100</f>
        <v>0</v>
      </c>
      <c r="P200" t="s">
        <v>27</v>
      </c>
    </row>
    <row r="201" spans="1:16" x14ac:dyDescent="0.2">
      <c r="A201" s="37" t="s">
        <v>54</v>
      </c>
      <c r="E201" s="41" t="s">
        <v>55</v>
      </c>
    </row>
    <row r="202" spans="1:16" x14ac:dyDescent="0.2">
      <c r="A202" s="37" t="s">
        <v>56</v>
      </c>
      <c r="E202" s="42" t="s">
        <v>200</v>
      </c>
    </row>
    <row r="203" spans="1:16" x14ac:dyDescent="0.2">
      <c r="A203" t="s">
        <v>58</v>
      </c>
      <c r="E203" s="41" t="s">
        <v>75</v>
      </c>
    </row>
    <row r="204" spans="1:16" x14ac:dyDescent="0.2">
      <c r="A204" t="s">
        <v>49</v>
      </c>
      <c r="B204" s="36" t="s">
        <v>237</v>
      </c>
      <c r="C204" s="36" t="s">
        <v>238</v>
      </c>
      <c r="D204" s="37" t="s">
        <v>47</v>
      </c>
      <c r="E204" s="13" t="s">
        <v>239</v>
      </c>
      <c r="F204" s="38" t="s">
        <v>62</v>
      </c>
      <c r="G204" s="39">
        <v>1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73</v>
      </c>
      <c r="O204">
        <f>(M204*21)/100</f>
        <v>0</v>
      </c>
      <c r="P204" t="s">
        <v>27</v>
      </c>
    </row>
    <row r="205" spans="1:16" x14ac:dyDescent="0.2">
      <c r="A205" s="37" t="s">
        <v>54</v>
      </c>
      <c r="E205" s="41" t="s">
        <v>55</v>
      </c>
    </row>
    <row r="206" spans="1:16" x14ac:dyDescent="0.2">
      <c r="A206" s="37" t="s">
        <v>56</v>
      </c>
      <c r="E206" s="42" t="s">
        <v>63</v>
      </c>
    </row>
    <row r="207" spans="1:16" x14ac:dyDescent="0.2">
      <c r="A207" t="s">
        <v>58</v>
      </c>
      <c r="E207" s="41" t="s">
        <v>75</v>
      </c>
    </row>
    <row r="208" spans="1:16" x14ac:dyDescent="0.2">
      <c r="A208" t="s">
        <v>49</v>
      </c>
      <c r="B208" s="36" t="s">
        <v>240</v>
      </c>
      <c r="C208" s="36" t="s">
        <v>241</v>
      </c>
      <c r="D208" s="37" t="s">
        <v>47</v>
      </c>
      <c r="E208" s="13" t="s">
        <v>242</v>
      </c>
      <c r="F208" s="38" t="s">
        <v>67</v>
      </c>
      <c r="G208" s="39">
        <v>1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53</v>
      </c>
      <c r="O208">
        <f>(M208*21)/100</f>
        <v>0</v>
      </c>
      <c r="P208" t="s">
        <v>27</v>
      </c>
    </row>
    <row r="209" spans="1:16" x14ac:dyDescent="0.2">
      <c r="A209" s="37" t="s">
        <v>54</v>
      </c>
      <c r="E209" s="41" t="s">
        <v>55</v>
      </c>
    </row>
    <row r="210" spans="1:16" x14ac:dyDescent="0.2">
      <c r="A210" s="37" t="s">
        <v>56</v>
      </c>
      <c r="E210" s="42" t="s">
        <v>200</v>
      </c>
    </row>
    <row r="211" spans="1:16" x14ac:dyDescent="0.2">
      <c r="A211" t="s">
        <v>58</v>
      </c>
      <c r="E211" s="41" t="s">
        <v>242</v>
      </c>
    </row>
    <row r="212" spans="1:16" x14ac:dyDescent="0.2">
      <c r="A212" t="s">
        <v>49</v>
      </c>
      <c r="B212" s="36" t="s">
        <v>243</v>
      </c>
      <c r="C212" s="36" t="s">
        <v>244</v>
      </c>
      <c r="D212" s="37" t="s">
        <v>47</v>
      </c>
      <c r="E212" s="13" t="s">
        <v>245</v>
      </c>
      <c r="F212" s="38" t="s">
        <v>62</v>
      </c>
      <c r="G212" s="39">
        <v>1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53</v>
      </c>
      <c r="O212">
        <f>(M212*21)/100</f>
        <v>0</v>
      </c>
      <c r="P212" t="s">
        <v>27</v>
      </c>
    </row>
    <row r="213" spans="1:16" x14ac:dyDescent="0.2">
      <c r="A213" s="37" t="s">
        <v>54</v>
      </c>
      <c r="E213" s="41" t="s">
        <v>55</v>
      </c>
    </row>
    <row r="214" spans="1:16" x14ac:dyDescent="0.2">
      <c r="A214" s="37" t="s">
        <v>56</v>
      </c>
      <c r="E214" s="42" t="s">
        <v>63</v>
      </c>
    </row>
    <row r="215" spans="1:16" x14ac:dyDescent="0.2">
      <c r="A215" t="s">
        <v>58</v>
      </c>
      <c r="E215" s="41" t="s">
        <v>245</v>
      </c>
    </row>
    <row r="216" spans="1:16" x14ac:dyDescent="0.2">
      <c r="A216" t="s">
        <v>49</v>
      </c>
      <c r="B216" s="36" t="s">
        <v>246</v>
      </c>
      <c r="C216" s="36" t="s">
        <v>247</v>
      </c>
      <c r="D216" s="37" t="s">
        <v>47</v>
      </c>
      <c r="E216" s="13" t="s">
        <v>248</v>
      </c>
      <c r="F216" s="38" t="s">
        <v>67</v>
      </c>
      <c r="G216" s="39">
        <v>1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53</v>
      </c>
      <c r="O216">
        <f>(M216*21)/100</f>
        <v>0</v>
      </c>
      <c r="P216" t="s">
        <v>27</v>
      </c>
    </row>
    <row r="217" spans="1:16" x14ac:dyDescent="0.2">
      <c r="A217" s="37" t="s">
        <v>54</v>
      </c>
      <c r="E217" s="41" t="s">
        <v>55</v>
      </c>
    </row>
    <row r="218" spans="1:16" x14ac:dyDescent="0.2">
      <c r="A218" s="37" t="s">
        <v>56</v>
      </c>
      <c r="E218" s="42" t="s">
        <v>63</v>
      </c>
    </row>
    <row r="219" spans="1:16" x14ac:dyDescent="0.2">
      <c r="A219" t="s">
        <v>58</v>
      </c>
      <c r="E219" s="41" t="s">
        <v>248</v>
      </c>
    </row>
    <row r="220" spans="1:16" x14ac:dyDescent="0.2">
      <c r="A220" t="s">
        <v>46</v>
      </c>
      <c r="C220" s="33" t="s">
        <v>69</v>
      </c>
      <c r="E220" s="35" t="s">
        <v>249</v>
      </c>
      <c r="J220" s="34">
        <f>0</f>
        <v>0</v>
      </c>
      <c r="K220" s="34">
        <f>0</f>
        <v>0</v>
      </c>
      <c r="L220" s="34">
        <f>0+L221+L225+L229+L233+L237+L241+L245+L249+L253+L257+L261+L265+L269+L273+L277+L281+L285+L289</f>
        <v>0</v>
      </c>
      <c r="M220" s="34">
        <f>0+M221+M225+M229+M233+M237+M241+M245+M249+M253+M257+M261+M265+M269+M273+M277+M281+M285+M289</f>
        <v>0</v>
      </c>
    </row>
    <row r="221" spans="1:16" ht="25.5" x14ac:dyDescent="0.2">
      <c r="A221" t="s">
        <v>49</v>
      </c>
      <c r="B221" s="36" t="s">
        <v>250</v>
      </c>
      <c r="C221" s="36" t="s">
        <v>251</v>
      </c>
      <c r="D221" s="37" t="s">
        <v>47</v>
      </c>
      <c r="E221" s="13" t="s">
        <v>252</v>
      </c>
      <c r="F221" s="38" t="s">
        <v>62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73</v>
      </c>
      <c r="O221">
        <f>(M221*21)/100</f>
        <v>0</v>
      </c>
      <c r="P221" t="s">
        <v>27</v>
      </c>
    </row>
    <row r="222" spans="1:16" x14ac:dyDescent="0.2">
      <c r="A222" s="37" t="s">
        <v>54</v>
      </c>
      <c r="E222" s="41" t="s">
        <v>55</v>
      </c>
    </row>
    <row r="223" spans="1:16" x14ac:dyDescent="0.2">
      <c r="A223" s="37" t="s">
        <v>56</v>
      </c>
      <c r="E223" s="42" t="s">
        <v>253</v>
      </c>
    </row>
    <row r="224" spans="1:16" x14ac:dyDescent="0.2">
      <c r="A224" t="s">
        <v>58</v>
      </c>
      <c r="E224" s="41" t="s">
        <v>75</v>
      </c>
    </row>
    <row r="225" spans="1:16" x14ac:dyDescent="0.2">
      <c r="A225" t="s">
        <v>49</v>
      </c>
      <c r="B225" s="36" t="s">
        <v>254</v>
      </c>
      <c r="C225" s="36" t="s">
        <v>255</v>
      </c>
      <c r="D225" s="37" t="s">
        <v>47</v>
      </c>
      <c r="E225" s="13" t="s">
        <v>256</v>
      </c>
      <c r="F225" s="38" t="s">
        <v>62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73</v>
      </c>
      <c r="O225">
        <f>(M225*21)/100</f>
        <v>0</v>
      </c>
      <c r="P225" t="s">
        <v>27</v>
      </c>
    </row>
    <row r="226" spans="1:16" x14ac:dyDescent="0.2">
      <c r="A226" s="37" t="s">
        <v>54</v>
      </c>
      <c r="E226" s="41" t="s">
        <v>55</v>
      </c>
    </row>
    <row r="227" spans="1:16" x14ac:dyDescent="0.2">
      <c r="A227" s="37" t="s">
        <v>56</v>
      </c>
      <c r="E227" s="42" t="s">
        <v>253</v>
      </c>
    </row>
    <row r="228" spans="1:16" x14ac:dyDescent="0.2">
      <c r="A228" t="s">
        <v>58</v>
      </c>
      <c r="E228" s="41" t="s">
        <v>75</v>
      </c>
    </row>
    <row r="229" spans="1:16" x14ac:dyDescent="0.2">
      <c r="A229" t="s">
        <v>49</v>
      </c>
      <c r="B229" s="36" t="s">
        <v>257</v>
      </c>
      <c r="C229" s="36" t="s">
        <v>258</v>
      </c>
      <c r="D229" s="37" t="s">
        <v>47</v>
      </c>
      <c r="E229" s="13" t="s">
        <v>259</v>
      </c>
      <c r="F229" s="38" t="s">
        <v>67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55</v>
      </c>
    </row>
    <row r="231" spans="1:16" x14ac:dyDescent="0.2">
      <c r="A231" s="37" t="s">
        <v>56</v>
      </c>
      <c r="E231" s="42" t="s">
        <v>63</v>
      </c>
    </row>
    <row r="232" spans="1:16" ht="38.25" x14ac:dyDescent="0.2">
      <c r="A232" t="s">
        <v>58</v>
      </c>
      <c r="E232" s="41" t="s">
        <v>260</v>
      </c>
    </row>
    <row r="233" spans="1:16" x14ac:dyDescent="0.2">
      <c r="A233" t="s">
        <v>49</v>
      </c>
      <c r="B233" s="36" t="s">
        <v>261</v>
      </c>
      <c r="C233" s="36" t="s">
        <v>262</v>
      </c>
      <c r="D233" s="37" t="s">
        <v>47</v>
      </c>
      <c r="E233" s="13" t="s">
        <v>263</v>
      </c>
      <c r="F233" s="38" t="s">
        <v>62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73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55</v>
      </c>
    </row>
    <row r="235" spans="1:16" x14ac:dyDescent="0.2">
      <c r="A235" s="37" t="s">
        <v>56</v>
      </c>
      <c r="E235" s="42" t="s">
        <v>264</v>
      </c>
    </row>
    <row r="236" spans="1:16" x14ac:dyDescent="0.2">
      <c r="A236" t="s">
        <v>58</v>
      </c>
      <c r="E236" s="41" t="s">
        <v>75</v>
      </c>
    </row>
    <row r="237" spans="1:16" x14ac:dyDescent="0.2">
      <c r="A237" t="s">
        <v>49</v>
      </c>
      <c r="B237" s="36" t="s">
        <v>265</v>
      </c>
      <c r="C237" s="36" t="s">
        <v>266</v>
      </c>
      <c r="D237" s="37" t="s">
        <v>47</v>
      </c>
      <c r="E237" s="13" t="s">
        <v>267</v>
      </c>
      <c r="F237" s="38" t="s">
        <v>62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x14ac:dyDescent="0.2">
      <c r="A238" s="37" t="s">
        <v>54</v>
      </c>
      <c r="E238" s="41" t="s">
        <v>55</v>
      </c>
    </row>
    <row r="239" spans="1:16" x14ac:dyDescent="0.2">
      <c r="A239" s="37" t="s">
        <v>56</v>
      </c>
      <c r="E239" s="42" t="s">
        <v>268</v>
      </c>
    </row>
    <row r="240" spans="1:16" x14ac:dyDescent="0.2">
      <c r="A240" t="s">
        <v>58</v>
      </c>
      <c r="E240" s="41" t="s">
        <v>269</v>
      </c>
    </row>
    <row r="241" spans="1:16" x14ac:dyDescent="0.2">
      <c r="A241" t="s">
        <v>49</v>
      </c>
      <c r="B241" s="36" t="s">
        <v>270</v>
      </c>
      <c r="C241" s="36" t="s">
        <v>271</v>
      </c>
      <c r="D241" s="37" t="s">
        <v>47</v>
      </c>
      <c r="E241" s="13" t="s">
        <v>272</v>
      </c>
      <c r="F241" s="38" t="s">
        <v>62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73</v>
      </c>
      <c r="O241">
        <f>(M241*21)/100</f>
        <v>0</v>
      </c>
      <c r="P241" t="s">
        <v>27</v>
      </c>
    </row>
    <row r="242" spans="1:16" x14ac:dyDescent="0.2">
      <c r="A242" s="37" t="s">
        <v>54</v>
      </c>
      <c r="E242" s="41" t="s">
        <v>55</v>
      </c>
    </row>
    <row r="243" spans="1:16" x14ac:dyDescent="0.2">
      <c r="A243" s="37" t="s">
        <v>56</v>
      </c>
      <c r="E243" s="42" t="s">
        <v>268</v>
      </c>
    </row>
    <row r="244" spans="1:16" x14ac:dyDescent="0.2">
      <c r="A244" t="s">
        <v>58</v>
      </c>
      <c r="E244" s="41" t="s">
        <v>75</v>
      </c>
    </row>
    <row r="245" spans="1:16" x14ac:dyDescent="0.2">
      <c r="A245" t="s">
        <v>49</v>
      </c>
      <c r="B245" s="36" t="s">
        <v>273</v>
      </c>
      <c r="C245" s="36" t="s">
        <v>274</v>
      </c>
      <c r="D245" s="37" t="s">
        <v>47</v>
      </c>
      <c r="E245" s="13" t="s">
        <v>275</v>
      </c>
      <c r="F245" s="38" t="s">
        <v>62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73</v>
      </c>
      <c r="O245">
        <f>(M245*21)/100</f>
        <v>0</v>
      </c>
      <c r="P245" t="s">
        <v>27</v>
      </c>
    </row>
    <row r="246" spans="1:16" x14ac:dyDescent="0.2">
      <c r="A246" s="37" t="s">
        <v>54</v>
      </c>
      <c r="E246" s="41" t="s">
        <v>55</v>
      </c>
    </row>
    <row r="247" spans="1:16" x14ac:dyDescent="0.2">
      <c r="A247" s="37" t="s">
        <v>56</v>
      </c>
      <c r="E247" s="42" t="s">
        <v>268</v>
      </c>
    </row>
    <row r="248" spans="1:16" x14ac:dyDescent="0.2">
      <c r="A248" t="s">
        <v>58</v>
      </c>
      <c r="E248" s="41" t="s">
        <v>75</v>
      </c>
    </row>
    <row r="249" spans="1:16" x14ac:dyDescent="0.2">
      <c r="A249" t="s">
        <v>49</v>
      </c>
      <c r="B249" s="36" t="s">
        <v>276</v>
      </c>
      <c r="C249" s="36" t="s">
        <v>277</v>
      </c>
      <c r="D249" s="37" t="s">
        <v>47</v>
      </c>
      <c r="E249" s="13" t="s">
        <v>278</v>
      </c>
      <c r="F249" s="38" t="s">
        <v>62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73</v>
      </c>
      <c r="O249">
        <f>(M249*21)/100</f>
        <v>0</v>
      </c>
      <c r="P249" t="s">
        <v>27</v>
      </c>
    </row>
    <row r="250" spans="1:16" x14ac:dyDescent="0.2">
      <c r="A250" s="37" t="s">
        <v>54</v>
      </c>
      <c r="E250" s="41" t="s">
        <v>55</v>
      </c>
    </row>
    <row r="251" spans="1:16" x14ac:dyDescent="0.2">
      <c r="A251" s="37" t="s">
        <v>56</v>
      </c>
      <c r="E251" s="42" t="s">
        <v>279</v>
      </c>
    </row>
    <row r="252" spans="1:16" x14ac:dyDescent="0.2">
      <c r="A252" t="s">
        <v>58</v>
      </c>
      <c r="E252" s="41" t="s">
        <v>75</v>
      </c>
    </row>
    <row r="253" spans="1:16" x14ac:dyDescent="0.2">
      <c r="A253" t="s">
        <v>49</v>
      </c>
      <c r="B253" s="36" t="s">
        <v>280</v>
      </c>
      <c r="C253" s="36" t="s">
        <v>281</v>
      </c>
      <c r="D253" s="37" t="s">
        <v>47</v>
      </c>
      <c r="E253" s="13" t="s">
        <v>282</v>
      </c>
      <c r="F253" s="38" t="s">
        <v>62</v>
      </c>
      <c r="G253" s="39">
        <v>2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73</v>
      </c>
      <c r="O253">
        <f>(M253*21)/100</f>
        <v>0</v>
      </c>
      <c r="P253" t="s">
        <v>27</v>
      </c>
    </row>
    <row r="254" spans="1:16" x14ac:dyDescent="0.2">
      <c r="A254" s="37" t="s">
        <v>54</v>
      </c>
      <c r="E254" s="41" t="s">
        <v>55</v>
      </c>
    </row>
    <row r="255" spans="1:16" x14ac:dyDescent="0.2">
      <c r="A255" s="37" t="s">
        <v>56</v>
      </c>
      <c r="E255" s="42" t="s">
        <v>283</v>
      </c>
    </row>
    <row r="256" spans="1:16" x14ac:dyDescent="0.2">
      <c r="A256" t="s">
        <v>58</v>
      </c>
      <c r="E256" s="41" t="s">
        <v>75</v>
      </c>
    </row>
    <row r="257" spans="1:16" x14ac:dyDescent="0.2">
      <c r="A257" t="s">
        <v>49</v>
      </c>
      <c r="B257" s="36" t="s">
        <v>284</v>
      </c>
      <c r="C257" s="36" t="s">
        <v>285</v>
      </c>
      <c r="D257" s="37" t="s">
        <v>47</v>
      </c>
      <c r="E257" s="13" t="s">
        <v>286</v>
      </c>
      <c r="F257" s="38" t="s">
        <v>62</v>
      </c>
      <c r="G257" s="39">
        <v>1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73</v>
      </c>
      <c r="O257">
        <f>(M257*21)/100</f>
        <v>0</v>
      </c>
      <c r="P257" t="s">
        <v>27</v>
      </c>
    </row>
    <row r="258" spans="1:16" x14ac:dyDescent="0.2">
      <c r="A258" s="37" t="s">
        <v>54</v>
      </c>
      <c r="E258" s="41" t="s">
        <v>55</v>
      </c>
    </row>
    <row r="259" spans="1:16" x14ac:dyDescent="0.2">
      <c r="A259" s="37" t="s">
        <v>56</v>
      </c>
      <c r="E259" s="42" t="s">
        <v>283</v>
      </c>
    </row>
    <row r="260" spans="1:16" x14ac:dyDescent="0.2">
      <c r="A260" t="s">
        <v>58</v>
      </c>
      <c r="E260" s="41" t="s">
        <v>75</v>
      </c>
    </row>
    <row r="261" spans="1:16" x14ac:dyDescent="0.2">
      <c r="A261" t="s">
        <v>49</v>
      </c>
      <c r="B261" s="36" t="s">
        <v>287</v>
      </c>
      <c r="C261" s="36" t="s">
        <v>288</v>
      </c>
      <c r="D261" s="37" t="s">
        <v>47</v>
      </c>
      <c r="E261" s="13" t="s">
        <v>289</v>
      </c>
      <c r="F261" s="38" t="s">
        <v>62</v>
      </c>
      <c r="G261" s="39">
        <v>1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73</v>
      </c>
      <c r="O261">
        <f>(M261*21)/100</f>
        <v>0</v>
      </c>
      <c r="P261" t="s">
        <v>27</v>
      </c>
    </row>
    <row r="262" spans="1:16" x14ac:dyDescent="0.2">
      <c r="A262" s="37" t="s">
        <v>54</v>
      </c>
      <c r="E262" s="41" t="s">
        <v>55</v>
      </c>
    </row>
    <row r="263" spans="1:16" x14ac:dyDescent="0.2">
      <c r="A263" s="37" t="s">
        <v>56</v>
      </c>
      <c r="E263" s="42" t="s">
        <v>283</v>
      </c>
    </row>
    <row r="264" spans="1:16" x14ac:dyDescent="0.2">
      <c r="A264" t="s">
        <v>58</v>
      </c>
      <c r="E264" s="41" t="s">
        <v>75</v>
      </c>
    </row>
    <row r="265" spans="1:16" x14ac:dyDescent="0.2">
      <c r="A265" t="s">
        <v>49</v>
      </c>
      <c r="B265" s="36" t="s">
        <v>290</v>
      </c>
      <c r="C265" s="36" t="s">
        <v>291</v>
      </c>
      <c r="D265" s="37" t="s">
        <v>47</v>
      </c>
      <c r="E265" s="13" t="s">
        <v>292</v>
      </c>
      <c r="F265" s="38" t="s">
        <v>62</v>
      </c>
      <c r="G265" s="39">
        <v>1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73</v>
      </c>
      <c r="O265">
        <f>(M265*21)/100</f>
        <v>0</v>
      </c>
      <c r="P265" t="s">
        <v>27</v>
      </c>
    </row>
    <row r="266" spans="1:16" x14ac:dyDescent="0.2">
      <c r="A266" s="37" t="s">
        <v>54</v>
      </c>
      <c r="E266" s="41" t="s">
        <v>55</v>
      </c>
    </row>
    <row r="267" spans="1:16" x14ac:dyDescent="0.2">
      <c r="A267" s="37" t="s">
        <v>56</v>
      </c>
      <c r="E267" s="42" t="s">
        <v>283</v>
      </c>
    </row>
    <row r="268" spans="1:16" x14ac:dyDescent="0.2">
      <c r="A268" t="s">
        <v>58</v>
      </c>
      <c r="E268" s="41" t="s">
        <v>75</v>
      </c>
    </row>
    <row r="269" spans="1:16" x14ac:dyDescent="0.2">
      <c r="A269" t="s">
        <v>49</v>
      </c>
      <c r="B269" s="36" t="s">
        <v>293</v>
      </c>
      <c r="C269" s="36" t="s">
        <v>294</v>
      </c>
      <c r="D269" s="37" t="s">
        <v>47</v>
      </c>
      <c r="E269" s="13" t="s">
        <v>295</v>
      </c>
      <c r="F269" s="38" t="s">
        <v>62</v>
      </c>
      <c r="G269" s="39">
        <v>1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73</v>
      </c>
      <c r="O269">
        <f>(M269*21)/100</f>
        <v>0</v>
      </c>
      <c r="P269" t="s">
        <v>27</v>
      </c>
    </row>
    <row r="270" spans="1:16" x14ac:dyDescent="0.2">
      <c r="A270" s="37" t="s">
        <v>54</v>
      </c>
      <c r="E270" s="41" t="s">
        <v>55</v>
      </c>
    </row>
    <row r="271" spans="1:16" x14ac:dyDescent="0.2">
      <c r="A271" s="37" t="s">
        <v>56</v>
      </c>
      <c r="E271" s="42" t="s">
        <v>283</v>
      </c>
    </row>
    <row r="272" spans="1:16" x14ac:dyDescent="0.2">
      <c r="A272" t="s">
        <v>58</v>
      </c>
      <c r="E272" s="41" t="s">
        <v>75</v>
      </c>
    </row>
    <row r="273" spans="1:16" x14ac:dyDescent="0.2">
      <c r="A273" t="s">
        <v>49</v>
      </c>
      <c r="B273" s="36" t="s">
        <v>296</v>
      </c>
      <c r="C273" s="36" t="s">
        <v>297</v>
      </c>
      <c r="D273" s="37" t="s">
        <v>47</v>
      </c>
      <c r="E273" s="13" t="s">
        <v>298</v>
      </c>
      <c r="F273" s="38" t="s">
        <v>67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x14ac:dyDescent="0.2">
      <c r="A274" s="37" t="s">
        <v>54</v>
      </c>
      <c r="E274" s="41" t="s">
        <v>55</v>
      </c>
    </row>
    <row r="275" spans="1:16" x14ac:dyDescent="0.2">
      <c r="A275" s="37" t="s">
        <v>56</v>
      </c>
      <c r="E275" s="42" t="s">
        <v>299</v>
      </c>
    </row>
    <row r="276" spans="1:16" x14ac:dyDescent="0.2">
      <c r="A276" t="s">
        <v>58</v>
      </c>
      <c r="E276" s="41" t="s">
        <v>300</v>
      </c>
    </row>
    <row r="277" spans="1:16" x14ac:dyDescent="0.2">
      <c r="A277" t="s">
        <v>49</v>
      </c>
      <c r="B277" s="36" t="s">
        <v>301</v>
      </c>
      <c r="C277" s="36" t="s">
        <v>302</v>
      </c>
      <c r="D277" s="37" t="s">
        <v>47</v>
      </c>
      <c r="E277" s="13" t="s">
        <v>303</v>
      </c>
      <c r="F277" s="38" t="s">
        <v>62</v>
      </c>
      <c r="G277" s="39">
        <v>12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73</v>
      </c>
      <c r="O277">
        <f>(M277*21)/100</f>
        <v>0</v>
      </c>
      <c r="P277" t="s">
        <v>27</v>
      </c>
    </row>
    <row r="278" spans="1:16" x14ac:dyDescent="0.2">
      <c r="A278" s="37" t="s">
        <v>54</v>
      </c>
      <c r="E278" s="41" t="s">
        <v>55</v>
      </c>
    </row>
    <row r="279" spans="1:16" x14ac:dyDescent="0.2">
      <c r="A279" s="37" t="s">
        <v>56</v>
      </c>
      <c r="E279" s="42" t="s">
        <v>189</v>
      </c>
    </row>
    <row r="280" spans="1:16" x14ac:dyDescent="0.2">
      <c r="A280" t="s">
        <v>58</v>
      </c>
      <c r="E280" s="41" t="s">
        <v>75</v>
      </c>
    </row>
    <row r="281" spans="1:16" x14ac:dyDescent="0.2">
      <c r="A281" t="s">
        <v>49</v>
      </c>
      <c r="B281" s="36" t="s">
        <v>304</v>
      </c>
      <c r="C281" s="36" t="s">
        <v>305</v>
      </c>
      <c r="D281" s="37" t="s">
        <v>47</v>
      </c>
      <c r="E281" s="13" t="s">
        <v>306</v>
      </c>
      <c r="F281" s="38" t="s">
        <v>62</v>
      </c>
      <c r="G281" s="39">
        <v>12</v>
      </c>
      <c r="H281" s="38">
        <v>0</v>
      </c>
      <c r="I281" s="38">
        <f>ROUND(G281*H281,6)</f>
        <v>0</v>
      </c>
      <c r="L281" s="40">
        <v>0</v>
      </c>
      <c r="M281" s="34">
        <f>ROUND(ROUND(L281,2)*ROUND(G281,3),2)</f>
        <v>0</v>
      </c>
      <c r="N281" s="38" t="s">
        <v>73</v>
      </c>
      <c r="O281">
        <f>(M281*21)/100</f>
        <v>0</v>
      </c>
      <c r="P281" t="s">
        <v>27</v>
      </c>
    </row>
    <row r="282" spans="1:16" x14ac:dyDescent="0.2">
      <c r="A282" s="37" t="s">
        <v>54</v>
      </c>
      <c r="E282" s="41" t="s">
        <v>55</v>
      </c>
    </row>
    <row r="283" spans="1:16" x14ac:dyDescent="0.2">
      <c r="A283" s="37" t="s">
        <v>56</v>
      </c>
      <c r="E283" s="42" t="s">
        <v>189</v>
      </c>
    </row>
    <row r="284" spans="1:16" x14ac:dyDescent="0.2">
      <c r="A284" t="s">
        <v>58</v>
      </c>
      <c r="E284" s="41" t="s">
        <v>75</v>
      </c>
    </row>
    <row r="285" spans="1:16" x14ac:dyDescent="0.2">
      <c r="A285" t="s">
        <v>49</v>
      </c>
      <c r="B285" s="36" t="s">
        <v>307</v>
      </c>
      <c r="C285" s="36" t="s">
        <v>308</v>
      </c>
      <c r="D285" s="37" t="s">
        <v>47</v>
      </c>
      <c r="E285" s="13" t="s">
        <v>309</v>
      </c>
      <c r="F285" s="38" t="s">
        <v>62</v>
      </c>
      <c r="G285" s="39">
        <v>2</v>
      </c>
      <c r="H285" s="38">
        <v>0</v>
      </c>
      <c r="I285" s="38">
        <f>ROUND(G285*H285,6)</f>
        <v>0</v>
      </c>
      <c r="L285" s="40">
        <v>0</v>
      </c>
      <c r="M285" s="34">
        <f>ROUND(ROUND(L285,2)*ROUND(G285,3),2)</f>
        <v>0</v>
      </c>
      <c r="N285" s="38" t="s">
        <v>73</v>
      </c>
      <c r="O285">
        <f>(M285*21)/100</f>
        <v>0</v>
      </c>
      <c r="P285" t="s">
        <v>27</v>
      </c>
    </row>
    <row r="286" spans="1:16" x14ac:dyDescent="0.2">
      <c r="A286" s="37" t="s">
        <v>54</v>
      </c>
      <c r="E286" s="41" t="s">
        <v>55</v>
      </c>
    </row>
    <row r="287" spans="1:16" x14ac:dyDescent="0.2">
      <c r="A287" s="37" t="s">
        <v>56</v>
      </c>
      <c r="E287" s="42" t="s">
        <v>63</v>
      </c>
    </row>
    <row r="288" spans="1:16" x14ac:dyDescent="0.2">
      <c r="A288" t="s">
        <v>58</v>
      </c>
      <c r="E288" s="41" t="s">
        <v>75</v>
      </c>
    </row>
    <row r="289" spans="1:16" ht="25.5" x14ac:dyDescent="0.2">
      <c r="A289" t="s">
        <v>49</v>
      </c>
      <c r="B289" s="36" t="s">
        <v>310</v>
      </c>
      <c r="C289" s="36" t="s">
        <v>311</v>
      </c>
      <c r="D289" s="37" t="s">
        <v>47</v>
      </c>
      <c r="E289" s="13" t="s">
        <v>312</v>
      </c>
      <c r="F289" s="38" t="s">
        <v>62</v>
      </c>
      <c r="G289" s="39">
        <v>2</v>
      </c>
      <c r="H289" s="38">
        <v>0</v>
      </c>
      <c r="I289" s="38">
        <f>ROUND(G289*H289,6)</f>
        <v>0</v>
      </c>
      <c r="L289" s="40">
        <v>0</v>
      </c>
      <c r="M289" s="34">
        <f>ROUND(ROUND(L289,2)*ROUND(G289,3),2)</f>
        <v>0</v>
      </c>
      <c r="N289" s="38" t="s">
        <v>73</v>
      </c>
      <c r="O289">
        <f>(M289*21)/100</f>
        <v>0</v>
      </c>
      <c r="P289" t="s">
        <v>27</v>
      </c>
    </row>
    <row r="290" spans="1:16" x14ac:dyDescent="0.2">
      <c r="A290" s="37" t="s">
        <v>54</v>
      </c>
      <c r="E290" s="41" t="s">
        <v>55</v>
      </c>
    </row>
    <row r="291" spans="1:16" x14ac:dyDescent="0.2">
      <c r="A291" s="37" t="s">
        <v>56</v>
      </c>
      <c r="E291" s="42" t="s">
        <v>63</v>
      </c>
    </row>
    <row r="292" spans="1:16" x14ac:dyDescent="0.2">
      <c r="A292" t="s">
        <v>58</v>
      </c>
      <c r="E292" s="41" t="s">
        <v>75</v>
      </c>
    </row>
    <row r="293" spans="1:16" x14ac:dyDescent="0.2">
      <c r="A293" t="s">
        <v>46</v>
      </c>
      <c r="C293" s="33" t="s">
        <v>313</v>
      </c>
      <c r="E293" s="35" t="s">
        <v>314</v>
      </c>
      <c r="J293" s="34">
        <f>0</f>
        <v>0</v>
      </c>
      <c r="K293" s="34">
        <f>0</f>
        <v>0</v>
      </c>
      <c r="L293" s="34">
        <f>0+L294+L298+L302</f>
        <v>0</v>
      </c>
      <c r="M293" s="34">
        <f>0+M294+M298+M302</f>
        <v>0</v>
      </c>
    </row>
    <row r="294" spans="1:16" x14ac:dyDescent="0.2">
      <c r="A294" t="s">
        <v>49</v>
      </c>
      <c r="B294" s="36" t="s">
        <v>315</v>
      </c>
      <c r="C294" s="36" t="s">
        <v>316</v>
      </c>
      <c r="D294" s="37" t="s">
        <v>47</v>
      </c>
      <c r="E294" s="13" t="s">
        <v>317</v>
      </c>
      <c r="F294" s="38" t="s">
        <v>62</v>
      </c>
      <c r="G294" s="39">
        <v>2</v>
      </c>
      <c r="H294" s="38">
        <v>0</v>
      </c>
      <c r="I294" s="38">
        <f>ROUND(G294*H294,6)</f>
        <v>0</v>
      </c>
      <c r="L294" s="40">
        <v>0</v>
      </c>
      <c r="M294" s="34">
        <f>ROUND(ROUND(L294,2)*ROUND(G294,3),2)</f>
        <v>0</v>
      </c>
      <c r="N294" s="38" t="s">
        <v>53</v>
      </c>
      <c r="O294">
        <f>(M294*21)/100</f>
        <v>0</v>
      </c>
      <c r="P294" t="s">
        <v>27</v>
      </c>
    </row>
    <row r="295" spans="1:16" x14ac:dyDescent="0.2">
      <c r="A295" s="37" t="s">
        <v>54</v>
      </c>
      <c r="E295" s="41" t="s">
        <v>55</v>
      </c>
    </row>
    <row r="296" spans="1:16" x14ac:dyDescent="0.2">
      <c r="A296" s="37" t="s">
        <v>56</v>
      </c>
      <c r="E296" s="42" t="s">
        <v>63</v>
      </c>
    </row>
    <row r="297" spans="1:16" x14ac:dyDescent="0.2">
      <c r="A297" t="s">
        <v>58</v>
      </c>
      <c r="E297" s="41" t="s">
        <v>318</v>
      </c>
    </row>
    <row r="298" spans="1:16" ht="25.5" x14ac:dyDescent="0.2">
      <c r="A298" t="s">
        <v>49</v>
      </c>
      <c r="B298" s="36" t="s">
        <v>319</v>
      </c>
      <c r="C298" s="36" t="s">
        <v>320</v>
      </c>
      <c r="D298" s="37" t="s">
        <v>47</v>
      </c>
      <c r="E298" s="13" t="s">
        <v>321</v>
      </c>
      <c r="F298" s="38" t="s">
        <v>62</v>
      </c>
      <c r="G298" s="39">
        <v>2</v>
      </c>
      <c r="H298" s="38">
        <v>0</v>
      </c>
      <c r="I298" s="38">
        <f>ROUND(G298*H298,6)</f>
        <v>0</v>
      </c>
      <c r="L298" s="40">
        <v>0</v>
      </c>
      <c r="M298" s="34">
        <f>ROUND(ROUND(L298,2)*ROUND(G298,3),2)</f>
        <v>0</v>
      </c>
      <c r="N298" s="38" t="s">
        <v>73</v>
      </c>
      <c r="O298">
        <f>(M298*21)/100</f>
        <v>0</v>
      </c>
      <c r="P298" t="s">
        <v>27</v>
      </c>
    </row>
    <row r="299" spans="1:16" x14ac:dyDescent="0.2">
      <c r="A299" s="37" t="s">
        <v>54</v>
      </c>
      <c r="E299" s="41" t="s">
        <v>55</v>
      </c>
    </row>
    <row r="300" spans="1:16" x14ac:dyDescent="0.2">
      <c r="A300" s="37" t="s">
        <v>56</v>
      </c>
      <c r="E300" s="42" t="s">
        <v>63</v>
      </c>
    </row>
    <row r="301" spans="1:16" x14ac:dyDescent="0.2">
      <c r="A301" t="s">
        <v>58</v>
      </c>
      <c r="E301" s="41" t="s">
        <v>75</v>
      </c>
    </row>
    <row r="302" spans="1:16" x14ac:dyDescent="0.2">
      <c r="A302" t="s">
        <v>49</v>
      </c>
      <c r="B302" s="36" t="s">
        <v>322</v>
      </c>
      <c r="C302" s="36" t="s">
        <v>323</v>
      </c>
      <c r="D302" s="37" t="s">
        <v>47</v>
      </c>
      <c r="E302" s="13" t="s">
        <v>324</v>
      </c>
      <c r="F302" s="38" t="s">
        <v>62</v>
      </c>
      <c r="G302" s="39">
        <v>1</v>
      </c>
      <c r="H302" s="38">
        <v>0</v>
      </c>
      <c r="I302" s="38">
        <f>ROUND(G302*H302,6)</f>
        <v>0</v>
      </c>
      <c r="L302" s="40">
        <v>0</v>
      </c>
      <c r="M302" s="34">
        <f>ROUND(ROUND(L302,2)*ROUND(G302,3),2)</f>
        <v>0</v>
      </c>
      <c r="N302" s="38" t="s">
        <v>73</v>
      </c>
      <c r="O302">
        <f>(M302*21)/100</f>
        <v>0</v>
      </c>
      <c r="P302" t="s">
        <v>27</v>
      </c>
    </row>
    <row r="303" spans="1:16" x14ac:dyDescent="0.2">
      <c r="A303" s="37" t="s">
        <v>54</v>
      </c>
      <c r="E303" s="41" t="s">
        <v>55</v>
      </c>
    </row>
    <row r="304" spans="1:16" x14ac:dyDescent="0.2">
      <c r="A304" s="37" t="s">
        <v>56</v>
      </c>
      <c r="E304" s="42" t="s">
        <v>63</v>
      </c>
    </row>
    <row r="305" spans="1:16" x14ac:dyDescent="0.2">
      <c r="A305" t="s">
        <v>58</v>
      </c>
      <c r="E305" s="41" t="s">
        <v>75</v>
      </c>
    </row>
    <row r="306" spans="1:16" x14ac:dyDescent="0.2">
      <c r="A306" t="s">
        <v>46</v>
      </c>
      <c r="C306" s="33" t="s">
        <v>20</v>
      </c>
      <c r="E306" s="35" t="s">
        <v>325</v>
      </c>
      <c r="J306" s="34">
        <f>0</f>
        <v>0</v>
      </c>
      <c r="K306" s="34">
        <f>0</f>
        <v>0</v>
      </c>
      <c r="L306" s="34">
        <f>0+L307+L311+L315+L319+L323+L327+L331+L335+L339+L343</f>
        <v>0</v>
      </c>
      <c r="M306" s="34">
        <f>0+M307+M311+M315+M319+M323+M327+M331+M335+M339+M343</f>
        <v>0</v>
      </c>
    </row>
    <row r="307" spans="1:16" x14ac:dyDescent="0.2">
      <c r="A307" t="s">
        <v>49</v>
      </c>
      <c r="B307" s="36" t="s">
        <v>326</v>
      </c>
      <c r="C307" s="36" t="s">
        <v>327</v>
      </c>
      <c r="D307" s="37" t="s">
        <v>47</v>
      </c>
      <c r="E307" s="13" t="s">
        <v>328</v>
      </c>
      <c r="F307" s="38" t="s">
        <v>329</v>
      </c>
      <c r="G307" s="39">
        <v>48</v>
      </c>
      <c r="H307" s="38">
        <v>0</v>
      </c>
      <c r="I307" s="38">
        <f>ROUND(G307*H307,6)</f>
        <v>0</v>
      </c>
      <c r="L307" s="40">
        <v>0</v>
      </c>
      <c r="M307" s="34">
        <f>ROUND(ROUND(L307,2)*ROUND(G307,3),2)</f>
        <v>0</v>
      </c>
      <c r="N307" s="38" t="s">
        <v>53</v>
      </c>
      <c r="O307">
        <f>(M307*21)/100</f>
        <v>0</v>
      </c>
      <c r="P307" t="s">
        <v>27</v>
      </c>
    </row>
    <row r="308" spans="1:16" x14ac:dyDescent="0.2">
      <c r="A308" s="37" t="s">
        <v>54</v>
      </c>
      <c r="E308" s="41" t="s">
        <v>55</v>
      </c>
    </row>
    <row r="309" spans="1:16" x14ac:dyDescent="0.2">
      <c r="A309" s="37" t="s">
        <v>56</v>
      </c>
      <c r="E309" s="42" t="s">
        <v>63</v>
      </c>
    </row>
    <row r="310" spans="1:16" x14ac:dyDescent="0.2">
      <c r="A310" t="s">
        <v>58</v>
      </c>
      <c r="E310" s="41" t="s">
        <v>330</v>
      </c>
    </row>
    <row r="311" spans="1:16" x14ac:dyDescent="0.2">
      <c r="A311" t="s">
        <v>49</v>
      </c>
      <c r="B311" s="36" t="s">
        <v>331</v>
      </c>
      <c r="C311" s="36" t="s">
        <v>332</v>
      </c>
      <c r="D311" s="37" t="s">
        <v>47</v>
      </c>
      <c r="E311" s="13" t="s">
        <v>333</v>
      </c>
      <c r="F311" s="38" t="s">
        <v>62</v>
      </c>
      <c r="G311" s="39">
        <v>2</v>
      </c>
      <c r="H311" s="38">
        <v>0</v>
      </c>
      <c r="I311" s="38">
        <f>ROUND(G311*H311,6)</f>
        <v>0</v>
      </c>
      <c r="L311" s="40">
        <v>0</v>
      </c>
      <c r="M311" s="34">
        <f>ROUND(ROUND(L311,2)*ROUND(G311,3),2)</f>
        <v>0</v>
      </c>
      <c r="N311" s="38" t="s">
        <v>73</v>
      </c>
      <c r="O311">
        <f>(M311*21)/100</f>
        <v>0</v>
      </c>
      <c r="P311" t="s">
        <v>27</v>
      </c>
    </row>
    <row r="312" spans="1:16" x14ac:dyDescent="0.2">
      <c r="A312" s="37" t="s">
        <v>54</v>
      </c>
      <c r="E312" s="41" t="s">
        <v>55</v>
      </c>
    </row>
    <row r="313" spans="1:16" x14ac:dyDescent="0.2">
      <c r="A313" s="37" t="s">
        <v>56</v>
      </c>
      <c r="E313" s="42" t="s">
        <v>63</v>
      </c>
    </row>
    <row r="314" spans="1:16" x14ac:dyDescent="0.2">
      <c r="A314" t="s">
        <v>58</v>
      </c>
      <c r="E314" s="41" t="s">
        <v>75</v>
      </c>
    </row>
    <row r="315" spans="1:16" ht="25.5" x14ac:dyDescent="0.2">
      <c r="A315" t="s">
        <v>49</v>
      </c>
      <c r="B315" s="36" t="s">
        <v>334</v>
      </c>
      <c r="C315" s="36" t="s">
        <v>335</v>
      </c>
      <c r="D315" s="37" t="s">
        <v>47</v>
      </c>
      <c r="E315" s="13" t="s">
        <v>336</v>
      </c>
      <c r="F315" s="38" t="s">
        <v>62</v>
      </c>
      <c r="G315" s="39">
        <v>1</v>
      </c>
      <c r="H315" s="38">
        <v>0</v>
      </c>
      <c r="I315" s="38">
        <f>ROUND(G315*H315,6)</f>
        <v>0</v>
      </c>
      <c r="L315" s="40">
        <v>0</v>
      </c>
      <c r="M315" s="34">
        <f>ROUND(ROUND(L315,2)*ROUND(G315,3),2)</f>
        <v>0</v>
      </c>
      <c r="N315" s="38" t="s">
        <v>73</v>
      </c>
      <c r="O315">
        <f>(M315*21)/100</f>
        <v>0</v>
      </c>
      <c r="P315" t="s">
        <v>27</v>
      </c>
    </row>
    <row r="316" spans="1:16" x14ac:dyDescent="0.2">
      <c r="A316" s="37" t="s">
        <v>54</v>
      </c>
      <c r="E316" s="41" t="s">
        <v>55</v>
      </c>
    </row>
    <row r="317" spans="1:16" x14ac:dyDescent="0.2">
      <c r="A317" s="37" t="s">
        <v>56</v>
      </c>
      <c r="E317" s="42" t="s">
        <v>63</v>
      </c>
    </row>
    <row r="318" spans="1:16" x14ac:dyDescent="0.2">
      <c r="A318" t="s">
        <v>58</v>
      </c>
      <c r="E318" s="41" t="s">
        <v>75</v>
      </c>
    </row>
    <row r="319" spans="1:16" x14ac:dyDescent="0.2">
      <c r="A319" t="s">
        <v>49</v>
      </c>
      <c r="B319" s="36" t="s">
        <v>337</v>
      </c>
      <c r="C319" s="36" t="s">
        <v>338</v>
      </c>
      <c r="D319" s="37" t="s">
        <v>47</v>
      </c>
      <c r="E319" s="13" t="s">
        <v>339</v>
      </c>
      <c r="F319" s="38" t="s">
        <v>62</v>
      </c>
      <c r="G319" s="39">
        <v>1</v>
      </c>
      <c r="H319" s="38">
        <v>0</v>
      </c>
      <c r="I319" s="38">
        <f>ROUND(G319*H319,6)</f>
        <v>0</v>
      </c>
      <c r="L319" s="40">
        <v>0</v>
      </c>
      <c r="M319" s="34">
        <f>ROUND(ROUND(L319,2)*ROUND(G319,3),2)</f>
        <v>0</v>
      </c>
      <c r="N319" s="38" t="s">
        <v>73</v>
      </c>
      <c r="O319">
        <f>(M319*21)/100</f>
        <v>0</v>
      </c>
      <c r="P319" t="s">
        <v>27</v>
      </c>
    </row>
    <row r="320" spans="1:16" x14ac:dyDescent="0.2">
      <c r="A320" s="37" t="s">
        <v>54</v>
      </c>
      <c r="E320" s="41" t="s">
        <v>55</v>
      </c>
    </row>
    <row r="321" spans="1:16" x14ac:dyDescent="0.2">
      <c r="A321" s="37" t="s">
        <v>56</v>
      </c>
      <c r="E321" s="42" t="s">
        <v>63</v>
      </c>
    </row>
    <row r="322" spans="1:16" x14ac:dyDescent="0.2">
      <c r="A322" t="s">
        <v>58</v>
      </c>
      <c r="E322" s="41" t="s">
        <v>75</v>
      </c>
    </row>
    <row r="323" spans="1:16" x14ac:dyDescent="0.2">
      <c r="A323" t="s">
        <v>49</v>
      </c>
      <c r="B323" s="36" t="s">
        <v>340</v>
      </c>
      <c r="C323" s="36" t="s">
        <v>341</v>
      </c>
      <c r="D323" s="37" t="s">
        <v>47</v>
      </c>
      <c r="E323" s="13" t="s">
        <v>342</v>
      </c>
      <c r="F323" s="38" t="s">
        <v>329</v>
      </c>
      <c r="G323" s="39">
        <v>32</v>
      </c>
      <c r="H323" s="38">
        <v>0</v>
      </c>
      <c r="I323" s="38">
        <f>ROUND(G323*H323,6)</f>
        <v>0</v>
      </c>
      <c r="L323" s="40">
        <v>0</v>
      </c>
      <c r="M323" s="34">
        <f>ROUND(ROUND(L323,2)*ROUND(G323,3),2)</f>
        <v>0</v>
      </c>
      <c r="N323" s="38" t="s">
        <v>73</v>
      </c>
      <c r="O323">
        <f>(M323*21)/100</f>
        <v>0</v>
      </c>
      <c r="P323" t="s">
        <v>27</v>
      </c>
    </row>
    <row r="324" spans="1:16" x14ac:dyDescent="0.2">
      <c r="A324" s="37" t="s">
        <v>54</v>
      </c>
      <c r="E324" s="41" t="s">
        <v>55</v>
      </c>
    </row>
    <row r="325" spans="1:16" x14ac:dyDescent="0.2">
      <c r="A325" s="37" t="s">
        <v>56</v>
      </c>
      <c r="E325" s="42" t="s">
        <v>63</v>
      </c>
    </row>
    <row r="326" spans="1:16" x14ac:dyDescent="0.2">
      <c r="A326" t="s">
        <v>58</v>
      </c>
      <c r="E326" s="41" t="s">
        <v>75</v>
      </c>
    </row>
    <row r="327" spans="1:16" x14ac:dyDescent="0.2">
      <c r="A327" t="s">
        <v>49</v>
      </c>
      <c r="B327" s="36" t="s">
        <v>343</v>
      </c>
      <c r="C327" s="36" t="s">
        <v>344</v>
      </c>
      <c r="D327" s="37" t="s">
        <v>47</v>
      </c>
      <c r="E327" s="13" t="s">
        <v>345</v>
      </c>
      <c r="F327" s="38" t="s">
        <v>62</v>
      </c>
      <c r="G327" s="39">
        <v>1</v>
      </c>
      <c r="H327" s="38">
        <v>0</v>
      </c>
      <c r="I327" s="38">
        <f>ROUND(G327*H327,6)</f>
        <v>0</v>
      </c>
      <c r="L327" s="40">
        <v>0</v>
      </c>
      <c r="M327" s="34">
        <f>ROUND(ROUND(L327,2)*ROUND(G327,3),2)</f>
        <v>0</v>
      </c>
      <c r="N327" s="38" t="s">
        <v>73</v>
      </c>
      <c r="O327">
        <f>(M327*21)/100</f>
        <v>0</v>
      </c>
      <c r="P327" t="s">
        <v>27</v>
      </c>
    </row>
    <row r="328" spans="1:16" x14ac:dyDescent="0.2">
      <c r="A328" s="37" t="s">
        <v>54</v>
      </c>
      <c r="E328" s="41" t="s">
        <v>55</v>
      </c>
    </row>
    <row r="329" spans="1:16" x14ac:dyDescent="0.2">
      <c r="A329" s="37" t="s">
        <v>56</v>
      </c>
      <c r="E329" s="42" t="s">
        <v>63</v>
      </c>
    </row>
    <row r="330" spans="1:16" x14ac:dyDescent="0.2">
      <c r="A330" t="s">
        <v>58</v>
      </c>
      <c r="E330" s="41" t="s">
        <v>75</v>
      </c>
    </row>
    <row r="331" spans="1:16" x14ac:dyDescent="0.2">
      <c r="A331" t="s">
        <v>49</v>
      </c>
      <c r="B331" s="36" t="s">
        <v>346</v>
      </c>
      <c r="C331" s="36" t="s">
        <v>347</v>
      </c>
      <c r="D331" s="37" t="s">
        <v>47</v>
      </c>
      <c r="E331" s="13" t="s">
        <v>348</v>
      </c>
      <c r="F331" s="38" t="s">
        <v>329</v>
      </c>
      <c r="G331" s="39">
        <v>24</v>
      </c>
      <c r="H331" s="38">
        <v>0</v>
      </c>
      <c r="I331" s="38">
        <f>ROUND(G331*H331,6)</f>
        <v>0</v>
      </c>
      <c r="L331" s="40">
        <v>0</v>
      </c>
      <c r="M331" s="34">
        <f>ROUND(ROUND(L331,2)*ROUND(G331,3),2)</f>
        <v>0</v>
      </c>
      <c r="N331" s="38" t="s">
        <v>73</v>
      </c>
      <c r="O331">
        <f>(M331*21)/100</f>
        <v>0</v>
      </c>
      <c r="P331" t="s">
        <v>27</v>
      </c>
    </row>
    <row r="332" spans="1:16" x14ac:dyDescent="0.2">
      <c r="A332" s="37" t="s">
        <v>54</v>
      </c>
      <c r="E332" s="41" t="s">
        <v>55</v>
      </c>
    </row>
    <row r="333" spans="1:16" x14ac:dyDescent="0.2">
      <c r="A333" s="37" t="s">
        <v>56</v>
      </c>
      <c r="E333" s="42" t="s">
        <v>63</v>
      </c>
    </row>
    <row r="334" spans="1:16" x14ac:dyDescent="0.2">
      <c r="A334" t="s">
        <v>58</v>
      </c>
      <c r="E334" s="41" t="s">
        <v>75</v>
      </c>
    </row>
    <row r="335" spans="1:16" x14ac:dyDescent="0.2">
      <c r="A335" t="s">
        <v>49</v>
      </c>
      <c r="B335" s="36" t="s">
        <v>349</v>
      </c>
      <c r="C335" s="36" t="s">
        <v>350</v>
      </c>
      <c r="D335" s="37" t="s">
        <v>47</v>
      </c>
      <c r="E335" s="13" t="s">
        <v>351</v>
      </c>
      <c r="F335" s="38" t="s">
        <v>329</v>
      </c>
      <c r="G335" s="39">
        <v>12</v>
      </c>
      <c r="H335" s="38">
        <v>0</v>
      </c>
      <c r="I335" s="38">
        <f>ROUND(G335*H335,6)</f>
        <v>0</v>
      </c>
      <c r="L335" s="40">
        <v>0</v>
      </c>
      <c r="M335" s="34">
        <f>ROUND(ROUND(L335,2)*ROUND(G335,3),2)</f>
        <v>0</v>
      </c>
      <c r="N335" s="38" t="s">
        <v>73</v>
      </c>
      <c r="O335">
        <f>(M335*21)/100</f>
        <v>0</v>
      </c>
      <c r="P335" t="s">
        <v>27</v>
      </c>
    </row>
    <row r="336" spans="1:16" x14ac:dyDescent="0.2">
      <c r="A336" s="37" t="s">
        <v>54</v>
      </c>
      <c r="E336" s="41" t="s">
        <v>55</v>
      </c>
    </row>
    <row r="337" spans="1:16" x14ac:dyDescent="0.2">
      <c r="A337" s="37" t="s">
        <v>56</v>
      </c>
      <c r="E337" s="42" t="s">
        <v>63</v>
      </c>
    </row>
    <row r="338" spans="1:16" x14ac:dyDescent="0.2">
      <c r="A338" t="s">
        <v>58</v>
      </c>
      <c r="E338" s="41" t="s">
        <v>75</v>
      </c>
    </row>
    <row r="339" spans="1:16" x14ac:dyDescent="0.2">
      <c r="A339" t="s">
        <v>49</v>
      </c>
      <c r="B339" s="36" t="s">
        <v>352</v>
      </c>
      <c r="C339" s="36" t="s">
        <v>353</v>
      </c>
      <c r="D339" s="37" t="s">
        <v>47</v>
      </c>
      <c r="E339" s="13" t="s">
        <v>354</v>
      </c>
      <c r="F339" s="38" t="s">
        <v>329</v>
      </c>
      <c r="G339" s="39">
        <v>48</v>
      </c>
      <c r="H339" s="38">
        <v>0</v>
      </c>
      <c r="I339" s="38">
        <f>ROUND(G339*H339,6)</f>
        <v>0</v>
      </c>
      <c r="L339" s="40">
        <v>0</v>
      </c>
      <c r="M339" s="34">
        <f>ROUND(ROUND(L339,2)*ROUND(G339,3),2)</f>
        <v>0</v>
      </c>
      <c r="N339" s="38" t="s">
        <v>53</v>
      </c>
      <c r="O339">
        <f>(M339*21)/100</f>
        <v>0</v>
      </c>
      <c r="P339" t="s">
        <v>27</v>
      </c>
    </row>
    <row r="340" spans="1:16" x14ac:dyDescent="0.2">
      <c r="A340" s="37" t="s">
        <v>54</v>
      </c>
      <c r="E340" s="41" t="s">
        <v>55</v>
      </c>
    </row>
    <row r="341" spans="1:16" x14ac:dyDescent="0.2">
      <c r="A341" s="37" t="s">
        <v>56</v>
      </c>
      <c r="E341" s="42" t="s">
        <v>63</v>
      </c>
    </row>
    <row r="342" spans="1:16" ht="51" x14ac:dyDescent="0.2">
      <c r="A342" t="s">
        <v>58</v>
      </c>
      <c r="E342" s="41" t="s">
        <v>355</v>
      </c>
    </row>
    <row r="343" spans="1:16" ht="25.5" x14ac:dyDescent="0.2">
      <c r="A343" t="s">
        <v>49</v>
      </c>
      <c r="B343" s="36" t="s">
        <v>356</v>
      </c>
      <c r="C343" s="36" t="s">
        <v>357</v>
      </c>
      <c r="D343" s="37" t="s">
        <v>47</v>
      </c>
      <c r="E343" s="13" t="s">
        <v>358</v>
      </c>
      <c r="F343" s="38" t="s">
        <v>67</v>
      </c>
      <c r="G343" s="39">
        <v>1</v>
      </c>
      <c r="H343" s="38">
        <v>0</v>
      </c>
      <c r="I343" s="38">
        <f>ROUND(G343*H343,6)</f>
        <v>0</v>
      </c>
      <c r="L343" s="40">
        <v>0</v>
      </c>
      <c r="M343" s="34">
        <f>ROUND(ROUND(L343,2)*ROUND(G343,3),2)</f>
        <v>0</v>
      </c>
      <c r="N343" s="38" t="s">
        <v>53</v>
      </c>
      <c r="O343">
        <f>(M343*21)/100</f>
        <v>0</v>
      </c>
      <c r="P343" t="s">
        <v>27</v>
      </c>
    </row>
    <row r="344" spans="1:16" x14ac:dyDescent="0.2">
      <c r="A344" s="37" t="s">
        <v>54</v>
      </c>
      <c r="E344" s="41" t="s">
        <v>55</v>
      </c>
    </row>
    <row r="345" spans="1:16" x14ac:dyDescent="0.2">
      <c r="A345" s="37" t="s">
        <v>56</v>
      </c>
      <c r="E345" s="42" t="s">
        <v>63</v>
      </c>
    </row>
    <row r="346" spans="1:16" ht="38.25" x14ac:dyDescent="0.2">
      <c r="A346" t="s">
        <v>58</v>
      </c>
      <c r="E346" s="41" t="s">
        <v>359</v>
      </c>
    </row>
    <row r="347" spans="1:16" x14ac:dyDescent="0.2">
      <c r="A347" t="s">
        <v>46</v>
      </c>
      <c r="C347" s="33" t="s">
        <v>360</v>
      </c>
      <c r="E347" s="35" t="s">
        <v>361</v>
      </c>
      <c r="J347" s="34">
        <f>0</f>
        <v>0</v>
      </c>
      <c r="K347" s="34">
        <f>0</f>
        <v>0</v>
      </c>
      <c r="L347" s="34">
        <f>0+L348+L352+L356+L360</f>
        <v>0</v>
      </c>
      <c r="M347" s="34">
        <f>0+M348+M352+M356+M360</f>
        <v>0</v>
      </c>
    </row>
    <row r="348" spans="1:16" x14ac:dyDescent="0.2">
      <c r="A348" t="s">
        <v>49</v>
      </c>
      <c r="B348" s="36" t="s">
        <v>362</v>
      </c>
      <c r="C348" s="36" t="s">
        <v>363</v>
      </c>
      <c r="D348" s="37" t="s">
        <v>47</v>
      </c>
      <c r="E348" s="13" t="s">
        <v>364</v>
      </c>
      <c r="F348" s="38" t="s">
        <v>62</v>
      </c>
      <c r="G348" s="39">
        <v>1</v>
      </c>
      <c r="H348" s="38">
        <v>0</v>
      </c>
      <c r="I348" s="38">
        <f>ROUND(G348*H348,6)</f>
        <v>0</v>
      </c>
      <c r="L348" s="40">
        <v>0</v>
      </c>
      <c r="M348" s="34">
        <f>ROUND(ROUND(L348,2)*ROUND(G348,3),2)</f>
        <v>0</v>
      </c>
      <c r="N348" s="38" t="s">
        <v>73</v>
      </c>
      <c r="O348">
        <f>(M348*21)/100</f>
        <v>0</v>
      </c>
      <c r="P348" t="s">
        <v>27</v>
      </c>
    </row>
    <row r="349" spans="1:16" x14ac:dyDescent="0.2">
      <c r="A349" s="37" t="s">
        <v>54</v>
      </c>
      <c r="E349" s="41" t="s">
        <v>55</v>
      </c>
    </row>
    <row r="350" spans="1:16" x14ac:dyDescent="0.2">
      <c r="A350" s="37" t="s">
        <v>56</v>
      </c>
      <c r="E350" s="42" t="s">
        <v>365</v>
      </c>
    </row>
    <row r="351" spans="1:16" x14ac:dyDescent="0.2">
      <c r="A351" t="s">
        <v>58</v>
      </c>
      <c r="E351" s="41" t="s">
        <v>75</v>
      </c>
    </row>
    <row r="352" spans="1:16" x14ac:dyDescent="0.2">
      <c r="A352" t="s">
        <v>49</v>
      </c>
      <c r="B352" s="36" t="s">
        <v>366</v>
      </c>
      <c r="C352" s="36" t="s">
        <v>367</v>
      </c>
      <c r="D352" s="37" t="s">
        <v>47</v>
      </c>
      <c r="E352" s="13" t="s">
        <v>368</v>
      </c>
      <c r="F352" s="38" t="s">
        <v>62</v>
      </c>
      <c r="G352" s="39">
        <v>2</v>
      </c>
      <c r="H352" s="38">
        <v>0</v>
      </c>
      <c r="I352" s="38">
        <f>ROUND(G352*H352,6)</f>
        <v>0</v>
      </c>
      <c r="L352" s="40">
        <v>0</v>
      </c>
      <c r="M352" s="34">
        <f>ROUND(ROUND(L352,2)*ROUND(G352,3),2)</f>
        <v>0</v>
      </c>
      <c r="N352" s="38" t="s">
        <v>73</v>
      </c>
      <c r="O352">
        <f>(M352*21)/100</f>
        <v>0</v>
      </c>
      <c r="P352" t="s">
        <v>27</v>
      </c>
    </row>
    <row r="353" spans="1:16" x14ac:dyDescent="0.2">
      <c r="A353" s="37" t="s">
        <v>54</v>
      </c>
      <c r="E353" s="41" t="s">
        <v>55</v>
      </c>
    </row>
    <row r="354" spans="1:16" x14ac:dyDescent="0.2">
      <c r="A354" s="37" t="s">
        <v>56</v>
      </c>
      <c r="E354" s="42" t="s">
        <v>365</v>
      </c>
    </row>
    <row r="355" spans="1:16" x14ac:dyDescent="0.2">
      <c r="A355" t="s">
        <v>58</v>
      </c>
      <c r="E355" s="41" t="s">
        <v>75</v>
      </c>
    </row>
    <row r="356" spans="1:16" ht="25.5" x14ac:dyDescent="0.2">
      <c r="A356" t="s">
        <v>49</v>
      </c>
      <c r="B356" s="36" t="s">
        <v>369</v>
      </c>
      <c r="C356" s="36" t="s">
        <v>370</v>
      </c>
      <c r="D356" s="37" t="s">
        <v>47</v>
      </c>
      <c r="E356" s="13" t="s">
        <v>371</v>
      </c>
      <c r="F356" s="38" t="s">
        <v>62</v>
      </c>
      <c r="G356" s="39">
        <v>1</v>
      </c>
      <c r="H356" s="38">
        <v>0</v>
      </c>
      <c r="I356" s="38">
        <f>ROUND(G356*H356,6)</f>
        <v>0</v>
      </c>
      <c r="L356" s="40">
        <v>0</v>
      </c>
      <c r="M356" s="34">
        <f>ROUND(ROUND(L356,2)*ROUND(G356,3),2)</f>
        <v>0</v>
      </c>
      <c r="N356" s="38" t="s">
        <v>73</v>
      </c>
      <c r="O356">
        <f>(M356*21)/100</f>
        <v>0</v>
      </c>
      <c r="P356" t="s">
        <v>27</v>
      </c>
    </row>
    <row r="357" spans="1:16" x14ac:dyDescent="0.2">
      <c r="A357" s="37" t="s">
        <v>54</v>
      </c>
      <c r="E357" s="41" t="s">
        <v>55</v>
      </c>
    </row>
    <row r="358" spans="1:16" x14ac:dyDescent="0.2">
      <c r="A358" s="37" t="s">
        <v>56</v>
      </c>
      <c r="E358" s="42" t="s">
        <v>63</v>
      </c>
    </row>
    <row r="359" spans="1:16" x14ac:dyDescent="0.2">
      <c r="A359" t="s">
        <v>58</v>
      </c>
      <c r="E359" s="41" t="s">
        <v>75</v>
      </c>
    </row>
    <row r="360" spans="1:16" ht="25.5" x14ac:dyDescent="0.2">
      <c r="A360" t="s">
        <v>49</v>
      </c>
      <c r="B360" s="36" t="s">
        <v>372</v>
      </c>
      <c r="C360" s="36" t="s">
        <v>373</v>
      </c>
      <c r="D360" s="37" t="s">
        <v>47</v>
      </c>
      <c r="E360" s="13" t="s">
        <v>374</v>
      </c>
      <c r="F360" s="38" t="s">
        <v>62</v>
      </c>
      <c r="G360" s="39">
        <v>1</v>
      </c>
      <c r="H360" s="38">
        <v>0</v>
      </c>
      <c r="I360" s="38">
        <f>ROUND(G360*H360,6)</f>
        <v>0</v>
      </c>
      <c r="L360" s="40">
        <v>0</v>
      </c>
      <c r="M360" s="34">
        <f>ROUND(ROUND(L360,2)*ROUND(G360,3),2)</f>
        <v>0</v>
      </c>
      <c r="N360" s="38" t="s">
        <v>73</v>
      </c>
      <c r="O360">
        <f>(M360*21)/100</f>
        <v>0</v>
      </c>
      <c r="P360" t="s">
        <v>27</v>
      </c>
    </row>
    <row r="361" spans="1:16" x14ac:dyDescent="0.2">
      <c r="A361" s="37" t="s">
        <v>54</v>
      </c>
      <c r="E361" s="41" t="s">
        <v>55</v>
      </c>
    </row>
    <row r="362" spans="1:16" x14ac:dyDescent="0.2">
      <c r="A362" s="37" t="s">
        <v>56</v>
      </c>
      <c r="E362" s="42" t="s">
        <v>63</v>
      </c>
    </row>
    <row r="363" spans="1:16" x14ac:dyDescent="0.2">
      <c r="A363" t="s">
        <v>58</v>
      </c>
      <c r="E363" s="41" t="s">
        <v>75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3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375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375</v>
      </c>
      <c r="D4" s="9"/>
      <c r="E4" s="3" t="s">
        <v>376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COUNTIFS(L8:L132,"=0",A8:A132,"P")+COUNTIFS(L8:L132,"",A8:A132,"P")+SUM(Q8:Q132)</f>
        <v>31</v>
      </c>
    </row>
    <row r="8" spans="1:20" x14ac:dyDescent="0.2">
      <c r="A8" t="s">
        <v>44</v>
      </c>
      <c r="C8" s="30" t="s">
        <v>379</v>
      </c>
      <c r="E8" s="32" t="s">
        <v>378</v>
      </c>
      <c r="J8" s="31">
        <f>0+J9+J30+J127</f>
        <v>0</v>
      </c>
      <c r="K8" s="31">
        <f>0+K9+K30+K127</f>
        <v>0</v>
      </c>
      <c r="L8" s="31">
        <f>0+L9+L30+L127</f>
        <v>0</v>
      </c>
      <c r="M8" s="31">
        <f>0+M9+M30+M127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x14ac:dyDescent="0.2">
      <c r="A10" t="s">
        <v>49</v>
      </c>
      <c r="B10" s="36" t="s">
        <v>47</v>
      </c>
      <c r="C10" s="36" t="s">
        <v>70</v>
      </c>
      <c r="D10" s="37" t="s">
        <v>47</v>
      </c>
      <c r="E10" s="13" t="s">
        <v>71</v>
      </c>
      <c r="F10" s="38" t="s">
        <v>72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63</v>
      </c>
    </row>
    <row r="13" spans="1:20" x14ac:dyDescent="0.2">
      <c r="A13" t="s">
        <v>58</v>
      </c>
      <c r="E13" s="41" t="s">
        <v>75</v>
      </c>
    </row>
    <row r="14" spans="1:20" x14ac:dyDescent="0.2">
      <c r="A14" t="s">
        <v>49</v>
      </c>
      <c r="B14" s="36" t="s">
        <v>27</v>
      </c>
      <c r="C14" s="36" t="s">
        <v>95</v>
      </c>
      <c r="D14" s="37" t="s">
        <v>47</v>
      </c>
      <c r="E14" s="13" t="s">
        <v>96</v>
      </c>
      <c r="F14" s="38" t="s">
        <v>88</v>
      </c>
      <c r="G14" s="39">
        <v>560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73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63</v>
      </c>
    </row>
    <row r="17" spans="1:16" x14ac:dyDescent="0.2">
      <c r="A17" t="s">
        <v>58</v>
      </c>
      <c r="E17" s="41" t="s">
        <v>75</v>
      </c>
    </row>
    <row r="18" spans="1:16" x14ac:dyDescent="0.2">
      <c r="A18" t="s">
        <v>49</v>
      </c>
      <c r="B18" s="36" t="s">
        <v>26</v>
      </c>
      <c r="C18" s="36" t="s">
        <v>98</v>
      </c>
      <c r="D18" s="37" t="s">
        <v>47</v>
      </c>
      <c r="E18" s="13" t="s">
        <v>99</v>
      </c>
      <c r="F18" s="38" t="s">
        <v>72</v>
      </c>
      <c r="G18" s="39">
        <v>0.4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73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63</v>
      </c>
    </row>
    <row r="21" spans="1:16" x14ac:dyDescent="0.2">
      <c r="A21" t="s">
        <v>58</v>
      </c>
      <c r="E21" s="41" t="s">
        <v>75</v>
      </c>
    </row>
    <row r="22" spans="1:16" x14ac:dyDescent="0.2">
      <c r="A22" t="s">
        <v>49</v>
      </c>
      <c r="B22" s="36" t="s">
        <v>69</v>
      </c>
      <c r="C22" s="36" t="s">
        <v>380</v>
      </c>
      <c r="D22" s="37" t="s">
        <v>47</v>
      </c>
      <c r="E22" s="13" t="s">
        <v>381</v>
      </c>
      <c r="F22" s="38" t="s">
        <v>62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73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55</v>
      </c>
    </row>
    <row r="24" spans="1:16" x14ac:dyDescent="0.2">
      <c r="A24" s="37" t="s">
        <v>56</v>
      </c>
      <c r="E24" s="42" t="s">
        <v>382</v>
      </c>
    </row>
    <row r="25" spans="1:16" x14ac:dyDescent="0.2">
      <c r="A25" t="s">
        <v>58</v>
      </c>
      <c r="E25" s="41" t="s">
        <v>75</v>
      </c>
    </row>
    <row r="26" spans="1:16" x14ac:dyDescent="0.2">
      <c r="A26" t="s">
        <v>49</v>
      </c>
      <c r="B26" s="36" t="s">
        <v>76</v>
      </c>
      <c r="C26" s="36" t="s">
        <v>383</v>
      </c>
      <c r="D26" s="37" t="s">
        <v>47</v>
      </c>
      <c r="E26" s="13" t="s">
        <v>384</v>
      </c>
      <c r="F26" s="38" t="s">
        <v>62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73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55</v>
      </c>
    </row>
    <row r="28" spans="1:16" x14ac:dyDescent="0.2">
      <c r="A28" s="37" t="s">
        <v>56</v>
      </c>
      <c r="E28" s="42" t="s">
        <v>382</v>
      </c>
    </row>
    <row r="29" spans="1:16" x14ac:dyDescent="0.2">
      <c r="A29" t="s">
        <v>58</v>
      </c>
      <c r="E29" s="41" t="s">
        <v>75</v>
      </c>
    </row>
    <row r="30" spans="1:16" x14ac:dyDescent="0.2">
      <c r="A30" t="s">
        <v>46</v>
      </c>
      <c r="C30" s="33" t="s">
        <v>27</v>
      </c>
      <c r="E30" s="35" t="s">
        <v>126</v>
      </c>
      <c r="J30" s="34">
        <f>0</f>
        <v>0</v>
      </c>
      <c r="K30" s="34">
        <f>0</f>
        <v>0</v>
      </c>
      <c r="L30" s="34">
        <f>0+L31+L35+L39+L43+L47+L51+L55+L59+L63+L67+L71+L75+L79+L83+L87+L91+L95+L99+L103+L107+L111+L115+L119+L123</f>
        <v>0</v>
      </c>
      <c r="M30" s="34">
        <f>0+M31+M35+M39+M43+M47+M51+M55+M59+M63+M67+M71+M75+M79+M83+M87+M91+M95+M99+M103+M107+M111+M115+M119+M123</f>
        <v>0</v>
      </c>
    </row>
    <row r="31" spans="1:16" ht="25.5" x14ac:dyDescent="0.2">
      <c r="A31" t="s">
        <v>49</v>
      </c>
      <c r="B31" s="36" t="s">
        <v>80</v>
      </c>
      <c r="C31" s="36" t="s">
        <v>385</v>
      </c>
      <c r="D31" s="37" t="s">
        <v>47</v>
      </c>
      <c r="E31" s="13" t="s">
        <v>386</v>
      </c>
      <c r="F31" s="38" t="s">
        <v>387</v>
      </c>
      <c r="G31" s="39">
        <v>2.5000000000000001E-2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73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55</v>
      </c>
    </row>
    <row r="33" spans="1:16" x14ac:dyDescent="0.2">
      <c r="A33" s="37" t="s">
        <v>56</v>
      </c>
      <c r="E33" s="42" t="s">
        <v>388</v>
      </c>
    </row>
    <row r="34" spans="1:16" x14ac:dyDescent="0.2">
      <c r="A34" t="s">
        <v>58</v>
      </c>
      <c r="E34" s="41" t="s">
        <v>75</v>
      </c>
    </row>
    <row r="35" spans="1:16" ht="25.5" x14ac:dyDescent="0.2">
      <c r="A35" t="s">
        <v>49</v>
      </c>
      <c r="B35" s="36" t="s">
        <v>85</v>
      </c>
      <c r="C35" s="36" t="s">
        <v>389</v>
      </c>
      <c r="D35" s="37" t="s">
        <v>47</v>
      </c>
      <c r="E35" s="13" t="s">
        <v>390</v>
      </c>
      <c r="F35" s="38" t="s">
        <v>387</v>
      </c>
      <c r="G35" s="39">
        <v>0.4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73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55</v>
      </c>
    </row>
    <row r="37" spans="1:16" x14ac:dyDescent="0.2">
      <c r="A37" s="37" t="s">
        <v>56</v>
      </c>
      <c r="E37" s="42" t="s">
        <v>391</v>
      </c>
    </row>
    <row r="38" spans="1:16" x14ac:dyDescent="0.2">
      <c r="A38" t="s">
        <v>58</v>
      </c>
      <c r="E38" s="41" t="s">
        <v>75</v>
      </c>
    </row>
    <row r="39" spans="1:16" ht="25.5" x14ac:dyDescent="0.2">
      <c r="A39" t="s">
        <v>49</v>
      </c>
      <c r="B39" s="36" t="s">
        <v>90</v>
      </c>
      <c r="C39" s="36" t="s">
        <v>392</v>
      </c>
      <c r="D39" s="37" t="s">
        <v>47</v>
      </c>
      <c r="E39" s="13" t="s">
        <v>393</v>
      </c>
      <c r="F39" s="38" t="s">
        <v>88</v>
      </c>
      <c r="G39" s="39">
        <v>45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73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55</v>
      </c>
    </row>
    <row r="41" spans="1:16" x14ac:dyDescent="0.2">
      <c r="A41" s="37" t="s">
        <v>56</v>
      </c>
      <c r="E41" s="42" t="s">
        <v>394</v>
      </c>
    </row>
    <row r="42" spans="1:16" x14ac:dyDescent="0.2">
      <c r="A42" t="s">
        <v>58</v>
      </c>
      <c r="E42" s="41" t="s">
        <v>75</v>
      </c>
    </row>
    <row r="43" spans="1:16" x14ac:dyDescent="0.2">
      <c r="A43" t="s">
        <v>49</v>
      </c>
      <c r="B43" s="36" t="s">
        <v>94</v>
      </c>
      <c r="C43" s="36" t="s">
        <v>395</v>
      </c>
      <c r="D43" s="37" t="s">
        <v>47</v>
      </c>
      <c r="E43" s="13" t="s">
        <v>396</v>
      </c>
      <c r="F43" s="38" t="s">
        <v>62</v>
      </c>
      <c r="G43" s="39">
        <v>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73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55</v>
      </c>
    </row>
    <row r="45" spans="1:16" x14ac:dyDescent="0.2">
      <c r="A45" s="37" t="s">
        <v>56</v>
      </c>
      <c r="E45" s="42" t="s">
        <v>394</v>
      </c>
    </row>
    <row r="46" spans="1:16" x14ac:dyDescent="0.2">
      <c r="A46" t="s">
        <v>58</v>
      </c>
      <c r="E46" s="41" t="s">
        <v>75</v>
      </c>
    </row>
    <row r="47" spans="1:16" x14ac:dyDescent="0.2">
      <c r="A47" t="s">
        <v>49</v>
      </c>
      <c r="B47" s="36" t="s">
        <v>97</v>
      </c>
      <c r="C47" s="36" t="s">
        <v>397</v>
      </c>
      <c r="D47" s="37" t="s">
        <v>47</v>
      </c>
      <c r="E47" s="13" t="s">
        <v>398</v>
      </c>
      <c r="F47" s="38" t="s">
        <v>62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73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55</v>
      </c>
    </row>
    <row r="49" spans="1:16" x14ac:dyDescent="0.2">
      <c r="A49" s="37" t="s">
        <v>56</v>
      </c>
      <c r="E49" s="42" t="s">
        <v>394</v>
      </c>
    </row>
    <row r="50" spans="1:16" x14ac:dyDescent="0.2">
      <c r="A50" t="s">
        <v>58</v>
      </c>
      <c r="E50" s="41" t="s">
        <v>75</v>
      </c>
    </row>
    <row r="51" spans="1:16" x14ac:dyDescent="0.2">
      <c r="A51" t="s">
        <v>49</v>
      </c>
      <c r="B51" s="36" t="s">
        <v>100</v>
      </c>
      <c r="C51" s="36" t="s">
        <v>399</v>
      </c>
      <c r="D51" s="37" t="s">
        <v>47</v>
      </c>
      <c r="E51" s="13" t="s">
        <v>400</v>
      </c>
      <c r="F51" s="38" t="s">
        <v>62</v>
      </c>
      <c r="G51" s="39">
        <v>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73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55</v>
      </c>
    </row>
    <row r="53" spans="1:16" x14ac:dyDescent="0.2">
      <c r="A53" s="37" t="s">
        <v>56</v>
      </c>
      <c r="E53" s="42" t="s">
        <v>394</v>
      </c>
    </row>
    <row r="54" spans="1:16" x14ac:dyDescent="0.2">
      <c r="A54" t="s">
        <v>58</v>
      </c>
      <c r="E54" s="41" t="s">
        <v>75</v>
      </c>
    </row>
    <row r="55" spans="1:16" x14ac:dyDescent="0.2">
      <c r="A55" t="s">
        <v>49</v>
      </c>
      <c r="B55" s="36" t="s">
        <v>105</v>
      </c>
      <c r="C55" s="36" t="s">
        <v>401</v>
      </c>
      <c r="D55" s="37" t="s">
        <v>47</v>
      </c>
      <c r="E55" s="13" t="s">
        <v>402</v>
      </c>
      <c r="F55" s="38" t="s">
        <v>62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73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55</v>
      </c>
    </row>
    <row r="57" spans="1:16" x14ac:dyDescent="0.2">
      <c r="A57" s="37" t="s">
        <v>56</v>
      </c>
      <c r="E57" s="42" t="s">
        <v>394</v>
      </c>
    </row>
    <row r="58" spans="1:16" x14ac:dyDescent="0.2">
      <c r="A58" t="s">
        <v>58</v>
      </c>
      <c r="E58" s="41" t="s">
        <v>75</v>
      </c>
    </row>
    <row r="59" spans="1:16" x14ac:dyDescent="0.2">
      <c r="A59" t="s">
        <v>49</v>
      </c>
      <c r="B59" s="36" t="s">
        <v>109</v>
      </c>
      <c r="C59" s="36" t="s">
        <v>154</v>
      </c>
      <c r="D59" s="37" t="s">
        <v>47</v>
      </c>
      <c r="E59" s="13" t="s">
        <v>155</v>
      </c>
      <c r="F59" s="38" t="s">
        <v>156</v>
      </c>
      <c r="G59" s="39">
        <v>30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55</v>
      </c>
    </row>
    <row r="61" spans="1:16" x14ac:dyDescent="0.2">
      <c r="A61" s="37" t="s">
        <v>56</v>
      </c>
      <c r="E61" s="42" t="s">
        <v>63</v>
      </c>
    </row>
    <row r="62" spans="1:16" ht="38.25" x14ac:dyDescent="0.2">
      <c r="A62" t="s">
        <v>58</v>
      </c>
      <c r="E62" s="41" t="s">
        <v>157</v>
      </c>
    </row>
    <row r="63" spans="1:16" x14ac:dyDescent="0.2">
      <c r="A63" t="s">
        <v>49</v>
      </c>
      <c r="B63" s="36" t="s">
        <v>112</v>
      </c>
      <c r="C63" s="36" t="s">
        <v>159</v>
      </c>
      <c r="D63" s="37" t="s">
        <v>47</v>
      </c>
      <c r="E63" s="13" t="s">
        <v>160</v>
      </c>
      <c r="F63" s="38" t="s">
        <v>156</v>
      </c>
      <c r="G63" s="39">
        <v>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55</v>
      </c>
    </row>
    <row r="65" spans="1:16" x14ac:dyDescent="0.2">
      <c r="A65" s="37" t="s">
        <v>56</v>
      </c>
      <c r="E65" s="42" t="s">
        <v>63</v>
      </c>
    </row>
    <row r="66" spans="1:16" ht="38.25" x14ac:dyDescent="0.2">
      <c r="A66" t="s">
        <v>58</v>
      </c>
      <c r="E66" s="41" t="s">
        <v>161</v>
      </c>
    </row>
    <row r="67" spans="1:16" x14ac:dyDescent="0.2">
      <c r="A67" t="s">
        <v>49</v>
      </c>
      <c r="B67" s="36" t="s">
        <v>116</v>
      </c>
      <c r="C67" s="36" t="s">
        <v>181</v>
      </c>
      <c r="D67" s="37" t="s">
        <v>47</v>
      </c>
      <c r="E67" s="13" t="s">
        <v>182</v>
      </c>
      <c r="F67" s="38" t="s">
        <v>62</v>
      </c>
      <c r="G67" s="39">
        <v>4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73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55</v>
      </c>
    </row>
    <row r="69" spans="1:16" x14ac:dyDescent="0.2">
      <c r="A69" s="37" t="s">
        <v>56</v>
      </c>
      <c r="E69" s="42" t="s">
        <v>63</v>
      </c>
    </row>
    <row r="70" spans="1:16" x14ac:dyDescent="0.2">
      <c r="A70" t="s">
        <v>58</v>
      </c>
      <c r="E70" s="41" t="s">
        <v>75</v>
      </c>
    </row>
    <row r="71" spans="1:16" x14ac:dyDescent="0.2">
      <c r="A71" t="s">
        <v>49</v>
      </c>
      <c r="B71" s="36" t="s">
        <v>119</v>
      </c>
      <c r="C71" s="36" t="s">
        <v>403</v>
      </c>
      <c r="D71" s="37" t="s">
        <v>47</v>
      </c>
      <c r="E71" s="13" t="s">
        <v>404</v>
      </c>
      <c r="F71" s="38" t="s">
        <v>88</v>
      </c>
      <c r="G71" s="39">
        <v>1030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73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55</v>
      </c>
    </row>
    <row r="73" spans="1:16" x14ac:dyDescent="0.2">
      <c r="A73" s="37" t="s">
        <v>56</v>
      </c>
      <c r="E73" s="42" t="s">
        <v>394</v>
      </c>
    </row>
    <row r="74" spans="1:16" x14ac:dyDescent="0.2">
      <c r="A74" t="s">
        <v>58</v>
      </c>
      <c r="E74" s="41" t="s">
        <v>75</v>
      </c>
    </row>
    <row r="75" spans="1:16" x14ac:dyDescent="0.2">
      <c r="A75" t="s">
        <v>49</v>
      </c>
      <c r="B75" s="36" t="s">
        <v>127</v>
      </c>
      <c r="C75" s="36" t="s">
        <v>405</v>
      </c>
      <c r="D75" s="37" t="s">
        <v>47</v>
      </c>
      <c r="E75" s="13" t="s">
        <v>406</v>
      </c>
      <c r="F75" s="38" t="s">
        <v>88</v>
      </c>
      <c r="G75" s="39">
        <v>1030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73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394</v>
      </c>
    </row>
    <row r="78" spans="1:16" x14ac:dyDescent="0.2">
      <c r="A78" t="s">
        <v>58</v>
      </c>
      <c r="E78" s="41" t="s">
        <v>75</v>
      </c>
    </row>
    <row r="79" spans="1:16" x14ac:dyDescent="0.2">
      <c r="A79" t="s">
        <v>49</v>
      </c>
      <c r="B79" s="36" t="s">
        <v>132</v>
      </c>
      <c r="C79" s="36" t="s">
        <v>407</v>
      </c>
      <c r="D79" s="37" t="s">
        <v>47</v>
      </c>
      <c r="E79" s="13" t="s">
        <v>408</v>
      </c>
      <c r="F79" s="38" t="s">
        <v>62</v>
      </c>
      <c r="G79" s="39">
        <v>4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73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55</v>
      </c>
    </row>
    <row r="81" spans="1:16" x14ac:dyDescent="0.2">
      <c r="A81" s="37" t="s">
        <v>56</v>
      </c>
      <c r="E81" s="42" t="s">
        <v>394</v>
      </c>
    </row>
    <row r="82" spans="1:16" x14ac:dyDescent="0.2">
      <c r="A82" t="s">
        <v>58</v>
      </c>
      <c r="E82" s="41" t="s">
        <v>75</v>
      </c>
    </row>
    <row r="83" spans="1:16" x14ac:dyDescent="0.2">
      <c r="A83" t="s">
        <v>49</v>
      </c>
      <c r="B83" s="36" t="s">
        <v>136</v>
      </c>
      <c r="C83" s="36" t="s">
        <v>409</v>
      </c>
      <c r="D83" s="37" t="s">
        <v>47</v>
      </c>
      <c r="E83" s="13" t="s">
        <v>410</v>
      </c>
      <c r="F83" s="38" t="s">
        <v>62</v>
      </c>
      <c r="G83" s="39">
        <v>4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73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55</v>
      </c>
    </row>
    <row r="85" spans="1:16" x14ac:dyDescent="0.2">
      <c r="A85" s="37" t="s">
        <v>56</v>
      </c>
      <c r="E85" s="42" t="s">
        <v>394</v>
      </c>
    </row>
    <row r="86" spans="1:16" x14ac:dyDescent="0.2">
      <c r="A86" t="s">
        <v>58</v>
      </c>
      <c r="E86" s="41" t="s">
        <v>75</v>
      </c>
    </row>
    <row r="87" spans="1:16" x14ac:dyDescent="0.2">
      <c r="A87" t="s">
        <v>49</v>
      </c>
      <c r="B87" s="36" t="s">
        <v>139</v>
      </c>
      <c r="C87" s="36" t="s">
        <v>411</v>
      </c>
      <c r="D87" s="37" t="s">
        <v>47</v>
      </c>
      <c r="E87" s="13" t="s">
        <v>412</v>
      </c>
      <c r="F87" s="38" t="s">
        <v>62</v>
      </c>
      <c r="G87" s="39">
        <v>4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73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55</v>
      </c>
    </row>
    <row r="89" spans="1:16" x14ac:dyDescent="0.2">
      <c r="A89" s="37" t="s">
        <v>56</v>
      </c>
      <c r="E89" s="42" t="s">
        <v>394</v>
      </c>
    </row>
    <row r="90" spans="1:16" x14ac:dyDescent="0.2">
      <c r="A90" t="s">
        <v>58</v>
      </c>
      <c r="E90" s="41" t="s">
        <v>75</v>
      </c>
    </row>
    <row r="91" spans="1:16" x14ac:dyDescent="0.2">
      <c r="A91" t="s">
        <v>49</v>
      </c>
      <c r="B91" s="36" t="s">
        <v>142</v>
      </c>
      <c r="C91" s="36" t="s">
        <v>413</v>
      </c>
      <c r="D91" s="37" t="s">
        <v>47</v>
      </c>
      <c r="E91" s="13" t="s">
        <v>414</v>
      </c>
      <c r="F91" s="38" t="s">
        <v>62</v>
      </c>
      <c r="G91" s="39">
        <v>4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73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55</v>
      </c>
    </row>
    <row r="93" spans="1:16" x14ac:dyDescent="0.2">
      <c r="A93" s="37" t="s">
        <v>56</v>
      </c>
      <c r="E93" s="42" t="s">
        <v>394</v>
      </c>
    </row>
    <row r="94" spans="1:16" x14ac:dyDescent="0.2">
      <c r="A94" t="s">
        <v>58</v>
      </c>
      <c r="E94" s="41" t="s">
        <v>75</v>
      </c>
    </row>
    <row r="95" spans="1:16" x14ac:dyDescent="0.2">
      <c r="A95" t="s">
        <v>49</v>
      </c>
      <c r="B95" s="36" t="s">
        <v>146</v>
      </c>
      <c r="C95" s="36" t="s">
        <v>415</v>
      </c>
      <c r="D95" s="37" t="s">
        <v>47</v>
      </c>
      <c r="E95" s="13" t="s">
        <v>416</v>
      </c>
      <c r="F95" s="38" t="s">
        <v>417</v>
      </c>
      <c r="G95" s="39">
        <v>2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73</v>
      </c>
      <c r="O95">
        <f>(M95*21)/100</f>
        <v>0</v>
      </c>
      <c r="P95" t="s">
        <v>27</v>
      </c>
    </row>
    <row r="96" spans="1:16" x14ac:dyDescent="0.2">
      <c r="A96" s="37" t="s">
        <v>54</v>
      </c>
      <c r="E96" s="41" t="s">
        <v>55</v>
      </c>
    </row>
    <row r="97" spans="1:16" x14ac:dyDescent="0.2">
      <c r="A97" s="37" t="s">
        <v>56</v>
      </c>
      <c r="E97" s="42" t="s">
        <v>63</v>
      </c>
    </row>
    <row r="98" spans="1:16" x14ac:dyDescent="0.2">
      <c r="A98" t="s">
        <v>58</v>
      </c>
      <c r="E98" s="41" t="s">
        <v>75</v>
      </c>
    </row>
    <row r="99" spans="1:16" x14ac:dyDescent="0.2">
      <c r="A99" t="s">
        <v>49</v>
      </c>
      <c r="B99" s="36" t="s">
        <v>149</v>
      </c>
      <c r="C99" s="36" t="s">
        <v>418</v>
      </c>
      <c r="D99" s="37" t="s">
        <v>47</v>
      </c>
      <c r="E99" s="13" t="s">
        <v>419</v>
      </c>
      <c r="F99" s="38" t="s">
        <v>88</v>
      </c>
      <c r="G99" s="39">
        <v>1030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73</v>
      </c>
      <c r="O99">
        <f>(M99*21)/100</f>
        <v>0</v>
      </c>
      <c r="P99" t="s">
        <v>27</v>
      </c>
    </row>
    <row r="100" spans="1:16" x14ac:dyDescent="0.2">
      <c r="A100" s="37" t="s">
        <v>54</v>
      </c>
      <c r="E100" s="41" t="s">
        <v>55</v>
      </c>
    </row>
    <row r="101" spans="1:16" x14ac:dyDescent="0.2">
      <c r="A101" s="37" t="s">
        <v>56</v>
      </c>
      <c r="E101" s="42" t="s">
        <v>63</v>
      </c>
    </row>
    <row r="102" spans="1:16" x14ac:dyDescent="0.2">
      <c r="A102" t="s">
        <v>58</v>
      </c>
      <c r="E102" s="41" t="s">
        <v>75</v>
      </c>
    </row>
    <row r="103" spans="1:16" x14ac:dyDescent="0.2">
      <c r="A103" t="s">
        <v>49</v>
      </c>
      <c r="B103" s="36" t="s">
        <v>153</v>
      </c>
      <c r="C103" s="36" t="s">
        <v>420</v>
      </c>
      <c r="D103" s="37" t="s">
        <v>47</v>
      </c>
      <c r="E103" s="13" t="s">
        <v>421</v>
      </c>
      <c r="F103" s="38" t="s">
        <v>62</v>
      </c>
      <c r="G103" s="39">
        <v>2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73</v>
      </c>
      <c r="O103">
        <f>(M103*21)/100</f>
        <v>0</v>
      </c>
      <c r="P103" t="s">
        <v>27</v>
      </c>
    </row>
    <row r="104" spans="1:16" x14ac:dyDescent="0.2">
      <c r="A104" s="37" t="s">
        <v>54</v>
      </c>
      <c r="E104" s="41" t="s">
        <v>55</v>
      </c>
    </row>
    <row r="105" spans="1:16" x14ac:dyDescent="0.2">
      <c r="A105" s="37" t="s">
        <v>56</v>
      </c>
      <c r="E105" s="42" t="s">
        <v>394</v>
      </c>
    </row>
    <row r="106" spans="1:16" x14ac:dyDescent="0.2">
      <c r="A106" t="s">
        <v>58</v>
      </c>
      <c r="E106" s="41" t="s">
        <v>75</v>
      </c>
    </row>
    <row r="107" spans="1:16" ht="25.5" x14ac:dyDescent="0.2">
      <c r="A107" t="s">
        <v>49</v>
      </c>
      <c r="B107" s="36" t="s">
        <v>158</v>
      </c>
      <c r="C107" s="36" t="s">
        <v>422</v>
      </c>
      <c r="D107" s="37" t="s">
        <v>47</v>
      </c>
      <c r="E107" s="13" t="s">
        <v>423</v>
      </c>
      <c r="F107" s="38" t="s">
        <v>62</v>
      </c>
      <c r="G107" s="39">
        <v>2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73</v>
      </c>
      <c r="O107">
        <f>(M107*21)/100</f>
        <v>0</v>
      </c>
      <c r="P107" t="s">
        <v>27</v>
      </c>
    </row>
    <row r="108" spans="1:16" x14ac:dyDescent="0.2">
      <c r="A108" s="37" t="s">
        <v>54</v>
      </c>
      <c r="E108" s="41" t="s">
        <v>55</v>
      </c>
    </row>
    <row r="109" spans="1:16" x14ac:dyDescent="0.2">
      <c r="A109" s="37" t="s">
        <v>56</v>
      </c>
      <c r="E109" s="42" t="s">
        <v>394</v>
      </c>
    </row>
    <row r="110" spans="1:16" x14ac:dyDescent="0.2">
      <c r="A110" t="s">
        <v>58</v>
      </c>
      <c r="E110" s="41" t="s">
        <v>75</v>
      </c>
    </row>
    <row r="111" spans="1:16" x14ac:dyDescent="0.2">
      <c r="A111" t="s">
        <v>49</v>
      </c>
      <c r="B111" s="36" t="s">
        <v>162</v>
      </c>
      <c r="C111" s="36" t="s">
        <v>424</v>
      </c>
      <c r="D111" s="37" t="s">
        <v>47</v>
      </c>
      <c r="E111" s="13" t="s">
        <v>425</v>
      </c>
      <c r="F111" s="38" t="s">
        <v>62</v>
      </c>
      <c r="G111" s="39">
        <v>1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73</v>
      </c>
      <c r="O111">
        <f>(M111*21)/100</f>
        <v>0</v>
      </c>
      <c r="P111" t="s">
        <v>27</v>
      </c>
    </row>
    <row r="112" spans="1:16" x14ac:dyDescent="0.2">
      <c r="A112" s="37" t="s">
        <v>54</v>
      </c>
      <c r="E112" s="41" t="s">
        <v>55</v>
      </c>
    </row>
    <row r="113" spans="1:16" x14ac:dyDescent="0.2">
      <c r="A113" s="37" t="s">
        <v>56</v>
      </c>
      <c r="E113" s="42" t="s">
        <v>394</v>
      </c>
    </row>
    <row r="114" spans="1:16" x14ac:dyDescent="0.2">
      <c r="A114" t="s">
        <v>58</v>
      </c>
      <c r="E114" s="41" t="s">
        <v>75</v>
      </c>
    </row>
    <row r="115" spans="1:16" x14ac:dyDescent="0.2">
      <c r="A115" t="s">
        <v>49</v>
      </c>
      <c r="B115" s="36" t="s">
        <v>165</v>
      </c>
      <c r="C115" s="36" t="s">
        <v>426</v>
      </c>
      <c r="D115" s="37" t="s">
        <v>47</v>
      </c>
      <c r="E115" s="13" t="s">
        <v>427</v>
      </c>
      <c r="F115" s="38" t="s">
        <v>62</v>
      </c>
      <c r="G115" s="39">
        <v>1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73</v>
      </c>
      <c r="O115">
        <f>(M115*21)/100</f>
        <v>0</v>
      </c>
      <c r="P115" t="s">
        <v>27</v>
      </c>
    </row>
    <row r="116" spans="1:16" x14ac:dyDescent="0.2">
      <c r="A116" s="37" t="s">
        <v>54</v>
      </c>
      <c r="E116" s="41" t="s">
        <v>55</v>
      </c>
    </row>
    <row r="117" spans="1:16" x14ac:dyDescent="0.2">
      <c r="A117" s="37" t="s">
        <v>56</v>
      </c>
      <c r="E117" s="42" t="s">
        <v>394</v>
      </c>
    </row>
    <row r="118" spans="1:16" x14ac:dyDescent="0.2">
      <c r="A118" t="s">
        <v>58</v>
      </c>
      <c r="E118" s="41" t="s">
        <v>75</v>
      </c>
    </row>
    <row r="119" spans="1:16" x14ac:dyDescent="0.2">
      <c r="A119" t="s">
        <v>49</v>
      </c>
      <c r="B119" s="36" t="s">
        <v>168</v>
      </c>
      <c r="C119" s="36" t="s">
        <v>428</v>
      </c>
      <c r="D119" s="37" t="s">
        <v>47</v>
      </c>
      <c r="E119" s="13" t="s">
        <v>429</v>
      </c>
      <c r="F119" s="38" t="s">
        <v>62</v>
      </c>
      <c r="G119" s="39">
        <v>3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73</v>
      </c>
      <c r="O119">
        <f>(M119*21)/100</f>
        <v>0</v>
      </c>
      <c r="P119" t="s">
        <v>27</v>
      </c>
    </row>
    <row r="120" spans="1:16" x14ac:dyDescent="0.2">
      <c r="A120" s="37" t="s">
        <v>54</v>
      </c>
      <c r="E120" s="41" t="s">
        <v>55</v>
      </c>
    </row>
    <row r="121" spans="1:16" x14ac:dyDescent="0.2">
      <c r="A121" s="37" t="s">
        <v>56</v>
      </c>
      <c r="E121" s="42" t="s">
        <v>63</v>
      </c>
    </row>
    <row r="122" spans="1:16" x14ac:dyDescent="0.2">
      <c r="A122" t="s">
        <v>58</v>
      </c>
      <c r="E122" s="41" t="s">
        <v>75</v>
      </c>
    </row>
    <row r="123" spans="1:16" x14ac:dyDescent="0.2">
      <c r="A123" t="s">
        <v>49</v>
      </c>
      <c r="B123" s="36" t="s">
        <v>171</v>
      </c>
      <c r="C123" s="36" t="s">
        <v>430</v>
      </c>
      <c r="D123" s="37" t="s">
        <v>47</v>
      </c>
      <c r="E123" s="13" t="s">
        <v>431</v>
      </c>
      <c r="F123" s="38" t="s">
        <v>62</v>
      </c>
      <c r="G123" s="39">
        <v>3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73</v>
      </c>
      <c r="O123">
        <f>(M123*21)/100</f>
        <v>0</v>
      </c>
      <c r="P123" t="s">
        <v>27</v>
      </c>
    </row>
    <row r="124" spans="1:16" x14ac:dyDescent="0.2">
      <c r="A124" s="37" t="s">
        <v>54</v>
      </c>
      <c r="E124" s="41" t="s">
        <v>55</v>
      </c>
    </row>
    <row r="125" spans="1:16" x14ac:dyDescent="0.2">
      <c r="A125" s="37" t="s">
        <v>56</v>
      </c>
      <c r="E125" s="42" t="s">
        <v>63</v>
      </c>
    </row>
    <row r="126" spans="1:16" x14ac:dyDescent="0.2">
      <c r="A126" t="s">
        <v>58</v>
      </c>
      <c r="E126" s="41" t="s">
        <v>75</v>
      </c>
    </row>
    <row r="127" spans="1:16" x14ac:dyDescent="0.2">
      <c r="A127" t="s">
        <v>46</v>
      </c>
      <c r="C127" s="33" t="s">
        <v>20</v>
      </c>
      <c r="E127" s="35" t="s">
        <v>325</v>
      </c>
      <c r="J127" s="34">
        <f>0</f>
        <v>0</v>
      </c>
      <c r="K127" s="34">
        <f>0</f>
        <v>0</v>
      </c>
      <c r="L127" s="34">
        <f>0+L128+L132</f>
        <v>0</v>
      </c>
      <c r="M127" s="34">
        <f>0+M128+M132</f>
        <v>0</v>
      </c>
    </row>
    <row r="128" spans="1:16" x14ac:dyDescent="0.2">
      <c r="A128" t="s">
        <v>49</v>
      </c>
      <c r="B128" s="36" t="s">
        <v>174</v>
      </c>
      <c r="C128" s="36" t="s">
        <v>327</v>
      </c>
      <c r="D128" s="37" t="s">
        <v>47</v>
      </c>
      <c r="E128" s="13" t="s">
        <v>328</v>
      </c>
      <c r="F128" s="38" t="s">
        <v>329</v>
      </c>
      <c r="G128" s="39">
        <v>24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53</v>
      </c>
      <c r="O128">
        <f>(M128*21)/100</f>
        <v>0</v>
      </c>
      <c r="P128" t="s">
        <v>27</v>
      </c>
    </row>
    <row r="129" spans="1:16" x14ac:dyDescent="0.2">
      <c r="A129" s="37" t="s">
        <v>54</v>
      </c>
      <c r="E129" s="41" t="s">
        <v>55</v>
      </c>
    </row>
    <row r="130" spans="1:16" x14ac:dyDescent="0.2">
      <c r="A130" s="37" t="s">
        <v>56</v>
      </c>
      <c r="E130" s="42" t="s">
        <v>63</v>
      </c>
    </row>
    <row r="131" spans="1:16" x14ac:dyDescent="0.2">
      <c r="A131" t="s">
        <v>58</v>
      </c>
      <c r="E131" s="41" t="s">
        <v>330</v>
      </c>
    </row>
    <row r="132" spans="1:16" x14ac:dyDescent="0.2">
      <c r="A132" t="s">
        <v>49</v>
      </c>
      <c r="B132" s="36" t="s">
        <v>177</v>
      </c>
      <c r="C132" s="36" t="s">
        <v>357</v>
      </c>
      <c r="D132" s="37" t="s">
        <v>47</v>
      </c>
      <c r="E132" s="13" t="s">
        <v>432</v>
      </c>
      <c r="F132" s="38" t="s">
        <v>62</v>
      </c>
      <c r="G132" s="39">
        <v>1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53</v>
      </c>
      <c r="O132">
        <f>(M132*21)/100</f>
        <v>0</v>
      </c>
      <c r="P132" t="s">
        <v>27</v>
      </c>
    </row>
    <row r="133" spans="1:16" x14ac:dyDescent="0.2">
      <c r="A133" s="37" t="s">
        <v>54</v>
      </c>
      <c r="E133" s="41" t="s">
        <v>55</v>
      </c>
    </row>
    <row r="134" spans="1:16" x14ac:dyDescent="0.2">
      <c r="A134" s="37" t="s">
        <v>56</v>
      </c>
      <c r="E134" s="42" t="s">
        <v>63</v>
      </c>
    </row>
    <row r="135" spans="1:16" x14ac:dyDescent="0.2">
      <c r="A135" t="s">
        <v>58</v>
      </c>
      <c r="E135" s="41" t="s">
        <v>432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433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433</v>
      </c>
      <c r="D4" s="9"/>
      <c r="E4" s="3" t="s">
        <v>434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COUNTIFS(L8:L108,"=0",A8:A108,"P")+COUNTIFS(L8:L108,"",A8:A108,"P")+SUM(Q8:Q108)</f>
        <v>25</v>
      </c>
    </row>
    <row r="8" spans="1:20" x14ac:dyDescent="0.2">
      <c r="A8" t="s">
        <v>44</v>
      </c>
      <c r="C8" s="30" t="s">
        <v>437</v>
      </c>
      <c r="E8" s="32" t="s">
        <v>436</v>
      </c>
      <c r="J8" s="31">
        <f>0+J9+J82+J103</f>
        <v>0</v>
      </c>
      <c r="K8" s="31">
        <f>0+K9+K82+K103</f>
        <v>0</v>
      </c>
      <c r="L8" s="31">
        <f>0+L9+L82+L103</f>
        <v>0</v>
      </c>
      <c r="M8" s="31">
        <f>0+M9+M82+M103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0+L10+L14+L18+L22+L26+L30+L34+L38+L42+L46+L50+L54+L58+L62+L66+L70+L74+L78</f>
        <v>0</v>
      </c>
      <c r="M9" s="34">
        <f>0+M10+M14+M18+M22+M26+M30+M34+M38+M42+M46+M50+M54+M58+M62+M66+M70+M74+M78</f>
        <v>0</v>
      </c>
    </row>
    <row r="10" spans="1:20" ht="25.5" x14ac:dyDescent="0.2">
      <c r="A10" t="s">
        <v>49</v>
      </c>
      <c r="B10" s="36" t="s">
        <v>47</v>
      </c>
      <c r="C10" s="36" t="s">
        <v>438</v>
      </c>
      <c r="D10" s="37" t="s">
        <v>47</v>
      </c>
      <c r="E10" s="13" t="s">
        <v>439</v>
      </c>
      <c r="F10" s="38" t="s">
        <v>88</v>
      </c>
      <c r="G10" s="39">
        <v>23.814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440</v>
      </c>
    </row>
    <row r="13" spans="1:20" x14ac:dyDescent="0.2">
      <c r="A13" t="s">
        <v>58</v>
      </c>
      <c r="E13" s="41" t="s">
        <v>75</v>
      </c>
    </row>
    <row r="14" spans="1:20" x14ac:dyDescent="0.2">
      <c r="A14" t="s">
        <v>49</v>
      </c>
      <c r="B14" s="36" t="s">
        <v>27</v>
      </c>
      <c r="C14" s="36" t="s">
        <v>441</v>
      </c>
      <c r="D14" s="37" t="s">
        <v>47</v>
      </c>
      <c r="E14" s="13" t="s">
        <v>442</v>
      </c>
      <c r="F14" s="38" t="s">
        <v>62</v>
      </c>
      <c r="G14" s="39">
        <v>10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73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63</v>
      </c>
    </row>
    <row r="17" spans="1:16" x14ac:dyDescent="0.2">
      <c r="A17" t="s">
        <v>58</v>
      </c>
      <c r="E17" s="41" t="s">
        <v>75</v>
      </c>
    </row>
    <row r="18" spans="1:16" x14ac:dyDescent="0.2">
      <c r="A18" t="s">
        <v>49</v>
      </c>
      <c r="B18" s="36" t="s">
        <v>26</v>
      </c>
      <c r="C18" s="36" t="s">
        <v>443</v>
      </c>
      <c r="D18" s="37" t="s">
        <v>47</v>
      </c>
      <c r="E18" s="13" t="s">
        <v>444</v>
      </c>
      <c r="F18" s="38" t="s">
        <v>72</v>
      </c>
      <c r="G18" s="39">
        <v>167.6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73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445</v>
      </c>
    </row>
    <row r="21" spans="1:16" x14ac:dyDescent="0.2">
      <c r="A21" t="s">
        <v>58</v>
      </c>
      <c r="E21" s="41" t="s">
        <v>75</v>
      </c>
    </row>
    <row r="22" spans="1:16" x14ac:dyDescent="0.2">
      <c r="A22" t="s">
        <v>49</v>
      </c>
      <c r="B22" s="36" t="s">
        <v>69</v>
      </c>
      <c r="C22" s="36" t="s">
        <v>446</v>
      </c>
      <c r="D22" s="37" t="s">
        <v>47</v>
      </c>
      <c r="E22" s="13" t="s">
        <v>447</v>
      </c>
      <c r="F22" s="38" t="s">
        <v>72</v>
      </c>
      <c r="G22" s="39">
        <v>60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73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55</v>
      </c>
    </row>
    <row r="24" spans="1:16" x14ac:dyDescent="0.2">
      <c r="A24" s="37" t="s">
        <v>56</v>
      </c>
      <c r="E24" s="42" t="s">
        <v>63</v>
      </c>
    </row>
    <row r="25" spans="1:16" x14ac:dyDescent="0.2">
      <c r="A25" t="s">
        <v>58</v>
      </c>
      <c r="E25" s="41" t="s">
        <v>75</v>
      </c>
    </row>
    <row r="26" spans="1:16" ht="25.5" x14ac:dyDescent="0.2">
      <c r="A26" t="s">
        <v>49</v>
      </c>
      <c r="B26" s="36" t="s">
        <v>76</v>
      </c>
      <c r="C26" s="36" t="s">
        <v>448</v>
      </c>
      <c r="D26" s="37" t="s">
        <v>47</v>
      </c>
      <c r="E26" s="13" t="s">
        <v>449</v>
      </c>
      <c r="F26" s="38" t="s">
        <v>88</v>
      </c>
      <c r="G26" s="39">
        <v>886.86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73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55</v>
      </c>
    </row>
    <row r="28" spans="1:16" x14ac:dyDescent="0.2">
      <c r="A28" s="37" t="s">
        <v>56</v>
      </c>
      <c r="E28" s="42" t="s">
        <v>450</v>
      </c>
    </row>
    <row r="29" spans="1:16" x14ac:dyDescent="0.2">
      <c r="A29" t="s">
        <v>58</v>
      </c>
      <c r="E29" s="41" t="s">
        <v>75</v>
      </c>
    </row>
    <row r="30" spans="1:16" ht="25.5" x14ac:dyDescent="0.2">
      <c r="A30" t="s">
        <v>49</v>
      </c>
      <c r="B30" s="36" t="s">
        <v>80</v>
      </c>
      <c r="C30" s="36" t="s">
        <v>451</v>
      </c>
      <c r="D30" s="37" t="s">
        <v>47</v>
      </c>
      <c r="E30" s="13" t="s">
        <v>452</v>
      </c>
      <c r="F30" s="38" t="s">
        <v>88</v>
      </c>
      <c r="G30" s="39">
        <v>295.62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73</v>
      </c>
      <c r="O30">
        <f>(M30*21)/100</f>
        <v>0</v>
      </c>
      <c r="P30" t="s">
        <v>27</v>
      </c>
    </row>
    <row r="31" spans="1:16" x14ac:dyDescent="0.2">
      <c r="A31" s="37" t="s">
        <v>54</v>
      </c>
      <c r="E31" s="41" t="s">
        <v>55</v>
      </c>
    </row>
    <row r="32" spans="1:16" x14ac:dyDescent="0.2">
      <c r="A32" s="37" t="s">
        <v>56</v>
      </c>
      <c r="E32" s="42" t="s">
        <v>63</v>
      </c>
    </row>
    <row r="33" spans="1:16" ht="255" x14ac:dyDescent="0.2">
      <c r="A33" t="s">
        <v>58</v>
      </c>
      <c r="E33" s="41" t="s">
        <v>453</v>
      </c>
    </row>
    <row r="34" spans="1:16" x14ac:dyDescent="0.2">
      <c r="A34" t="s">
        <v>49</v>
      </c>
      <c r="B34" s="36" t="s">
        <v>85</v>
      </c>
      <c r="C34" s="36" t="s">
        <v>454</v>
      </c>
      <c r="D34" s="37" t="s">
        <v>47</v>
      </c>
      <c r="E34" s="13" t="s">
        <v>455</v>
      </c>
      <c r="F34" s="38" t="s">
        <v>67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53</v>
      </c>
      <c r="O34">
        <f>(M34*21)/100</f>
        <v>0</v>
      </c>
      <c r="P34" t="s">
        <v>27</v>
      </c>
    </row>
    <row r="35" spans="1:16" x14ac:dyDescent="0.2">
      <c r="A35" s="37" t="s">
        <v>54</v>
      </c>
      <c r="E35" s="41" t="s">
        <v>55</v>
      </c>
    </row>
    <row r="36" spans="1:16" x14ac:dyDescent="0.2">
      <c r="A36" s="37" t="s">
        <v>56</v>
      </c>
      <c r="E36" s="42" t="s">
        <v>63</v>
      </c>
    </row>
    <row r="37" spans="1:16" ht="38.25" x14ac:dyDescent="0.2">
      <c r="A37" t="s">
        <v>58</v>
      </c>
      <c r="E37" s="41" t="s">
        <v>456</v>
      </c>
    </row>
    <row r="38" spans="1:16" x14ac:dyDescent="0.2">
      <c r="A38" t="s">
        <v>49</v>
      </c>
      <c r="B38" s="36" t="s">
        <v>90</v>
      </c>
      <c r="C38" s="36" t="s">
        <v>457</v>
      </c>
      <c r="D38" s="37" t="s">
        <v>47</v>
      </c>
      <c r="E38" s="13" t="s">
        <v>458</v>
      </c>
      <c r="F38" s="38" t="s">
        <v>103</v>
      </c>
      <c r="G38" s="39">
        <v>295.62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53</v>
      </c>
      <c r="O38">
        <f>(M38*21)/100</f>
        <v>0</v>
      </c>
      <c r="P38" t="s">
        <v>27</v>
      </c>
    </row>
    <row r="39" spans="1:16" x14ac:dyDescent="0.2">
      <c r="A39" s="37" t="s">
        <v>54</v>
      </c>
      <c r="E39" s="41" t="s">
        <v>55</v>
      </c>
    </row>
    <row r="40" spans="1:16" x14ac:dyDescent="0.2">
      <c r="A40" s="37" t="s">
        <v>56</v>
      </c>
      <c r="E40" s="42" t="s">
        <v>459</v>
      </c>
    </row>
    <row r="41" spans="1:16" ht="89.25" x14ac:dyDescent="0.2">
      <c r="A41" t="s">
        <v>58</v>
      </c>
      <c r="E41" s="41" t="s">
        <v>460</v>
      </c>
    </row>
    <row r="42" spans="1:16" x14ac:dyDescent="0.2">
      <c r="A42" t="s">
        <v>49</v>
      </c>
      <c r="B42" s="36" t="s">
        <v>94</v>
      </c>
      <c r="C42" s="36" t="s">
        <v>461</v>
      </c>
      <c r="D42" s="37" t="s">
        <v>47</v>
      </c>
      <c r="E42" s="13" t="s">
        <v>462</v>
      </c>
      <c r="F42" s="38" t="s">
        <v>62</v>
      </c>
      <c r="G42" s="39">
        <v>8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53</v>
      </c>
      <c r="O42">
        <f>(M42*21)/100</f>
        <v>0</v>
      </c>
      <c r="P42" t="s">
        <v>27</v>
      </c>
    </row>
    <row r="43" spans="1:16" x14ac:dyDescent="0.2">
      <c r="A43" s="37" t="s">
        <v>54</v>
      </c>
      <c r="E43" s="41" t="s">
        <v>55</v>
      </c>
    </row>
    <row r="44" spans="1:16" x14ac:dyDescent="0.2">
      <c r="A44" s="37" t="s">
        <v>56</v>
      </c>
      <c r="E44" s="42" t="s">
        <v>459</v>
      </c>
    </row>
    <row r="45" spans="1:16" ht="51" x14ac:dyDescent="0.2">
      <c r="A45" t="s">
        <v>58</v>
      </c>
      <c r="E45" s="41" t="s">
        <v>463</v>
      </c>
    </row>
    <row r="46" spans="1:16" x14ac:dyDescent="0.2">
      <c r="A46" t="s">
        <v>49</v>
      </c>
      <c r="B46" s="36" t="s">
        <v>97</v>
      </c>
      <c r="C46" s="36" t="s">
        <v>464</v>
      </c>
      <c r="D46" s="37" t="s">
        <v>47</v>
      </c>
      <c r="E46" s="13" t="s">
        <v>465</v>
      </c>
      <c r="F46" s="38" t="s">
        <v>62</v>
      </c>
      <c r="G46" s="39">
        <v>8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73</v>
      </c>
      <c r="O46">
        <f>(M46*21)/100</f>
        <v>0</v>
      </c>
      <c r="P46" t="s">
        <v>27</v>
      </c>
    </row>
    <row r="47" spans="1:16" x14ac:dyDescent="0.2">
      <c r="A47" s="37" t="s">
        <v>54</v>
      </c>
      <c r="E47" s="41" t="s">
        <v>55</v>
      </c>
    </row>
    <row r="48" spans="1:16" x14ac:dyDescent="0.2">
      <c r="A48" s="37" t="s">
        <v>56</v>
      </c>
      <c r="E48" s="42" t="s">
        <v>459</v>
      </c>
    </row>
    <row r="49" spans="1:16" x14ac:dyDescent="0.2">
      <c r="A49" t="s">
        <v>58</v>
      </c>
      <c r="E49" s="41" t="s">
        <v>75</v>
      </c>
    </row>
    <row r="50" spans="1:16" x14ac:dyDescent="0.2">
      <c r="A50" t="s">
        <v>49</v>
      </c>
      <c r="B50" s="36" t="s">
        <v>100</v>
      </c>
      <c r="C50" s="36" t="s">
        <v>466</v>
      </c>
      <c r="D50" s="37" t="s">
        <v>47</v>
      </c>
      <c r="E50" s="13" t="s">
        <v>467</v>
      </c>
      <c r="F50" s="38" t="s">
        <v>88</v>
      </c>
      <c r="G50" s="39">
        <v>295.62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73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55</v>
      </c>
    </row>
    <row r="52" spans="1:16" x14ac:dyDescent="0.2">
      <c r="A52" s="37" t="s">
        <v>56</v>
      </c>
      <c r="E52" s="42" t="s">
        <v>459</v>
      </c>
    </row>
    <row r="53" spans="1:16" x14ac:dyDescent="0.2">
      <c r="A53" t="s">
        <v>58</v>
      </c>
      <c r="E53" s="41" t="s">
        <v>75</v>
      </c>
    </row>
    <row r="54" spans="1:16" ht="25.5" x14ac:dyDescent="0.2">
      <c r="A54" t="s">
        <v>49</v>
      </c>
      <c r="B54" s="36" t="s">
        <v>105</v>
      </c>
      <c r="C54" s="36" t="s">
        <v>468</v>
      </c>
      <c r="D54" s="37" t="s">
        <v>47</v>
      </c>
      <c r="E54" s="13" t="s">
        <v>469</v>
      </c>
      <c r="F54" s="38" t="s">
        <v>470</v>
      </c>
      <c r="G54" s="39">
        <v>8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55</v>
      </c>
    </row>
    <row r="56" spans="1:16" x14ac:dyDescent="0.2">
      <c r="A56" s="37" t="s">
        <v>56</v>
      </c>
      <c r="E56" s="42" t="s">
        <v>63</v>
      </c>
    </row>
    <row r="57" spans="1:16" ht="25.5" x14ac:dyDescent="0.2">
      <c r="A57" t="s">
        <v>58</v>
      </c>
      <c r="E57" s="41" t="s">
        <v>471</v>
      </c>
    </row>
    <row r="58" spans="1:16" x14ac:dyDescent="0.2">
      <c r="A58" t="s">
        <v>49</v>
      </c>
      <c r="B58" s="36" t="s">
        <v>109</v>
      </c>
      <c r="C58" s="36" t="s">
        <v>472</v>
      </c>
      <c r="D58" s="37" t="s">
        <v>47</v>
      </c>
      <c r="E58" s="13" t="s">
        <v>473</v>
      </c>
      <c r="F58" s="38" t="s">
        <v>67</v>
      </c>
      <c r="G58" s="39">
        <v>1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55</v>
      </c>
    </row>
    <row r="60" spans="1:16" x14ac:dyDescent="0.2">
      <c r="A60" s="37" t="s">
        <v>56</v>
      </c>
      <c r="E60" s="42" t="s">
        <v>63</v>
      </c>
    </row>
    <row r="61" spans="1:16" x14ac:dyDescent="0.2">
      <c r="A61" t="s">
        <v>58</v>
      </c>
      <c r="E61" s="41" t="s">
        <v>474</v>
      </c>
    </row>
    <row r="62" spans="1:16" x14ac:dyDescent="0.2">
      <c r="A62" t="s">
        <v>49</v>
      </c>
      <c r="B62" s="36" t="s">
        <v>112</v>
      </c>
      <c r="C62" s="36" t="s">
        <v>475</v>
      </c>
      <c r="D62" s="37" t="s">
        <v>47</v>
      </c>
      <c r="E62" s="13" t="s">
        <v>476</v>
      </c>
      <c r="F62" s="38" t="s">
        <v>62</v>
      </c>
      <c r="G62" s="39">
        <v>9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73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55</v>
      </c>
    </row>
    <row r="64" spans="1:16" x14ac:dyDescent="0.2">
      <c r="A64" s="37" t="s">
        <v>56</v>
      </c>
      <c r="E64" s="42" t="s">
        <v>63</v>
      </c>
    </row>
    <row r="65" spans="1:16" x14ac:dyDescent="0.2">
      <c r="A65" t="s">
        <v>58</v>
      </c>
      <c r="E65" s="41" t="s">
        <v>75</v>
      </c>
    </row>
    <row r="66" spans="1:16" x14ac:dyDescent="0.2">
      <c r="A66" t="s">
        <v>49</v>
      </c>
      <c r="B66" s="36" t="s">
        <v>116</v>
      </c>
      <c r="C66" s="36" t="s">
        <v>477</v>
      </c>
      <c r="D66" s="37" t="s">
        <v>47</v>
      </c>
      <c r="E66" s="13" t="s">
        <v>478</v>
      </c>
      <c r="F66" s="38" t="s">
        <v>62</v>
      </c>
      <c r="G66" s="39">
        <v>9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73</v>
      </c>
      <c r="O66">
        <f>(M66*21)/100</f>
        <v>0</v>
      </c>
      <c r="P66" t="s">
        <v>27</v>
      </c>
    </row>
    <row r="67" spans="1:16" x14ac:dyDescent="0.2">
      <c r="A67" s="37" t="s">
        <v>54</v>
      </c>
      <c r="E67" s="41" t="s">
        <v>55</v>
      </c>
    </row>
    <row r="68" spans="1:16" x14ac:dyDescent="0.2">
      <c r="A68" s="37" t="s">
        <v>56</v>
      </c>
      <c r="E68" s="42" t="s">
        <v>479</v>
      </c>
    </row>
    <row r="69" spans="1:16" x14ac:dyDescent="0.2">
      <c r="A69" t="s">
        <v>58</v>
      </c>
      <c r="E69" s="41" t="s">
        <v>75</v>
      </c>
    </row>
    <row r="70" spans="1:16" x14ac:dyDescent="0.2">
      <c r="A70" t="s">
        <v>49</v>
      </c>
      <c r="B70" s="36" t="s">
        <v>119</v>
      </c>
      <c r="C70" s="36" t="s">
        <v>480</v>
      </c>
      <c r="D70" s="37" t="s">
        <v>47</v>
      </c>
      <c r="E70" s="13" t="s">
        <v>481</v>
      </c>
      <c r="F70" s="38" t="s">
        <v>62</v>
      </c>
      <c r="G70" s="39">
        <v>12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73</v>
      </c>
      <c r="O70">
        <f>(M70*21)/100</f>
        <v>0</v>
      </c>
      <c r="P70" t="s">
        <v>27</v>
      </c>
    </row>
    <row r="71" spans="1:16" x14ac:dyDescent="0.2">
      <c r="A71" s="37" t="s">
        <v>54</v>
      </c>
      <c r="E71" s="41" t="s">
        <v>55</v>
      </c>
    </row>
    <row r="72" spans="1:16" x14ac:dyDescent="0.2">
      <c r="A72" s="37" t="s">
        <v>56</v>
      </c>
      <c r="E72" s="42" t="s">
        <v>63</v>
      </c>
    </row>
    <row r="73" spans="1:16" x14ac:dyDescent="0.2">
      <c r="A73" t="s">
        <v>58</v>
      </c>
      <c r="E73" s="41" t="s">
        <v>75</v>
      </c>
    </row>
    <row r="74" spans="1:16" x14ac:dyDescent="0.2">
      <c r="A74" t="s">
        <v>49</v>
      </c>
      <c r="B74" s="36" t="s">
        <v>127</v>
      </c>
      <c r="C74" s="36" t="s">
        <v>482</v>
      </c>
      <c r="D74" s="37" t="s">
        <v>47</v>
      </c>
      <c r="E74" s="13" t="s">
        <v>483</v>
      </c>
      <c r="F74" s="38" t="s">
        <v>103</v>
      </c>
      <c r="G74" s="39">
        <v>32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73</v>
      </c>
      <c r="O74">
        <f>(M74*21)/100</f>
        <v>0</v>
      </c>
      <c r="P74" t="s">
        <v>27</v>
      </c>
    </row>
    <row r="75" spans="1:16" x14ac:dyDescent="0.2">
      <c r="A75" s="37" t="s">
        <v>54</v>
      </c>
      <c r="E75" s="41" t="s">
        <v>55</v>
      </c>
    </row>
    <row r="76" spans="1:16" x14ac:dyDescent="0.2">
      <c r="A76" s="37" t="s">
        <v>56</v>
      </c>
      <c r="E76" s="42" t="s">
        <v>63</v>
      </c>
    </row>
    <row r="77" spans="1:16" x14ac:dyDescent="0.2">
      <c r="A77" t="s">
        <v>58</v>
      </c>
      <c r="E77" s="41" t="s">
        <v>75</v>
      </c>
    </row>
    <row r="78" spans="1:16" ht="25.5" x14ac:dyDescent="0.2">
      <c r="A78" t="s">
        <v>49</v>
      </c>
      <c r="B78" s="36" t="s">
        <v>132</v>
      </c>
      <c r="C78" s="36" t="s">
        <v>484</v>
      </c>
      <c r="D78" s="37" t="s">
        <v>47</v>
      </c>
      <c r="E78" s="13" t="s">
        <v>485</v>
      </c>
      <c r="F78" s="38" t="s">
        <v>103</v>
      </c>
      <c r="G78" s="39">
        <v>32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73</v>
      </c>
      <c r="O78">
        <f>(M78*21)/100</f>
        <v>0</v>
      </c>
      <c r="P78" t="s">
        <v>27</v>
      </c>
    </row>
    <row r="79" spans="1:16" x14ac:dyDescent="0.2">
      <c r="A79" s="37" t="s">
        <v>54</v>
      </c>
      <c r="E79" s="41" t="s">
        <v>55</v>
      </c>
    </row>
    <row r="80" spans="1:16" x14ac:dyDescent="0.2">
      <c r="A80" s="37" t="s">
        <v>56</v>
      </c>
      <c r="E80" s="42" t="s">
        <v>63</v>
      </c>
    </row>
    <row r="81" spans="1:16" x14ac:dyDescent="0.2">
      <c r="A81" t="s">
        <v>58</v>
      </c>
      <c r="E81" s="41" t="s">
        <v>75</v>
      </c>
    </row>
    <row r="82" spans="1:16" x14ac:dyDescent="0.2">
      <c r="A82" t="s">
        <v>46</v>
      </c>
      <c r="C82" s="33" t="s">
        <v>313</v>
      </c>
      <c r="E82" s="35" t="s">
        <v>314</v>
      </c>
      <c r="J82" s="34">
        <f>0</f>
        <v>0</v>
      </c>
      <c r="K82" s="34">
        <f>0</f>
        <v>0</v>
      </c>
      <c r="L82" s="34">
        <f>0+L83+L87+L91+L95+L99</f>
        <v>0</v>
      </c>
      <c r="M82" s="34">
        <f>0+M83+M87+M91+M95+M99</f>
        <v>0</v>
      </c>
    </row>
    <row r="83" spans="1:16" x14ac:dyDescent="0.2">
      <c r="A83" t="s">
        <v>49</v>
      </c>
      <c r="B83" s="36" t="s">
        <v>136</v>
      </c>
      <c r="C83" s="36" t="s">
        <v>486</v>
      </c>
      <c r="D83" s="37" t="s">
        <v>47</v>
      </c>
      <c r="E83" s="13" t="s">
        <v>487</v>
      </c>
      <c r="F83" s="38" t="s">
        <v>72</v>
      </c>
      <c r="G83" s="39">
        <v>167.6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73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55</v>
      </c>
    </row>
    <row r="85" spans="1:16" x14ac:dyDescent="0.2">
      <c r="A85" s="37" t="s">
        <v>56</v>
      </c>
      <c r="E85" s="42" t="s">
        <v>63</v>
      </c>
    </row>
    <row r="86" spans="1:16" x14ac:dyDescent="0.2">
      <c r="A86" t="s">
        <v>58</v>
      </c>
      <c r="E86" s="41" t="s">
        <v>75</v>
      </c>
    </row>
    <row r="87" spans="1:16" ht="25.5" x14ac:dyDescent="0.2">
      <c r="A87" t="s">
        <v>49</v>
      </c>
      <c r="B87" s="36" t="s">
        <v>139</v>
      </c>
      <c r="C87" s="36" t="s">
        <v>488</v>
      </c>
      <c r="D87" s="37" t="s">
        <v>47</v>
      </c>
      <c r="E87" s="13" t="s">
        <v>489</v>
      </c>
      <c r="F87" s="38" t="s">
        <v>88</v>
      </c>
      <c r="G87" s="39">
        <v>23.814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73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55</v>
      </c>
    </row>
    <row r="89" spans="1:16" x14ac:dyDescent="0.2">
      <c r="A89" s="37" t="s">
        <v>56</v>
      </c>
      <c r="E89" s="42" t="s">
        <v>63</v>
      </c>
    </row>
    <row r="90" spans="1:16" x14ac:dyDescent="0.2">
      <c r="A90" t="s">
        <v>58</v>
      </c>
      <c r="E90" s="41" t="s">
        <v>75</v>
      </c>
    </row>
    <row r="91" spans="1:16" ht="25.5" x14ac:dyDescent="0.2">
      <c r="A91" t="s">
        <v>49</v>
      </c>
      <c r="B91" s="36" t="s">
        <v>142</v>
      </c>
      <c r="C91" s="36" t="s">
        <v>490</v>
      </c>
      <c r="D91" s="37" t="s">
        <v>491</v>
      </c>
      <c r="E91" s="13" t="s">
        <v>492</v>
      </c>
      <c r="F91" s="38" t="s">
        <v>123</v>
      </c>
      <c r="G91" s="39">
        <v>335.2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124</v>
      </c>
    </row>
    <row r="93" spans="1:16" x14ac:dyDescent="0.2">
      <c r="A93" s="37" t="s">
        <v>56</v>
      </c>
      <c r="E93" s="42" t="s">
        <v>63</v>
      </c>
    </row>
    <row r="94" spans="1:16" ht="165.75" x14ac:dyDescent="0.2">
      <c r="A94" t="s">
        <v>58</v>
      </c>
      <c r="E94" s="41" t="s">
        <v>125</v>
      </c>
    </row>
    <row r="95" spans="1:16" ht="25.5" x14ac:dyDescent="0.2">
      <c r="A95" t="s">
        <v>49</v>
      </c>
      <c r="B95" s="36" t="s">
        <v>146</v>
      </c>
      <c r="C95" s="36" t="s">
        <v>493</v>
      </c>
      <c r="D95" s="37" t="s">
        <v>494</v>
      </c>
      <c r="E95" s="13" t="s">
        <v>495</v>
      </c>
      <c r="F95" s="38" t="s">
        <v>123</v>
      </c>
      <c r="G95" s="39">
        <v>2.99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53</v>
      </c>
      <c r="O95">
        <f>(M95*21)/100</f>
        <v>0</v>
      </c>
      <c r="P95" t="s">
        <v>27</v>
      </c>
    </row>
    <row r="96" spans="1:16" x14ac:dyDescent="0.2">
      <c r="A96" s="37" t="s">
        <v>54</v>
      </c>
      <c r="E96" s="41" t="s">
        <v>124</v>
      </c>
    </row>
    <row r="97" spans="1:16" x14ac:dyDescent="0.2">
      <c r="A97" s="37" t="s">
        <v>56</v>
      </c>
      <c r="E97" s="42" t="s">
        <v>63</v>
      </c>
    </row>
    <row r="98" spans="1:16" ht="140.25" x14ac:dyDescent="0.2">
      <c r="A98" t="s">
        <v>58</v>
      </c>
      <c r="E98" s="41" t="s">
        <v>496</v>
      </c>
    </row>
    <row r="99" spans="1:16" ht="25.5" x14ac:dyDescent="0.2">
      <c r="A99" t="s">
        <v>49</v>
      </c>
      <c r="B99" s="36" t="s">
        <v>149</v>
      </c>
      <c r="C99" s="36" t="s">
        <v>497</v>
      </c>
      <c r="D99" s="37" t="s">
        <v>498</v>
      </c>
      <c r="E99" s="13" t="s">
        <v>499</v>
      </c>
      <c r="F99" s="38" t="s">
        <v>123</v>
      </c>
      <c r="G99" s="39">
        <v>4.4000000000000004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53</v>
      </c>
      <c r="O99">
        <f>(M99*21)/100</f>
        <v>0</v>
      </c>
      <c r="P99" t="s">
        <v>27</v>
      </c>
    </row>
    <row r="100" spans="1:16" x14ac:dyDescent="0.2">
      <c r="A100" s="37" t="s">
        <v>54</v>
      </c>
      <c r="E100" s="41" t="s">
        <v>124</v>
      </c>
    </row>
    <row r="101" spans="1:16" x14ac:dyDescent="0.2">
      <c r="A101" s="37" t="s">
        <v>56</v>
      </c>
      <c r="E101" s="42" t="s">
        <v>63</v>
      </c>
    </row>
    <row r="102" spans="1:16" ht="165.75" x14ac:dyDescent="0.2">
      <c r="A102" t="s">
        <v>58</v>
      </c>
      <c r="E102" s="41" t="s">
        <v>500</v>
      </c>
    </row>
    <row r="103" spans="1:16" x14ac:dyDescent="0.2">
      <c r="A103" t="s">
        <v>46</v>
      </c>
      <c r="C103" s="33" t="s">
        <v>20</v>
      </c>
      <c r="E103" s="35" t="s">
        <v>325</v>
      </c>
      <c r="J103" s="34">
        <f>0</f>
        <v>0</v>
      </c>
      <c r="K103" s="34">
        <f>0</f>
        <v>0</v>
      </c>
      <c r="L103" s="34">
        <f>0+L104+L108</f>
        <v>0</v>
      </c>
      <c r="M103" s="34">
        <f>0+M104+M108</f>
        <v>0</v>
      </c>
    </row>
    <row r="104" spans="1:16" x14ac:dyDescent="0.2">
      <c r="A104" t="s">
        <v>49</v>
      </c>
      <c r="B104" s="36" t="s">
        <v>153</v>
      </c>
      <c r="C104" s="36" t="s">
        <v>353</v>
      </c>
      <c r="D104" s="37" t="s">
        <v>47</v>
      </c>
      <c r="E104" s="13" t="s">
        <v>354</v>
      </c>
      <c r="F104" s="38" t="s">
        <v>329</v>
      </c>
      <c r="G104" s="39">
        <v>112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55</v>
      </c>
    </row>
    <row r="106" spans="1:16" x14ac:dyDescent="0.2">
      <c r="A106" s="37" t="s">
        <v>56</v>
      </c>
      <c r="E106" s="42" t="s">
        <v>63</v>
      </c>
    </row>
    <row r="107" spans="1:16" ht="51" x14ac:dyDescent="0.2">
      <c r="A107" t="s">
        <v>58</v>
      </c>
      <c r="E107" s="41" t="s">
        <v>355</v>
      </c>
    </row>
    <row r="108" spans="1:16" x14ac:dyDescent="0.2">
      <c r="A108" t="s">
        <v>49</v>
      </c>
      <c r="B108" s="36" t="s">
        <v>158</v>
      </c>
      <c r="C108" s="36" t="s">
        <v>65</v>
      </c>
      <c r="D108" s="37" t="s">
        <v>47</v>
      </c>
      <c r="E108" s="13" t="s">
        <v>66</v>
      </c>
      <c r="F108" s="38" t="s">
        <v>67</v>
      </c>
      <c r="G108" s="39">
        <v>1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x14ac:dyDescent="0.2">
      <c r="A109" s="37" t="s">
        <v>54</v>
      </c>
      <c r="E109" s="41" t="s">
        <v>55</v>
      </c>
    </row>
    <row r="110" spans="1:16" x14ac:dyDescent="0.2">
      <c r="A110" s="37" t="s">
        <v>56</v>
      </c>
      <c r="E110" s="42" t="s">
        <v>63</v>
      </c>
    </row>
    <row r="111" spans="1:16" x14ac:dyDescent="0.2">
      <c r="A111" t="s">
        <v>58</v>
      </c>
      <c r="E111" s="41" t="s">
        <v>68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4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501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501</v>
      </c>
      <c r="D4" s="9"/>
      <c r="E4" s="3" t="s">
        <v>502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COUNTIFS(L8:L144,"=0",A8:A144,"P")+COUNTIFS(L8:L144,"",A8:A144,"P")+SUM(Q8:Q144)</f>
        <v>34</v>
      </c>
    </row>
    <row r="8" spans="1:20" x14ac:dyDescent="0.2">
      <c r="A8" t="s">
        <v>44</v>
      </c>
      <c r="C8" s="30" t="s">
        <v>505</v>
      </c>
      <c r="E8" s="32" t="s">
        <v>504</v>
      </c>
      <c r="J8" s="31">
        <f>0+J9+J114+J123</f>
        <v>0</v>
      </c>
      <c r="K8" s="31">
        <f>0+K9+K114+K123</f>
        <v>0</v>
      </c>
      <c r="L8" s="31">
        <f>0+L9+L114+L123</f>
        <v>0</v>
      </c>
      <c r="M8" s="31">
        <f>0+M9+M114+M123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</f>
        <v>0</v>
      </c>
      <c r="M9" s="34">
        <f>0+M10+M14+M18+M22+M26+M30+M34+M38+M42+M46+M50+M54+M58+M62+M66+M70+M74+M78+M82+M86+M90+M94+M98+M102+M106+M110</f>
        <v>0</v>
      </c>
    </row>
    <row r="10" spans="1:20" x14ac:dyDescent="0.2">
      <c r="A10" t="s">
        <v>49</v>
      </c>
      <c r="B10" s="36" t="s">
        <v>47</v>
      </c>
      <c r="C10" s="36" t="s">
        <v>506</v>
      </c>
      <c r="D10" s="37" t="s">
        <v>47</v>
      </c>
      <c r="E10" s="13" t="s">
        <v>507</v>
      </c>
      <c r="F10" s="38" t="s">
        <v>103</v>
      </c>
      <c r="G10" s="39">
        <v>800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63</v>
      </c>
    </row>
    <row r="13" spans="1:20" x14ac:dyDescent="0.2">
      <c r="A13" t="s">
        <v>58</v>
      </c>
      <c r="E13" s="41" t="s">
        <v>75</v>
      </c>
    </row>
    <row r="14" spans="1:20" x14ac:dyDescent="0.2">
      <c r="A14" t="s">
        <v>49</v>
      </c>
      <c r="B14" s="36" t="s">
        <v>27</v>
      </c>
      <c r="C14" s="36" t="s">
        <v>508</v>
      </c>
      <c r="D14" s="37" t="s">
        <v>47</v>
      </c>
      <c r="E14" s="13" t="s">
        <v>509</v>
      </c>
      <c r="F14" s="38" t="s">
        <v>103</v>
      </c>
      <c r="G14" s="39">
        <v>800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63</v>
      </c>
    </row>
    <row r="17" spans="1:16" ht="25.5" x14ac:dyDescent="0.2">
      <c r="A17" t="s">
        <v>58</v>
      </c>
      <c r="E17" s="41" t="s">
        <v>510</v>
      </c>
    </row>
    <row r="18" spans="1:16" x14ac:dyDescent="0.2">
      <c r="A18" t="s">
        <v>49</v>
      </c>
      <c r="B18" s="36" t="s">
        <v>26</v>
      </c>
      <c r="C18" s="36" t="s">
        <v>511</v>
      </c>
      <c r="D18" s="37" t="s">
        <v>47</v>
      </c>
      <c r="E18" s="13" t="s">
        <v>512</v>
      </c>
      <c r="F18" s="38" t="s">
        <v>88</v>
      </c>
      <c r="G18" s="39">
        <v>66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73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440</v>
      </c>
    </row>
    <row r="21" spans="1:16" x14ac:dyDescent="0.2">
      <c r="A21" t="s">
        <v>58</v>
      </c>
      <c r="E21" s="41" t="s">
        <v>75</v>
      </c>
    </row>
    <row r="22" spans="1:16" x14ac:dyDescent="0.2">
      <c r="A22" t="s">
        <v>49</v>
      </c>
      <c r="B22" s="36" t="s">
        <v>69</v>
      </c>
      <c r="C22" s="36" t="s">
        <v>513</v>
      </c>
      <c r="D22" s="37" t="s">
        <v>47</v>
      </c>
      <c r="E22" s="13" t="s">
        <v>514</v>
      </c>
      <c r="F22" s="38" t="s">
        <v>103</v>
      </c>
      <c r="G22" s="39">
        <v>132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73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55</v>
      </c>
    </row>
    <row r="24" spans="1:16" x14ac:dyDescent="0.2">
      <c r="A24" s="37" t="s">
        <v>56</v>
      </c>
      <c r="E24" s="42" t="s">
        <v>382</v>
      </c>
    </row>
    <row r="25" spans="1:16" x14ac:dyDescent="0.2">
      <c r="A25" t="s">
        <v>58</v>
      </c>
      <c r="E25" s="41" t="s">
        <v>75</v>
      </c>
    </row>
    <row r="26" spans="1:16" x14ac:dyDescent="0.2">
      <c r="A26" t="s">
        <v>49</v>
      </c>
      <c r="B26" s="36" t="s">
        <v>69</v>
      </c>
      <c r="C26" s="36" t="s">
        <v>515</v>
      </c>
      <c r="D26" s="37" t="s">
        <v>47</v>
      </c>
      <c r="E26" s="13" t="s">
        <v>516</v>
      </c>
      <c r="F26" s="38" t="s">
        <v>88</v>
      </c>
      <c r="G26" s="39">
        <v>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73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55</v>
      </c>
    </row>
    <row r="28" spans="1:16" x14ac:dyDescent="0.2">
      <c r="A28" s="37" t="s">
        <v>56</v>
      </c>
      <c r="E28" s="42" t="s">
        <v>459</v>
      </c>
    </row>
    <row r="29" spans="1:16" x14ac:dyDescent="0.2">
      <c r="A29" t="s">
        <v>58</v>
      </c>
      <c r="E29" s="41" t="s">
        <v>75</v>
      </c>
    </row>
    <row r="30" spans="1:16" x14ac:dyDescent="0.2">
      <c r="A30" t="s">
        <v>49</v>
      </c>
      <c r="B30" s="36" t="s">
        <v>76</v>
      </c>
      <c r="C30" s="36" t="s">
        <v>517</v>
      </c>
      <c r="D30" s="37" t="s">
        <v>47</v>
      </c>
      <c r="E30" s="13" t="s">
        <v>518</v>
      </c>
      <c r="F30" s="38" t="s">
        <v>72</v>
      </c>
      <c r="G30" s="39">
        <v>14.2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73</v>
      </c>
      <c r="O30">
        <f>(M30*21)/100</f>
        <v>0</v>
      </c>
      <c r="P30" t="s">
        <v>27</v>
      </c>
    </row>
    <row r="31" spans="1:16" x14ac:dyDescent="0.2">
      <c r="A31" s="37" t="s">
        <v>54</v>
      </c>
      <c r="E31" s="41" t="s">
        <v>55</v>
      </c>
    </row>
    <row r="32" spans="1:16" x14ac:dyDescent="0.2">
      <c r="A32" s="37" t="s">
        <v>56</v>
      </c>
      <c r="E32" s="42" t="s">
        <v>382</v>
      </c>
    </row>
    <row r="33" spans="1:16" x14ac:dyDescent="0.2">
      <c r="A33" t="s">
        <v>58</v>
      </c>
      <c r="E33" s="41" t="s">
        <v>75</v>
      </c>
    </row>
    <row r="34" spans="1:16" x14ac:dyDescent="0.2">
      <c r="A34" t="s">
        <v>49</v>
      </c>
      <c r="B34" s="36" t="s">
        <v>80</v>
      </c>
      <c r="C34" s="36" t="s">
        <v>519</v>
      </c>
      <c r="D34" s="37" t="s">
        <v>47</v>
      </c>
      <c r="E34" s="13" t="s">
        <v>520</v>
      </c>
      <c r="F34" s="38" t="s">
        <v>62</v>
      </c>
      <c r="G34" s="39">
        <v>4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73</v>
      </c>
      <c r="O34">
        <f>(M34*21)/100</f>
        <v>0</v>
      </c>
      <c r="P34" t="s">
        <v>27</v>
      </c>
    </row>
    <row r="35" spans="1:16" x14ac:dyDescent="0.2">
      <c r="A35" s="37" t="s">
        <v>54</v>
      </c>
      <c r="E35" s="41" t="s">
        <v>55</v>
      </c>
    </row>
    <row r="36" spans="1:16" x14ac:dyDescent="0.2">
      <c r="A36" s="37" t="s">
        <v>56</v>
      </c>
      <c r="E36" s="42" t="s">
        <v>521</v>
      </c>
    </row>
    <row r="37" spans="1:16" x14ac:dyDescent="0.2">
      <c r="A37" t="s">
        <v>58</v>
      </c>
      <c r="E37" s="41" t="s">
        <v>75</v>
      </c>
    </row>
    <row r="38" spans="1:16" x14ac:dyDescent="0.2">
      <c r="A38" t="s">
        <v>49</v>
      </c>
      <c r="B38" s="36" t="s">
        <v>85</v>
      </c>
      <c r="C38" s="36" t="s">
        <v>522</v>
      </c>
      <c r="D38" s="37" t="s">
        <v>47</v>
      </c>
      <c r="E38" s="13" t="s">
        <v>523</v>
      </c>
      <c r="F38" s="38" t="s">
        <v>62</v>
      </c>
      <c r="G38" s="39">
        <v>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73</v>
      </c>
      <c r="O38">
        <f>(M38*21)/100</f>
        <v>0</v>
      </c>
      <c r="P38" t="s">
        <v>27</v>
      </c>
    </row>
    <row r="39" spans="1:16" x14ac:dyDescent="0.2">
      <c r="A39" s="37" t="s">
        <v>54</v>
      </c>
      <c r="E39" s="41" t="s">
        <v>55</v>
      </c>
    </row>
    <row r="40" spans="1:16" x14ac:dyDescent="0.2">
      <c r="A40" s="37" t="s">
        <v>56</v>
      </c>
      <c r="E40" s="42" t="s">
        <v>459</v>
      </c>
    </row>
    <row r="41" spans="1:16" x14ac:dyDescent="0.2">
      <c r="A41" t="s">
        <v>58</v>
      </c>
      <c r="E41" s="41" t="s">
        <v>75</v>
      </c>
    </row>
    <row r="42" spans="1:16" x14ac:dyDescent="0.2">
      <c r="A42" t="s">
        <v>49</v>
      </c>
      <c r="B42" s="36" t="s">
        <v>90</v>
      </c>
      <c r="C42" s="36" t="s">
        <v>524</v>
      </c>
      <c r="D42" s="37" t="s">
        <v>47</v>
      </c>
      <c r="E42" s="13" t="s">
        <v>525</v>
      </c>
      <c r="F42" s="38" t="s">
        <v>88</v>
      </c>
      <c r="G42" s="39">
        <v>2.5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73</v>
      </c>
      <c r="O42">
        <f>(M42*21)/100</f>
        <v>0</v>
      </c>
      <c r="P42" t="s">
        <v>27</v>
      </c>
    </row>
    <row r="43" spans="1:16" x14ac:dyDescent="0.2">
      <c r="A43" s="37" t="s">
        <v>54</v>
      </c>
      <c r="E43" s="41" t="s">
        <v>55</v>
      </c>
    </row>
    <row r="44" spans="1:16" x14ac:dyDescent="0.2">
      <c r="A44" s="37" t="s">
        <v>56</v>
      </c>
      <c r="E44" s="42" t="s">
        <v>459</v>
      </c>
    </row>
    <row r="45" spans="1:16" x14ac:dyDescent="0.2">
      <c r="A45" t="s">
        <v>58</v>
      </c>
      <c r="E45" s="41" t="s">
        <v>75</v>
      </c>
    </row>
    <row r="46" spans="1:16" ht="25.5" x14ac:dyDescent="0.2">
      <c r="A46" t="s">
        <v>49</v>
      </c>
      <c r="B46" s="36" t="s">
        <v>94</v>
      </c>
      <c r="C46" s="36" t="s">
        <v>526</v>
      </c>
      <c r="D46" s="37" t="s">
        <v>47</v>
      </c>
      <c r="E46" s="13" t="s">
        <v>527</v>
      </c>
      <c r="F46" s="38" t="s">
        <v>88</v>
      </c>
      <c r="G46" s="39">
        <v>306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73</v>
      </c>
      <c r="O46">
        <f>(M46*21)/100</f>
        <v>0</v>
      </c>
      <c r="P46" t="s">
        <v>27</v>
      </c>
    </row>
    <row r="47" spans="1:16" x14ac:dyDescent="0.2">
      <c r="A47" s="37" t="s">
        <v>54</v>
      </c>
      <c r="E47" s="41" t="s">
        <v>55</v>
      </c>
    </row>
    <row r="48" spans="1:16" x14ac:dyDescent="0.2">
      <c r="A48" s="37" t="s">
        <v>56</v>
      </c>
      <c r="E48" s="42" t="s">
        <v>440</v>
      </c>
    </row>
    <row r="49" spans="1:16" x14ac:dyDescent="0.2">
      <c r="A49" t="s">
        <v>58</v>
      </c>
      <c r="E49" s="41" t="s">
        <v>75</v>
      </c>
    </row>
    <row r="50" spans="1:16" x14ac:dyDescent="0.2">
      <c r="A50" t="s">
        <v>49</v>
      </c>
      <c r="B50" s="36" t="s">
        <v>97</v>
      </c>
      <c r="C50" s="36" t="s">
        <v>528</v>
      </c>
      <c r="D50" s="37" t="s">
        <v>47</v>
      </c>
      <c r="E50" s="13" t="s">
        <v>529</v>
      </c>
      <c r="F50" s="38" t="s">
        <v>72</v>
      </c>
      <c r="G50" s="39">
        <v>18.36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73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55</v>
      </c>
    </row>
    <row r="52" spans="1:16" x14ac:dyDescent="0.2">
      <c r="A52" s="37" t="s">
        <v>56</v>
      </c>
      <c r="E52" s="42" t="s">
        <v>382</v>
      </c>
    </row>
    <row r="53" spans="1:16" x14ac:dyDescent="0.2">
      <c r="A53" t="s">
        <v>58</v>
      </c>
      <c r="E53" s="41" t="s">
        <v>75</v>
      </c>
    </row>
    <row r="54" spans="1:16" x14ac:dyDescent="0.2">
      <c r="A54" t="s">
        <v>49</v>
      </c>
      <c r="B54" s="36" t="s">
        <v>100</v>
      </c>
      <c r="C54" s="36" t="s">
        <v>530</v>
      </c>
      <c r="D54" s="37" t="s">
        <v>47</v>
      </c>
      <c r="E54" s="13" t="s">
        <v>531</v>
      </c>
      <c r="F54" s="38" t="s">
        <v>72</v>
      </c>
      <c r="G54" s="39">
        <v>13.3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73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55</v>
      </c>
    </row>
    <row r="56" spans="1:16" x14ac:dyDescent="0.2">
      <c r="A56" s="37" t="s">
        <v>56</v>
      </c>
      <c r="E56" s="42" t="s">
        <v>382</v>
      </c>
    </row>
    <row r="57" spans="1:16" x14ac:dyDescent="0.2">
      <c r="A57" t="s">
        <v>58</v>
      </c>
      <c r="E57" s="41" t="s">
        <v>75</v>
      </c>
    </row>
    <row r="58" spans="1:16" x14ac:dyDescent="0.2">
      <c r="A58" t="s">
        <v>49</v>
      </c>
      <c r="B58" s="36" t="s">
        <v>105</v>
      </c>
      <c r="C58" s="36" t="s">
        <v>70</v>
      </c>
      <c r="D58" s="37" t="s">
        <v>47</v>
      </c>
      <c r="E58" s="13" t="s">
        <v>71</v>
      </c>
      <c r="F58" s="38" t="s">
        <v>72</v>
      </c>
      <c r="G58" s="39">
        <v>48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73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55</v>
      </c>
    </row>
    <row r="60" spans="1:16" x14ac:dyDescent="0.2">
      <c r="A60" s="37" t="s">
        <v>56</v>
      </c>
      <c r="E60" s="42" t="s">
        <v>63</v>
      </c>
    </row>
    <row r="61" spans="1:16" x14ac:dyDescent="0.2">
      <c r="A61" t="s">
        <v>58</v>
      </c>
      <c r="E61" s="41" t="s">
        <v>75</v>
      </c>
    </row>
    <row r="62" spans="1:16" x14ac:dyDescent="0.2">
      <c r="A62" t="s">
        <v>49</v>
      </c>
      <c r="B62" s="36" t="s">
        <v>109</v>
      </c>
      <c r="C62" s="36" t="s">
        <v>86</v>
      </c>
      <c r="D62" s="37" t="s">
        <v>47</v>
      </c>
      <c r="E62" s="13" t="s">
        <v>87</v>
      </c>
      <c r="F62" s="38" t="s">
        <v>88</v>
      </c>
      <c r="G62" s="39">
        <v>3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73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55</v>
      </c>
    </row>
    <row r="64" spans="1:16" x14ac:dyDescent="0.2">
      <c r="A64" s="37" t="s">
        <v>56</v>
      </c>
      <c r="E64" s="42" t="s">
        <v>63</v>
      </c>
    </row>
    <row r="65" spans="1:16" x14ac:dyDescent="0.2">
      <c r="A65" t="s">
        <v>58</v>
      </c>
      <c r="E65" s="41" t="s">
        <v>75</v>
      </c>
    </row>
    <row r="66" spans="1:16" x14ac:dyDescent="0.2">
      <c r="A66" t="s">
        <v>49</v>
      </c>
      <c r="B66" s="36" t="s">
        <v>112</v>
      </c>
      <c r="C66" s="36" t="s">
        <v>98</v>
      </c>
      <c r="D66" s="37" t="s">
        <v>47</v>
      </c>
      <c r="E66" s="13" t="s">
        <v>99</v>
      </c>
      <c r="F66" s="38" t="s">
        <v>72</v>
      </c>
      <c r="G66" s="39">
        <v>12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73</v>
      </c>
      <c r="O66">
        <f>(M66*21)/100</f>
        <v>0</v>
      </c>
      <c r="P66" t="s">
        <v>27</v>
      </c>
    </row>
    <row r="67" spans="1:16" x14ac:dyDescent="0.2">
      <c r="A67" s="37" t="s">
        <v>54</v>
      </c>
      <c r="E67" s="41" t="s">
        <v>55</v>
      </c>
    </row>
    <row r="68" spans="1:16" x14ac:dyDescent="0.2">
      <c r="A68" s="37" t="s">
        <v>56</v>
      </c>
      <c r="E68" s="42" t="s">
        <v>63</v>
      </c>
    </row>
    <row r="69" spans="1:16" x14ac:dyDescent="0.2">
      <c r="A69" t="s">
        <v>58</v>
      </c>
      <c r="E69" s="41" t="s">
        <v>75</v>
      </c>
    </row>
    <row r="70" spans="1:16" x14ac:dyDescent="0.2">
      <c r="A70" t="s">
        <v>49</v>
      </c>
      <c r="B70" s="36" t="s">
        <v>116</v>
      </c>
      <c r="C70" s="36" t="s">
        <v>532</v>
      </c>
      <c r="D70" s="37" t="s">
        <v>47</v>
      </c>
      <c r="E70" s="13" t="s">
        <v>533</v>
      </c>
      <c r="F70" s="38" t="s">
        <v>88</v>
      </c>
      <c r="G70" s="39">
        <v>67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73</v>
      </c>
      <c r="O70">
        <f>(M70*21)/100</f>
        <v>0</v>
      </c>
      <c r="P70" t="s">
        <v>27</v>
      </c>
    </row>
    <row r="71" spans="1:16" x14ac:dyDescent="0.2">
      <c r="A71" s="37" t="s">
        <v>54</v>
      </c>
      <c r="E71" s="41" t="s">
        <v>55</v>
      </c>
    </row>
    <row r="72" spans="1:16" x14ac:dyDescent="0.2">
      <c r="A72" s="37" t="s">
        <v>56</v>
      </c>
      <c r="E72" s="42" t="s">
        <v>63</v>
      </c>
    </row>
    <row r="73" spans="1:16" x14ac:dyDescent="0.2">
      <c r="A73" t="s">
        <v>58</v>
      </c>
      <c r="E73" s="41" t="s">
        <v>75</v>
      </c>
    </row>
    <row r="74" spans="1:16" x14ac:dyDescent="0.2">
      <c r="A74" t="s">
        <v>49</v>
      </c>
      <c r="B74" s="36" t="s">
        <v>119</v>
      </c>
      <c r="C74" s="36" t="s">
        <v>534</v>
      </c>
      <c r="D74" s="37" t="s">
        <v>47</v>
      </c>
      <c r="E74" s="13" t="s">
        <v>535</v>
      </c>
      <c r="F74" s="38" t="s">
        <v>72</v>
      </c>
      <c r="G74" s="39">
        <v>4.5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73</v>
      </c>
      <c r="O74">
        <f>(M74*21)/100</f>
        <v>0</v>
      </c>
      <c r="P74" t="s">
        <v>27</v>
      </c>
    </row>
    <row r="75" spans="1:16" x14ac:dyDescent="0.2">
      <c r="A75" s="37" t="s">
        <v>54</v>
      </c>
      <c r="E75" s="41" t="s">
        <v>55</v>
      </c>
    </row>
    <row r="76" spans="1:16" x14ac:dyDescent="0.2">
      <c r="A76" s="37" t="s">
        <v>56</v>
      </c>
      <c r="E76" s="42" t="s">
        <v>459</v>
      </c>
    </row>
    <row r="77" spans="1:16" x14ac:dyDescent="0.2">
      <c r="A77" t="s">
        <v>58</v>
      </c>
      <c r="E77" s="41" t="s">
        <v>75</v>
      </c>
    </row>
    <row r="78" spans="1:16" x14ac:dyDescent="0.2">
      <c r="A78" t="s">
        <v>49</v>
      </c>
      <c r="B78" s="36" t="s">
        <v>127</v>
      </c>
      <c r="C78" s="36" t="s">
        <v>536</v>
      </c>
      <c r="D78" s="37" t="s">
        <v>47</v>
      </c>
      <c r="E78" s="13" t="s">
        <v>537</v>
      </c>
      <c r="F78" s="38" t="s">
        <v>72</v>
      </c>
      <c r="G78" s="39">
        <v>2.9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73</v>
      </c>
      <c r="O78">
        <f>(M78*21)/100</f>
        <v>0</v>
      </c>
      <c r="P78" t="s">
        <v>27</v>
      </c>
    </row>
    <row r="79" spans="1:16" x14ac:dyDescent="0.2">
      <c r="A79" s="37" t="s">
        <v>54</v>
      </c>
      <c r="E79" s="41" t="s">
        <v>55</v>
      </c>
    </row>
    <row r="80" spans="1:16" x14ac:dyDescent="0.2">
      <c r="A80" s="37" t="s">
        <v>56</v>
      </c>
      <c r="E80" s="42" t="s">
        <v>459</v>
      </c>
    </row>
    <row r="81" spans="1:16" x14ac:dyDescent="0.2">
      <c r="A81" t="s">
        <v>58</v>
      </c>
      <c r="E81" s="41" t="s">
        <v>75</v>
      </c>
    </row>
    <row r="82" spans="1:16" x14ac:dyDescent="0.2">
      <c r="A82" t="s">
        <v>49</v>
      </c>
      <c r="B82" s="36" t="s">
        <v>132</v>
      </c>
      <c r="C82" s="36" t="s">
        <v>538</v>
      </c>
      <c r="D82" s="37" t="s">
        <v>47</v>
      </c>
      <c r="E82" s="13" t="s">
        <v>539</v>
      </c>
      <c r="F82" s="38" t="s">
        <v>103</v>
      </c>
      <c r="G82" s="39">
        <v>400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53</v>
      </c>
      <c r="O82">
        <f>(M82*21)/100</f>
        <v>0</v>
      </c>
      <c r="P82" t="s">
        <v>27</v>
      </c>
    </row>
    <row r="83" spans="1:16" x14ac:dyDescent="0.2">
      <c r="A83" s="37" t="s">
        <v>54</v>
      </c>
      <c r="E83" s="41" t="s">
        <v>55</v>
      </c>
    </row>
    <row r="84" spans="1:16" x14ac:dyDescent="0.2">
      <c r="A84" s="37" t="s">
        <v>56</v>
      </c>
      <c r="E84" s="42" t="s">
        <v>459</v>
      </c>
    </row>
    <row r="85" spans="1:16" x14ac:dyDescent="0.2">
      <c r="A85" t="s">
        <v>58</v>
      </c>
      <c r="E85" s="41" t="s">
        <v>540</v>
      </c>
    </row>
    <row r="86" spans="1:16" x14ac:dyDescent="0.2">
      <c r="A86" t="s">
        <v>49</v>
      </c>
      <c r="B86" s="36" t="s">
        <v>136</v>
      </c>
      <c r="C86" s="36" t="s">
        <v>541</v>
      </c>
      <c r="D86" s="37" t="s">
        <v>47</v>
      </c>
      <c r="E86" s="13" t="s">
        <v>542</v>
      </c>
      <c r="F86" s="38" t="s">
        <v>103</v>
      </c>
      <c r="G86" s="39">
        <v>400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73</v>
      </c>
      <c r="O86">
        <f>(M86*21)/100</f>
        <v>0</v>
      </c>
      <c r="P86" t="s">
        <v>27</v>
      </c>
    </row>
    <row r="87" spans="1:16" x14ac:dyDescent="0.2">
      <c r="A87" s="37" t="s">
        <v>54</v>
      </c>
      <c r="E87" s="41" t="s">
        <v>55</v>
      </c>
    </row>
    <row r="88" spans="1:16" x14ac:dyDescent="0.2">
      <c r="A88" s="37" t="s">
        <v>56</v>
      </c>
      <c r="E88" s="42" t="s">
        <v>63</v>
      </c>
    </row>
    <row r="89" spans="1:16" x14ac:dyDescent="0.2">
      <c r="A89" t="s">
        <v>58</v>
      </c>
      <c r="E89" s="41" t="s">
        <v>75</v>
      </c>
    </row>
    <row r="90" spans="1:16" x14ac:dyDescent="0.2">
      <c r="A90" t="s">
        <v>49</v>
      </c>
      <c r="B90" s="36" t="s">
        <v>139</v>
      </c>
      <c r="C90" s="36" t="s">
        <v>543</v>
      </c>
      <c r="D90" s="37" t="s">
        <v>47</v>
      </c>
      <c r="E90" s="13" t="s">
        <v>544</v>
      </c>
      <c r="F90" s="38" t="s">
        <v>103</v>
      </c>
      <c r="G90" s="39">
        <v>400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73</v>
      </c>
      <c r="O90">
        <f>(M90*21)/100</f>
        <v>0</v>
      </c>
      <c r="P90" t="s">
        <v>27</v>
      </c>
    </row>
    <row r="91" spans="1:16" x14ac:dyDescent="0.2">
      <c r="A91" s="37" t="s">
        <v>54</v>
      </c>
      <c r="E91" s="41" t="s">
        <v>55</v>
      </c>
    </row>
    <row r="92" spans="1:16" x14ac:dyDescent="0.2">
      <c r="A92" s="37" t="s">
        <v>56</v>
      </c>
      <c r="E92" s="42" t="s">
        <v>63</v>
      </c>
    </row>
    <row r="93" spans="1:16" x14ac:dyDescent="0.2">
      <c r="A93" t="s">
        <v>58</v>
      </c>
      <c r="E93" s="41" t="s">
        <v>75</v>
      </c>
    </row>
    <row r="94" spans="1:16" ht="25.5" x14ac:dyDescent="0.2">
      <c r="A94" t="s">
        <v>49</v>
      </c>
      <c r="B94" s="36" t="s">
        <v>142</v>
      </c>
      <c r="C94" s="36" t="s">
        <v>545</v>
      </c>
      <c r="D94" s="37" t="s">
        <v>47</v>
      </c>
      <c r="E94" s="13" t="s">
        <v>546</v>
      </c>
      <c r="F94" s="38" t="s">
        <v>72</v>
      </c>
      <c r="G94" s="39">
        <v>62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53</v>
      </c>
      <c r="O94">
        <f>(M94*21)/100</f>
        <v>0</v>
      </c>
      <c r="P94" t="s">
        <v>27</v>
      </c>
    </row>
    <row r="95" spans="1:16" x14ac:dyDescent="0.2">
      <c r="A95" s="37" t="s">
        <v>54</v>
      </c>
      <c r="E95" s="41" t="s">
        <v>55</v>
      </c>
    </row>
    <row r="96" spans="1:16" x14ac:dyDescent="0.2">
      <c r="A96" s="37" t="s">
        <v>56</v>
      </c>
      <c r="E96" s="42" t="s">
        <v>440</v>
      </c>
    </row>
    <row r="97" spans="1:16" ht="165.75" x14ac:dyDescent="0.2">
      <c r="A97" t="s">
        <v>58</v>
      </c>
      <c r="E97" s="41" t="s">
        <v>547</v>
      </c>
    </row>
    <row r="98" spans="1:16" ht="25.5" x14ac:dyDescent="0.2">
      <c r="A98" t="s">
        <v>49</v>
      </c>
      <c r="B98" s="36" t="s">
        <v>146</v>
      </c>
      <c r="C98" s="36" t="s">
        <v>548</v>
      </c>
      <c r="D98" s="37" t="s">
        <v>47</v>
      </c>
      <c r="E98" s="13" t="s">
        <v>549</v>
      </c>
      <c r="F98" s="38" t="s">
        <v>72</v>
      </c>
      <c r="G98" s="39">
        <v>109.92700000000001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73</v>
      </c>
      <c r="O98">
        <f>(M98*21)/100</f>
        <v>0</v>
      </c>
      <c r="P98" t="s">
        <v>27</v>
      </c>
    </row>
    <row r="99" spans="1:16" x14ac:dyDescent="0.2">
      <c r="A99" s="37" t="s">
        <v>54</v>
      </c>
      <c r="E99" s="41" t="s">
        <v>55</v>
      </c>
    </row>
    <row r="100" spans="1:16" x14ac:dyDescent="0.2">
      <c r="A100" s="37" t="s">
        <v>56</v>
      </c>
      <c r="E100" s="42" t="s">
        <v>440</v>
      </c>
    </row>
    <row r="101" spans="1:16" x14ac:dyDescent="0.2">
      <c r="A101" t="s">
        <v>58</v>
      </c>
      <c r="E101" s="41" t="s">
        <v>75</v>
      </c>
    </row>
    <row r="102" spans="1:16" x14ac:dyDescent="0.2">
      <c r="A102" t="s">
        <v>49</v>
      </c>
      <c r="B102" s="36" t="s">
        <v>149</v>
      </c>
      <c r="C102" s="36" t="s">
        <v>550</v>
      </c>
      <c r="D102" s="37" t="s">
        <v>47</v>
      </c>
      <c r="E102" s="13" t="s">
        <v>551</v>
      </c>
      <c r="F102" s="38" t="s">
        <v>103</v>
      </c>
      <c r="G102" s="39">
        <v>1019.1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73</v>
      </c>
      <c r="O102">
        <f>(M102*21)/100</f>
        <v>0</v>
      </c>
      <c r="P102" t="s">
        <v>27</v>
      </c>
    </row>
    <row r="103" spans="1:16" x14ac:dyDescent="0.2">
      <c r="A103" s="37" t="s">
        <v>54</v>
      </c>
      <c r="E103" s="41" t="s">
        <v>55</v>
      </c>
    </row>
    <row r="104" spans="1:16" x14ac:dyDescent="0.2">
      <c r="A104" s="37" t="s">
        <v>56</v>
      </c>
      <c r="E104" s="42" t="s">
        <v>479</v>
      </c>
    </row>
    <row r="105" spans="1:16" x14ac:dyDescent="0.2">
      <c r="A105" t="s">
        <v>58</v>
      </c>
      <c r="E105" s="41" t="s">
        <v>552</v>
      </c>
    </row>
    <row r="106" spans="1:16" x14ac:dyDescent="0.2">
      <c r="A106" t="s">
        <v>49</v>
      </c>
      <c r="B106" s="36" t="s">
        <v>153</v>
      </c>
      <c r="C106" s="36" t="s">
        <v>553</v>
      </c>
      <c r="D106" s="37" t="s">
        <v>47</v>
      </c>
      <c r="E106" s="13" t="s">
        <v>554</v>
      </c>
      <c r="F106" s="38" t="s">
        <v>62</v>
      </c>
      <c r="G106" s="39">
        <v>1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73</v>
      </c>
      <c r="O106">
        <f>(M106*21)/100</f>
        <v>0</v>
      </c>
      <c r="P106" t="s">
        <v>27</v>
      </c>
    </row>
    <row r="107" spans="1:16" x14ac:dyDescent="0.2">
      <c r="A107" s="37" t="s">
        <v>54</v>
      </c>
      <c r="E107" s="41" t="s">
        <v>55</v>
      </c>
    </row>
    <row r="108" spans="1:16" x14ac:dyDescent="0.2">
      <c r="A108" s="37" t="s">
        <v>56</v>
      </c>
      <c r="E108" s="42" t="s">
        <v>63</v>
      </c>
    </row>
    <row r="109" spans="1:16" x14ac:dyDescent="0.2">
      <c r="A109" t="s">
        <v>58</v>
      </c>
      <c r="E109" s="41" t="s">
        <v>75</v>
      </c>
    </row>
    <row r="110" spans="1:16" x14ac:dyDescent="0.2">
      <c r="A110" t="s">
        <v>49</v>
      </c>
      <c r="B110" s="36" t="s">
        <v>158</v>
      </c>
      <c r="C110" s="36" t="s">
        <v>555</v>
      </c>
      <c r="D110" s="37" t="s">
        <v>47</v>
      </c>
      <c r="E110" s="13" t="s">
        <v>556</v>
      </c>
      <c r="F110" s="38" t="s">
        <v>62</v>
      </c>
      <c r="G110" s="39">
        <v>1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73</v>
      </c>
      <c r="O110">
        <f>(M110*21)/100</f>
        <v>0</v>
      </c>
      <c r="P110" t="s">
        <v>27</v>
      </c>
    </row>
    <row r="111" spans="1:16" x14ac:dyDescent="0.2">
      <c r="A111" s="37" t="s">
        <v>54</v>
      </c>
      <c r="E111" s="41" t="s">
        <v>55</v>
      </c>
    </row>
    <row r="112" spans="1:16" x14ac:dyDescent="0.2">
      <c r="A112" s="37" t="s">
        <v>56</v>
      </c>
      <c r="E112" s="42" t="s">
        <v>63</v>
      </c>
    </row>
    <row r="113" spans="1:16" x14ac:dyDescent="0.2">
      <c r="A113" t="s">
        <v>58</v>
      </c>
      <c r="E113" s="41" t="s">
        <v>75</v>
      </c>
    </row>
    <row r="114" spans="1:16" x14ac:dyDescent="0.2">
      <c r="A114" t="s">
        <v>46</v>
      </c>
      <c r="C114" s="33" t="s">
        <v>20</v>
      </c>
      <c r="E114" s="35" t="s">
        <v>325</v>
      </c>
      <c r="J114" s="34">
        <f>0</f>
        <v>0</v>
      </c>
      <c r="K114" s="34">
        <f>0</f>
        <v>0</v>
      </c>
      <c r="L114" s="34">
        <f>0+L115+L119</f>
        <v>0</v>
      </c>
      <c r="M114" s="34">
        <f>0+M115+M119</f>
        <v>0</v>
      </c>
    </row>
    <row r="115" spans="1:16" x14ac:dyDescent="0.2">
      <c r="A115" t="s">
        <v>49</v>
      </c>
      <c r="B115" s="36" t="s">
        <v>180</v>
      </c>
      <c r="C115" s="36" t="s">
        <v>557</v>
      </c>
      <c r="D115" s="37" t="s">
        <v>47</v>
      </c>
      <c r="E115" s="13" t="s">
        <v>558</v>
      </c>
      <c r="F115" s="38" t="s">
        <v>62</v>
      </c>
      <c r="G115" s="39">
        <v>8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53</v>
      </c>
      <c r="O115">
        <f>(M115*21)/100</f>
        <v>0</v>
      </c>
      <c r="P115" t="s">
        <v>27</v>
      </c>
    </row>
    <row r="116" spans="1:16" x14ac:dyDescent="0.2">
      <c r="A116" s="37" t="s">
        <v>54</v>
      </c>
      <c r="E116" s="41" t="s">
        <v>55</v>
      </c>
    </row>
    <row r="117" spans="1:16" x14ac:dyDescent="0.2">
      <c r="A117" s="37" t="s">
        <v>56</v>
      </c>
      <c r="E117" s="42" t="s">
        <v>63</v>
      </c>
    </row>
    <row r="118" spans="1:16" ht="25.5" x14ac:dyDescent="0.2">
      <c r="A118" t="s">
        <v>58</v>
      </c>
      <c r="E118" s="41" t="s">
        <v>559</v>
      </c>
    </row>
    <row r="119" spans="1:16" x14ac:dyDescent="0.2">
      <c r="A119" t="s">
        <v>49</v>
      </c>
      <c r="B119" s="36" t="s">
        <v>183</v>
      </c>
      <c r="C119" s="36" t="s">
        <v>353</v>
      </c>
      <c r="D119" s="37" t="s">
        <v>47</v>
      </c>
      <c r="E119" s="13" t="s">
        <v>354</v>
      </c>
      <c r="F119" s="38" t="s">
        <v>329</v>
      </c>
      <c r="G119" s="39">
        <v>86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53</v>
      </c>
      <c r="O119">
        <f>(M119*21)/100</f>
        <v>0</v>
      </c>
      <c r="P119" t="s">
        <v>27</v>
      </c>
    </row>
    <row r="120" spans="1:16" x14ac:dyDescent="0.2">
      <c r="A120" s="37" t="s">
        <v>54</v>
      </c>
      <c r="E120" s="41" t="s">
        <v>55</v>
      </c>
    </row>
    <row r="121" spans="1:16" x14ac:dyDescent="0.2">
      <c r="A121" s="37" t="s">
        <v>56</v>
      </c>
      <c r="E121" s="42" t="s">
        <v>63</v>
      </c>
    </row>
    <row r="122" spans="1:16" ht="51" x14ac:dyDescent="0.2">
      <c r="A122" t="s">
        <v>58</v>
      </c>
      <c r="E122" s="41" t="s">
        <v>355</v>
      </c>
    </row>
    <row r="123" spans="1:16" x14ac:dyDescent="0.2">
      <c r="A123" t="s">
        <v>46</v>
      </c>
      <c r="C123" s="33" t="s">
        <v>560</v>
      </c>
      <c r="E123" s="35" t="s">
        <v>561</v>
      </c>
      <c r="J123" s="34">
        <f>0</f>
        <v>0</v>
      </c>
      <c r="K123" s="34">
        <f>0</f>
        <v>0</v>
      </c>
      <c r="L123" s="34">
        <f>0+L124+L128+L132+L136+L140+L144</f>
        <v>0</v>
      </c>
      <c r="M123" s="34">
        <f>0+M124+M128+M132+M136+M140+M144</f>
        <v>0</v>
      </c>
    </row>
    <row r="124" spans="1:16" ht="25.5" x14ac:dyDescent="0.2">
      <c r="A124" t="s">
        <v>49</v>
      </c>
      <c r="B124" s="36" t="s">
        <v>162</v>
      </c>
      <c r="C124" s="36" t="s">
        <v>562</v>
      </c>
      <c r="D124" s="37" t="s">
        <v>47</v>
      </c>
      <c r="E124" s="13" t="s">
        <v>563</v>
      </c>
      <c r="F124" s="38" t="s">
        <v>72</v>
      </c>
      <c r="G124" s="39">
        <v>159.92699999999999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53</v>
      </c>
      <c r="O124">
        <f>(M124*21)/100</f>
        <v>0</v>
      </c>
      <c r="P124" t="s">
        <v>27</v>
      </c>
    </row>
    <row r="125" spans="1:16" x14ac:dyDescent="0.2">
      <c r="A125" s="37" t="s">
        <v>54</v>
      </c>
      <c r="E125" s="41" t="s">
        <v>55</v>
      </c>
    </row>
    <row r="126" spans="1:16" x14ac:dyDescent="0.2">
      <c r="A126" s="37" t="s">
        <v>56</v>
      </c>
      <c r="E126" s="42" t="s">
        <v>63</v>
      </c>
    </row>
    <row r="127" spans="1:16" ht="127.5" x14ac:dyDescent="0.2">
      <c r="A127" t="s">
        <v>58</v>
      </c>
      <c r="E127" s="41" t="s">
        <v>564</v>
      </c>
    </row>
    <row r="128" spans="1:16" x14ac:dyDescent="0.2">
      <c r="A128" t="s">
        <v>49</v>
      </c>
      <c r="B128" s="36" t="s">
        <v>165</v>
      </c>
      <c r="C128" s="36" t="s">
        <v>565</v>
      </c>
      <c r="D128" s="37" t="s">
        <v>47</v>
      </c>
      <c r="E128" s="13" t="s">
        <v>566</v>
      </c>
      <c r="F128" s="38" t="s">
        <v>72</v>
      </c>
      <c r="G128" s="39">
        <v>6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73</v>
      </c>
      <c r="O128">
        <f>(M128*21)/100</f>
        <v>0</v>
      </c>
      <c r="P128" t="s">
        <v>27</v>
      </c>
    </row>
    <row r="129" spans="1:16" x14ac:dyDescent="0.2">
      <c r="A129" s="37" t="s">
        <v>54</v>
      </c>
      <c r="E129" s="41" t="s">
        <v>55</v>
      </c>
    </row>
    <row r="130" spans="1:16" x14ac:dyDescent="0.2">
      <c r="A130" s="37" t="s">
        <v>56</v>
      </c>
      <c r="E130" s="42" t="s">
        <v>63</v>
      </c>
    </row>
    <row r="131" spans="1:16" x14ac:dyDescent="0.2">
      <c r="A131" t="s">
        <v>58</v>
      </c>
      <c r="E131" s="41" t="s">
        <v>75</v>
      </c>
    </row>
    <row r="132" spans="1:16" ht="25.5" x14ac:dyDescent="0.2">
      <c r="A132" t="s">
        <v>49</v>
      </c>
      <c r="B132" s="36" t="s">
        <v>168</v>
      </c>
      <c r="C132" s="36" t="s">
        <v>567</v>
      </c>
      <c r="D132" s="37" t="s">
        <v>568</v>
      </c>
      <c r="E132" s="13" t="s">
        <v>569</v>
      </c>
      <c r="F132" s="38" t="s">
        <v>123</v>
      </c>
      <c r="G132" s="39">
        <v>15.6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53</v>
      </c>
      <c r="O132">
        <f>(M132*21)/100</f>
        <v>0</v>
      </c>
      <c r="P132" t="s">
        <v>27</v>
      </c>
    </row>
    <row r="133" spans="1:16" x14ac:dyDescent="0.2">
      <c r="A133" s="37" t="s">
        <v>54</v>
      </c>
      <c r="E133" s="41" t="s">
        <v>124</v>
      </c>
    </row>
    <row r="134" spans="1:16" x14ac:dyDescent="0.2">
      <c r="A134" s="37" t="s">
        <v>56</v>
      </c>
      <c r="E134" s="42" t="s">
        <v>63</v>
      </c>
    </row>
    <row r="135" spans="1:16" ht="165.75" x14ac:dyDescent="0.2">
      <c r="A135" t="s">
        <v>58</v>
      </c>
      <c r="E135" s="41" t="s">
        <v>125</v>
      </c>
    </row>
    <row r="136" spans="1:16" ht="38.25" x14ac:dyDescent="0.2">
      <c r="A136" t="s">
        <v>49</v>
      </c>
      <c r="B136" s="36" t="s">
        <v>171</v>
      </c>
      <c r="C136" s="36" t="s">
        <v>120</v>
      </c>
      <c r="D136" s="37" t="s">
        <v>121</v>
      </c>
      <c r="E136" s="13" t="s">
        <v>122</v>
      </c>
      <c r="F136" s="38" t="s">
        <v>123</v>
      </c>
      <c r="G136" s="39">
        <v>96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53</v>
      </c>
      <c r="O136">
        <f>(M136*21)/100</f>
        <v>0</v>
      </c>
      <c r="P136" t="s">
        <v>27</v>
      </c>
    </row>
    <row r="137" spans="1:16" x14ac:dyDescent="0.2">
      <c r="A137" s="37" t="s">
        <v>54</v>
      </c>
      <c r="E137" s="41" t="s">
        <v>124</v>
      </c>
    </row>
    <row r="138" spans="1:16" x14ac:dyDescent="0.2">
      <c r="A138" s="37" t="s">
        <v>56</v>
      </c>
      <c r="E138" s="42" t="s">
        <v>63</v>
      </c>
    </row>
    <row r="139" spans="1:16" ht="165.75" x14ac:dyDescent="0.2">
      <c r="A139" t="s">
        <v>58</v>
      </c>
      <c r="E139" s="41" t="s">
        <v>125</v>
      </c>
    </row>
    <row r="140" spans="1:16" ht="25.5" x14ac:dyDescent="0.2">
      <c r="A140" t="s">
        <v>49</v>
      </c>
      <c r="B140" s="36" t="s">
        <v>174</v>
      </c>
      <c r="C140" s="36" t="s">
        <v>490</v>
      </c>
      <c r="D140" s="37" t="s">
        <v>491</v>
      </c>
      <c r="E140" s="13" t="s">
        <v>492</v>
      </c>
      <c r="F140" s="38" t="s">
        <v>123</v>
      </c>
      <c r="G140" s="39">
        <v>319.85399999999998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53</v>
      </c>
      <c r="O140">
        <f>(M140*21)/100</f>
        <v>0</v>
      </c>
      <c r="P140" t="s">
        <v>27</v>
      </c>
    </row>
    <row r="141" spans="1:16" x14ac:dyDescent="0.2">
      <c r="A141" s="37" t="s">
        <v>54</v>
      </c>
      <c r="E141" s="41" t="s">
        <v>124</v>
      </c>
    </row>
    <row r="142" spans="1:16" x14ac:dyDescent="0.2">
      <c r="A142" s="37" t="s">
        <v>56</v>
      </c>
      <c r="E142" s="42" t="s">
        <v>63</v>
      </c>
    </row>
    <row r="143" spans="1:16" ht="165.75" x14ac:dyDescent="0.2">
      <c r="A143" t="s">
        <v>58</v>
      </c>
      <c r="E143" s="41" t="s">
        <v>125</v>
      </c>
    </row>
    <row r="144" spans="1:16" ht="25.5" x14ac:dyDescent="0.2">
      <c r="A144" t="s">
        <v>49</v>
      </c>
      <c r="B144" s="36" t="s">
        <v>177</v>
      </c>
      <c r="C144" s="36" t="s">
        <v>570</v>
      </c>
      <c r="D144" s="37" t="s">
        <v>571</v>
      </c>
      <c r="E144" s="13" t="s">
        <v>572</v>
      </c>
      <c r="F144" s="38" t="s">
        <v>123</v>
      </c>
      <c r="G144" s="39">
        <v>10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53</v>
      </c>
      <c r="O144">
        <f>(M144*21)/100</f>
        <v>0</v>
      </c>
      <c r="P144" t="s">
        <v>27</v>
      </c>
    </row>
    <row r="145" spans="1:5" x14ac:dyDescent="0.2">
      <c r="A145" s="37" t="s">
        <v>54</v>
      </c>
      <c r="E145" s="41" t="s">
        <v>124</v>
      </c>
    </row>
    <row r="146" spans="1:5" x14ac:dyDescent="0.2">
      <c r="A146" s="37" t="s">
        <v>56</v>
      </c>
      <c r="E146" s="42" t="s">
        <v>63</v>
      </c>
    </row>
    <row r="147" spans="1:5" ht="165.75" x14ac:dyDescent="0.2">
      <c r="A147" t="s">
        <v>58</v>
      </c>
      <c r="E147" s="41" t="s">
        <v>125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573</v>
      </c>
      <c r="M3" s="43">
        <f>Rekapitulace!C18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573</v>
      </c>
      <c r="D4" s="9"/>
      <c r="E4" s="3" t="s">
        <v>574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COUNTIFS(L8:L130,"=0",A8:A130,"P")+COUNTIFS(L8:L130,"",A8:A130,"P")+SUM(Q8:Q130)</f>
        <v>30</v>
      </c>
    </row>
    <row r="8" spans="1:20" x14ac:dyDescent="0.2">
      <c r="A8" t="s">
        <v>44</v>
      </c>
      <c r="C8" s="30" t="s">
        <v>577</v>
      </c>
      <c r="E8" s="32" t="s">
        <v>576</v>
      </c>
      <c r="J8" s="31">
        <f>0+J9+J22+J51+J72+J93</f>
        <v>0</v>
      </c>
      <c r="K8" s="31">
        <f>0+K9+K22+K51+K72+K93</f>
        <v>0</v>
      </c>
      <c r="L8" s="31">
        <f>0+L9+L22+L51+L72+L93</f>
        <v>0</v>
      </c>
      <c r="M8" s="31">
        <f>0+M9+M22+M51+M72+M93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578</v>
      </c>
      <c r="D10" s="37" t="s">
        <v>47</v>
      </c>
      <c r="E10" s="13" t="s">
        <v>579</v>
      </c>
      <c r="F10" s="38" t="s">
        <v>103</v>
      </c>
      <c r="G10" s="39">
        <v>32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521</v>
      </c>
    </row>
    <row r="13" spans="1:20" x14ac:dyDescent="0.2">
      <c r="A13" t="s">
        <v>58</v>
      </c>
      <c r="E13" s="41" t="s">
        <v>75</v>
      </c>
    </row>
    <row r="14" spans="1:20" x14ac:dyDescent="0.2">
      <c r="A14" t="s">
        <v>49</v>
      </c>
      <c r="B14" s="36" t="s">
        <v>27</v>
      </c>
      <c r="C14" s="36" t="s">
        <v>580</v>
      </c>
      <c r="D14" s="37" t="s">
        <v>47</v>
      </c>
      <c r="E14" s="13" t="s">
        <v>581</v>
      </c>
      <c r="F14" s="38" t="s">
        <v>72</v>
      </c>
      <c r="G14" s="39">
        <v>1.41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73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521</v>
      </c>
    </row>
    <row r="17" spans="1:16" x14ac:dyDescent="0.2">
      <c r="A17" t="s">
        <v>58</v>
      </c>
      <c r="E17" s="41" t="s">
        <v>75</v>
      </c>
    </row>
    <row r="18" spans="1:16" x14ac:dyDescent="0.2">
      <c r="A18" t="s">
        <v>49</v>
      </c>
      <c r="B18" s="36" t="s">
        <v>26</v>
      </c>
      <c r="C18" s="36" t="s">
        <v>582</v>
      </c>
      <c r="D18" s="37" t="s">
        <v>47</v>
      </c>
      <c r="E18" s="13" t="s">
        <v>583</v>
      </c>
      <c r="F18" s="38" t="s">
        <v>72</v>
      </c>
      <c r="G18" s="39">
        <v>1.44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73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479</v>
      </c>
    </row>
    <row r="21" spans="1:16" x14ac:dyDescent="0.2">
      <c r="A21" t="s">
        <v>58</v>
      </c>
      <c r="E21" s="41" t="s">
        <v>75</v>
      </c>
    </row>
    <row r="22" spans="1:16" x14ac:dyDescent="0.2">
      <c r="A22" t="s">
        <v>46</v>
      </c>
      <c r="C22" s="33" t="s">
        <v>27</v>
      </c>
      <c r="E22" s="35" t="s">
        <v>584</v>
      </c>
      <c r="J22" s="34">
        <f>0</f>
        <v>0</v>
      </c>
      <c r="K22" s="34">
        <f>0</f>
        <v>0</v>
      </c>
      <c r="L22" s="34">
        <f>0+L23+L27+L31+L35+L39+L43+L47</f>
        <v>0</v>
      </c>
      <c r="M22" s="34">
        <f>0+M23+M27+M31+M35+M39+M43+M47</f>
        <v>0</v>
      </c>
    </row>
    <row r="23" spans="1:16" x14ac:dyDescent="0.2">
      <c r="A23" t="s">
        <v>49</v>
      </c>
      <c r="B23" s="36" t="s">
        <v>69</v>
      </c>
      <c r="C23" s="36" t="s">
        <v>585</v>
      </c>
      <c r="D23" s="37" t="s">
        <v>47</v>
      </c>
      <c r="E23" s="13" t="s">
        <v>586</v>
      </c>
      <c r="F23" s="38" t="s">
        <v>72</v>
      </c>
      <c r="G23" s="39">
        <v>29.1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73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55</v>
      </c>
    </row>
    <row r="25" spans="1:16" x14ac:dyDescent="0.2">
      <c r="A25" s="37" t="s">
        <v>56</v>
      </c>
      <c r="E25" s="42" t="s">
        <v>479</v>
      </c>
    </row>
    <row r="26" spans="1:16" x14ac:dyDescent="0.2">
      <c r="A26" t="s">
        <v>58</v>
      </c>
      <c r="E26" s="41" t="s">
        <v>75</v>
      </c>
    </row>
    <row r="27" spans="1:16" x14ac:dyDescent="0.2">
      <c r="A27" t="s">
        <v>49</v>
      </c>
      <c r="B27" s="36" t="s">
        <v>76</v>
      </c>
      <c r="C27" s="36" t="s">
        <v>587</v>
      </c>
      <c r="D27" s="37" t="s">
        <v>47</v>
      </c>
      <c r="E27" s="13" t="s">
        <v>588</v>
      </c>
      <c r="F27" s="38" t="s">
        <v>72</v>
      </c>
      <c r="G27" s="39">
        <v>3.88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73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55</v>
      </c>
    </row>
    <row r="29" spans="1:16" x14ac:dyDescent="0.2">
      <c r="A29" s="37" t="s">
        <v>56</v>
      </c>
      <c r="E29" s="42" t="s">
        <v>479</v>
      </c>
    </row>
    <row r="30" spans="1:16" x14ac:dyDescent="0.2">
      <c r="A30" t="s">
        <v>58</v>
      </c>
      <c r="E30" s="41" t="s">
        <v>75</v>
      </c>
    </row>
    <row r="31" spans="1:16" x14ac:dyDescent="0.2">
      <c r="A31" t="s">
        <v>49</v>
      </c>
      <c r="B31" s="36" t="s">
        <v>80</v>
      </c>
      <c r="C31" s="36" t="s">
        <v>589</v>
      </c>
      <c r="D31" s="37" t="s">
        <v>47</v>
      </c>
      <c r="E31" s="13" t="s">
        <v>590</v>
      </c>
      <c r="F31" s="38" t="s">
        <v>72</v>
      </c>
      <c r="G31" s="39">
        <v>4.8499999999999996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73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55</v>
      </c>
    </row>
    <row r="33" spans="1:16" x14ac:dyDescent="0.2">
      <c r="A33" s="37" t="s">
        <v>56</v>
      </c>
      <c r="E33" s="42" t="s">
        <v>479</v>
      </c>
    </row>
    <row r="34" spans="1:16" x14ac:dyDescent="0.2">
      <c r="A34" t="s">
        <v>58</v>
      </c>
      <c r="E34" s="41" t="s">
        <v>75</v>
      </c>
    </row>
    <row r="35" spans="1:16" x14ac:dyDescent="0.2">
      <c r="A35" t="s">
        <v>49</v>
      </c>
      <c r="B35" s="36" t="s">
        <v>85</v>
      </c>
      <c r="C35" s="36" t="s">
        <v>591</v>
      </c>
      <c r="D35" s="37" t="s">
        <v>47</v>
      </c>
      <c r="E35" s="13" t="s">
        <v>592</v>
      </c>
      <c r="F35" s="38" t="s">
        <v>72</v>
      </c>
      <c r="G35" s="39">
        <v>5.82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73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55</v>
      </c>
    </row>
    <row r="37" spans="1:16" x14ac:dyDescent="0.2">
      <c r="A37" s="37" t="s">
        <v>56</v>
      </c>
      <c r="E37" s="42" t="s">
        <v>479</v>
      </c>
    </row>
    <row r="38" spans="1:16" x14ac:dyDescent="0.2">
      <c r="A38" t="s">
        <v>58</v>
      </c>
      <c r="E38" s="41" t="s">
        <v>75</v>
      </c>
    </row>
    <row r="39" spans="1:16" x14ac:dyDescent="0.2">
      <c r="A39" t="s">
        <v>49</v>
      </c>
      <c r="B39" s="36" t="s">
        <v>90</v>
      </c>
      <c r="C39" s="36" t="s">
        <v>593</v>
      </c>
      <c r="D39" s="37" t="s">
        <v>47</v>
      </c>
      <c r="E39" s="13" t="s">
        <v>594</v>
      </c>
      <c r="F39" s="38" t="s">
        <v>103</v>
      </c>
      <c r="G39" s="39">
        <v>194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73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55</v>
      </c>
    </row>
    <row r="41" spans="1:16" x14ac:dyDescent="0.2">
      <c r="A41" s="37" t="s">
        <v>56</v>
      </c>
      <c r="E41" s="42" t="s">
        <v>479</v>
      </c>
    </row>
    <row r="42" spans="1:16" x14ac:dyDescent="0.2">
      <c r="A42" t="s">
        <v>58</v>
      </c>
      <c r="E42" s="41" t="s">
        <v>75</v>
      </c>
    </row>
    <row r="43" spans="1:16" x14ac:dyDescent="0.2">
      <c r="A43" t="s">
        <v>49</v>
      </c>
      <c r="B43" s="36" t="s">
        <v>94</v>
      </c>
      <c r="C43" s="36" t="s">
        <v>595</v>
      </c>
      <c r="D43" s="37" t="s">
        <v>47</v>
      </c>
      <c r="E43" s="13" t="s">
        <v>596</v>
      </c>
      <c r="F43" s="38" t="s">
        <v>88</v>
      </c>
      <c r="G43" s="39">
        <v>34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73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55</v>
      </c>
    </row>
    <row r="45" spans="1:16" x14ac:dyDescent="0.2">
      <c r="A45" s="37" t="s">
        <v>56</v>
      </c>
      <c r="E45" s="42" t="s">
        <v>521</v>
      </c>
    </row>
    <row r="46" spans="1:16" x14ac:dyDescent="0.2">
      <c r="A46" t="s">
        <v>58</v>
      </c>
      <c r="E46" s="41" t="s">
        <v>75</v>
      </c>
    </row>
    <row r="47" spans="1:16" x14ac:dyDescent="0.2">
      <c r="A47" t="s">
        <v>49</v>
      </c>
      <c r="B47" s="36" t="s">
        <v>97</v>
      </c>
      <c r="C47" s="36" t="s">
        <v>597</v>
      </c>
      <c r="D47" s="37" t="s">
        <v>47</v>
      </c>
      <c r="E47" s="13" t="s">
        <v>598</v>
      </c>
      <c r="F47" s="38" t="s">
        <v>103</v>
      </c>
      <c r="G47" s="39">
        <v>97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73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55</v>
      </c>
    </row>
    <row r="49" spans="1:16" x14ac:dyDescent="0.2">
      <c r="A49" s="37" t="s">
        <v>56</v>
      </c>
      <c r="E49" s="42" t="s">
        <v>63</v>
      </c>
    </row>
    <row r="50" spans="1:16" x14ac:dyDescent="0.2">
      <c r="A50" t="s">
        <v>58</v>
      </c>
      <c r="E50" s="41" t="s">
        <v>75</v>
      </c>
    </row>
    <row r="51" spans="1:16" x14ac:dyDescent="0.2">
      <c r="A51" t="s">
        <v>46</v>
      </c>
      <c r="C51" s="33" t="s">
        <v>313</v>
      </c>
      <c r="E51" s="35" t="s">
        <v>314</v>
      </c>
      <c r="J51" s="34">
        <f>0</f>
        <v>0</v>
      </c>
      <c r="K51" s="34">
        <f>0</f>
        <v>0</v>
      </c>
      <c r="L51" s="34">
        <f>0+L52+L56+L60+L64+L68</f>
        <v>0</v>
      </c>
      <c r="M51" s="34">
        <f>0+M52+M56+M60+M64+M68</f>
        <v>0</v>
      </c>
    </row>
    <row r="52" spans="1:16" x14ac:dyDescent="0.2">
      <c r="A52" t="s">
        <v>49</v>
      </c>
      <c r="B52" s="36" t="s">
        <v>142</v>
      </c>
      <c r="C52" s="36" t="s">
        <v>599</v>
      </c>
      <c r="D52" s="37" t="s">
        <v>47</v>
      </c>
      <c r="E52" s="13" t="s">
        <v>600</v>
      </c>
      <c r="F52" s="38" t="s">
        <v>62</v>
      </c>
      <c r="G52" s="39">
        <v>1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73</v>
      </c>
      <c r="O52">
        <f>(M52*21)/100</f>
        <v>0</v>
      </c>
      <c r="P52" t="s">
        <v>27</v>
      </c>
    </row>
    <row r="53" spans="1:16" x14ac:dyDescent="0.2">
      <c r="A53" s="37" t="s">
        <v>54</v>
      </c>
      <c r="E53" s="41" t="s">
        <v>55</v>
      </c>
    </row>
    <row r="54" spans="1:16" x14ac:dyDescent="0.2">
      <c r="A54" s="37" t="s">
        <v>56</v>
      </c>
      <c r="E54" s="42" t="s">
        <v>63</v>
      </c>
    </row>
    <row r="55" spans="1:16" x14ac:dyDescent="0.2">
      <c r="A55" t="s">
        <v>58</v>
      </c>
      <c r="E55" s="41" t="s">
        <v>75</v>
      </c>
    </row>
    <row r="56" spans="1:16" ht="25.5" x14ac:dyDescent="0.2">
      <c r="A56" t="s">
        <v>49</v>
      </c>
      <c r="B56" s="36" t="s">
        <v>146</v>
      </c>
      <c r="C56" s="36" t="s">
        <v>601</v>
      </c>
      <c r="D56" s="37" t="s">
        <v>602</v>
      </c>
      <c r="E56" s="13" t="s">
        <v>603</v>
      </c>
      <c r="F56" s="38" t="s">
        <v>123</v>
      </c>
      <c r="G56" s="39">
        <v>40.32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53</v>
      </c>
      <c r="O56">
        <f>(M56*21)/100</f>
        <v>0</v>
      </c>
      <c r="P56" t="s">
        <v>27</v>
      </c>
    </row>
    <row r="57" spans="1:16" x14ac:dyDescent="0.2">
      <c r="A57" s="37" t="s">
        <v>54</v>
      </c>
      <c r="E57" s="41" t="s">
        <v>124</v>
      </c>
    </row>
    <row r="58" spans="1:16" x14ac:dyDescent="0.2">
      <c r="A58" s="37" t="s">
        <v>56</v>
      </c>
      <c r="E58" s="42" t="s">
        <v>63</v>
      </c>
    </row>
    <row r="59" spans="1:16" ht="165.75" x14ac:dyDescent="0.2">
      <c r="A59" t="s">
        <v>58</v>
      </c>
      <c r="E59" s="41" t="s">
        <v>125</v>
      </c>
    </row>
    <row r="60" spans="1:16" ht="25.5" x14ac:dyDescent="0.2">
      <c r="A60" t="s">
        <v>49</v>
      </c>
      <c r="B60" s="36" t="s">
        <v>149</v>
      </c>
      <c r="C60" s="36" t="s">
        <v>567</v>
      </c>
      <c r="D60" s="37" t="s">
        <v>568</v>
      </c>
      <c r="E60" s="13" t="s">
        <v>569</v>
      </c>
      <c r="F60" s="38" t="s">
        <v>123</v>
      </c>
      <c r="G60" s="39">
        <v>0.18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53</v>
      </c>
      <c r="O60">
        <f>(M60*21)/100</f>
        <v>0</v>
      </c>
      <c r="P60" t="s">
        <v>27</v>
      </c>
    </row>
    <row r="61" spans="1:16" x14ac:dyDescent="0.2">
      <c r="A61" s="37" t="s">
        <v>54</v>
      </c>
      <c r="E61" s="41" t="s">
        <v>124</v>
      </c>
    </row>
    <row r="62" spans="1:16" x14ac:dyDescent="0.2">
      <c r="A62" s="37" t="s">
        <v>56</v>
      </c>
      <c r="E62" s="42" t="s">
        <v>63</v>
      </c>
    </row>
    <row r="63" spans="1:16" ht="165.75" x14ac:dyDescent="0.2">
      <c r="A63" t="s">
        <v>58</v>
      </c>
      <c r="E63" s="41" t="s">
        <v>125</v>
      </c>
    </row>
    <row r="64" spans="1:16" ht="25.5" x14ac:dyDescent="0.2">
      <c r="A64" t="s">
        <v>49</v>
      </c>
      <c r="B64" s="36" t="s">
        <v>153</v>
      </c>
      <c r="C64" s="36" t="s">
        <v>604</v>
      </c>
      <c r="D64" s="37" t="s">
        <v>605</v>
      </c>
      <c r="E64" s="13" t="s">
        <v>606</v>
      </c>
      <c r="F64" s="38" t="s">
        <v>123</v>
      </c>
      <c r="G64" s="39">
        <v>63.84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53</v>
      </c>
      <c r="O64">
        <f>(M64*21)/100</f>
        <v>0</v>
      </c>
      <c r="P64" t="s">
        <v>27</v>
      </c>
    </row>
    <row r="65" spans="1:16" x14ac:dyDescent="0.2">
      <c r="A65" s="37" t="s">
        <v>54</v>
      </c>
      <c r="E65" s="41" t="s">
        <v>124</v>
      </c>
    </row>
    <row r="66" spans="1:16" x14ac:dyDescent="0.2">
      <c r="A66" s="37" t="s">
        <v>56</v>
      </c>
      <c r="E66" s="42" t="s">
        <v>63</v>
      </c>
    </row>
    <row r="67" spans="1:16" ht="165.75" x14ac:dyDescent="0.2">
      <c r="A67" t="s">
        <v>58</v>
      </c>
      <c r="E67" s="41" t="s">
        <v>500</v>
      </c>
    </row>
    <row r="68" spans="1:16" ht="25.5" x14ac:dyDescent="0.2">
      <c r="A68" t="s">
        <v>49</v>
      </c>
      <c r="B68" s="36" t="s">
        <v>158</v>
      </c>
      <c r="C68" s="36" t="s">
        <v>493</v>
      </c>
      <c r="D68" s="37" t="s">
        <v>494</v>
      </c>
      <c r="E68" s="13" t="s">
        <v>495</v>
      </c>
      <c r="F68" s="38" t="s">
        <v>123</v>
      </c>
      <c r="G68" s="39">
        <v>7.0000000000000007E-2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53</v>
      </c>
      <c r="O68">
        <f>(M68*21)/100</f>
        <v>0</v>
      </c>
      <c r="P68" t="s">
        <v>27</v>
      </c>
    </row>
    <row r="69" spans="1:16" x14ac:dyDescent="0.2">
      <c r="A69" s="37" t="s">
        <v>54</v>
      </c>
      <c r="E69" s="41" t="s">
        <v>124</v>
      </c>
    </row>
    <row r="70" spans="1:16" x14ac:dyDescent="0.2">
      <c r="A70" s="37" t="s">
        <v>56</v>
      </c>
      <c r="E70" s="42" t="s">
        <v>63</v>
      </c>
    </row>
    <row r="71" spans="1:16" ht="165.75" x14ac:dyDescent="0.2">
      <c r="A71" t="s">
        <v>58</v>
      </c>
      <c r="E71" s="41" t="s">
        <v>500</v>
      </c>
    </row>
    <row r="72" spans="1:16" x14ac:dyDescent="0.2">
      <c r="A72" t="s">
        <v>46</v>
      </c>
      <c r="C72" s="33" t="s">
        <v>20</v>
      </c>
      <c r="E72" s="35" t="s">
        <v>325</v>
      </c>
      <c r="J72" s="34">
        <f>0</f>
        <v>0</v>
      </c>
      <c r="K72" s="34">
        <f>0</f>
        <v>0</v>
      </c>
      <c r="L72" s="34">
        <f>0+L73+L77+L81+L85+L89</f>
        <v>0</v>
      </c>
      <c r="M72" s="34">
        <f>0+M73+M77+M81+M85+M89</f>
        <v>0</v>
      </c>
    </row>
    <row r="73" spans="1:16" x14ac:dyDescent="0.2">
      <c r="A73" t="s">
        <v>49</v>
      </c>
      <c r="B73" s="36" t="s">
        <v>162</v>
      </c>
      <c r="C73" s="36" t="s">
        <v>557</v>
      </c>
      <c r="D73" s="37" t="s">
        <v>47</v>
      </c>
      <c r="E73" s="13" t="s">
        <v>558</v>
      </c>
      <c r="F73" s="38" t="s">
        <v>62</v>
      </c>
      <c r="G73" s="39">
        <v>8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53</v>
      </c>
      <c r="O73">
        <f>(M73*21)/100</f>
        <v>0</v>
      </c>
      <c r="P73" t="s">
        <v>27</v>
      </c>
    </row>
    <row r="74" spans="1:16" x14ac:dyDescent="0.2">
      <c r="A74" s="37" t="s">
        <v>54</v>
      </c>
      <c r="E74" s="41" t="s">
        <v>55</v>
      </c>
    </row>
    <row r="75" spans="1:16" x14ac:dyDescent="0.2">
      <c r="A75" s="37" t="s">
        <v>56</v>
      </c>
      <c r="E75" s="42" t="s">
        <v>63</v>
      </c>
    </row>
    <row r="76" spans="1:16" ht="25.5" x14ac:dyDescent="0.2">
      <c r="A76" t="s">
        <v>58</v>
      </c>
      <c r="E76" s="41" t="s">
        <v>559</v>
      </c>
    </row>
    <row r="77" spans="1:16" x14ac:dyDescent="0.2">
      <c r="A77" t="s">
        <v>49</v>
      </c>
      <c r="B77" s="36" t="s">
        <v>165</v>
      </c>
      <c r="C77" s="36" t="s">
        <v>607</v>
      </c>
      <c r="D77" s="37" t="s">
        <v>47</v>
      </c>
      <c r="E77" s="13" t="s">
        <v>608</v>
      </c>
      <c r="F77" s="38" t="s">
        <v>67</v>
      </c>
      <c r="G77" s="39">
        <v>1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53</v>
      </c>
      <c r="O77">
        <f>(M77*21)/100</f>
        <v>0</v>
      </c>
      <c r="P77" t="s">
        <v>27</v>
      </c>
    </row>
    <row r="78" spans="1:16" x14ac:dyDescent="0.2">
      <c r="A78" s="37" t="s">
        <v>54</v>
      </c>
      <c r="E78" s="41" t="s">
        <v>55</v>
      </c>
    </row>
    <row r="79" spans="1:16" x14ac:dyDescent="0.2">
      <c r="A79" s="37" t="s">
        <v>56</v>
      </c>
      <c r="E79" s="42" t="s">
        <v>63</v>
      </c>
    </row>
    <row r="80" spans="1:16" x14ac:dyDescent="0.2">
      <c r="A80" t="s">
        <v>58</v>
      </c>
      <c r="E80" s="41" t="s">
        <v>609</v>
      </c>
    </row>
    <row r="81" spans="1:16" x14ac:dyDescent="0.2">
      <c r="A81" t="s">
        <v>49</v>
      </c>
      <c r="B81" s="36" t="s">
        <v>168</v>
      </c>
      <c r="C81" s="36" t="s">
        <v>357</v>
      </c>
      <c r="D81" s="37" t="s">
        <v>47</v>
      </c>
      <c r="E81" s="13" t="s">
        <v>610</v>
      </c>
      <c r="F81" s="38" t="s">
        <v>329</v>
      </c>
      <c r="G81" s="39">
        <v>8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53</v>
      </c>
      <c r="O81">
        <f>(M81*21)/100</f>
        <v>0</v>
      </c>
      <c r="P81" t="s">
        <v>27</v>
      </c>
    </row>
    <row r="82" spans="1:16" x14ac:dyDescent="0.2">
      <c r="A82" s="37" t="s">
        <v>54</v>
      </c>
      <c r="E82" s="41" t="s">
        <v>55</v>
      </c>
    </row>
    <row r="83" spans="1:16" x14ac:dyDescent="0.2">
      <c r="A83" s="37" t="s">
        <v>56</v>
      </c>
      <c r="E83" s="42" t="s">
        <v>63</v>
      </c>
    </row>
    <row r="84" spans="1:16" x14ac:dyDescent="0.2">
      <c r="A84" t="s">
        <v>58</v>
      </c>
      <c r="E84" s="41" t="s">
        <v>611</v>
      </c>
    </row>
    <row r="85" spans="1:16" x14ac:dyDescent="0.2">
      <c r="A85" t="s">
        <v>49</v>
      </c>
      <c r="B85" s="36" t="s">
        <v>171</v>
      </c>
      <c r="C85" s="36" t="s">
        <v>353</v>
      </c>
      <c r="D85" s="37" t="s">
        <v>47</v>
      </c>
      <c r="E85" s="13" t="s">
        <v>354</v>
      </c>
      <c r="F85" s="38" t="s">
        <v>329</v>
      </c>
      <c r="G85" s="39">
        <v>96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53</v>
      </c>
      <c r="O85">
        <f>(M85*21)/100</f>
        <v>0</v>
      </c>
      <c r="P85" t="s">
        <v>27</v>
      </c>
    </row>
    <row r="86" spans="1:16" x14ac:dyDescent="0.2">
      <c r="A86" s="37" t="s">
        <v>54</v>
      </c>
      <c r="E86" s="41" t="s">
        <v>55</v>
      </c>
    </row>
    <row r="87" spans="1:16" x14ac:dyDescent="0.2">
      <c r="A87" s="37" t="s">
        <v>56</v>
      </c>
      <c r="E87" s="42" t="s">
        <v>63</v>
      </c>
    </row>
    <row r="88" spans="1:16" ht="51" x14ac:dyDescent="0.2">
      <c r="A88" t="s">
        <v>58</v>
      </c>
      <c r="E88" s="41" t="s">
        <v>355</v>
      </c>
    </row>
    <row r="89" spans="1:16" x14ac:dyDescent="0.2">
      <c r="A89" t="s">
        <v>49</v>
      </c>
      <c r="B89" s="36" t="s">
        <v>174</v>
      </c>
      <c r="C89" s="36" t="s">
        <v>341</v>
      </c>
      <c r="D89" s="37" t="s">
        <v>47</v>
      </c>
      <c r="E89" s="13" t="s">
        <v>342</v>
      </c>
      <c r="F89" s="38" t="s">
        <v>329</v>
      </c>
      <c r="G89" s="39">
        <v>36</v>
      </c>
      <c r="H89" s="38">
        <v>0</v>
      </c>
      <c r="I89" s="38">
        <f>ROUND(G89*H89,6)</f>
        <v>0</v>
      </c>
      <c r="L89" s="40">
        <v>0</v>
      </c>
      <c r="M89" s="34">
        <f>ROUND(ROUND(L89,2)*ROUND(G89,3),2)</f>
        <v>0</v>
      </c>
      <c r="N89" s="38" t="s">
        <v>73</v>
      </c>
      <c r="O89">
        <f>(M89*21)/100</f>
        <v>0</v>
      </c>
      <c r="P89" t="s">
        <v>27</v>
      </c>
    </row>
    <row r="90" spans="1:16" x14ac:dyDescent="0.2">
      <c r="A90" s="37" t="s">
        <v>54</v>
      </c>
      <c r="E90" s="41" t="s">
        <v>55</v>
      </c>
    </row>
    <row r="91" spans="1:16" x14ac:dyDescent="0.2">
      <c r="A91" s="37" t="s">
        <v>56</v>
      </c>
      <c r="E91" s="42" t="s">
        <v>63</v>
      </c>
    </row>
    <row r="92" spans="1:16" x14ac:dyDescent="0.2">
      <c r="A92" t="s">
        <v>58</v>
      </c>
      <c r="E92" s="41" t="s">
        <v>75</v>
      </c>
    </row>
    <row r="93" spans="1:16" x14ac:dyDescent="0.2">
      <c r="A93" t="s">
        <v>46</v>
      </c>
      <c r="C93" s="33" t="s">
        <v>560</v>
      </c>
      <c r="E93" s="35" t="s">
        <v>612</v>
      </c>
      <c r="J93" s="34">
        <f>0</f>
        <v>0</v>
      </c>
      <c r="K93" s="34">
        <f>0</f>
        <v>0</v>
      </c>
      <c r="L93" s="34">
        <f>0+L94+L98+L102+L106+L110+L114+L118+L122+L126+L130</f>
        <v>0</v>
      </c>
      <c r="M93" s="34">
        <f>0+M94+M98+M102+M106+M110+M114+M118+M122+M126+M130</f>
        <v>0</v>
      </c>
    </row>
    <row r="94" spans="1:16" x14ac:dyDescent="0.2">
      <c r="A94" t="s">
        <v>49</v>
      </c>
      <c r="B94" s="36" t="s">
        <v>100</v>
      </c>
      <c r="C94" s="36" t="s">
        <v>530</v>
      </c>
      <c r="D94" s="37" t="s">
        <v>47</v>
      </c>
      <c r="E94" s="13" t="s">
        <v>531</v>
      </c>
      <c r="F94" s="38" t="s">
        <v>72</v>
      </c>
      <c r="G94" s="39">
        <v>2.7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73</v>
      </c>
      <c r="O94">
        <f>(M94*21)/100</f>
        <v>0</v>
      </c>
      <c r="P94" t="s">
        <v>27</v>
      </c>
    </row>
    <row r="95" spans="1:16" x14ac:dyDescent="0.2">
      <c r="A95" s="37" t="s">
        <v>54</v>
      </c>
      <c r="E95" s="41" t="s">
        <v>55</v>
      </c>
    </row>
    <row r="96" spans="1:16" x14ac:dyDescent="0.2">
      <c r="A96" s="37" t="s">
        <v>56</v>
      </c>
      <c r="E96" s="42" t="s">
        <v>479</v>
      </c>
    </row>
    <row r="97" spans="1:16" x14ac:dyDescent="0.2">
      <c r="A97" t="s">
        <v>58</v>
      </c>
      <c r="E97" s="41" t="s">
        <v>75</v>
      </c>
    </row>
    <row r="98" spans="1:16" x14ac:dyDescent="0.2">
      <c r="A98" t="s">
        <v>49</v>
      </c>
      <c r="B98" s="36" t="s">
        <v>105</v>
      </c>
      <c r="C98" s="36" t="s">
        <v>613</v>
      </c>
      <c r="D98" s="37" t="s">
        <v>47</v>
      </c>
      <c r="E98" s="13" t="s">
        <v>614</v>
      </c>
      <c r="F98" s="38" t="s">
        <v>88</v>
      </c>
      <c r="G98" s="39">
        <v>8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73</v>
      </c>
      <c r="O98">
        <f>(M98*21)/100</f>
        <v>0</v>
      </c>
      <c r="P98" t="s">
        <v>27</v>
      </c>
    </row>
    <row r="99" spans="1:16" x14ac:dyDescent="0.2">
      <c r="A99" s="37" t="s">
        <v>54</v>
      </c>
      <c r="E99" s="41" t="s">
        <v>55</v>
      </c>
    </row>
    <row r="100" spans="1:16" x14ac:dyDescent="0.2">
      <c r="A100" s="37" t="s">
        <v>56</v>
      </c>
      <c r="E100" s="42" t="s">
        <v>521</v>
      </c>
    </row>
    <row r="101" spans="1:16" x14ac:dyDescent="0.2">
      <c r="A101" t="s">
        <v>58</v>
      </c>
      <c r="E101" s="41" t="s">
        <v>75</v>
      </c>
    </row>
    <row r="102" spans="1:16" x14ac:dyDescent="0.2">
      <c r="A102" t="s">
        <v>49</v>
      </c>
      <c r="B102" s="36" t="s">
        <v>109</v>
      </c>
      <c r="C102" s="36" t="s">
        <v>538</v>
      </c>
      <c r="D102" s="37" t="s">
        <v>47</v>
      </c>
      <c r="E102" s="13" t="s">
        <v>539</v>
      </c>
      <c r="F102" s="38" t="s">
        <v>103</v>
      </c>
      <c r="G102" s="39">
        <v>50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53</v>
      </c>
      <c r="O102">
        <f>(M102*21)/100</f>
        <v>0</v>
      </c>
      <c r="P102" t="s">
        <v>27</v>
      </c>
    </row>
    <row r="103" spans="1:16" x14ac:dyDescent="0.2">
      <c r="A103" s="37" t="s">
        <v>54</v>
      </c>
      <c r="E103" s="41" t="s">
        <v>55</v>
      </c>
    </row>
    <row r="104" spans="1:16" x14ac:dyDescent="0.2">
      <c r="A104" s="37" t="s">
        <v>56</v>
      </c>
      <c r="E104" s="42" t="s">
        <v>63</v>
      </c>
    </row>
    <row r="105" spans="1:16" x14ac:dyDescent="0.2">
      <c r="A105" t="s">
        <v>58</v>
      </c>
      <c r="E105" s="41" t="s">
        <v>540</v>
      </c>
    </row>
    <row r="106" spans="1:16" x14ac:dyDescent="0.2">
      <c r="A106" t="s">
        <v>49</v>
      </c>
      <c r="B106" s="36" t="s">
        <v>112</v>
      </c>
      <c r="C106" s="36" t="s">
        <v>541</v>
      </c>
      <c r="D106" s="37" t="s">
        <v>47</v>
      </c>
      <c r="E106" s="13" t="s">
        <v>542</v>
      </c>
      <c r="F106" s="38" t="s">
        <v>103</v>
      </c>
      <c r="G106" s="39">
        <v>50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73</v>
      </c>
      <c r="O106">
        <f>(M106*21)/100</f>
        <v>0</v>
      </c>
      <c r="P106" t="s">
        <v>27</v>
      </c>
    </row>
    <row r="107" spans="1:16" x14ac:dyDescent="0.2">
      <c r="A107" s="37" t="s">
        <v>54</v>
      </c>
      <c r="E107" s="41" t="s">
        <v>55</v>
      </c>
    </row>
    <row r="108" spans="1:16" x14ac:dyDescent="0.2">
      <c r="A108" s="37" t="s">
        <v>56</v>
      </c>
      <c r="E108" s="42" t="s">
        <v>63</v>
      </c>
    </row>
    <row r="109" spans="1:16" x14ac:dyDescent="0.2">
      <c r="A109" t="s">
        <v>58</v>
      </c>
      <c r="E109" s="41" t="s">
        <v>75</v>
      </c>
    </row>
    <row r="110" spans="1:16" x14ac:dyDescent="0.2">
      <c r="A110" t="s">
        <v>49</v>
      </c>
      <c r="B110" s="36" t="s">
        <v>116</v>
      </c>
      <c r="C110" s="36" t="s">
        <v>543</v>
      </c>
      <c r="D110" s="37" t="s">
        <v>47</v>
      </c>
      <c r="E110" s="13" t="s">
        <v>544</v>
      </c>
      <c r="F110" s="38" t="s">
        <v>103</v>
      </c>
      <c r="G110" s="39">
        <v>50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73</v>
      </c>
      <c r="O110">
        <f>(M110*21)/100</f>
        <v>0</v>
      </c>
      <c r="P110" t="s">
        <v>27</v>
      </c>
    </row>
    <row r="111" spans="1:16" x14ac:dyDescent="0.2">
      <c r="A111" s="37" t="s">
        <v>54</v>
      </c>
      <c r="E111" s="41" t="s">
        <v>55</v>
      </c>
    </row>
    <row r="112" spans="1:16" x14ac:dyDescent="0.2">
      <c r="A112" s="37" t="s">
        <v>56</v>
      </c>
      <c r="E112" s="42" t="s">
        <v>63</v>
      </c>
    </row>
    <row r="113" spans="1:16" x14ac:dyDescent="0.2">
      <c r="A113" t="s">
        <v>58</v>
      </c>
      <c r="E113" s="41" t="s">
        <v>75</v>
      </c>
    </row>
    <row r="114" spans="1:16" x14ac:dyDescent="0.2">
      <c r="A114" t="s">
        <v>49</v>
      </c>
      <c r="B114" s="36" t="s">
        <v>119</v>
      </c>
      <c r="C114" s="36" t="s">
        <v>615</v>
      </c>
      <c r="D114" s="37" t="s">
        <v>47</v>
      </c>
      <c r="E114" s="13" t="s">
        <v>616</v>
      </c>
      <c r="F114" s="38" t="s">
        <v>72</v>
      </c>
      <c r="G114" s="39">
        <v>2.9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73</v>
      </c>
      <c r="O114">
        <f>(M114*21)/100</f>
        <v>0</v>
      </c>
      <c r="P114" t="s">
        <v>27</v>
      </c>
    </row>
    <row r="115" spans="1:16" x14ac:dyDescent="0.2">
      <c r="A115" s="37" t="s">
        <v>54</v>
      </c>
      <c r="E115" s="41" t="s">
        <v>55</v>
      </c>
    </row>
    <row r="116" spans="1:16" x14ac:dyDescent="0.2">
      <c r="A116" s="37" t="s">
        <v>56</v>
      </c>
      <c r="E116" s="42" t="s">
        <v>459</v>
      </c>
    </row>
    <row r="117" spans="1:16" x14ac:dyDescent="0.2">
      <c r="A117" t="s">
        <v>58</v>
      </c>
      <c r="E117" s="41" t="s">
        <v>75</v>
      </c>
    </row>
    <row r="118" spans="1:16" ht="25.5" x14ac:dyDescent="0.2">
      <c r="A118" t="s">
        <v>49</v>
      </c>
      <c r="B118" s="36" t="s">
        <v>127</v>
      </c>
      <c r="C118" s="36" t="s">
        <v>617</v>
      </c>
      <c r="D118" s="37" t="s">
        <v>47</v>
      </c>
      <c r="E118" s="13" t="s">
        <v>618</v>
      </c>
      <c r="F118" s="38" t="s">
        <v>103</v>
      </c>
      <c r="G118" s="39">
        <v>25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73</v>
      </c>
      <c r="O118">
        <f>(M118*21)/100</f>
        <v>0</v>
      </c>
      <c r="P118" t="s">
        <v>27</v>
      </c>
    </row>
    <row r="119" spans="1:16" x14ac:dyDescent="0.2">
      <c r="A119" s="37" t="s">
        <v>54</v>
      </c>
      <c r="E119" s="41" t="s">
        <v>55</v>
      </c>
    </row>
    <row r="120" spans="1:16" x14ac:dyDescent="0.2">
      <c r="A120" s="37" t="s">
        <v>56</v>
      </c>
      <c r="E120" s="42" t="s">
        <v>63</v>
      </c>
    </row>
    <row r="121" spans="1:16" x14ac:dyDescent="0.2">
      <c r="A121" t="s">
        <v>58</v>
      </c>
      <c r="E121" s="41" t="s">
        <v>75</v>
      </c>
    </row>
    <row r="122" spans="1:16" x14ac:dyDescent="0.2">
      <c r="A122" t="s">
        <v>49</v>
      </c>
      <c r="B122" s="36" t="s">
        <v>132</v>
      </c>
      <c r="C122" s="36" t="s">
        <v>619</v>
      </c>
      <c r="D122" s="37" t="s">
        <v>47</v>
      </c>
      <c r="E122" s="13" t="s">
        <v>620</v>
      </c>
      <c r="F122" s="38" t="s">
        <v>88</v>
      </c>
      <c r="G122" s="39">
        <v>34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73</v>
      </c>
      <c r="O122">
        <f>(M122*21)/100</f>
        <v>0</v>
      </c>
      <c r="P122" t="s">
        <v>27</v>
      </c>
    </row>
    <row r="123" spans="1:16" x14ac:dyDescent="0.2">
      <c r="A123" s="37" t="s">
        <v>54</v>
      </c>
      <c r="E123" s="41" t="s">
        <v>55</v>
      </c>
    </row>
    <row r="124" spans="1:16" x14ac:dyDescent="0.2">
      <c r="A124" s="37" t="s">
        <v>56</v>
      </c>
      <c r="E124" s="42" t="s">
        <v>459</v>
      </c>
    </row>
    <row r="125" spans="1:16" x14ac:dyDescent="0.2">
      <c r="A125" t="s">
        <v>58</v>
      </c>
      <c r="E125" s="41" t="s">
        <v>75</v>
      </c>
    </row>
    <row r="126" spans="1:16" x14ac:dyDescent="0.2">
      <c r="A126" t="s">
        <v>49</v>
      </c>
      <c r="B126" s="36" t="s">
        <v>136</v>
      </c>
      <c r="C126" s="36" t="s">
        <v>621</v>
      </c>
      <c r="D126" s="37" t="s">
        <v>47</v>
      </c>
      <c r="E126" s="13" t="s">
        <v>622</v>
      </c>
      <c r="F126" s="38" t="s">
        <v>72</v>
      </c>
      <c r="G126" s="39">
        <v>16.8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73</v>
      </c>
      <c r="O126">
        <f>(M126*21)/100</f>
        <v>0</v>
      </c>
      <c r="P126" t="s">
        <v>27</v>
      </c>
    </row>
    <row r="127" spans="1:16" x14ac:dyDescent="0.2">
      <c r="A127" s="37" t="s">
        <v>54</v>
      </c>
      <c r="E127" s="41" t="s">
        <v>55</v>
      </c>
    </row>
    <row r="128" spans="1:16" x14ac:dyDescent="0.2">
      <c r="A128" s="37" t="s">
        <v>56</v>
      </c>
      <c r="E128" s="42" t="s">
        <v>63</v>
      </c>
    </row>
    <row r="129" spans="1:16" x14ac:dyDescent="0.2">
      <c r="A129" t="s">
        <v>58</v>
      </c>
      <c r="E129" s="41" t="s">
        <v>75</v>
      </c>
    </row>
    <row r="130" spans="1:16" x14ac:dyDescent="0.2">
      <c r="A130" t="s">
        <v>49</v>
      </c>
      <c r="B130" s="36" t="s">
        <v>139</v>
      </c>
      <c r="C130" s="36" t="s">
        <v>623</v>
      </c>
      <c r="D130" s="37" t="s">
        <v>47</v>
      </c>
      <c r="E130" s="13" t="s">
        <v>624</v>
      </c>
      <c r="F130" s="38" t="s">
        <v>72</v>
      </c>
      <c r="G130" s="39">
        <v>33.6</v>
      </c>
      <c r="H130" s="38">
        <v>0</v>
      </c>
      <c r="I130" s="38">
        <f>ROUND(G130*H130,6)</f>
        <v>0</v>
      </c>
      <c r="L130" s="40">
        <v>0</v>
      </c>
      <c r="M130" s="34">
        <f>ROUND(ROUND(L130,2)*ROUND(G130,3),2)</f>
        <v>0</v>
      </c>
      <c r="N130" s="38" t="s">
        <v>73</v>
      </c>
      <c r="O130">
        <f>(M130*21)/100</f>
        <v>0</v>
      </c>
      <c r="P130" t="s">
        <v>27</v>
      </c>
    </row>
    <row r="131" spans="1:16" x14ac:dyDescent="0.2">
      <c r="A131" s="37" t="s">
        <v>54</v>
      </c>
      <c r="E131" s="41" t="s">
        <v>55</v>
      </c>
    </row>
    <row r="132" spans="1:16" x14ac:dyDescent="0.2">
      <c r="A132" s="37" t="s">
        <v>56</v>
      </c>
      <c r="E132" s="42" t="s">
        <v>63</v>
      </c>
    </row>
    <row r="133" spans="1:16" x14ac:dyDescent="0.2">
      <c r="A133" t="s">
        <v>58</v>
      </c>
      <c r="E133" s="41" t="s">
        <v>75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0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625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625</v>
      </c>
      <c r="D4" s="9"/>
      <c r="E4" s="3" t="s">
        <v>626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COUNTIFS(L8:L100,"=0",A8:A100,"P")+COUNTIFS(L8:L100,"",A8:A100,"P")+SUM(Q8:Q100)</f>
        <v>23</v>
      </c>
    </row>
    <row r="8" spans="1:20" x14ac:dyDescent="0.2">
      <c r="A8" t="s">
        <v>44</v>
      </c>
      <c r="C8" s="30" t="s">
        <v>629</v>
      </c>
      <c r="E8" s="32" t="s">
        <v>628</v>
      </c>
      <c r="J8" s="31">
        <f>0+J9+J18+J91</f>
        <v>0</v>
      </c>
      <c r="K8" s="31">
        <f>0+K9+K18+K91</f>
        <v>0</v>
      </c>
      <c r="L8" s="31">
        <f>0+L9+L18+L91</f>
        <v>0</v>
      </c>
      <c r="M8" s="31">
        <f>0+M9+M18+M91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x14ac:dyDescent="0.2">
      <c r="A10" t="s">
        <v>49</v>
      </c>
      <c r="B10" s="36" t="s">
        <v>47</v>
      </c>
      <c r="C10" s="36" t="s">
        <v>86</v>
      </c>
      <c r="D10" s="37" t="s">
        <v>47</v>
      </c>
      <c r="E10" s="13" t="s">
        <v>87</v>
      </c>
      <c r="F10" s="38" t="s">
        <v>88</v>
      </c>
      <c r="G10" s="39">
        <v>64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479</v>
      </c>
    </row>
    <row r="13" spans="1:20" x14ac:dyDescent="0.2">
      <c r="A13" t="s">
        <v>58</v>
      </c>
      <c r="E13" s="41" t="s">
        <v>75</v>
      </c>
    </row>
    <row r="14" spans="1:20" x14ac:dyDescent="0.2">
      <c r="A14" t="s">
        <v>49</v>
      </c>
      <c r="B14" s="36" t="s">
        <v>27</v>
      </c>
      <c r="C14" s="36" t="s">
        <v>95</v>
      </c>
      <c r="D14" s="37" t="s">
        <v>47</v>
      </c>
      <c r="E14" s="13" t="s">
        <v>96</v>
      </c>
      <c r="F14" s="38" t="s">
        <v>88</v>
      </c>
      <c r="G14" s="39">
        <v>550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73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63</v>
      </c>
    </row>
    <row r="17" spans="1:16" x14ac:dyDescent="0.2">
      <c r="A17" t="s">
        <v>58</v>
      </c>
      <c r="E17" s="41" t="s">
        <v>75</v>
      </c>
    </row>
    <row r="18" spans="1:16" x14ac:dyDescent="0.2">
      <c r="A18" t="s">
        <v>46</v>
      </c>
      <c r="C18" s="33" t="s">
        <v>27</v>
      </c>
      <c r="E18" s="35" t="s">
        <v>630</v>
      </c>
      <c r="J18" s="34">
        <f>0</f>
        <v>0</v>
      </c>
      <c r="K18" s="34">
        <f>0</f>
        <v>0</v>
      </c>
      <c r="L18" s="34">
        <f>0+L19+L23+L27+L31+L35+L39+L43+L47+L51+L55+L59+L63+L67+L71+L75+L79+L83+L87</f>
        <v>0</v>
      </c>
      <c r="M18" s="34">
        <f>0+M19+M23+M27+M31+M35+M39+M43+M47+M51+M55+M59+M63+M67+M71+M75+M79+M83+M87</f>
        <v>0</v>
      </c>
    </row>
    <row r="19" spans="1:16" x14ac:dyDescent="0.2">
      <c r="A19" t="s">
        <v>49</v>
      </c>
      <c r="B19" s="36" t="s">
        <v>26</v>
      </c>
      <c r="C19" s="36" t="s">
        <v>631</v>
      </c>
      <c r="D19" s="37" t="s">
        <v>47</v>
      </c>
      <c r="E19" s="13" t="s">
        <v>632</v>
      </c>
      <c r="F19" s="38" t="s">
        <v>62</v>
      </c>
      <c r="G19" s="39">
        <v>3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73</v>
      </c>
      <c r="O19">
        <f>(M19*21)/100</f>
        <v>0</v>
      </c>
      <c r="P19" t="s">
        <v>27</v>
      </c>
    </row>
    <row r="20" spans="1:16" x14ac:dyDescent="0.2">
      <c r="A20" s="37" t="s">
        <v>54</v>
      </c>
      <c r="E20" s="41" t="s">
        <v>55</v>
      </c>
    </row>
    <row r="21" spans="1:16" x14ac:dyDescent="0.2">
      <c r="A21" s="37" t="s">
        <v>56</v>
      </c>
      <c r="E21" s="42" t="s">
        <v>633</v>
      </c>
    </row>
    <row r="22" spans="1:16" x14ac:dyDescent="0.2">
      <c r="A22" t="s">
        <v>58</v>
      </c>
      <c r="E22" s="41" t="s">
        <v>75</v>
      </c>
    </row>
    <row r="23" spans="1:16" ht="25.5" x14ac:dyDescent="0.2">
      <c r="A23" t="s">
        <v>49</v>
      </c>
      <c r="B23" s="36" t="s">
        <v>69</v>
      </c>
      <c r="C23" s="36" t="s">
        <v>166</v>
      </c>
      <c r="D23" s="37" t="s">
        <v>47</v>
      </c>
      <c r="E23" s="13" t="s">
        <v>167</v>
      </c>
      <c r="F23" s="38" t="s">
        <v>88</v>
      </c>
      <c r="G23" s="39">
        <v>550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73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55</v>
      </c>
    </row>
    <row r="25" spans="1:16" x14ac:dyDescent="0.2">
      <c r="A25" s="37" t="s">
        <v>56</v>
      </c>
      <c r="E25" s="42" t="s">
        <v>445</v>
      </c>
    </row>
    <row r="26" spans="1:16" x14ac:dyDescent="0.2">
      <c r="A26" t="s">
        <v>58</v>
      </c>
      <c r="E26" s="41" t="s">
        <v>75</v>
      </c>
    </row>
    <row r="27" spans="1:16" ht="25.5" x14ac:dyDescent="0.2">
      <c r="A27" t="s">
        <v>49</v>
      </c>
      <c r="B27" s="36" t="s">
        <v>76</v>
      </c>
      <c r="C27" s="36" t="s">
        <v>172</v>
      </c>
      <c r="D27" s="37" t="s">
        <v>47</v>
      </c>
      <c r="E27" s="13" t="s">
        <v>173</v>
      </c>
      <c r="F27" s="38" t="s">
        <v>62</v>
      </c>
      <c r="G27" s="39">
        <v>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73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55</v>
      </c>
    </row>
    <row r="29" spans="1:16" x14ac:dyDescent="0.2">
      <c r="A29" s="37" t="s">
        <v>56</v>
      </c>
      <c r="E29" s="42" t="s">
        <v>445</v>
      </c>
    </row>
    <row r="30" spans="1:16" x14ac:dyDescent="0.2">
      <c r="A30" t="s">
        <v>58</v>
      </c>
      <c r="E30" s="41" t="s">
        <v>75</v>
      </c>
    </row>
    <row r="31" spans="1:16" x14ac:dyDescent="0.2">
      <c r="A31" t="s">
        <v>49</v>
      </c>
      <c r="B31" s="36" t="s">
        <v>80</v>
      </c>
      <c r="C31" s="36" t="s">
        <v>181</v>
      </c>
      <c r="D31" s="37" t="s">
        <v>47</v>
      </c>
      <c r="E31" s="13" t="s">
        <v>182</v>
      </c>
      <c r="F31" s="38" t="s">
        <v>62</v>
      </c>
      <c r="G31" s="39">
        <v>12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73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55</v>
      </c>
    </row>
    <row r="33" spans="1:16" x14ac:dyDescent="0.2">
      <c r="A33" s="37" t="s">
        <v>56</v>
      </c>
      <c r="E33" s="42" t="s">
        <v>63</v>
      </c>
    </row>
    <row r="34" spans="1:16" x14ac:dyDescent="0.2">
      <c r="A34" t="s">
        <v>58</v>
      </c>
      <c r="E34" s="41" t="s">
        <v>75</v>
      </c>
    </row>
    <row r="35" spans="1:16" x14ac:dyDescent="0.2">
      <c r="A35" t="s">
        <v>49</v>
      </c>
      <c r="B35" s="36" t="s">
        <v>85</v>
      </c>
      <c r="C35" s="36" t="s">
        <v>184</v>
      </c>
      <c r="D35" s="37" t="s">
        <v>47</v>
      </c>
      <c r="E35" s="13" t="s">
        <v>185</v>
      </c>
      <c r="F35" s="38" t="s">
        <v>62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73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55</v>
      </c>
    </row>
    <row r="37" spans="1:16" x14ac:dyDescent="0.2">
      <c r="A37" s="37" t="s">
        <v>56</v>
      </c>
      <c r="E37" s="42" t="s">
        <v>63</v>
      </c>
    </row>
    <row r="38" spans="1:16" x14ac:dyDescent="0.2">
      <c r="A38" t="s">
        <v>58</v>
      </c>
      <c r="E38" s="41" t="s">
        <v>75</v>
      </c>
    </row>
    <row r="39" spans="1:16" x14ac:dyDescent="0.2">
      <c r="A39" t="s">
        <v>49</v>
      </c>
      <c r="B39" s="36" t="s">
        <v>90</v>
      </c>
      <c r="C39" s="36" t="s">
        <v>634</v>
      </c>
      <c r="D39" s="37" t="s">
        <v>47</v>
      </c>
      <c r="E39" s="13" t="s">
        <v>635</v>
      </c>
      <c r="F39" s="38" t="s">
        <v>67</v>
      </c>
      <c r="G39" s="39">
        <v>1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55</v>
      </c>
    </row>
    <row r="41" spans="1:16" x14ac:dyDescent="0.2">
      <c r="A41" s="37" t="s">
        <v>56</v>
      </c>
      <c r="E41" s="42" t="s">
        <v>63</v>
      </c>
    </row>
    <row r="42" spans="1:16" ht="76.5" x14ac:dyDescent="0.2">
      <c r="A42" t="s">
        <v>58</v>
      </c>
      <c r="E42" s="41" t="s">
        <v>636</v>
      </c>
    </row>
    <row r="43" spans="1:16" x14ac:dyDescent="0.2">
      <c r="A43" t="s">
        <v>49</v>
      </c>
      <c r="B43" s="36" t="s">
        <v>94</v>
      </c>
      <c r="C43" s="36" t="s">
        <v>637</v>
      </c>
      <c r="D43" s="37" t="s">
        <v>47</v>
      </c>
      <c r="E43" s="13" t="s">
        <v>638</v>
      </c>
      <c r="F43" s="38" t="s">
        <v>62</v>
      </c>
      <c r="G43" s="39">
        <v>1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73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55</v>
      </c>
    </row>
    <row r="45" spans="1:16" x14ac:dyDescent="0.2">
      <c r="A45" s="37" t="s">
        <v>56</v>
      </c>
      <c r="E45" s="42" t="s">
        <v>639</v>
      </c>
    </row>
    <row r="46" spans="1:16" x14ac:dyDescent="0.2">
      <c r="A46" t="s">
        <v>58</v>
      </c>
      <c r="E46" s="41" t="s">
        <v>75</v>
      </c>
    </row>
    <row r="47" spans="1:16" x14ac:dyDescent="0.2">
      <c r="A47" t="s">
        <v>49</v>
      </c>
      <c r="B47" s="36" t="s">
        <v>97</v>
      </c>
      <c r="C47" s="36" t="s">
        <v>640</v>
      </c>
      <c r="D47" s="37" t="s">
        <v>47</v>
      </c>
      <c r="E47" s="13" t="s">
        <v>641</v>
      </c>
      <c r="F47" s="38" t="s">
        <v>62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73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55</v>
      </c>
    </row>
    <row r="49" spans="1:16" x14ac:dyDescent="0.2">
      <c r="A49" s="37" t="s">
        <v>56</v>
      </c>
      <c r="E49" s="42" t="s">
        <v>639</v>
      </c>
    </row>
    <row r="50" spans="1:16" x14ac:dyDescent="0.2">
      <c r="A50" t="s">
        <v>58</v>
      </c>
      <c r="E50" s="41" t="s">
        <v>75</v>
      </c>
    </row>
    <row r="51" spans="1:16" x14ac:dyDescent="0.2">
      <c r="A51" t="s">
        <v>49</v>
      </c>
      <c r="B51" s="36" t="s">
        <v>100</v>
      </c>
      <c r="C51" s="36" t="s">
        <v>642</v>
      </c>
      <c r="D51" s="37" t="s">
        <v>47</v>
      </c>
      <c r="E51" s="13" t="s">
        <v>643</v>
      </c>
      <c r="F51" s="38" t="s">
        <v>62</v>
      </c>
      <c r="G51" s="39">
        <v>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73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55</v>
      </c>
    </row>
    <row r="53" spans="1:16" x14ac:dyDescent="0.2">
      <c r="A53" s="37" t="s">
        <v>56</v>
      </c>
      <c r="E53" s="42" t="s">
        <v>644</v>
      </c>
    </row>
    <row r="54" spans="1:16" x14ac:dyDescent="0.2">
      <c r="A54" t="s">
        <v>58</v>
      </c>
      <c r="E54" s="41" t="s">
        <v>75</v>
      </c>
    </row>
    <row r="55" spans="1:16" x14ac:dyDescent="0.2">
      <c r="A55" t="s">
        <v>49</v>
      </c>
      <c r="B55" s="36" t="s">
        <v>105</v>
      </c>
      <c r="C55" s="36" t="s">
        <v>645</v>
      </c>
      <c r="D55" s="37" t="s">
        <v>47</v>
      </c>
      <c r="E55" s="13" t="s">
        <v>646</v>
      </c>
      <c r="F55" s="38" t="s">
        <v>62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73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55</v>
      </c>
    </row>
    <row r="57" spans="1:16" x14ac:dyDescent="0.2">
      <c r="A57" s="37" t="s">
        <v>56</v>
      </c>
      <c r="E57" s="42" t="s">
        <v>644</v>
      </c>
    </row>
    <row r="58" spans="1:16" x14ac:dyDescent="0.2">
      <c r="A58" t="s">
        <v>58</v>
      </c>
      <c r="E58" s="41" t="s">
        <v>75</v>
      </c>
    </row>
    <row r="59" spans="1:16" x14ac:dyDescent="0.2">
      <c r="A59" t="s">
        <v>49</v>
      </c>
      <c r="B59" s="36" t="s">
        <v>109</v>
      </c>
      <c r="C59" s="36" t="s">
        <v>647</v>
      </c>
      <c r="D59" s="37" t="s">
        <v>47</v>
      </c>
      <c r="E59" s="13" t="s">
        <v>648</v>
      </c>
      <c r="F59" s="38" t="s">
        <v>62</v>
      </c>
      <c r="G59" s="39">
        <v>4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73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55</v>
      </c>
    </row>
    <row r="61" spans="1:16" x14ac:dyDescent="0.2">
      <c r="A61" s="37" t="s">
        <v>56</v>
      </c>
      <c r="E61" s="42" t="s">
        <v>639</v>
      </c>
    </row>
    <row r="62" spans="1:16" x14ac:dyDescent="0.2">
      <c r="A62" t="s">
        <v>58</v>
      </c>
      <c r="E62" s="41" t="s">
        <v>75</v>
      </c>
    </row>
    <row r="63" spans="1:16" x14ac:dyDescent="0.2">
      <c r="A63" t="s">
        <v>49</v>
      </c>
      <c r="B63" s="36" t="s">
        <v>112</v>
      </c>
      <c r="C63" s="36" t="s">
        <v>649</v>
      </c>
      <c r="D63" s="37" t="s">
        <v>47</v>
      </c>
      <c r="E63" s="13" t="s">
        <v>650</v>
      </c>
      <c r="F63" s="38" t="s">
        <v>62</v>
      </c>
      <c r="G63" s="39">
        <v>4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55</v>
      </c>
    </row>
    <row r="65" spans="1:16" x14ac:dyDescent="0.2">
      <c r="A65" s="37" t="s">
        <v>56</v>
      </c>
      <c r="E65" s="42" t="s">
        <v>63</v>
      </c>
    </row>
    <row r="66" spans="1:16" ht="38.25" x14ac:dyDescent="0.2">
      <c r="A66" t="s">
        <v>58</v>
      </c>
      <c r="E66" s="41" t="s">
        <v>651</v>
      </c>
    </row>
    <row r="67" spans="1:16" x14ac:dyDescent="0.2">
      <c r="A67" t="s">
        <v>49</v>
      </c>
      <c r="B67" s="36" t="s">
        <v>116</v>
      </c>
      <c r="C67" s="36" t="s">
        <v>652</v>
      </c>
      <c r="D67" s="37" t="s">
        <v>47</v>
      </c>
      <c r="E67" s="13" t="s">
        <v>653</v>
      </c>
      <c r="F67" s="38" t="s">
        <v>62</v>
      </c>
      <c r="G67" s="39">
        <v>3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73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55</v>
      </c>
    </row>
    <row r="69" spans="1:16" x14ac:dyDescent="0.2">
      <c r="A69" s="37" t="s">
        <v>56</v>
      </c>
      <c r="E69" s="42" t="s">
        <v>639</v>
      </c>
    </row>
    <row r="70" spans="1:16" x14ac:dyDescent="0.2">
      <c r="A70" t="s">
        <v>58</v>
      </c>
      <c r="E70" s="41" t="s">
        <v>75</v>
      </c>
    </row>
    <row r="71" spans="1:16" x14ac:dyDescent="0.2">
      <c r="A71" t="s">
        <v>49</v>
      </c>
      <c r="B71" s="36" t="s">
        <v>119</v>
      </c>
      <c r="C71" s="36" t="s">
        <v>654</v>
      </c>
      <c r="D71" s="37" t="s">
        <v>47</v>
      </c>
      <c r="E71" s="13" t="s">
        <v>655</v>
      </c>
      <c r="F71" s="38" t="s">
        <v>329</v>
      </c>
      <c r="G71" s="39">
        <v>8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73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55</v>
      </c>
    </row>
    <row r="73" spans="1:16" x14ac:dyDescent="0.2">
      <c r="A73" s="37" t="s">
        <v>56</v>
      </c>
      <c r="E73" s="42" t="s">
        <v>639</v>
      </c>
    </row>
    <row r="74" spans="1:16" x14ac:dyDescent="0.2">
      <c r="A74" t="s">
        <v>58</v>
      </c>
      <c r="E74" s="41" t="s">
        <v>75</v>
      </c>
    </row>
    <row r="75" spans="1:16" x14ac:dyDescent="0.2">
      <c r="A75" t="s">
        <v>49</v>
      </c>
      <c r="B75" s="36" t="s">
        <v>127</v>
      </c>
      <c r="C75" s="36" t="s">
        <v>656</v>
      </c>
      <c r="D75" s="37" t="s">
        <v>47</v>
      </c>
      <c r="E75" s="13" t="s">
        <v>657</v>
      </c>
      <c r="F75" s="38" t="s">
        <v>62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63</v>
      </c>
    </row>
    <row r="78" spans="1:16" x14ac:dyDescent="0.2">
      <c r="A78" t="s">
        <v>58</v>
      </c>
      <c r="E78" s="41" t="s">
        <v>658</v>
      </c>
    </row>
    <row r="79" spans="1:16" x14ac:dyDescent="0.2">
      <c r="A79" t="s">
        <v>49</v>
      </c>
      <c r="B79" s="36" t="s">
        <v>132</v>
      </c>
      <c r="C79" s="36" t="s">
        <v>659</v>
      </c>
      <c r="D79" s="37" t="s">
        <v>47</v>
      </c>
      <c r="E79" s="13" t="s">
        <v>660</v>
      </c>
      <c r="F79" s="38" t="s">
        <v>62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73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55</v>
      </c>
    </row>
    <row r="81" spans="1:16" x14ac:dyDescent="0.2">
      <c r="A81" s="37" t="s">
        <v>56</v>
      </c>
      <c r="E81" s="42" t="s">
        <v>63</v>
      </c>
    </row>
    <row r="82" spans="1:16" x14ac:dyDescent="0.2">
      <c r="A82" t="s">
        <v>58</v>
      </c>
      <c r="E82" s="41" t="s">
        <v>75</v>
      </c>
    </row>
    <row r="83" spans="1:16" ht="25.5" x14ac:dyDescent="0.2">
      <c r="A83" t="s">
        <v>49</v>
      </c>
      <c r="B83" s="36" t="s">
        <v>136</v>
      </c>
      <c r="C83" s="36" t="s">
        <v>661</v>
      </c>
      <c r="D83" s="37" t="s">
        <v>47</v>
      </c>
      <c r="E83" s="13" t="s">
        <v>662</v>
      </c>
      <c r="F83" s="38" t="s">
        <v>88</v>
      </c>
      <c r="G83" s="39">
        <v>9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73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55</v>
      </c>
    </row>
    <row r="85" spans="1:16" x14ac:dyDescent="0.2">
      <c r="A85" s="37" t="s">
        <v>56</v>
      </c>
      <c r="E85" s="42" t="s">
        <v>479</v>
      </c>
    </row>
    <row r="86" spans="1:16" x14ac:dyDescent="0.2">
      <c r="A86" t="s">
        <v>58</v>
      </c>
      <c r="E86" s="41" t="s">
        <v>75</v>
      </c>
    </row>
    <row r="87" spans="1:16" x14ac:dyDescent="0.2">
      <c r="A87" t="s">
        <v>49</v>
      </c>
      <c r="B87" s="36" t="s">
        <v>139</v>
      </c>
      <c r="C87" s="36" t="s">
        <v>663</v>
      </c>
      <c r="D87" s="37" t="s">
        <v>47</v>
      </c>
      <c r="E87" s="13" t="s">
        <v>664</v>
      </c>
      <c r="F87" s="38" t="s">
        <v>62</v>
      </c>
      <c r="G87" s="39">
        <v>1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55</v>
      </c>
    </row>
    <row r="89" spans="1:16" x14ac:dyDescent="0.2">
      <c r="A89" s="37" t="s">
        <v>56</v>
      </c>
      <c r="E89" s="42" t="s">
        <v>63</v>
      </c>
    </row>
    <row r="90" spans="1:16" x14ac:dyDescent="0.2">
      <c r="A90" t="s">
        <v>58</v>
      </c>
      <c r="E90" s="41" t="s">
        <v>665</v>
      </c>
    </row>
    <row r="91" spans="1:16" x14ac:dyDescent="0.2">
      <c r="A91" t="s">
        <v>46</v>
      </c>
      <c r="C91" s="33" t="s">
        <v>20</v>
      </c>
      <c r="E91" s="35" t="s">
        <v>325</v>
      </c>
      <c r="J91" s="34">
        <f>0</f>
        <v>0</v>
      </c>
      <c r="K91" s="34">
        <f>0</f>
        <v>0</v>
      </c>
      <c r="L91" s="34">
        <f>0+L92+L96+L100</f>
        <v>0</v>
      </c>
      <c r="M91" s="34">
        <f>0+M92+M96+M100</f>
        <v>0</v>
      </c>
    </row>
    <row r="92" spans="1:16" x14ac:dyDescent="0.2">
      <c r="A92" t="s">
        <v>49</v>
      </c>
      <c r="B92" s="36" t="s">
        <v>142</v>
      </c>
      <c r="C92" s="36" t="s">
        <v>327</v>
      </c>
      <c r="D92" s="37" t="s">
        <v>47</v>
      </c>
      <c r="E92" s="13" t="s">
        <v>328</v>
      </c>
      <c r="F92" s="38" t="s">
        <v>329</v>
      </c>
      <c r="G92" s="39">
        <v>16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53</v>
      </c>
      <c r="O92">
        <f>(M92*21)/100</f>
        <v>0</v>
      </c>
      <c r="P92" t="s">
        <v>27</v>
      </c>
    </row>
    <row r="93" spans="1:16" x14ac:dyDescent="0.2">
      <c r="A93" s="37" t="s">
        <v>54</v>
      </c>
      <c r="E93" s="41" t="s">
        <v>55</v>
      </c>
    </row>
    <row r="94" spans="1:16" x14ac:dyDescent="0.2">
      <c r="A94" s="37" t="s">
        <v>56</v>
      </c>
      <c r="E94" s="42" t="s">
        <v>63</v>
      </c>
    </row>
    <row r="95" spans="1:16" x14ac:dyDescent="0.2">
      <c r="A95" t="s">
        <v>58</v>
      </c>
      <c r="E95" s="41" t="s">
        <v>330</v>
      </c>
    </row>
    <row r="96" spans="1:16" x14ac:dyDescent="0.2">
      <c r="A96" t="s">
        <v>49</v>
      </c>
      <c r="B96" s="36" t="s">
        <v>146</v>
      </c>
      <c r="C96" s="36" t="s">
        <v>341</v>
      </c>
      <c r="D96" s="37" t="s">
        <v>47</v>
      </c>
      <c r="E96" s="13" t="s">
        <v>342</v>
      </c>
      <c r="F96" s="38" t="s">
        <v>329</v>
      </c>
      <c r="G96" s="39">
        <v>18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73</v>
      </c>
      <c r="O96">
        <f>(M96*21)/100</f>
        <v>0</v>
      </c>
      <c r="P96" t="s">
        <v>27</v>
      </c>
    </row>
    <row r="97" spans="1:16" x14ac:dyDescent="0.2">
      <c r="A97" s="37" t="s">
        <v>54</v>
      </c>
      <c r="E97" s="41" t="s">
        <v>55</v>
      </c>
    </row>
    <row r="98" spans="1:16" x14ac:dyDescent="0.2">
      <c r="A98" s="37" t="s">
        <v>56</v>
      </c>
      <c r="E98" s="42" t="s">
        <v>63</v>
      </c>
    </row>
    <row r="99" spans="1:16" x14ac:dyDescent="0.2">
      <c r="A99" t="s">
        <v>58</v>
      </c>
      <c r="E99" s="41" t="s">
        <v>75</v>
      </c>
    </row>
    <row r="100" spans="1:16" x14ac:dyDescent="0.2">
      <c r="A100" t="s">
        <v>49</v>
      </c>
      <c r="B100" s="36" t="s">
        <v>149</v>
      </c>
      <c r="C100" s="36" t="s">
        <v>666</v>
      </c>
      <c r="D100" s="37" t="s">
        <v>47</v>
      </c>
      <c r="E100" s="13" t="s">
        <v>339</v>
      </c>
      <c r="F100" s="38" t="s">
        <v>62</v>
      </c>
      <c r="G100" s="39">
        <v>1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73</v>
      </c>
      <c r="O100">
        <f>(M100*21)/100</f>
        <v>0</v>
      </c>
      <c r="P100" t="s">
        <v>27</v>
      </c>
    </row>
    <row r="101" spans="1:16" x14ac:dyDescent="0.2">
      <c r="A101" s="37" t="s">
        <v>54</v>
      </c>
      <c r="E101" s="41" t="s">
        <v>55</v>
      </c>
    </row>
    <row r="102" spans="1:16" x14ac:dyDescent="0.2">
      <c r="A102" s="37" t="s">
        <v>56</v>
      </c>
      <c r="E102" s="42" t="s">
        <v>63</v>
      </c>
    </row>
    <row r="103" spans="1:16" x14ac:dyDescent="0.2">
      <c r="A103" t="s">
        <v>58</v>
      </c>
      <c r="E103" s="41" t="s">
        <v>75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667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667</v>
      </c>
      <c r="D4" s="9"/>
      <c r="E4" s="3" t="s">
        <v>668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670</v>
      </c>
      <c r="E8" s="32" t="s">
        <v>668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x14ac:dyDescent="0.2">
      <c r="A9" t="s">
        <v>46</v>
      </c>
      <c r="C9" s="33" t="s">
        <v>47</v>
      </c>
      <c r="E9" s="35" t="s">
        <v>671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672</v>
      </c>
      <c r="D10" s="37" t="s">
        <v>47</v>
      </c>
      <c r="E10" s="13" t="s">
        <v>673</v>
      </c>
      <c r="F10" s="38" t="s">
        <v>67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674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675</v>
      </c>
    </row>
    <row r="12" spans="1:20" x14ac:dyDescent="0.2">
      <c r="A12" s="37" t="s">
        <v>56</v>
      </c>
      <c r="E12" s="42" t="s">
        <v>676</v>
      </c>
    </row>
    <row r="13" spans="1:20" ht="153" x14ac:dyDescent="0.2">
      <c r="A13" t="s">
        <v>58</v>
      </c>
      <c r="E13" s="41" t="s">
        <v>677</v>
      </c>
    </row>
    <row r="14" spans="1:20" x14ac:dyDescent="0.2">
      <c r="A14" t="s">
        <v>49</v>
      </c>
      <c r="B14" s="36" t="s">
        <v>27</v>
      </c>
      <c r="C14" s="36" t="s">
        <v>678</v>
      </c>
      <c r="D14" s="37" t="s">
        <v>47</v>
      </c>
      <c r="E14" s="13" t="s">
        <v>679</v>
      </c>
      <c r="F14" s="38" t="s">
        <v>67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674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675</v>
      </c>
    </row>
    <row r="16" spans="1:20" x14ac:dyDescent="0.2">
      <c r="A16" s="37" t="s">
        <v>56</v>
      </c>
      <c r="E16" s="42" t="s">
        <v>676</v>
      </c>
    </row>
    <row r="17" spans="1:16" ht="102" x14ac:dyDescent="0.2">
      <c r="A17" t="s">
        <v>58</v>
      </c>
      <c r="E17" s="41" t="s">
        <v>680</v>
      </c>
    </row>
    <row r="18" spans="1:16" x14ac:dyDescent="0.2">
      <c r="A18" t="s">
        <v>49</v>
      </c>
      <c r="B18" s="36" t="s">
        <v>26</v>
      </c>
      <c r="C18" s="36" t="s">
        <v>681</v>
      </c>
      <c r="D18" s="37" t="s">
        <v>47</v>
      </c>
      <c r="E18" s="13" t="s">
        <v>682</v>
      </c>
      <c r="F18" s="38" t="s">
        <v>67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674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675</v>
      </c>
    </row>
    <row r="20" spans="1:16" x14ac:dyDescent="0.2">
      <c r="A20" s="37" t="s">
        <v>56</v>
      </c>
      <c r="E20" s="42" t="s">
        <v>676</v>
      </c>
    </row>
    <row r="21" spans="1:16" ht="102" x14ac:dyDescent="0.2">
      <c r="A21" t="s">
        <v>58</v>
      </c>
      <c r="E21" s="41" t="s">
        <v>683</v>
      </c>
    </row>
    <row r="22" spans="1:16" x14ac:dyDescent="0.2">
      <c r="A22" t="s">
        <v>46</v>
      </c>
      <c r="C22" s="33" t="s">
        <v>27</v>
      </c>
      <c r="E22" s="35" t="s">
        <v>325</v>
      </c>
      <c r="J22" s="34">
        <f>0</f>
        <v>0</v>
      </c>
      <c r="K22" s="34">
        <f>0</f>
        <v>0</v>
      </c>
      <c r="L22" s="34">
        <f>0+L23+L27+L31</f>
        <v>0</v>
      </c>
      <c r="M22" s="34">
        <f>0+M23+M27+M31</f>
        <v>0</v>
      </c>
    </row>
    <row r="23" spans="1:16" x14ac:dyDescent="0.2">
      <c r="A23" t="s">
        <v>49</v>
      </c>
      <c r="B23" s="36" t="s">
        <v>69</v>
      </c>
      <c r="C23" s="36" t="s">
        <v>684</v>
      </c>
      <c r="D23" s="37" t="s">
        <v>47</v>
      </c>
      <c r="E23" s="13" t="s">
        <v>685</v>
      </c>
      <c r="F23" s="38" t="s">
        <v>67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674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686</v>
      </c>
    </row>
    <row r="25" spans="1:16" x14ac:dyDescent="0.2">
      <c r="A25" s="37" t="s">
        <v>56</v>
      </c>
      <c r="E25" s="42" t="s">
        <v>676</v>
      </c>
    </row>
    <row r="26" spans="1:16" ht="89.25" x14ac:dyDescent="0.2">
      <c r="A26" t="s">
        <v>58</v>
      </c>
      <c r="E26" s="41" t="s">
        <v>687</v>
      </c>
    </row>
    <row r="27" spans="1:16" x14ac:dyDescent="0.2">
      <c r="A27" t="s">
        <v>49</v>
      </c>
      <c r="B27" s="36" t="s">
        <v>76</v>
      </c>
      <c r="C27" s="36" t="s">
        <v>688</v>
      </c>
      <c r="D27" s="37" t="s">
        <v>47</v>
      </c>
      <c r="E27" s="13" t="s">
        <v>689</v>
      </c>
      <c r="F27" s="38" t="s">
        <v>67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674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690</v>
      </c>
    </row>
    <row r="29" spans="1:16" x14ac:dyDescent="0.2">
      <c r="A29" s="37" t="s">
        <v>56</v>
      </c>
      <c r="E29" s="42" t="s">
        <v>676</v>
      </c>
    </row>
    <row r="30" spans="1:16" ht="76.5" x14ac:dyDescent="0.2">
      <c r="A30" t="s">
        <v>58</v>
      </c>
      <c r="E30" s="41" t="s">
        <v>691</v>
      </c>
    </row>
    <row r="31" spans="1:16" x14ac:dyDescent="0.2">
      <c r="A31" t="s">
        <v>49</v>
      </c>
      <c r="B31" s="36" t="s">
        <v>80</v>
      </c>
      <c r="C31" s="36" t="s">
        <v>692</v>
      </c>
      <c r="D31" s="37" t="s">
        <v>47</v>
      </c>
      <c r="E31" s="13" t="s">
        <v>693</v>
      </c>
      <c r="F31" s="38" t="s">
        <v>62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674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694</v>
      </c>
    </row>
    <row r="33" spans="1:5" x14ac:dyDescent="0.2">
      <c r="A33" s="37" t="s">
        <v>56</v>
      </c>
      <c r="E33" s="42" t="s">
        <v>695</v>
      </c>
    </row>
    <row r="34" spans="1:5" ht="127.5" x14ac:dyDescent="0.2">
      <c r="A34" t="s">
        <v>58</v>
      </c>
      <c r="E34" s="41" t="s">
        <v>696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PS 01-01-31</vt:lpstr>
      <vt:lpstr>PS 11-02-11</vt:lpstr>
      <vt:lpstr>SO 11-10-01</vt:lpstr>
      <vt:lpstr>SO 11-11-01</vt:lpstr>
      <vt:lpstr>SO 11-13-01</vt:lpstr>
      <vt:lpstr>SO 11-76-01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Lískovcová Janáčová Martina</cp:lastModifiedBy>
  <dcterms:created xsi:type="dcterms:W3CDTF">2024-05-02T11:33:52Z</dcterms:created>
  <dcterms:modified xsi:type="dcterms:W3CDTF">2024-05-02T11:33:52Z</dcterms:modified>
  <cp:category/>
  <cp:contentStatus/>
</cp:coreProperties>
</file>